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io/Dropbox/Portfolio Theory/"/>
    </mc:Choice>
  </mc:AlternateContent>
  <bookViews>
    <workbookView xWindow="0" yWindow="460" windowWidth="24080" windowHeight="16280" tabRatio="500"/>
  </bookViews>
  <sheets>
    <sheet name="Portfolio" sheetId="1" r:id="rId1"/>
  </sheets>
  <definedNames>
    <definedName name="solver_adj" localSheetId="0" hidden="1">Portfolio!$J$117:$BG$117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Portfolio!$BI$117</definedName>
    <definedName name="solver_lhs2" localSheetId="0" hidden="1">Portfolio!$J$132</definedName>
    <definedName name="solver_lhs3" localSheetId="0" hidden="1">Portfolio!$J$135</definedName>
    <definedName name="solver_lhs4" localSheetId="0" hidden="1">Portfolio!$J$127</definedName>
    <definedName name="solver_lhs5" localSheetId="0" hidden="1">Portfolio!$L$127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Portfolio!$L$137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0</definedName>
    <definedName name="solver_rhs4" localSheetId="0" hidden="1">0.1347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4" i="1" l="1"/>
  <c r="J131" i="1"/>
  <c r="J132" i="1"/>
  <c r="L129" i="1"/>
  <c r="J129" i="1"/>
  <c r="J127" i="1"/>
  <c r="J124" i="1" a="1"/>
  <c r="J124" i="1"/>
  <c r="J123" i="1" a="1"/>
  <c r="J123" i="1"/>
  <c r="J119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CZ6" i="1"/>
  <c r="EX6" i="1"/>
  <c r="CZ7" i="1"/>
  <c r="EX7" i="1"/>
  <c r="CZ8" i="1"/>
  <c r="EX8" i="1"/>
  <c r="CZ9" i="1"/>
  <c r="EX9" i="1"/>
  <c r="CZ10" i="1"/>
  <c r="EX10" i="1"/>
  <c r="CZ11" i="1"/>
  <c r="EX11" i="1"/>
  <c r="CZ12" i="1"/>
  <c r="EX12" i="1"/>
  <c r="CZ13" i="1"/>
  <c r="EX13" i="1"/>
  <c r="CZ14" i="1"/>
  <c r="EX14" i="1"/>
  <c r="CZ15" i="1"/>
  <c r="EX15" i="1"/>
  <c r="CZ16" i="1"/>
  <c r="EX16" i="1"/>
  <c r="CZ17" i="1"/>
  <c r="EX17" i="1"/>
  <c r="CZ18" i="1"/>
  <c r="EX18" i="1"/>
  <c r="CZ19" i="1"/>
  <c r="EX19" i="1"/>
  <c r="CZ20" i="1"/>
  <c r="EX20" i="1"/>
  <c r="CZ21" i="1"/>
  <c r="EX21" i="1"/>
  <c r="CZ22" i="1"/>
  <c r="EX22" i="1"/>
  <c r="CZ23" i="1"/>
  <c r="EX23" i="1"/>
  <c r="CZ24" i="1"/>
  <c r="EX24" i="1"/>
  <c r="CZ25" i="1"/>
  <c r="EX25" i="1"/>
  <c r="CZ26" i="1"/>
  <c r="EX26" i="1"/>
  <c r="CZ27" i="1"/>
  <c r="EX27" i="1"/>
  <c r="CZ28" i="1"/>
  <c r="EX28" i="1"/>
  <c r="CZ29" i="1"/>
  <c r="EX29" i="1"/>
  <c r="CZ30" i="1"/>
  <c r="EX30" i="1"/>
  <c r="CZ31" i="1"/>
  <c r="EX31" i="1"/>
  <c r="CZ32" i="1"/>
  <c r="EX32" i="1"/>
  <c r="CZ33" i="1"/>
  <c r="EX33" i="1"/>
  <c r="CZ34" i="1"/>
  <c r="EX34" i="1"/>
  <c r="CZ35" i="1"/>
  <c r="EX35" i="1"/>
  <c r="CZ36" i="1"/>
  <c r="EX36" i="1"/>
  <c r="CZ37" i="1"/>
  <c r="EX37" i="1"/>
  <c r="CZ38" i="1"/>
  <c r="EX38" i="1"/>
  <c r="CZ39" i="1"/>
  <c r="EX39" i="1"/>
  <c r="CZ40" i="1"/>
  <c r="EX40" i="1"/>
  <c r="CZ41" i="1"/>
  <c r="EX41" i="1"/>
  <c r="CZ42" i="1"/>
  <c r="EX42" i="1"/>
  <c r="CZ43" i="1"/>
  <c r="EX43" i="1"/>
  <c r="CZ44" i="1"/>
  <c r="EX44" i="1"/>
  <c r="CZ45" i="1"/>
  <c r="EX45" i="1"/>
  <c r="CZ46" i="1"/>
  <c r="EX46" i="1"/>
  <c r="CZ47" i="1"/>
  <c r="EX47" i="1"/>
  <c r="CZ48" i="1"/>
  <c r="EX48" i="1"/>
  <c r="CZ49" i="1"/>
  <c r="EX49" i="1"/>
  <c r="CZ50" i="1"/>
  <c r="EX50" i="1"/>
  <c r="CZ51" i="1"/>
  <c r="EX51" i="1"/>
  <c r="CZ52" i="1"/>
  <c r="EX52" i="1"/>
  <c r="CZ53" i="1"/>
  <c r="EX53" i="1"/>
  <c r="CZ54" i="1"/>
  <c r="EX54" i="1"/>
  <c r="J113" i="1"/>
  <c r="J114" i="1"/>
  <c r="EY3" i="1"/>
  <c r="J120" i="1"/>
  <c r="B60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K114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L114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M114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N114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O114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P114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Q114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R114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S114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T114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U114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V114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W114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X114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Y114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Z114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AA114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AB114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AC114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AD114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AE114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AF114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AG114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AH114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AI114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AJ114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AK114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AL114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AM114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AN114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AO114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AP114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AQ114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AR114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AS114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AT114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AU114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AV114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AW114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AX114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AY114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AZ114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BA114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BB114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BC114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BD114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BE114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BF114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BG114" i="1"/>
  <c r="GX3" i="1"/>
  <c r="EY4" i="1"/>
  <c r="GX4" i="1"/>
  <c r="EY5" i="1"/>
  <c r="GX5" i="1"/>
  <c r="EY6" i="1"/>
  <c r="GX6" i="1"/>
  <c r="EY7" i="1"/>
  <c r="GX7" i="1"/>
  <c r="EY8" i="1"/>
  <c r="GX8" i="1"/>
  <c r="EY9" i="1"/>
  <c r="GX9" i="1"/>
  <c r="EY10" i="1"/>
  <c r="GX10" i="1"/>
  <c r="EY11" i="1"/>
  <c r="GX11" i="1"/>
  <c r="EY12" i="1"/>
  <c r="GX12" i="1"/>
  <c r="EY13" i="1"/>
  <c r="GX13" i="1"/>
  <c r="EY14" i="1"/>
  <c r="GX14" i="1"/>
  <c r="EY15" i="1"/>
  <c r="GX15" i="1"/>
  <c r="EY16" i="1"/>
  <c r="GX16" i="1"/>
  <c r="EY17" i="1"/>
  <c r="GX17" i="1"/>
  <c r="EY18" i="1"/>
  <c r="GX18" i="1"/>
  <c r="EY19" i="1"/>
  <c r="GX19" i="1"/>
  <c r="EY20" i="1"/>
  <c r="GX20" i="1"/>
  <c r="EY21" i="1"/>
  <c r="GX21" i="1"/>
  <c r="EY22" i="1"/>
  <c r="GX22" i="1"/>
  <c r="EY23" i="1"/>
  <c r="GX23" i="1"/>
  <c r="EY24" i="1"/>
  <c r="GX24" i="1"/>
  <c r="EY25" i="1"/>
  <c r="GX25" i="1"/>
  <c r="EY26" i="1"/>
  <c r="GX26" i="1"/>
  <c r="EY27" i="1"/>
  <c r="GX27" i="1"/>
  <c r="EY28" i="1"/>
  <c r="GX28" i="1"/>
  <c r="EY29" i="1"/>
  <c r="GX29" i="1"/>
  <c r="EY30" i="1"/>
  <c r="GX30" i="1"/>
  <c r="EY31" i="1"/>
  <c r="GX31" i="1"/>
  <c r="EY32" i="1"/>
  <c r="GX32" i="1"/>
  <c r="EY33" i="1"/>
  <c r="GX33" i="1"/>
  <c r="EY34" i="1"/>
  <c r="GX34" i="1"/>
  <c r="EY35" i="1"/>
  <c r="GX35" i="1"/>
  <c r="EY36" i="1"/>
  <c r="GX36" i="1"/>
  <c r="EY37" i="1"/>
  <c r="GX37" i="1"/>
  <c r="EY38" i="1"/>
  <c r="GX38" i="1"/>
  <c r="EY39" i="1"/>
  <c r="GX39" i="1"/>
  <c r="EY40" i="1"/>
  <c r="GX40" i="1"/>
  <c r="EY41" i="1"/>
  <c r="GX41" i="1"/>
  <c r="EY42" i="1"/>
  <c r="GX42" i="1"/>
  <c r="EY43" i="1"/>
  <c r="GX43" i="1"/>
  <c r="EY44" i="1"/>
  <c r="GX44" i="1"/>
  <c r="EY45" i="1"/>
  <c r="GX45" i="1"/>
  <c r="EY46" i="1"/>
  <c r="GX46" i="1"/>
  <c r="EY47" i="1"/>
  <c r="GX47" i="1"/>
  <c r="EY48" i="1"/>
  <c r="GX48" i="1"/>
  <c r="EY49" i="1"/>
  <c r="GX49" i="1"/>
  <c r="EY50" i="1"/>
  <c r="GX50" i="1"/>
  <c r="EY51" i="1"/>
  <c r="GX51" i="1"/>
  <c r="EY52" i="1"/>
  <c r="GX52" i="1"/>
  <c r="EY53" i="1"/>
  <c r="GX53" i="1"/>
  <c r="EY54" i="1"/>
  <c r="GX54" i="1"/>
  <c r="GX56" i="1"/>
  <c r="BI117" i="1"/>
  <c r="J116" i="1"/>
  <c r="CY3" i="1"/>
  <c r="BH113" i="1"/>
  <c r="BH114" i="1"/>
  <c r="GW3" i="1"/>
  <c r="IV3" i="1"/>
  <c r="GW4" i="1"/>
  <c r="IV4" i="1"/>
  <c r="GW5" i="1"/>
  <c r="IV5" i="1"/>
  <c r="GW6" i="1"/>
  <c r="IV6" i="1"/>
  <c r="GW7" i="1"/>
  <c r="IV7" i="1"/>
  <c r="GW8" i="1"/>
  <c r="IV8" i="1"/>
  <c r="GW9" i="1"/>
  <c r="IV9" i="1"/>
  <c r="GW10" i="1"/>
  <c r="IV10" i="1"/>
  <c r="GW11" i="1"/>
  <c r="IV11" i="1"/>
  <c r="GW12" i="1"/>
  <c r="IV12" i="1"/>
  <c r="GW13" i="1"/>
  <c r="IV13" i="1"/>
  <c r="GW14" i="1"/>
  <c r="IV14" i="1"/>
  <c r="GW15" i="1"/>
  <c r="IV15" i="1"/>
  <c r="GW16" i="1"/>
  <c r="IV16" i="1"/>
  <c r="GW17" i="1"/>
  <c r="IV17" i="1"/>
  <c r="GW18" i="1"/>
  <c r="IV18" i="1"/>
  <c r="GW19" i="1"/>
  <c r="IV19" i="1"/>
  <c r="GW20" i="1"/>
  <c r="IV20" i="1"/>
  <c r="GW21" i="1"/>
  <c r="IV21" i="1"/>
  <c r="GW22" i="1"/>
  <c r="IV22" i="1"/>
  <c r="GW23" i="1"/>
  <c r="IV23" i="1"/>
  <c r="GW24" i="1"/>
  <c r="IV24" i="1"/>
  <c r="GW25" i="1"/>
  <c r="IV25" i="1"/>
  <c r="GW26" i="1"/>
  <c r="IV26" i="1"/>
  <c r="GW27" i="1"/>
  <c r="IV27" i="1"/>
  <c r="GW28" i="1"/>
  <c r="IV28" i="1"/>
  <c r="GW29" i="1"/>
  <c r="IV29" i="1"/>
  <c r="GW30" i="1"/>
  <c r="IV30" i="1"/>
  <c r="GW31" i="1"/>
  <c r="IV31" i="1"/>
  <c r="GW32" i="1"/>
  <c r="IV32" i="1"/>
  <c r="GW33" i="1"/>
  <c r="IV33" i="1"/>
  <c r="GW34" i="1"/>
  <c r="IV34" i="1"/>
  <c r="GW35" i="1"/>
  <c r="IV35" i="1"/>
  <c r="GW36" i="1"/>
  <c r="IV36" i="1"/>
  <c r="GW37" i="1"/>
  <c r="IV37" i="1"/>
  <c r="GW38" i="1"/>
  <c r="IV38" i="1"/>
  <c r="GW39" i="1"/>
  <c r="IV39" i="1"/>
  <c r="GW40" i="1"/>
  <c r="IV40" i="1"/>
  <c r="GW41" i="1"/>
  <c r="IV41" i="1"/>
  <c r="GW42" i="1"/>
  <c r="IV42" i="1"/>
  <c r="GW43" i="1"/>
  <c r="IV43" i="1"/>
  <c r="GW44" i="1"/>
  <c r="IV44" i="1"/>
  <c r="GW45" i="1"/>
  <c r="IV45" i="1"/>
  <c r="GW46" i="1"/>
  <c r="IV46" i="1"/>
  <c r="GW47" i="1"/>
  <c r="IV47" i="1"/>
  <c r="GW48" i="1"/>
  <c r="IV48" i="1"/>
  <c r="GW49" i="1"/>
  <c r="IV49" i="1"/>
  <c r="GW50" i="1"/>
  <c r="IV50" i="1"/>
  <c r="GW51" i="1"/>
  <c r="IV51" i="1"/>
  <c r="GW52" i="1"/>
  <c r="IV52" i="1"/>
  <c r="GW53" i="1"/>
  <c r="IV53" i="1"/>
  <c r="IV56" i="1"/>
  <c r="GW54" i="1"/>
  <c r="IV54" i="1"/>
  <c r="BG113" i="1"/>
  <c r="GV3" i="1"/>
  <c r="IU3" i="1"/>
  <c r="BE113" i="1"/>
  <c r="GT5" i="1"/>
  <c r="IS5" i="1"/>
  <c r="K113" i="1"/>
  <c r="EZ3" i="1"/>
  <c r="GY3" i="1"/>
  <c r="V113" i="1"/>
  <c r="FK10" i="1"/>
  <c r="HJ10" i="1"/>
  <c r="AZ3" i="1"/>
  <c r="EW3" i="1"/>
  <c r="EX3" i="1"/>
  <c r="AZ4" i="1"/>
  <c r="EW4" i="1"/>
  <c r="EX4" i="1"/>
  <c r="AZ5" i="1"/>
  <c r="EW5" i="1"/>
  <c r="EX5" i="1"/>
  <c r="GV4" i="1"/>
  <c r="CZ3" i="1"/>
  <c r="CZ4" i="1"/>
  <c r="CZ5" i="1"/>
  <c r="IU4" i="1"/>
  <c r="GV5" i="1"/>
  <c r="IU5" i="1"/>
  <c r="GV6" i="1"/>
  <c r="IU6" i="1"/>
  <c r="GV7" i="1"/>
  <c r="IU7" i="1"/>
  <c r="GV8" i="1"/>
  <c r="IU8" i="1"/>
  <c r="GV9" i="1"/>
  <c r="IU9" i="1"/>
  <c r="GV10" i="1"/>
  <c r="IU10" i="1"/>
  <c r="GV11" i="1"/>
  <c r="IU11" i="1"/>
  <c r="GV12" i="1"/>
  <c r="IU12" i="1"/>
  <c r="GV13" i="1"/>
  <c r="IU13" i="1"/>
  <c r="GV14" i="1"/>
  <c r="IU14" i="1"/>
  <c r="GV15" i="1"/>
  <c r="IU15" i="1"/>
  <c r="GV16" i="1"/>
  <c r="IU16" i="1"/>
  <c r="GV17" i="1"/>
  <c r="IU17" i="1"/>
  <c r="GV18" i="1"/>
  <c r="IU18" i="1"/>
  <c r="GV19" i="1"/>
  <c r="IU19" i="1"/>
  <c r="GV20" i="1"/>
  <c r="IU20" i="1"/>
  <c r="GV21" i="1"/>
  <c r="IU21" i="1"/>
  <c r="GV22" i="1"/>
  <c r="IU22" i="1"/>
  <c r="GV23" i="1"/>
  <c r="IU23" i="1"/>
  <c r="GV24" i="1"/>
  <c r="IU24" i="1"/>
  <c r="GV25" i="1"/>
  <c r="IU25" i="1"/>
  <c r="GV26" i="1"/>
  <c r="IU26" i="1"/>
  <c r="GV27" i="1"/>
  <c r="IU27" i="1"/>
  <c r="GV28" i="1"/>
  <c r="IU28" i="1"/>
  <c r="GV29" i="1"/>
  <c r="IU29" i="1"/>
  <c r="GV30" i="1"/>
  <c r="IU30" i="1"/>
  <c r="GV31" i="1"/>
  <c r="IU31" i="1"/>
  <c r="GV32" i="1"/>
  <c r="IU32" i="1"/>
  <c r="GV33" i="1"/>
  <c r="IU33" i="1"/>
  <c r="GV34" i="1"/>
  <c r="IU34" i="1"/>
  <c r="GV35" i="1"/>
  <c r="IU35" i="1"/>
  <c r="GV36" i="1"/>
  <c r="IU36" i="1"/>
  <c r="GV37" i="1"/>
  <c r="IU37" i="1"/>
  <c r="GV38" i="1"/>
  <c r="IU38" i="1"/>
  <c r="GV39" i="1"/>
  <c r="IU39" i="1"/>
  <c r="GV40" i="1"/>
  <c r="IU40" i="1"/>
  <c r="GV41" i="1"/>
  <c r="IU41" i="1"/>
  <c r="GV42" i="1"/>
  <c r="IU42" i="1"/>
  <c r="GV43" i="1"/>
  <c r="IU43" i="1"/>
  <c r="GV44" i="1"/>
  <c r="IU44" i="1"/>
  <c r="GV45" i="1"/>
  <c r="IU45" i="1"/>
  <c r="GV46" i="1"/>
  <c r="IU46" i="1"/>
  <c r="GV47" i="1"/>
  <c r="IU47" i="1"/>
  <c r="GV48" i="1"/>
  <c r="IU48" i="1"/>
  <c r="GV49" i="1"/>
  <c r="IU49" i="1"/>
  <c r="GV50" i="1"/>
  <c r="IU50" i="1"/>
  <c r="GV51" i="1"/>
  <c r="IU51" i="1"/>
  <c r="GV52" i="1"/>
  <c r="IU52" i="1"/>
  <c r="GV53" i="1"/>
  <c r="IU53" i="1"/>
  <c r="GV54" i="1"/>
  <c r="IU54" i="1"/>
  <c r="IU56" i="1"/>
  <c r="BG116" i="1"/>
  <c r="DA3" i="1"/>
  <c r="DA4" i="1"/>
  <c r="DA5" i="1"/>
  <c r="EZ4" i="1"/>
  <c r="GY4" i="1"/>
  <c r="EZ5" i="1"/>
  <c r="GY5" i="1"/>
  <c r="EZ6" i="1"/>
  <c r="GY6" i="1"/>
  <c r="EZ7" i="1"/>
  <c r="GY7" i="1"/>
  <c r="EZ8" i="1"/>
  <c r="GY8" i="1"/>
  <c r="EZ9" i="1"/>
  <c r="GY9" i="1"/>
  <c r="EZ10" i="1"/>
  <c r="GY10" i="1"/>
  <c r="EZ11" i="1"/>
  <c r="GY11" i="1"/>
  <c r="EZ12" i="1"/>
  <c r="GY12" i="1"/>
  <c r="EZ13" i="1"/>
  <c r="GY13" i="1"/>
  <c r="EZ14" i="1"/>
  <c r="GY14" i="1"/>
  <c r="EZ15" i="1"/>
  <c r="GY15" i="1"/>
  <c r="EZ16" i="1"/>
  <c r="GY16" i="1"/>
  <c r="EZ17" i="1"/>
  <c r="GY17" i="1"/>
  <c r="EZ18" i="1"/>
  <c r="GY18" i="1"/>
  <c r="EZ19" i="1"/>
  <c r="GY19" i="1"/>
  <c r="EZ20" i="1"/>
  <c r="GY20" i="1"/>
  <c r="EZ21" i="1"/>
  <c r="GY21" i="1"/>
  <c r="EZ22" i="1"/>
  <c r="GY22" i="1"/>
  <c r="EZ23" i="1"/>
  <c r="GY23" i="1"/>
  <c r="EZ24" i="1"/>
  <c r="GY24" i="1"/>
  <c r="EZ25" i="1"/>
  <c r="GY25" i="1"/>
  <c r="EZ26" i="1"/>
  <c r="GY26" i="1"/>
  <c r="EZ27" i="1"/>
  <c r="GY27" i="1"/>
  <c r="EZ28" i="1"/>
  <c r="GY28" i="1"/>
  <c r="EZ29" i="1"/>
  <c r="GY29" i="1"/>
  <c r="EZ30" i="1"/>
  <c r="GY30" i="1"/>
  <c r="EZ31" i="1"/>
  <c r="GY31" i="1"/>
  <c r="EZ32" i="1"/>
  <c r="GY32" i="1"/>
  <c r="EZ33" i="1"/>
  <c r="GY33" i="1"/>
  <c r="EZ34" i="1"/>
  <c r="GY34" i="1"/>
  <c r="EZ35" i="1"/>
  <c r="GY35" i="1"/>
  <c r="EZ36" i="1"/>
  <c r="GY36" i="1"/>
  <c r="EZ37" i="1"/>
  <c r="GY37" i="1"/>
  <c r="EZ38" i="1"/>
  <c r="GY38" i="1"/>
  <c r="EZ39" i="1"/>
  <c r="GY39" i="1"/>
  <c r="EZ40" i="1"/>
  <c r="GY40" i="1"/>
  <c r="EZ41" i="1"/>
  <c r="GY41" i="1"/>
  <c r="EZ42" i="1"/>
  <c r="GY42" i="1"/>
  <c r="EZ43" i="1"/>
  <c r="GY43" i="1"/>
  <c r="EZ44" i="1"/>
  <c r="GY44" i="1"/>
  <c r="EZ45" i="1"/>
  <c r="GY45" i="1"/>
  <c r="EZ46" i="1"/>
  <c r="GY46" i="1"/>
  <c r="EZ47" i="1"/>
  <c r="GY47" i="1"/>
  <c r="EZ48" i="1"/>
  <c r="GY48" i="1"/>
  <c r="EZ49" i="1"/>
  <c r="GY49" i="1"/>
  <c r="EZ50" i="1"/>
  <c r="GY50" i="1"/>
  <c r="EZ51" i="1"/>
  <c r="GY51" i="1"/>
  <c r="EZ52" i="1"/>
  <c r="GY52" i="1"/>
  <c r="EZ53" i="1"/>
  <c r="GY53" i="1"/>
  <c r="EZ54" i="1"/>
  <c r="GY54" i="1"/>
  <c r="GY56" i="1"/>
  <c r="K116" i="1"/>
  <c r="DB3" i="1"/>
  <c r="DB4" i="1"/>
  <c r="DB5" i="1"/>
  <c r="L113" i="1"/>
  <c r="FA3" i="1"/>
  <c r="GZ3" i="1"/>
  <c r="FA4" i="1"/>
  <c r="GZ4" i="1"/>
  <c r="FA5" i="1"/>
  <c r="GZ5" i="1"/>
  <c r="FA6" i="1"/>
  <c r="GZ6" i="1"/>
  <c r="FA7" i="1"/>
  <c r="GZ7" i="1"/>
  <c r="FA8" i="1"/>
  <c r="GZ8" i="1"/>
  <c r="FA9" i="1"/>
  <c r="GZ9" i="1"/>
  <c r="FA10" i="1"/>
  <c r="GZ10" i="1"/>
  <c r="FA11" i="1"/>
  <c r="GZ11" i="1"/>
  <c r="FA12" i="1"/>
  <c r="GZ12" i="1"/>
  <c r="FA13" i="1"/>
  <c r="GZ13" i="1"/>
  <c r="FA14" i="1"/>
  <c r="GZ14" i="1"/>
  <c r="FA15" i="1"/>
  <c r="GZ15" i="1"/>
  <c r="FA16" i="1"/>
  <c r="GZ16" i="1"/>
  <c r="FA17" i="1"/>
  <c r="GZ17" i="1"/>
  <c r="FA18" i="1"/>
  <c r="GZ18" i="1"/>
  <c r="FA19" i="1"/>
  <c r="GZ19" i="1"/>
  <c r="FA20" i="1"/>
  <c r="GZ20" i="1"/>
  <c r="FA21" i="1"/>
  <c r="GZ21" i="1"/>
  <c r="FA22" i="1"/>
  <c r="GZ22" i="1"/>
  <c r="FA23" i="1"/>
  <c r="GZ23" i="1"/>
  <c r="FA24" i="1"/>
  <c r="GZ24" i="1"/>
  <c r="FA25" i="1"/>
  <c r="GZ25" i="1"/>
  <c r="FA26" i="1"/>
  <c r="GZ26" i="1"/>
  <c r="FA27" i="1"/>
  <c r="GZ27" i="1"/>
  <c r="FA28" i="1"/>
  <c r="GZ28" i="1"/>
  <c r="FA29" i="1"/>
  <c r="GZ29" i="1"/>
  <c r="FA30" i="1"/>
  <c r="GZ30" i="1"/>
  <c r="FA31" i="1"/>
  <c r="GZ31" i="1"/>
  <c r="FA32" i="1"/>
  <c r="GZ32" i="1"/>
  <c r="FA33" i="1"/>
  <c r="GZ33" i="1"/>
  <c r="FA34" i="1"/>
  <c r="GZ34" i="1"/>
  <c r="FA35" i="1"/>
  <c r="GZ35" i="1"/>
  <c r="FA36" i="1"/>
  <c r="GZ36" i="1"/>
  <c r="FA37" i="1"/>
  <c r="GZ37" i="1"/>
  <c r="FA38" i="1"/>
  <c r="GZ38" i="1"/>
  <c r="FA39" i="1"/>
  <c r="GZ39" i="1"/>
  <c r="FA40" i="1"/>
  <c r="GZ40" i="1"/>
  <c r="FA41" i="1"/>
  <c r="GZ41" i="1"/>
  <c r="FA42" i="1"/>
  <c r="GZ42" i="1"/>
  <c r="FA43" i="1"/>
  <c r="GZ43" i="1"/>
  <c r="FA44" i="1"/>
  <c r="GZ44" i="1"/>
  <c r="FA45" i="1"/>
  <c r="GZ45" i="1"/>
  <c r="FA46" i="1"/>
  <c r="GZ46" i="1"/>
  <c r="FA47" i="1"/>
  <c r="GZ47" i="1"/>
  <c r="FA48" i="1"/>
  <c r="GZ48" i="1"/>
  <c r="FA49" i="1"/>
  <c r="GZ49" i="1"/>
  <c r="FA50" i="1"/>
  <c r="GZ50" i="1"/>
  <c r="FA51" i="1"/>
  <c r="GZ51" i="1"/>
  <c r="FA52" i="1"/>
  <c r="GZ52" i="1"/>
  <c r="FA53" i="1"/>
  <c r="GZ53" i="1"/>
  <c r="FA54" i="1"/>
  <c r="GZ54" i="1"/>
  <c r="GZ56" i="1"/>
  <c r="L116" i="1"/>
  <c r="DC3" i="1"/>
  <c r="DC4" i="1"/>
  <c r="DC5" i="1"/>
  <c r="M113" i="1"/>
  <c r="FB3" i="1"/>
  <c r="HA3" i="1"/>
  <c r="FB4" i="1"/>
  <c r="HA4" i="1"/>
  <c r="FB5" i="1"/>
  <c r="HA5" i="1"/>
  <c r="FB6" i="1"/>
  <c r="HA6" i="1"/>
  <c r="FB7" i="1"/>
  <c r="HA7" i="1"/>
  <c r="FB8" i="1"/>
  <c r="HA8" i="1"/>
  <c r="FB9" i="1"/>
  <c r="HA9" i="1"/>
  <c r="FB10" i="1"/>
  <c r="HA10" i="1"/>
  <c r="FB11" i="1"/>
  <c r="HA11" i="1"/>
  <c r="FB12" i="1"/>
  <c r="HA12" i="1"/>
  <c r="FB13" i="1"/>
  <c r="HA13" i="1"/>
  <c r="FB14" i="1"/>
  <c r="HA14" i="1"/>
  <c r="FB15" i="1"/>
  <c r="HA15" i="1"/>
  <c r="FB16" i="1"/>
  <c r="HA16" i="1"/>
  <c r="FB17" i="1"/>
  <c r="HA17" i="1"/>
  <c r="FB18" i="1"/>
  <c r="HA18" i="1"/>
  <c r="FB19" i="1"/>
  <c r="HA19" i="1"/>
  <c r="FB20" i="1"/>
  <c r="HA20" i="1"/>
  <c r="FB21" i="1"/>
  <c r="HA21" i="1"/>
  <c r="FB22" i="1"/>
  <c r="HA22" i="1"/>
  <c r="FB23" i="1"/>
  <c r="HA23" i="1"/>
  <c r="FB24" i="1"/>
  <c r="HA24" i="1"/>
  <c r="FB25" i="1"/>
  <c r="HA25" i="1"/>
  <c r="FB26" i="1"/>
  <c r="HA26" i="1"/>
  <c r="FB27" i="1"/>
  <c r="HA27" i="1"/>
  <c r="FB28" i="1"/>
  <c r="HA28" i="1"/>
  <c r="FB29" i="1"/>
  <c r="HA29" i="1"/>
  <c r="FB30" i="1"/>
  <c r="HA30" i="1"/>
  <c r="FB31" i="1"/>
  <c r="HA31" i="1"/>
  <c r="FB32" i="1"/>
  <c r="HA32" i="1"/>
  <c r="FB33" i="1"/>
  <c r="HA33" i="1"/>
  <c r="FB34" i="1"/>
  <c r="HA34" i="1"/>
  <c r="FB35" i="1"/>
  <c r="HA35" i="1"/>
  <c r="FB36" i="1"/>
  <c r="HA36" i="1"/>
  <c r="FB37" i="1"/>
  <c r="HA37" i="1"/>
  <c r="FB38" i="1"/>
  <c r="HA38" i="1"/>
  <c r="FB39" i="1"/>
  <c r="HA39" i="1"/>
  <c r="FB40" i="1"/>
  <c r="HA40" i="1"/>
  <c r="FB41" i="1"/>
  <c r="HA41" i="1"/>
  <c r="FB42" i="1"/>
  <c r="HA42" i="1"/>
  <c r="FB43" i="1"/>
  <c r="HA43" i="1"/>
  <c r="FB44" i="1"/>
  <c r="HA44" i="1"/>
  <c r="FB45" i="1"/>
  <c r="HA45" i="1"/>
  <c r="FB46" i="1"/>
  <c r="HA46" i="1"/>
  <c r="FB47" i="1"/>
  <c r="HA47" i="1"/>
  <c r="FB48" i="1"/>
  <c r="HA48" i="1"/>
  <c r="FB49" i="1"/>
  <c r="HA49" i="1"/>
  <c r="FB50" i="1"/>
  <c r="HA50" i="1"/>
  <c r="FB51" i="1"/>
  <c r="HA51" i="1"/>
  <c r="FB52" i="1"/>
  <c r="HA52" i="1"/>
  <c r="FB53" i="1"/>
  <c r="HA53" i="1"/>
  <c r="FB54" i="1"/>
  <c r="HA54" i="1"/>
  <c r="HA56" i="1"/>
  <c r="M116" i="1"/>
  <c r="DD3" i="1"/>
  <c r="DD4" i="1"/>
  <c r="DD5" i="1"/>
  <c r="N113" i="1"/>
  <c r="FC3" i="1"/>
  <c r="HB3" i="1"/>
  <c r="FC4" i="1"/>
  <c r="HB4" i="1"/>
  <c r="FC5" i="1"/>
  <c r="HB5" i="1"/>
  <c r="FC6" i="1"/>
  <c r="HB6" i="1"/>
  <c r="FC7" i="1"/>
  <c r="HB7" i="1"/>
  <c r="FC8" i="1"/>
  <c r="HB8" i="1"/>
  <c r="FC9" i="1"/>
  <c r="HB9" i="1"/>
  <c r="FC10" i="1"/>
  <c r="HB10" i="1"/>
  <c r="FC11" i="1"/>
  <c r="HB11" i="1"/>
  <c r="FC12" i="1"/>
  <c r="HB12" i="1"/>
  <c r="FC13" i="1"/>
  <c r="HB13" i="1"/>
  <c r="FC14" i="1"/>
  <c r="HB14" i="1"/>
  <c r="FC15" i="1"/>
  <c r="HB15" i="1"/>
  <c r="FC16" i="1"/>
  <c r="HB16" i="1"/>
  <c r="FC17" i="1"/>
  <c r="HB17" i="1"/>
  <c r="FC18" i="1"/>
  <c r="HB18" i="1"/>
  <c r="FC19" i="1"/>
  <c r="HB19" i="1"/>
  <c r="FC20" i="1"/>
  <c r="HB20" i="1"/>
  <c r="FC21" i="1"/>
  <c r="HB21" i="1"/>
  <c r="FC22" i="1"/>
  <c r="HB22" i="1"/>
  <c r="FC23" i="1"/>
  <c r="HB23" i="1"/>
  <c r="FC24" i="1"/>
  <c r="HB24" i="1"/>
  <c r="FC25" i="1"/>
  <c r="HB25" i="1"/>
  <c r="FC26" i="1"/>
  <c r="HB26" i="1"/>
  <c r="FC27" i="1"/>
  <c r="HB27" i="1"/>
  <c r="FC28" i="1"/>
  <c r="HB28" i="1"/>
  <c r="FC29" i="1"/>
  <c r="HB29" i="1"/>
  <c r="FC30" i="1"/>
  <c r="HB30" i="1"/>
  <c r="FC31" i="1"/>
  <c r="HB31" i="1"/>
  <c r="FC32" i="1"/>
  <c r="HB32" i="1"/>
  <c r="FC33" i="1"/>
  <c r="HB33" i="1"/>
  <c r="FC34" i="1"/>
  <c r="HB34" i="1"/>
  <c r="FC35" i="1"/>
  <c r="HB35" i="1"/>
  <c r="FC36" i="1"/>
  <c r="HB36" i="1"/>
  <c r="FC37" i="1"/>
  <c r="HB37" i="1"/>
  <c r="FC38" i="1"/>
  <c r="HB38" i="1"/>
  <c r="FC39" i="1"/>
  <c r="HB39" i="1"/>
  <c r="FC40" i="1"/>
  <c r="HB40" i="1"/>
  <c r="FC41" i="1"/>
  <c r="HB41" i="1"/>
  <c r="FC42" i="1"/>
  <c r="HB42" i="1"/>
  <c r="FC43" i="1"/>
  <c r="HB43" i="1"/>
  <c r="FC44" i="1"/>
  <c r="HB44" i="1"/>
  <c r="FC45" i="1"/>
  <c r="HB45" i="1"/>
  <c r="FC46" i="1"/>
  <c r="HB46" i="1"/>
  <c r="FC47" i="1"/>
  <c r="HB47" i="1"/>
  <c r="FC48" i="1"/>
  <c r="HB48" i="1"/>
  <c r="FC49" i="1"/>
  <c r="HB49" i="1"/>
  <c r="FC50" i="1"/>
  <c r="HB50" i="1"/>
  <c r="FC51" i="1"/>
  <c r="HB51" i="1"/>
  <c r="FC52" i="1"/>
  <c r="HB52" i="1"/>
  <c r="FC53" i="1"/>
  <c r="HB53" i="1"/>
  <c r="FC54" i="1"/>
  <c r="HB54" i="1"/>
  <c r="HB56" i="1"/>
  <c r="N116" i="1"/>
  <c r="DE3" i="1"/>
  <c r="DE4" i="1"/>
  <c r="DE5" i="1"/>
  <c r="O113" i="1"/>
  <c r="FD3" i="1"/>
  <c r="HC3" i="1"/>
  <c r="FD4" i="1"/>
  <c r="HC4" i="1"/>
  <c r="FD5" i="1"/>
  <c r="HC5" i="1"/>
  <c r="FD6" i="1"/>
  <c r="HC6" i="1"/>
  <c r="FD7" i="1"/>
  <c r="HC7" i="1"/>
  <c r="FD8" i="1"/>
  <c r="HC8" i="1"/>
  <c r="FD9" i="1"/>
  <c r="HC9" i="1"/>
  <c r="FD10" i="1"/>
  <c r="HC10" i="1"/>
  <c r="FD11" i="1"/>
  <c r="HC11" i="1"/>
  <c r="FD12" i="1"/>
  <c r="HC12" i="1"/>
  <c r="FD13" i="1"/>
  <c r="HC13" i="1"/>
  <c r="FD14" i="1"/>
  <c r="HC14" i="1"/>
  <c r="FD15" i="1"/>
  <c r="HC15" i="1"/>
  <c r="FD16" i="1"/>
  <c r="HC16" i="1"/>
  <c r="FD17" i="1"/>
  <c r="HC17" i="1"/>
  <c r="FD18" i="1"/>
  <c r="HC18" i="1"/>
  <c r="FD19" i="1"/>
  <c r="HC19" i="1"/>
  <c r="FD20" i="1"/>
  <c r="HC20" i="1"/>
  <c r="FD21" i="1"/>
  <c r="HC21" i="1"/>
  <c r="FD22" i="1"/>
  <c r="HC22" i="1"/>
  <c r="FD23" i="1"/>
  <c r="HC23" i="1"/>
  <c r="FD24" i="1"/>
  <c r="HC24" i="1"/>
  <c r="FD25" i="1"/>
  <c r="HC25" i="1"/>
  <c r="FD26" i="1"/>
  <c r="HC26" i="1"/>
  <c r="FD27" i="1"/>
  <c r="HC27" i="1"/>
  <c r="FD28" i="1"/>
  <c r="HC28" i="1"/>
  <c r="FD29" i="1"/>
  <c r="HC29" i="1"/>
  <c r="FD30" i="1"/>
  <c r="HC30" i="1"/>
  <c r="FD31" i="1"/>
  <c r="HC31" i="1"/>
  <c r="FD32" i="1"/>
  <c r="HC32" i="1"/>
  <c r="FD33" i="1"/>
  <c r="HC33" i="1"/>
  <c r="FD34" i="1"/>
  <c r="HC34" i="1"/>
  <c r="FD35" i="1"/>
  <c r="HC35" i="1"/>
  <c r="FD36" i="1"/>
  <c r="HC36" i="1"/>
  <c r="FD37" i="1"/>
  <c r="HC37" i="1"/>
  <c r="FD38" i="1"/>
  <c r="HC38" i="1"/>
  <c r="FD39" i="1"/>
  <c r="HC39" i="1"/>
  <c r="FD40" i="1"/>
  <c r="HC40" i="1"/>
  <c r="FD41" i="1"/>
  <c r="HC41" i="1"/>
  <c r="FD42" i="1"/>
  <c r="HC42" i="1"/>
  <c r="FD43" i="1"/>
  <c r="HC43" i="1"/>
  <c r="FD44" i="1"/>
  <c r="HC44" i="1"/>
  <c r="FD45" i="1"/>
  <c r="HC45" i="1"/>
  <c r="FD46" i="1"/>
  <c r="HC46" i="1"/>
  <c r="FD47" i="1"/>
  <c r="HC47" i="1"/>
  <c r="FD48" i="1"/>
  <c r="HC48" i="1"/>
  <c r="FD49" i="1"/>
  <c r="HC49" i="1"/>
  <c r="FD50" i="1"/>
  <c r="HC50" i="1"/>
  <c r="FD51" i="1"/>
  <c r="HC51" i="1"/>
  <c r="FD52" i="1"/>
  <c r="HC52" i="1"/>
  <c r="FD53" i="1"/>
  <c r="HC53" i="1"/>
  <c r="FD54" i="1"/>
  <c r="HC54" i="1"/>
  <c r="HC56" i="1"/>
  <c r="O116" i="1"/>
  <c r="DF3" i="1"/>
  <c r="DF4" i="1"/>
  <c r="DF5" i="1"/>
  <c r="P113" i="1"/>
  <c r="FE3" i="1"/>
  <c r="HD3" i="1"/>
  <c r="FE4" i="1"/>
  <c r="HD4" i="1"/>
  <c r="FE5" i="1"/>
  <c r="HD5" i="1"/>
  <c r="FE6" i="1"/>
  <c r="HD6" i="1"/>
  <c r="FE7" i="1"/>
  <c r="HD7" i="1"/>
  <c r="FE8" i="1"/>
  <c r="HD8" i="1"/>
  <c r="FE9" i="1"/>
  <c r="HD9" i="1"/>
  <c r="FE10" i="1"/>
  <c r="HD10" i="1"/>
  <c r="FE11" i="1"/>
  <c r="HD11" i="1"/>
  <c r="FE12" i="1"/>
  <c r="HD12" i="1"/>
  <c r="FE13" i="1"/>
  <c r="HD13" i="1"/>
  <c r="FE14" i="1"/>
  <c r="HD14" i="1"/>
  <c r="FE15" i="1"/>
  <c r="HD15" i="1"/>
  <c r="FE16" i="1"/>
  <c r="HD16" i="1"/>
  <c r="FE17" i="1"/>
  <c r="HD17" i="1"/>
  <c r="FE18" i="1"/>
  <c r="HD18" i="1"/>
  <c r="FE19" i="1"/>
  <c r="HD19" i="1"/>
  <c r="FE20" i="1"/>
  <c r="HD20" i="1"/>
  <c r="FE21" i="1"/>
  <c r="HD21" i="1"/>
  <c r="FE22" i="1"/>
  <c r="HD22" i="1"/>
  <c r="FE23" i="1"/>
  <c r="HD23" i="1"/>
  <c r="FE24" i="1"/>
  <c r="HD24" i="1"/>
  <c r="FE25" i="1"/>
  <c r="HD25" i="1"/>
  <c r="FE26" i="1"/>
  <c r="HD26" i="1"/>
  <c r="FE27" i="1"/>
  <c r="HD27" i="1"/>
  <c r="FE28" i="1"/>
  <c r="HD28" i="1"/>
  <c r="FE29" i="1"/>
  <c r="HD29" i="1"/>
  <c r="FE30" i="1"/>
  <c r="HD30" i="1"/>
  <c r="FE31" i="1"/>
  <c r="HD31" i="1"/>
  <c r="FE32" i="1"/>
  <c r="HD32" i="1"/>
  <c r="FE33" i="1"/>
  <c r="HD33" i="1"/>
  <c r="FE34" i="1"/>
  <c r="HD34" i="1"/>
  <c r="FE35" i="1"/>
  <c r="HD35" i="1"/>
  <c r="FE36" i="1"/>
  <c r="HD36" i="1"/>
  <c r="FE37" i="1"/>
  <c r="HD37" i="1"/>
  <c r="FE38" i="1"/>
  <c r="HD38" i="1"/>
  <c r="FE39" i="1"/>
  <c r="HD39" i="1"/>
  <c r="FE40" i="1"/>
  <c r="HD40" i="1"/>
  <c r="FE41" i="1"/>
  <c r="HD41" i="1"/>
  <c r="FE42" i="1"/>
  <c r="HD42" i="1"/>
  <c r="FE43" i="1"/>
  <c r="HD43" i="1"/>
  <c r="FE44" i="1"/>
  <c r="HD44" i="1"/>
  <c r="FE45" i="1"/>
  <c r="HD45" i="1"/>
  <c r="FE46" i="1"/>
  <c r="HD46" i="1"/>
  <c r="FE47" i="1"/>
  <c r="HD47" i="1"/>
  <c r="FE48" i="1"/>
  <c r="HD48" i="1"/>
  <c r="FE49" i="1"/>
  <c r="HD49" i="1"/>
  <c r="FE50" i="1"/>
  <c r="HD50" i="1"/>
  <c r="FE51" i="1"/>
  <c r="HD51" i="1"/>
  <c r="FE52" i="1"/>
  <c r="HD52" i="1"/>
  <c r="FE53" i="1"/>
  <c r="HD53" i="1"/>
  <c r="FE54" i="1"/>
  <c r="HD54" i="1"/>
  <c r="HD56" i="1"/>
  <c r="P116" i="1"/>
  <c r="DG3" i="1"/>
  <c r="DG4" i="1"/>
  <c r="DG5" i="1"/>
  <c r="Q113" i="1"/>
  <c r="FF3" i="1"/>
  <c r="HE3" i="1"/>
  <c r="FF4" i="1"/>
  <c r="HE4" i="1"/>
  <c r="FF5" i="1"/>
  <c r="HE5" i="1"/>
  <c r="FF6" i="1"/>
  <c r="HE6" i="1"/>
  <c r="FF7" i="1"/>
  <c r="HE7" i="1"/>
  <c r="FF8" i="1"/>
  <c r="HE8" i="1"/>
  <c r="FF9" i="1"/>
  <c r="HE9" i="1"/>
  <c r="FF10" i="1"/>
  <c r="HE10" i="1"/>
  <c r="FF11" i="1"/>
  <c r="HE11" i="1"/>
  <c r="FF12" i="1"/>
  <c r="HE12" i="1"/>
  <c r="FF13" i="1"/>
  <c r="HE13" i="1"/>
  <c r="FF14" i="1"/>
  <c r="HE14" i="1"/>
  <c r="FF15" i="1"/>
  <c r="HE15" i="1"/>
  <c r="FF16" i="1"/>
  <c r="HE16" i="1"/>
  <c r="FF17" i="1"/>
  <c r="HE17" i="1"/>
  <c r="FF18" i="1"/>
  <c r="HE18" i="1"/>
  <c r="FF19" i="1"/>
  <c r="HE19" i="1"/>
  <c r="FF20" i="1"/>
  <c r="HE20" i="1"/>
  <c r="FF21" i="1"/>
  <c r="HE21" i="1"/>
  <c r="FF22" i="1"/>
  <c r="HE22" i="1"/>
  <c r="FF23" i="1"/>
  <c r="HE23" i="1"/>
  <c r="FF24" i="1"/>
  <c r="HE24" i="1"/>
  <c r="FF25" i="1"/>
  <c r="HE25" i="1"/>
  <c r="FF26" i="1"/>
  <c r="HE26" i="1"/>
  <c r="FF27" i="1"/>
  <c r="HE27" i="1"/>
  <c r="FF28" i="1"/>
  <c r="HE28" i="1"/>
  <c r="FF29" i="1"/>
  <c r="HE29" i="1"/>
  <c r="FF30" i="1"/>
  <c r="HE30" i="1"/>
  <c r="FF31" i="1"/>
  <c r="HE31" i="1"/>
  <c r="FF32" i="1"/>
  <c r="HE32" i="1"/>
  <c r="FF33" i="1"/>
  <c r="HE33" i="1"/>
  <c r="FF34" i="1"/>
  <c r="HE34" i="1"/>
  <c r="FF35" i="1"/>
  <c r="HE35" i="1"/>
  <c r="FF36" i="1"/>
  <c r="HE36" i="1"/>
  <c r="FF37" i="1"/>
  <c r="HE37" i="1"/>
  <c r="FF38" i="1"/>
  <c r="HE38" i="1"/>
  <c r="FF39" i="1"/>
  <c r="HE39" i="1"/>
  <c r="FF40" i="1"/>
  <c r="HE40" i="1"/>
  <c r="FF41" i="1"/>
  <c r="HE41" i="1"/>
  <c r="FF42" i="1"/>
  <c r="HE42" i="1"/>
  <c r="FF43" i="1"/>
  <c r="HE43" i="1"/>
  <c r="FF44" i="1"/>
  <c r="HE44" i="1"/>
  <c r="FF45" i="1"/>
  <c r="HE45" i="1"/>
  <c r="FF46" i="1"/>
  <c r="HE46" i="1"/>
  <c r="FF47" i="1"/>
  <c r="HE47" i="1"/>
  <c r="FF48" i="1"/>
  <c r="HE48" i="1"/>
  <c r="FF49" i="1"/>
  <c r="HE49" i="1"/>
  <c r="FF50" i="1"/>
  <c r="HE50" i="1"/>
  <c r="FF51" i="1"/>
  <c r="HE51" i="1"/>
  <c r="FF52" i="1"/>
  <c r="HE52" i="1"/>
  <c r="FF53" i="1"/>
  <c r="HE53" i="1"/>
  <c r="FF54" i="1"/>
  <c r="HE54" i="1"/>
  <c r="HE56" i="1"/>
  <c r="Q116" i="1"/>
  <c r="DH3" i="1"/>
  <c r="DH4" i="1"/>
  <c r="DH5" i="1"/>
  <c r="R113" i="1"/>
  <c r="FG3" i="1"/>
  <c r="HF3" i="1"/>
  <c r="FG4" i="1"/>
  <c r="HF4" i="1"/>
  <c r="FG5" i="1"/>
  <c r="HF5" i="1"/>
  <c r="FG6" i="1"/>
  <c r="HF6" i="1"/>
  <c r="FG7" i="1"/>
  <c r="HF7" i="1"/>
  <c r="FG8" i="1"/>
  <c r="HF8" i="1"/>
  <c r="FG9" i="1"/>
  <c r="HF9" i="1"/>
  <c r="FG10" i="1"/>
  <c r="HF10" i="1"/>
  <c r="FG11" i="1"/>
  <c r="HF11" i="1"/>
  <c r="FG12" i="1"/>
  <c r="HF12" i="1"/>
  <c r="FG13" i="1"/>
  <c r="HF13" i="1"/>
  <c r="FG14" i="1"/>
  <c r="HF14" i="1"/>
  <c r="FG15" i="1"/>
  <c r="HF15" i="1"/>
  <c r="FG16" i="1"/>
  <c r="HF16" i="1"/>
  <c r="FG17" i="1"/>
  <c r="HF17" i="1"/>
  <c r="FG18" i="1"/>
  <c r="HF18" i="1"/>
  <c r="FG19" i="1"/>
  <c r="HF19" i="1"/>
  <c r="FG20" i="1"/>
  <c r="HF20" i="1"/>
  <c r="FG21" i="1"/>
  <c r="HF21" i="1"/>
  <c r="FG22" i="1"/>
  <c r="HF22" i="1"/>
  <c r="FG23" i="1"/>
  <c r="HF23" i="1"/>
  <c r="FG24" i="1"/>
  <c r="HF24" i="1"/>
  <c r="FG25" i="1"/>
  <c r="HF25" i="1"/>
  <c r="FG26" i="1"/>
  <c r="HF26" i="1"/>
  <c r="FG27" i="1"/>
  <c r="HF27" i="1"/>
  <c r="FG28" i="1"/>
  <c r="HF28" i="1"/>
  <c r="FG29" i="1"/>
  <c r="HF29" i="1"/>
  <c r="FG30" i="1"/>
  <c r="HF30" i="1"/>
  <c r="FG31" i="1"/>
  <c r="HF31" i="1"/>
  <c r="FG32" i="1"/>
  <c r="HF32" i="1"/>
  <c r="FG33" i="1"/>
  <c r="HF33" i="1"/>
  <c r="FG34" i="1"/>
  <c r="HF34" i="1"/>
  <c r="FG35" i="1"/>
  <c r="HF35" i="1"/>
  <c r="FG36" i="1"/>
  <c r="HF36" i="1"/>
  <c r="FG37" i="1"/>
  <c r="HF37" i="1"/>
  <c r="FG38" i="1"/>
  <c r="HF38" i="1"/>
  <c r="FG39" i="1"/>
  <c r="HF39" i="1"/>
  <c r="FG40" i="1"/>
  <c r="HF40" i="1"/>
  <c r="FG41" i="1"/>
  <c r="HF41" i="1"/>
  <c r="FG42" i="1"/>
  <c r="HF42" i="1"/>
  <c r="FG43" i="1"/>
  <c r="HF43" i="1"/>
  <c r="FG44" i="1"/>
  <c r="HF44" i="1"/>
  <c r="FG45" i="1"/>
  <c r="HF45" i="1"/>
  <c r="FG46" i="1"/>
  <c r="HF46" i="1"/>
  <c r="FG47" i="1"/>
  <c r="HF47" i="1"/>
  <c r="FG48" i="1"/>
  <c r="HF48" i="1"/>
  <c r="FG49" i="1"/>
  <c r="HF49" i="1"/>
  <c r="FG50" i="1"/>
  <c r="HF50" i="1"/>
  <c r="FG51" i="1"/>
  <c r="HF51" i="1"/>
  <c r="FG52" i="1"/>
  <c r="HF52" i="1"/>
  <c r="FG53" i="1"/>
  <c r="HF53" i="1"/>
  <c r="FG54" i="1"/>
  <c r="HF54" i="1"/>
  <c r="HF56" i="1"/>
  <c r="R116" i="1"/>
  <c r="DI3" i="1"/>
  <c r="DI4" i="1"/>
  <c r="DI5" i="1"/>
  <c r="S113" i="1"/>
  <c r="FH3" i="1"/>
  <c r="HG3" i="1"/>
  <c r="FH4" i="1"/>
  <c r="HG4" i="1"/>
  <c r="FH5" i="1"/>
  <c r="HG5" i="1"/>
  <c r="FH6" i="1"/>
  <c r="HG6" i="1"/>
  <c r="FH7" i="1"/>
  <c r="HG7" i="1"/>
  <c r="FH8" i="1"/>
  <c r="HG8" i="1"/>
  <c r="FH9" i="1"/>
  <c r="HG9" i="1"/>
  <c r="FH10" i="1"/>
  <c r="HG10" i="1"/>
  <c r="FH11" i="1"/>
  <c r="HG11" i="1"/>
  <c r="FH12" i="1"/>
  <c r="HG12" i="1"/>
  <c r="FH13" i="1"/>
  <c r="HG13" i="1"/>
  <c r="FH14" i="1"/>
  <c r="HG14" i="1"/>
  <c r="FH15" i="1"/>
  <c r="HG15" i="1"/>
  <c r="FH16" i="1"/>
  <c r="HG16" i="1"/>
  <c r="FH17" i="1"/>
  <c r="HG17" i="1"/>
  <c r="FH18" i="1"/>
  <c r="HG18" i="1"/>
  <c r="FH19" i="1"/>
  <c r="HG19" i="1"/>
  <c r="FH20" i="1"/>
  <c r="HG20" i="1"/>
  <c r="FH21" i="1"/>
  <c r="HG21" i="1"/>
  <c r="FH22" i="1"/>
  <c r="HG22" i="1"/>
  <c r="FH23" i="1"/>
  <c r="HG23" i="1"/>
  <c r="FH24" i="1"/>
  <c r="HG24" i="1"/>
  <c r="FH25" i="1"/>
  <c r="HG25" i="1"/>
  <c r="FH26" i="1"/>
  <c r="HG26" i="1"/>
  <c r="FH27" i="1"/>
  <c r="HG27" i="1"/>
  <c r="FH28" i="1"/>
  <c r="HG28" i="1"/>
  <c r="FH29" i="1"/>
  <c r="HG29" i="1"/>
  <c r="FH30" i="1"/>
  <c r="HG30" i="1"/>
  <c r="FH31" i="1"/>
  <c r="HG31" i="1"/>
  <c r="FH32" i="1"/>
  <c r="HG32" i="1"/>
  <c r="FH33" i="1"/>
  <c r="HG33" i="1"/>
  <c r="FH34" i="1"/>
  <c r="HG34" i="1"/>
  <c r="FH35" i="1"/>
  <c r="HG35" i="1"/>
  <c r="FH36" i="1"/>
  <c r="HG36" i="1"/>
  <c r="FH37" i="1"/>
  <c r="HG37" i="1"/>
  <c r="FH38" i="1"/>
  <c r="HG38" i="1"/>
  <c r="FH39" i="1"/>
  <c r="HG39" i="1"/>
  <c r="FH40" i="1"/>
  <c r="HG40" i="1"/>
  <c r="FH41" i="1"/>
  <c r="HG41" i="1"/>
  <c r="FH42" i="1"/>
  <c r="HG42" i="1"/>
  <c r="FH43" i="1"/>
  <c r="HG43" i="1"/>
  <c r="FH44" i="1"/>
  <c r="HG44" i="1"/>
  <c r="FH45" i="1"/>
  <c r="HG45" i="1"/>
  <c r="FH46" i="1"/>
  <c r="HG46" i="1"/>
  <c r="FH47" i="1"/>
  <c r="HG47" i="1"/>
  <c r="FH48" i="1"/>
  <c r="HG48" i="1"/>
  <c r="FH49" i="1"/>
  <c r="HG49" i="1"/>
  <c r="FH50" i="1"/>
  <c r="HG50" i="1"/>
  <c r="FH51" i="1"/>
  <c r="HG51" i="1"/>
  <c r="FH52" i="1"/>
  <c r="HG52" i="1"/>
  <c r="FH53" i="1"/>
  <c r="HG53" i="1"/>
  <c r="FH54" i="1"/>
  <c r="HG54" i="1"/>
  <c r="HG56" i="1"/>
  <c r="S116" i="1"/>
  <c r="DJ3" i="1"/>
  <c r="DJ4" i="1"/>
  <c r="DJ5" i="1"/>
  <c r="T113" i="1"/>
  <c r="FI3" i="1"/>
  <c r="HH3" i="1"/>
  <c r="FI4" i="1"/>
  <c r="HH4" i="1"/>
  <c r="FI5" i="1"/>
  <c r="HH5" i="1"/>
  <c r="FI6" i="1"/>
  <c r="HH6" i="1"/>
  <c r="FI7" i="1"/>
  <c r="HH7" i="1"/>
  <c r="FI8" i="1"/>
  <c r="HH8" i="1"/>
  <c r="FI9" i="1"/>
  <c r="HH9" i="1"/>
  <c r="FI10" i="1"/>
  <c r="HH10" i="1"/>
  <c r="FI11" i="1"/>
  <c r="HH11" i="1"/>
  <c r="FI12" i="1"/>
  <c r="HH12" i="1"/>
  <c r="FI13" i="1"/>
  <c r="HH13" i="1"/>
  <c r="FI14" i="1"/>
  <c r="HH14" i="1"/>
  <c r="FI15" i="1"/>
  <c r="HH15" i="1"/>
  <c r="FI16" i="1"/>
  <c r="HH16" i="1"/>
  <c r="FI17" i="1"/>
  <c r="HH17" i="1"/>
  <c r="FI18" i="1"/>
  <c r="HH18" i="1"/>
  <c r="FI19" i="1"/>
  <c r="HH19" i="1"/>
  <c r="FI20" i="1"/>
  <c r="HH20" i="1"/>
  <c r="FI21" i="1"/>
  <c r="HH21" i="1"/>
  <c r="FI22" i="1"/>
  <c r="HH22" i="1"/>
  <c r="FI23" i="1"/>
  <c r="HH23" i="1"/>
  <c r="FI24" i="1"/>
  <c r="HH24" i="1"/>
  <c r="FI25" i="1"/>
  <c r="HH25" i="1"/>
  <c r="FI26" i="1"/>
  <c r="HH26" i="1"/>
  <c r="FI27" i="1"/>
  <c r="HH27" i="1"/>
  <c r="FI28" i="1"/>
  <c r="HH28" i="1"/>
  <c r="FI29" i="1"/>
  <c r="HH29" i="1"/>
  <c r="FI30" i="1"/>
  <c r="HH30" i="1"/>
  <c r="FI31" i="1"/>
  <c r="HH31" i="1"/>
  <c r="FI32" i="1"/>
  <c r="HH32" i="1"/>
  <c r="FI33" i="1"/>
  <c r="HH33" i="1"/>
  <c r="FI34" i="1"/>
  <c r="HH34" i="1"/>
  <c r="FI35" i="1"/>
  <c r="HH35" i="1"/>
  <c r="FI36" i="1"/>
  <c r="HH36" i="1"/>
  <c r="FI37" i="1"/>
  <c r="HH37" i="1"/>
  <c r="FI38" i="1"/>
  <c r="HH38" i="1"/>
  <c r="FI39" i="1"/>
  <c r="HH39" i="1"/>
  <c r="FI40" i="1"/>
  <c r="HH40" i="1"/>
  <c r="FI41" i="1"/>
  <c r="HH41" i="1"/>
  <c r="FI42" i="1"/>
  <c r="HH42" i="1"/>
  <c r="FI43" i="1"/>
  <c r="HH43" i="1"/>
  <c r="FI44" i="1"/>
  <c r="HH44" i="1"/>
  <c r="FI45" i="1"/>
  <c r="HH45" i="1"/>
  <c r="FI46" i="1"/>
  <c r="HH46" i="1"/>
  <c r="FI47" i="1"/>
  <c r="HH47" i="1"/>
  <c r="FI48" i="1"/>
  <c r="HH48" i="1"/>
  <c r="FI49" i="1"/>
  <c r="HH49" i="1"/>
  <c r="FI50" i="1"/>
  <c r="HH50" i="1"/>
  <c r="FI51" i="1"/>
  <c r="HH51" i="1"/>
  <c r="FI52" i="1"/>
  <c r="HH52" i="1"/>
  <c r="FI53" i="1"/>
  <c r="HH53" i="1"/>
  <c r="FI54" i="1"/>
  <c r="HH54" i="1"/>
  <c r="HH56" i="1"/>
  <c r="T116" i="1"/>
  <c r="DK3" i="1"/>
  <c r="DK4" i="1"/>
  <c r="DK5" i="1"/>
  <c r="U113" i="1"/>
  <c r="FJ3" i="1"/>
  <c r="HI3" i="1"/>
  <c r="FJ4" i="1"/>
  <c r="HI4" i="1"/>
  <c r="FJ5" i="1"/>
  <c r="HI5" i="1"/>
  <c r="FJ6" i="1"/>
  <c r="HI6" i="1"/>
  <c r="FJ7" i="1"/>
  <c r="HI7" i="1"/>
  <c r="FJ8" i="1"/>
  <c r="HI8" i="1"/>
  <c r="FJ9" i="1"/>
  <c r="HI9" i="1"/>
  <c r="FJ10" i="1"/>
  <c r="HI10" i="1"/>
  <c r="FJ11" i="1"/>
  <c r="HI11" i="1"/>
  <c r="FJ12" i="1"/>
  <c r="HI12" i="1"/>
  <c r="FJ13" i="1"/>
  <c r="HI13" i="1"/>
  <c r="FJ14" i="1"/>
  <c r="HI14" i="1"/>
  <c r="FJ15" i="1"/>
  <c r="HI15" i="1"/>
  <c r="FJ16" i="1"/>
  <c r="HI16" i="1"/>
  <c r="FJ17" i="1"/>
  <c r="HI17" i="1"/>
  <c r="FJ18" i="1"/>
  <c r="HI18" i="1"/>
  <c r="FJ19" i="1"/>
  <c r="HI19" i="1"/>
  <c r="FJ20" i="1"/>
  <c r="HI20" i="1"/>
  <c r="FJ21" i="1"/>
  <c r="HI21" i="1"/>
  <c r="FJ22" i="1"/>
  <c r="HI22" i="1"/>
  <c r="FJ23" i="1"/>
  <c r="HI23" i="1"/>
  <c r="FJ24" i="1"/>
  <c r="HI24" i="1"/>
  <c r="FJ25" i="1"/>
  <c r="HI25" i="1"/>
  <c r="FJ26" i="1"/>
  <c r="HI26" i="1"/>
  <c r="FJ27" i="1"/>
  <c r="HI27" i="1"/>
  <c r="FJ28" i="1"/>
  <c r="HI28" i="1"/>
  <c r="FJ29" i="1"/>
  <c r="HI29" i="1"/>
  <c r="FJ30" i="1"/>
  <c r="HI30" i="1"/>
  <c r="FJ31" i="1"/>
  <c r="HI31" i="1"/>
  <c r="FJ32" i="1"/>
  <c r="HI32" i="1"/>
  <c r="FJ33" i="1"/>
  <c r="HI33" i="1"/>
  <c r="FJ34" i="1"/>
  <c r="HI34" i="1"/>
  <c r="FJ35" i="1"/>
  <c r="HI35" i="1"/>
  <c r="FJ36" i="1"/>
  <c r="HI36" i="1"/>
  <c r="FJ37" i="1"/>
  <c r="HI37" i="1"/>
  <c r="FJ38" i="1"/>
  <c r="HI38" i="1"/>
  <c r="FJ39" i="1"/>
  <c r="HI39" i="1"/>
  <c r="FJ40" i="1"/>
  <c r="HI40" i="1"/>
  <c r="FJ41" i="1"/>
  <c r="HI41" i="1"/>
  <c r="FJ42" i="1"/>
  <c r="HI42" i="1"/>
  <c r="FJ43" i="1"/>
  <c r="HI43" i="1"/>
  <c r="FJ44" i="1"/>
  <c r="HI44" i="1"/>
  <c r="FJ45" i="1"/>
  <c r="HI45" i="1"/>
  <c r="FJ46" i="1"/>
  <c r="HI46" i="1"/>
  <c r="FJ47" i="1"/>
  <c r="HI47" i="1"/>
  <c r="FJ48" i="1"/>
  <c r="HI48" i="1"/>
  <c r="FJ49" i="1"/>
  <c r="HI49" i="1"/>
  <c r="FJ50" i="1"/>
  <c r="HI50" i="1"/>
  <c r="FJ51" i="1"/>
  <c r="HI51" i="1"/>
  <c r="FJ52" i="1"/>
  <c r="HI52" i="1"/>
  <c r="FJ53" i="1"/>
  <c r="HI53" i="1"/>
  <c r="FJ54" i="1"/>
  <c r="HI54" i="1"/>
  <c r="HI56" i="1"/>
  <c r="U116" i="1"/>
  <c r="DL3" i="1"/>
  <c r="DL4" i="1"/>
  <c r="DL5" i="1"/>
  <c r="FK3" i="1"/>
  <c r="HJ3" i="1"/>
  <c r="FK4" i="1"/>
  <c r="HJ4" i="1"/>
  <c r="FK5" i="1"/>
  <c r="HJ5" i="1"/>
  <c r="FK6" i="1"/>
  <c r="HJ6" i="1"/>
  <c r="FK7" i="1"/>
  <c r="HJ7" i="1"/>
  <c r="FK8" i="1"/>
  <c r="HJ8" i="1"/>
  <c r="FK9" i="1"/>
  <c r="HJ9" i="1"/>
  <c r="FK11" i="1"/>
  <c r="HJ11" i="1"/>
  <c r="FK12" i="1"/>
  <c r="HJ12" i="1"/>
  <c r="FK13" i="1"/>
  <c r="HJ13" i="1"/>
  <c r="FK14" i="1"/>
  <c r="HJ14" i="1"/>
  <c r="FK15" i="1"/>
  <c r="HJ15" i="1"/>
  <c r="FK16" i="1"/>
  <c r="HJ16" i="1"/>
  <c r="FK17" i="1"/>
  <c r="HJ17" i="1"/>
  <c r="FK18" i="1"/>
  <c r="HJ18" i="1"/>
  <c r="FK19" i="1"/>
  <c r="HJ19" i="1"/>
  <c r="FK20" i="1"/>
  <c r="HJ20" i="1"/>
  <c r="FK21" i="1"/>
  <c r="HJ21" i="1"/>
  <c r="FK22" i="1"/>
  <c r="HJ22" i="1"/>
  <c r="FK23" i="1"/>
  <c r="HJ23" i="1"/>
  <c r="FK24" i="1"/>
  <c r="HJ24" i="1"/>
  <c r="FK25" i="1"/>
  <c r="HJ25" i="1"/>
  <c r="FK26" i="1"/>
  <c r="HJ26" i="1"/>
  <c r="FK27" i="1"/>
  <c r="HJ27" i="1"/>
  <c r="FK28" i="1"/>
  <c r="HJ28" i="1"/>
  <c r="FK29" i="1"/>
  <c r="HJ29" i="1"/>
  <c r="FK30" i="1"/>
  <c r="HJ30" i="1"/>
  <c r="FK31" i="1"/>
  <c r="HJ31" i="1"/>
  <c r="FK32" i="1"/>
  <c r="HJ32" i="1"/>
  <c r="FK33" i="1"/>
  <c r="HJ33" i="1"/>
  <c r="FK34" i="1"/>
  <c r="HJ34" i="1"/>
  <c r="FK35" i="1"/>
  <c r="HJ35" i="1"/>
  <c r="FK36" i="1"/>
  <c r="HJ36" i="1"/>
  <c r="FK37" i="1"/>
  <c r="HJ37" i="1"/>
  <c r="FK38" i="1"/>
  <c r="HJ38" i="1"/>
  <c r="FK39" i="1"/>
  <c r="HJ39" i="1"/>
  <c r="FK40" i="1"/>
  <c r="HJ40" i="1"/>
  <c r="FK41" i="1"/>
  <c r="HJ41" i="1"/>
  <c r="FK42" i="1"/>
  <c r="HJ42" i="1"/>
  <c r="FK43" i="1"/>
  <c r="HJ43" i="1"/>
  <c r="FK44" i="1"/>
  <c r="HJ44" i="1"/>
  <c r="FK45" i="1"/>
  <c r="HJ45" i="1"/>
  <c r="FK46" i="1"/>
  <c r="HJ46" i="1"/>
  <c r="FK47" i="1"/>
  <c r="HJ47" i="1"/>
  <c r="FK48" i="1"/>
  <c r="HJ48" i="1"/>
  <c r="FK49" i="1"/>
  <c r="HJ49" i="1"/>
  <c r="FK50" i="1"/>
  <c r="HJ50" i="1"/>
  <c r="FK51" i="1"/>
  <c r="HJ51" i="1"/>
  <c r="FK52" i="1"/>
  <c r="HJ52" i="1"/>
  <c r="FK53" i="1"/>
  <c r="HJ53" i="1"/>
  <c r="FK54" i="1"/>
  <c r="HJ54" i="1"/>
  <c r="HJ56" i="1"/>
  <c r="V116" i="1"/>
  <c r="DM3" i="1"/>
  <c r="DM4" i="1"/>
  <c r="DM5" i="1"/>
  <c r="W113" i="1"/>
  <c r="FL3" i="1"/>
  <c r="HK3" i="1"/>
  <c r="FL4" i="1"/>
  <c r="HK4" i="1"/>
  <c r="FL5" i="1"/>
  <c r="HK5" i="1"/>
  <c r="FL6" i="1"/>
  <c r="HK6" i="1"/>
  <c r="FL7" i="1"/>
  <c r="HK7" i="1"/>
  <c r="FL8" i="1"/>
  <c r="HK8" i="1"/>
  <c r="FL9" i="1"/>
  <c r="HK9" i="1"/>
  <c r="FL10" i="1"/>
  <c r="HK10" i="1"/>
  <c r="FL11" i="1"/>
  <c r="HK11" i="1"/>
  <c r="FL12" i="1"/>
  <c r="HK12" i="1"/>
  <c r="FL13" i="1"/>
  <c r="HK13" i="1"/>
  <c r="FL14" i="1"/>
  <c r="HK14" i="1"/>
  <c r="FL15" i="1"/>
  <c r="HK15" i="1"/>
  <c r="FL16" i="1"/>
  <c r="HK16" i="1"/>
  <c r="FL17" i="1"/>
  <c r="HK17" i="1"/>
  <c r="FL18" i="1"/>
  <c r="HK18" i="1"/>
  <c r="FL19" i="1"/>
  <c r="HK19" i="1"/>
  <c r="FL20" i="1"/>
  <c r="HK20" i="1"/>
  <c r="FL21" i="1"/>
  <c r="HK21" i="1"/>
  <c r="FL22" i="1"/>
  <c r="HK22" i="1"/>
  <c r="FL23" i="1"/>
  <c r="HK23" i="1"/>
  <c r="FL24" i="1"/>
  <c r="HK24" i="1"/>
  <c r="FL25" i="1"/>
  <c r="HK25" i="1"/>
  <c r="FL26" i="1"/>
  <c r="HK26" i="1"/>
  <c r="FL27" i="1"/>
  <c r="HK27" i="1"/>
  <c r="FL28" i="1"/>
  <c r="HK28" i="1"/>
  <c r="FL29" i="1"/>
  <c r="HK29" i="1"/>
  <c r="FL30" i="1"/>
  <c r="HK30" i="1"/>
  <c r="FL31" i="1"/>
  <c r="HK31" i="1"/>
  <c r="FL32" i="1"/>
  <c r="HK32" i="1"/>
  <c r="FL33" i="1"/>
  <c r="HK33" i="1"/>
  <c r="FL34" i="1"/>
  <c r="HK34" i="1"/>
  <c r="FL35" i="1"/>
  <c r="HK35" i="1"/>
  <c r="FL36" i="1"/>
  <c r="HK36" i="1"/>
  <c r="FL37" i="1"/>
  <c r="HK37" i="1"/>
  <c r="FL38" i="1"/>
  <c r="HK38" i="1"/>
  <c r="FL39" i="1"/>
  <c r="HK39" i="1"/>
  <c r="FL40" i="1"/>
  <c r="HK40" i="1"/>
  <c r="FL41" i="1"/>
  <c r="HK41" i="1"/>
  <c r="FL42" i="1"/>
  <c r="HK42" i="1"/>
  <c r="FL43" i="1"/>
  <c r="HK43" i="1"/>
  <c r="FL44" i="1"/>
  <c r="HK44" i="1"/>
  <c r="FL45" i="1"/>
  <c r="HK45" i="1"/>
  <c r="FL46" i="1"/>
  <c r="HK46" i="1"/>
  <c r="FL47" i="1"/>
  <c r="HK47" i="1"/>
  <c r="FL48" i="1"/>
  <c r="HK48" i="1"/>
  <c r="FL49" i="1"/>
  <c r="HK49" i="1"/>
  <c r="FL50" i="1"/>
  <c r="HK50" i="1"/>
  <c r="FL51" i="1"/>
  <c r="HK51" i="1"/>
  <c r="FL52" i="1"/>
  <c r="HK52" i="1"/>
  <c r="FL53" i="1"/>
  <c r="HK53" i="1"/>
  <c r="FL54" i="1"/>
  <c r="HK54" i="1"/>
  <c r="HK56" i="1"/>
  <c r="W116" i="1"/>
  <c r="DN3" i="1"/>
  <c r="DN4" i="1"/>
  <c r="DN5" i="1"/>
  <c r="X113" i="1"/>
  <c r="FM3" i="1"/>
  <c r="HL3" i="1"/>
  <c r="FM4" i="1"/>
  <c r="HL4" i="1"/>
  <c r="FM5" i="1"/>
  <c r="HL5" i="1"/>
  <c r="FM6" i="1"/>
  <c r="HL6" i="1"/>
  <c r="FM7" i="1"/>
  <c r="HL7" i="1"/>
  <c r="FM8" i="1"/>
  <c r="HL8" i="1"/>
  <c r="FM9" i="1"/>
  <c r="HL9" i="1"/>
  <c r="FM10" i="1"/>
  <c r="HL10" i="1"/>
  <c r="FM11" i="1"/>
  <c r="HL11" i="1"/>
  <c r="FM12" i="1"/>
  <c r="HL12" i="1"/>
  <c r="FM13" i="1"/>
  <c r="HL13" i="1"/>
  <c r="FM14" i="1"/>
  <c r="HL14" i="1"/>
  <c r="FM15" i="1"/>
  <c r="HL15" i="1"/>
  <c r="FM16" i="1"/>
  <c r="HL16" i="1"/>
  <c r="FM17" i="1"/>
  <c r="HL17" i="1"/>
  <c r="FM18" i="1"/>
  <c r="HL18" i="1"/>
  <c r="FM19" i="1"/>
  <c r="HL19" i="1"/>
  <c r="FM20" i="1"/>
  <c r="HL20" i="1"/>
  <c r="FM21" i="1"/>
  <c r="HL21" i="1"/>
  <c r="FM22" i="1"/>
  <c r="HL22" i="1"/>
  <c r="FM23" i="1"/>
  <c r="HL23" i="1"/>
  <c r="FM24" i="1"/>
  <c r="HL24" i="1"/>
  <c r="FM25" i="1"/>
  <c r="HL25" i="1"/>
  <c r="FM26" i="1"/>
  <c r="HL26" i="1"/>
  <c r="FM27" i="1"/>
  <c r="HL27" i="1"/>
  <c r="FM28" i="1"/>
  <c r="HL28" i="1"/>
  <c r="FM29" i="1"/>
  <c r="HL29" i="1"/>
  <c r="FM30" i="1"/>
  <c r="HL30" i="1"/>
  <c r="FM31" i="1"/>
  <c r="HL31" i="1"/>
  <c r="FM32" i="1"/>
  <c r="HL32" i="1"/>
  <c r="FM33" i="1"/>
  <c r="HL33" i="1"/>
  <c r="FM34" i="1"/>
  <c r="HL34" i="1"/>
  <c r="FM35" i="1"/>
  <c r="HL35" i="1"/>
  <c r="FM36" i="1"/>
  <c r="HL36" i="1"/>
  <c r="FM37" i="1"/>
  <c r="HL37" i="1"/>
  <c r="FM38" i="1"/>
  <c r="HL38" i="1"/>
  <c r="FM39" i="1"/>
  <c r="HL39" i="1"/>
  <c r="FM40" i="1"/>
  <c r="HL40" i="1"/>
  <c r="FM41" i="1"/>
  <c r="HL41" i="1"/>
  <c r="FM42" i="1"/>
  <c r="HL42" i="1"/>
  <c r="FM43" i="1"/>
  <c r="HL43" i="1"/>
  <c r="FM44" i="1"/>
  <c r="HL44" i="1"/>
  <c r="FM45" i="1"/>
  <c r="HL45" i="1"/>
  <c r="FM46" i="1"/>
  <c r="HL46" i="1"/>
  <c r="FM47" i="1"/>
  <c r="HL47" i="1"/>
  <c r="FM48" i="1"/>
  <c r="HL48" i="1"/>
  <c r="FM49" i="1"/>
  <c r="HL49" i="1"/>
  <c r="FM50" i="1"/>
  <c r="HL50" i="1"/>
  <c r="FM51" i="1"/>
  <c r="HL51" i="1"/>
  <c r="FM52" i="1"/>
  <c r="HL52" i="1"/>
  <c r="FM53" i="1"/>
  <c r="HL53" i="1"/>
  <c r="FM54" i="1"/>
  <c r="HL54" i="1"/>
  <c r="HL56" i="1"/>
  <c r="X116" i="1"/>
  <c r="DO3" i="1"/>
  <c r="DO4" i="1"/>
  <c r="DO5" i="1"/>
  <c r="Y113" i="1"/>
  <c r="FN3" i="1"/>
  <c r="HM3" i="1"/>
  <c r="FN4" i="1"/>
  <c r="HM4" i="1"/>
  <c r="FN5" i="1"/>
  <c r="HM5" i="1"/>
  <c r="FN6" i="1"/>
  <c r="HM6" i="1"/>
  <c r="FN7" i="1"/>
  <c r="HM7" i="1"/>
  <c r="FN8" i="1"/>
  <c r="HM8" i="1"/>
  <c r="FN9" i="1"/>
  <c r="HM9" i="1"/>
  <c r="FN10" i="1"/>
  <c r="HM10" i="1"/>
  <c r="FN11" i="1"/>
  <c r="HM11" i="1"/>
  <c r="FN12" i="1"/>
  <c r="HM12" i="1"/>
  <c r="FN13" i="1"/>
  <c r="HM13" i="1"/>
  <c r="FN14" i="1"/>
  <c r="HM14" i="1"/>
  <c r="FN15" i="1"/>
  <c r="HM15" i="1"/>
  <c r="FN16" i="1"/>
  <c r="HM16" i="1"/>
  <c r="FN17" i="1"/>
  <c r="HM17" i="1"/>
  <c r="FN18" i="1"/>
  <c r="HM18" i="1"/>
  <c r="FN19" i="1"/>
  <c r="HM19" i="1"/>
  <c r="FN20" i="1"/>
  <c r="HM20" i="1"/>
  <c r="FN21" i="1"/>
  <c r="HM21" i="1"/>
  <c r="FN22" i="1"/>
  <c r="HM22" i="1"/>
  <c r="FN23" i="1"/>
  <c r="HM23" i="1"/>
  <c r="FN24" i="1"/>
  <c r="HM24" i="1"/>
  <c r="FN25" i="1"/>
  <c r="HM25" i="1"/>
  <c r="FN26" i="1"/>
  <c r="HM26" i="1"/>
  <c r="FN27" i="1"/>
  <c r="HM27" i="1"/>
  <c r="FN28" i="1"/>
  <c r="HM28" i="1"/>
  <c r="FN29" i="1"/>
  <c r="HM29" i="1"/>
  <c r="FN30" i="1"/>
  <c r="HM30" i="1"/>
  <c r="FN31" i="1"/>
  <c r="HM31" i="1"/>
  <c r="FN32" i="1"/>
  <c r="HM32" i="1"/>
  <c r="FN33" i="1"/>
  <c r="HM33" i="1"/>
  <c r="FN34" i="1"/>
  <c r="HM34" i="1"/>
  <c r="FN35" i="1"/>
  <c r="HM35" i="1"/>
  <c r="FN36" i="1"/>
  <c r="HM36" i="1"/>
  <c r="FN37" i="1"/>
  <c r="HM37" i="1"/>
  <c r="FN38" i="1"/>
  <c r="HM38" i="1"/>
  <c r="FN39" i="1"/>
  <c r="HM39" i="1"/>
  <c r="FN40" i="1"/>
  <c r="HM40" i="1"/>
  <c r="FN41" i="1"/>
  <c r="HM41" i="1"/>
  <c r="FN42" i="1"/>
  <c r="HM42" i="1"/>
  <c r="FN43" i="1"/>
  <c r="HM43" i="1"/>
  <c r="FN44" i="1"/>
  <c r="HM44" i="1"/>
  <c r="FN45" i="1"/>
  <c r="HM45" i="1"/>
  <c r="FN46" i="1"/>
  <c r="HM46" i="1"/>
  <c r="FN47" i="1"/>
  <c r="HM47" i="1"/>
  <c r="FN48" i="1"/>
  <c r="HM48" i="1"/>
  <c r="FN49" i="1"/>
  <c r="HM49" i="1"/>
  <c r="FN50" i="1"/>
  <c r="HM50" i="1"/>
  <c r="FN51" i="1"/>
  <c r="HM51" i="1"/>
  <c r="FN52" i="1"/>
  <c r="HM52" i="1"/>
  <c r="FN53" i="1"/>
  <c r="HM53" i="1"/>
  <c r="FN54" i="1"/>
  <c r="HM54" i="1"/>
  <c r="HM56" i="1"/>
  <c r="Y116" i="1"/>
  <c r="DP3" i="1"/>
  <c r="DP4" i="1"/>
  <c r="DP5" i="1"/>
  <c r="Z113" i="1"/>
  <c r="FO3" i="1"/>
  <c r="HN3" i="1"/>
  <c r="FO4" i="1"/>
  <c r="HN4" i="1"/>
  <c r="FO5" i="1"/>
  <c r="HN5" i="1"/>
  <c r="FO6" i="1"/>
  <c r="HN6" i="1"/>
  <c r="FO7" i="1"/>
  <c r="HN7" i="1"/>
  <c r="FO8" i="1"/>
  <c r="HN8" i="1"/>
  <c r="FO9" i="1"/>
  <c r="HN9" i="1"/>
  <c r="FO10" i="1"/>
  <c r="HN10" i="1"/>
  <c r="FO11" i="1"/>
  <c r="HN11" i="1"/>
  <c r="FO12" i="1"/>
  <c r="HN12" i="1"/>
  <c r="FO13" i="1"/>
  <c r="HN13" i="1"/>
  <c r="FO14" i="1"/>
  <c r="HN14" i="1"/>
  <c r="FO15" i="1"/>
  <c r="HN15" i="1"/>
  <c r="FO16" i="1"/>
  <c r="HN16" i="1"/>
  <c r="FO17" i="1"/>
  <c r="HN17" i="1"/>
  <c r="FO18" i="1"/>
  <c r="HN18" i="1"/>
  <c r="FO19" i="1"/>
  <c r="HN19" i="1"/>
  <c r="FO20" i="1"/>
  <c r="HN20" i="1"/>
  <c r="FO21" i="1"/>
  <c r="HN21" i="1"/>
  <c r="FO22" i="1"/>
  <c r="HN22" i="1"/>
  <c r="FO23" i="1"/>
  <c r="HN23" i="1"/>
  <c r="FO24" i="1"/>
  <c r="HN24" i="1"/>
  <c r="FO25" i="1"/>
  <c r="HN25" i="1"/>
  <c r="FO26" i="1"/>
  <c r="HN26" i="1"/>
  <c r="FO27" i="1"/>
  <c r="HN27" i="1"/>
  <c r="FO28" i="1"/>
  <c r="HN28" i="1"/>
  <c r="FO29" i="1"/>
  <c r="HN29" i="1"/>
  <c r="FO30" i="1"/>
  <c r="HN30" i="1"/>
  <c r="FO31" i="1"/>
  <c r="HN31" i="1"/>
  <c r="FO32" i="1"/>
  <c r="HN32" i="1"/>
  <c r="FO33" i="1"/>
  <c r="HN33" i="1"/>
  <c r="FO34" i="1"/>
  <c r="HN34" i="1"/>
  <c r="FO35" i="1"/>
  <c r="HN35" i="1"/>
  <c r="FO36" i="1"/>
  <c r="HN36" i="1"/>
  <c r="FO37" i="1"/>
  <c r="HN37" i="1"/>
  <c r="FO38" i="1"/>
  <c r="HN38" i="1"/>
  <c r="FO39" i="1"/>
  <c r="HN39" i="1"/>
  <c r="FO40" i="1"/>
  <c r="HN40" i="1"/>
  <c r="FO41" i="1"/>
  <c r="HN41" i="1"/>
  <c r="FO42" i="1"/>
  <c r="HN42" i="1"/>
  <c r="FO43" i="1"/>
  <c r="HN43" i="1"/>
  <c r="FO44" i="1"/>
  <c r="HN44" i="1"/>
  <c r="FO45" i="1"/>
  <c r="HN45" i="1"/>
  <c r="FO46" i="1"/>
  <c r="HN46" i="1"/>
  <c r="FO47" i="1"/>
  <c r="HN47" i="1"/>
  <c r="FO48" i="1"/>
  <c r="HN48" i="1"/>
  <c r="FO49" i="1"/>
  <c r="HN49" i="1"/>
  <c r="FO50" i="1"/>
  <c r="HN50" i="1"/>
  <c r="FO51" i="1"/>
  <c r="HN51" i="1"/>
  <c r="FO52" i="1"/>
  <c r="HN52" i="1"/>
  <c r="FO53" i="1"/>
  <c r="HN53" i="1"/>
  <c r="FO54" i="1"/>
  <c r="HN54" i="1"/>
  <c r="HN56" i="1"/>
  <c r="Z116" i="1"/>
  <c r="DQ3" i="1"/>
  <c r="DQ4" i="1"/>
  <c r="DQ5" i="1"/>
  <c r="AA113" i="1"/>
  <c r="FP3" i="1"/>
  <c r="HO3" i="1"/>
  <c r="FP4" i="1"/>
  <c r="HO4" i="1"/>
  <c r="FP5" i="1"/>
  <c r="HO5" i="1"/>
  <c r="FP6" i="1"/>
  <c r="HO6" i="1"/>
  <c r="FP7" i="1"/>
  <c r="HO7" i="1"/>
  <c r="FP8" i="1"/>
  <c r="HO8" i="1"/>
  <c r="FP9" i="1"/>
  <c r="HO9" i="1"/>
  <c r="FP10" i="1"/>
  <c r="HO10" i="1"/>
  <c r="FP11" i="1"/>
  <c r="HO11" i="1"/>
  <c r="FP12" i="1"/>
  <c r="HO12" i="1"/>
  <c r="FP13" i="1"/>
  <c r="HO13" i="1"/>
  <c r="FP14" i="1"/>
  <c r="HO14" i="1"/>
  <c r="FP15" i="1"/>
  <c r="HO15" i="1"/>
  <c r="FP16" i="1"/>
  <c r="HO16" i="1"/>
  <c r="FP17" i="1"/>
  <c r="HO17" i="1"/>
  <c r="FP18" i="1"/>
  <c r="HO18" i="1"/>
  <c r="FP19" i="1"/>
  <c r="HO19" i="1"/>
  <c r="FP20" i="1"/>
  <c r="HO20" i="1"/>
  <c r="FP21" i="1"/>
  <c r="HO21" i="1"/>
  <c r="FP22" i="1"/>
  <c r="HO22" i="1"/>
  <c r="FP23" i="1"/>
  <c r="HO23" i="1"/>
  <c r="FP24" i="1"/>
  <c r="HO24" i="1"/>
  <c r="FP25" i="1"/>
  <c r="HO25" i="1"/>
  <c r="FP26" i="1"/>
  <c r="HO26" i="1"/>
  <c r="FP27" i="1"/>
  <c r="HO27" i="1"/>
  <c r="FP28" i="1"/>
  <c r="HO28" i="1"/>
  <c r="FP29" i="1"/>
  <c r="HO29" i="1"/>
  <c r="FP30" i="1"/>
  <c r="HO30" i="1"/>
  <c r="FP31" i="1"/>
  <c r="HO31" i="1"/>
  <c r="FP32" i="1"/>
  <c r="HO32" i="1"/>
  <c r="FP33" i="1"/>
  <c r="HO33" i="1"/>
  <c r="FP34" i="1"/>
  <c r="HO34" i="1"/>
  <c r="FP35" i="1"/>
  <c r="HO35" i="1"/>
  <c r="FP36" i="1"/>
  <c r="HO36" i="1"/>
  <c r="FP37" i="1"/>
  <c r="HO37" i="1"/>
  <c r="FP38" i="1"/>
  <c r="HO38" i="1"/>
  <c r="FP39" i="1"/>
  <c r="HO39" i="1"/>
  <c r="FP40" i="1"/>
  <c r="HO40" i="1"/>
  <c r="FP41" i="1"/>
  <c r="HO41" i="1"/>
  <c r="FP42" i="1"/>
  <c r="HO42" i="1"/>
  <c r="FP43" i="1"/>
  <c r="HO43" i="1"/>
  <c r="FP44" i="1"/>
  <c r="HO44" i="1"/>
  <c r="FP45" i="1"/>
  <c r="HO45" i="1"/>
  <c r="FP46" i="1"/>
  <c r="HO46" i="1"/>
  <c r="FP47" i="1"/>
  <c r="HO47" i="1"/>
  <c r="FP48" i="1"/>
  <c r="HO48" i="1"/>
  <c r="FP49" i="1"/>
  <c r="HO49" i="1"/>
  <c r="FP50" i="1"/>
  <c r="HO50" i="1"/>
  <c r="FP51" i="1"/>
  <c r="HO51" i="1"/>
  <c r="FP52" i="1"/>
  <c r="HO52" i="1"/>
  <c r="FP53" i="1"/>
  <c r="HO53" i="1"/>
  <c r="FP54" i="1"/>
  <c r="HO54" i="1"/>
  <c r="HO56" i="1"/>
  <c r="AA116" i="1"/>
  <c r="DR3" i="1"/>
  <c r="DR4" i="1"/>
  <c r="DR5" i="1"/>
  <c r="AB113" i="1"/>
  <c r="FQ3" i="1"/>
  <c r="HP3" i="1"/>
  <c r="FQ4" i="1"/>
  <c r="HP4" i="1"/>
  <c r="FQ5" i="1"/>
  <c r="HP5" i="1"/>
  <c r="FQ6" i="1"/>
  <c r="HP6" i="1"/>
  <c r="FQ7" i="1"/>
  <c r="HP7" i="1"/>
  <c r="FQ8" i="1"/>
  <c r="HP8" i="1"/>
  <c r="FQ9" i="1"/>
  <c r="HP9" i="1"/>
  <c r="FQ10" i="1"/>
  <c r="HP10" i="1"/>
  <c r="FQ11" i="1"/>
  <c r="HP11" i="1"/>
  <c r="FQ12" i="1"/>
  <c r="HP12" i="1"/>
  <c r="FQ13" i="1"/>
  <c r="HP13" i="1"/>
  <c r="FQ14" i="1"/>
  <c r="HP14" i="1"/>
  <c r="FQ15" i="1"/>
  <c r="HP15" i="1"/>
  <c r="FQ16" i="1"/>
  <c r="HP16" i="1"/>
  <c r="FQ17" i="1"/>
  <c r="HP17" i="1"/>
  <c r="FQ18" i="1"/>
  <c r="HP18" i="1"/>
  <c r="FQ19" i="1"/>
  <c r="HP19" i="1"/>
  <c r="FQ20" i="1"/>
  <c r="HP20" i="1"/>
  <c r="FQ21" i="1"/>
  <c r="HP21" i="1"/>
  <c r="FQ22" i="1"/>
  <c r="HP22" i="1"/>
  <c r="FQ23" i="1"/>
  <c r="HP23" i="1"/>
  <c r="FQ24" i="1"/>
  <c r="HP24" i="1"/>
  <c r="FQ25" i="1"/>
  <c r="HP25" i="1"/>
  <c r="FQ26" i="1"/>
  <c r="HP26" i="1"/>
  <c r="FQ27" i="1"/>
  <c r="HP27" i="1"/>
  <c r="FQ28" i="1"/>
  <c r="HP28" i="1"/>
  <c r="FQ29" i="1"/>
  <c r="HP29" i="1"/>
  <c r="FQ30" i="1"/>
  <c r="HP30" i="1"/>
  <c r="FQ31" i="1"/>
  <c r="HP31" i="1"/>
  <c r="FQ32" i="1"/>
  <c r="HP32" i="1"/>
  <c r="FQ33" i="1"/>
  <c r="HP33" i="1"/>
  <c r="FQ34" i="1"/>
  <c r="HP34" i="1"/>
  <c r="FQ35" i="1"/>
  <c r="HP35" i="1"/>
  <c r="FQ36" i="1"/>
  <c r="HP36" i="1"/>
  <c r="FQ37" i="1"/>
  <c r="HP37" i="1"/>
  <c r="FQ38" i="1"/>
  <c r="HP38" i="1"/>
  <c r="FQ39" i="1"/>
  <c r="HP39" i="1"/>
  <c r="FQ40" i="1"/>
  <c r="HP40" i="1"/>
  <c r="FQ41" i="1"/>
  <c r="HP41" i="1"/>
  <c r="FQ42" i="1"/>
  <c r="HP42" i="1"/>
  <c r="FQ43" i="1"/>
  <c r="HP43" i="1"/>
  <c r="FQ44" i="1"/>
  <c r="HP44" i="1"/>
  <c r="FQ45" i="1"/>
  <c r="HP45" i="1"/>
  <c r="FQ46" i="1"/>
  <c r="HP46" i="1"/>
  <c r="FQ47" i="1"/>
  <c r="HP47" i="1"/>
  <c r="FQ48" i="1"/>
  <c r="HP48" i="1"/>
  <c r="FQ49" i="1"/>
  <c r="HP49" i="1"/>
  <c r="FQ50" i="1"/>
  <c r="HP50" i="1"/>
  <c r="FQ51" i="1"/>
  <c r="HP51" i="1"/>
  <c r="FQ52" i="1"/>
  <c r="HP52" i="1"/>
  <c r="FQ53" i="1"/>
  <c r="HP53" i="1"/>
  <c r="FQ54" i="1"/>
  <c r="HP54" i="1"/>
  <c r="HP56" i="1"/>
  <c r="AB116" i="1"/>
  <c r="DS3" i="1"/>
  <c r="DS4" i="1"/>
  <c r="DS5" i="1"/>
  <c r="AC113" i="1"/>
  <c r="FR3" i="1"/>
  <c r="HQ3" i="1"/>
  <c r="FR4" i="1"/>
  <c r="HQ4" i="1"/>
  <c r="FR5" i="1"/>
  <c r="HQ5" i="1"/>
  <c r="FR6" i="1"/>
  <c r="HQ6" i="1"/>
  <c r="FR7" i="1"/>
  <c r="HQ7" i="1"/>
  <c r="FR8" i="1"/>
  <c r="HQ8" i="1"/>
  <c r="FR9" i="1"/>
  <c r="HQ9" i="1"/>
  <c r="FR10" i="1"/>
  <c r="HQ10" i="1"/>
  <c r="FR11" i="1"/>
  <c r="HQ11" i="1"/>
  <c r="FR12" i="1"/>
  <c r="HQ12" i="1"/>
  <c r="FR13" i="1"/>
  <c r="HQ13" i="1"/>
  <c r="FR14" i="1"/>
  <c r="HQ14" i="1"/>
  <c r="FR15" i="1"/>
  <c r="HQ15" i="1"/>
  <c r="FR16" i="1"/>
  <c r="HQ16" i="1"/>
  <c r="FR17" i="1"/>
  <c r="HQ17" i="1"/>
  <c r="FR18" i="1"/>
  <c r="HQ18" i="1"/>
  <c r="FR19" i="1"/>
  <c r="HQ19" i="1"/>
  <c r="FR20" i="1"/>
  <c r="HQ20" i="1"/>
  <c r="FR21" i="1"/>
  <c r="HQ21" i="1"/>
  <c r="FR22" i="1"/>
  <c r="HQ22" i="1"/>
  <c r="FR23" i="1"/>
  <c r="HQ23" i="1"/>
  <c r="FR24" i="1"/>
  <c r="HQ24" i="1"/>
  <c r="FR25" i="1"/>
  <c r="HQ25" i="1"/>
  <c r="FR26" i="1"/>
  <c r="HQ26" i="1"/>
  <c r="FR27" i="1"/>
  <c r="HQ27" i="1"/>
  <c r="FR28" i="1"/>
  <c r="HQ28" i="1"/>
  <c r="FR29" i="1"/>
  <c r="HQ29" i="1"/>
  <c r="FR30" i="1"/>
  <c r="HQ30" i="1"/>
  <c r="FR31" i="1"/>
  <c r="HQ31" i="1"/>
  <c r="FR32" i="1"/>
  <c r="HQ32" i="1"/>
  <c r="FR33" i="1"/>
  <c r="HQ33" i="1"/>
  <c r="FR34" i="1"/>
  <c r="HQ34" i="1"/>
  <c r="FR35" i="1"/>
  <c r="HQ35" i="1"/>
  <c r="FR36" i="1"/>
  <c r="HQ36" i="1"/>
  <c r="FR37" i="1"/>
  <c r="HQ37" i="1"/>
  <c r="FR38" i="1"/>
  <c r="HQ38" i="1"/>
  <c r="FR39" i="1"/>
  <c r="HQ39" i="1"/>
  <c r="FR40" i="1"/>
  <c r="HQ40" i="1"/>
  <c r="FR41" i="1"/>
  <c r="HQ41" i="1"/>
  <c r="FR42" i="1"/>
  <c r="HQ42" i="1"/>
  <c r="FR43" i="1"/>
  <c r="HQ43" i="1"/>
  <c r="FR44" i="1"/>
  <c r="HQ44" i="1"/>
  <c r="FR45" i="1"/>
  <c r="HQ45" i="1"/>
  <c r="FR46" i="1"/>
  <c r="HQ46" i="1"/>
  <c r="FR47" i="1"/>
  <c r="HQ47" i="1"/>
  <c r="FR48" i="1"/>
  <c r="HQ48" i="1"/>
  <c r="FR49" i="1"/>
  <c r="HQ49" i="1"/>
  <c r="FR50" i="1"/>
  <c r="HQ50" i="1"/>
  <c r="FR51" i="1"/>
  <c r="HQ51" i="1"/>
  <c r="FR52" i="1"/>
  <c r="HQ52" i="1"/>
  <c r="FR53" i="1"/>
  <c r="HQ53" i="1"/>
  <c r="FR54" i="1"/>
  <c r="HQ54" i="1"/>
  <c r="HQ56" i="1"/>
  <c r="AC116" i="1"/>
  <c r="DT3" i="1"/>
  <c r="DT4" i="1"/>
  <c r="DT5" i="1"/>
  <c r="AD113" i="1"/>
  <c r="FS3" i="1"/>
  <c r="HR3" i="1"/>
  <c r="FS4" i="1"/>
  <c r="HR4" i="1"/>
  <c r="FS5" i="1"/>
  <c r="HR5" i="1"/>
  <c r="FS6" i="1"/>
  <c r="HR6" i="1"/>
  <c r="FS7" i="1"/>
  <c r="HR7" i="1"/>
  <c r="FS8" i="1"/>
  <c r="HR8" i="1"/>
  <c r="FS9" i="1"/>
  <c r="HR9" i="1"/>
  <c r="FS10" i="1"/>
  <c r="HR10" i="1"/>
  <c r="FS11" i="1"/>
  <c r="HR11" i="1"/>
  <c r="FS12" i="1"/>
  <c r="HR12" i="1"/>
  <c r="FS13" i="1"/>
  <c r="HR13" i="1"/>
  <c r="FS14" i="1"/>
  <c r="HR14" i="1"/>
  <c r="FS15" i="1"/>
  <c r="HR15" i="1"/>
  <c r="FS16" i="1"/>
  <c r="HR16" i="1"/>
  <c r="FS17" i="1"/>
  <c r="HR17" i="1"/>
  <c r="FS18" i="1"/>
  <c r="HR18" i="1"/>
  <c r="FS19" i="1"/>
  <c r="HR19" i="1"/>
  <c r="FS20" i="1"/>
  <c r="HR20" i="1"/>
  <c r="FS21" i="1"/>
  <c r="HR21" i="1"/>
  <c r="FS22" i="1"/>
  <c r="HR22" i="1"/>
  <c r="FS23" i="1"/>
  <c r="HR23" i="1"/>
  <c r="FS24" i="1"/>
  <c r="HR24" i="1"/>
  <c r="FS25" i="1"/>
  <c r="HR25" i="1"/>
  <c r="FS26" i="1"/>
  <c r="HR26" i="1"/>
  <c r="FS27" i="1"/>
  <c r="HR27" i="1"/>
  <c r="FS28" i="1"/>
  <c r="HR28" i="1"/>
  <c r="FS29" i="1"/>
  <c r="HR29" i="1"/>
  <c r="FS30" i="1"/>
  <c r="HR30" i="1"/>
  <c r="FS31" i="1"/>
  <c r="HR31" i="1"/>
  <c r="FS32" i="1"/>
  <c r="HR32" i="1"/>
  <c r="FS33" i="1"/>
  <c r="HR33" i="1"/>
  <c r="FS34" i="1"/>
  <c r="HR34" i="1"/>
  <c r="FS35" i="1"/>
  <c r="HR35" i="1"/>
  <c r="FS36" i="1"/>
  <c r="HR36" i="1"/>
  <c r="FS37" i="1"/>
  <c r="HR37" i="1"/>
  <c r="FS38" i="1"/>
  <c r="HR38" i="1"/>
  <c r="FS39" i="1"/>
  <c r="HR39" i="1"/>
  <c r="FS40" i="1"/>
  <c r="HR40" i="1"/>
  <c r="FS41" i="1"/>
  <c r="HR41" i="1"/>
  <c r="FS42" i="1"/>
  <c r="HR42" i="1"/>
  <c r="FS43" i="1"/>
  <c r="HR43" i="1"/>
  <c r="FS44" i="1"/>
  <c r="HR44" i="1"/>
  <c r="FS45" i="1"/>
  <c r="HR45" i="1"/>
  <c r="FS46" i="1"/>
  <c r="HR46" i="1"/>
  <c r="FS47" i="1"/>
  <c r="HR47" i="1"/>
  <c r="FS48" i="1"/>
  <c r="HR48" i="1"/>
  <c r="FS49" i="1"/>
  <c r="HR49" i="1"/>
  <c r="FS50" i="1"/>
  <c r="HR50" i="1"/>
  <c r="FS51" i="1"/>
  <c r="HR51" i="1"/>
  <c r="FS52" i="1"/>
  <c r="HR52" i="1"/>
  <c r="FS53" i="1"/>
  <c r="HR53" i="1"/>
  <c r="FS54" i="1"/>
  <c r="HR54" i="1"/>
  <c r="HR56" i="1"/>
  <c r="AD116" i="1"/>
  <c r="DU3" i="1"/>
  <c r="DU4" i="1"/>
  <c r="DU5" i="1"/>
  <c r="AE113" i="1"/>
  <c r="FT3" i="1"/>
  <c r="HS3" i="1"/>
  <c r="FT4" i="1"/>
  <c r="HS4" i="1"/>
  <c r="FT5" i="1"/>
  <c r="HS5" i="1"/>
  <c r="FT6" i="1"/>
  <c r="HS6" i="1"/>
  <c r="FT7" i="1"/>
  <c r="HS7" i="1"/>
  <c r="FT8" i="1"/>
  <c r="HS8" i="1"/>
  <c r="FT9" i="1"/>
  <c r="HS9" i="1"/>
  <c r="FT10" i="1"/>
  <c r="HS10" i="1"/>
  <c r="FT11" i="1"/>
  <c r="HS11" i="1"/>
  <c r="FT12" i="1"/>
  <c r="HS12" i="1"/>
  <c r="FT13" i="1"/>
  <c r="HS13" i="1"/>
  <c r="FT14" i="1"/>
  <c r="HS14" i="1"/>
  <c r="FT15" i="1"/>
  <c r="HS15" i="1"/>
  <c r="FT16" i="1"/>
  <c r="HS16" i="1"/>
  <c r="FT17" i="1"/>
  <c r="HS17" i="1"/>
  <c r="FT18" i="1"/>
  <c r="HS18" i="1"/>
  <c r="FT19" i="1"/>
  <c r="HS19" i="1"/>
  <c r="FT20" i="1"/>
  <c r="HS20" i="1"/>
  <c r="FT21" i="1"/>
  <c r="HS21" i="1"/>
  <c r="FT22" i="1"/>
  <c r="HS22" i="1"/>
  <c r="FT23" i="1"/>
  <c r="HS23" i="1"/>
  <c r="FT24" i="1"/>
  <c r="HS24" i="1"/>
  <c r="FT25" i="1"/>
  <c r="HS25" i="1"/>
  <c r="FT26" i="1"/>
  <c r="HS26" i="1"/>
  <c r="FT27" i="1"/>
  <c r="HS27" i="1"/>
  <c r="FT28" i="1"/>
  <c r="HS28" i="1"/>
  <c r="FT29" i="1"/>
  <c r="HS29" i="1"/>
  <c r="FT30" i="1"/>
  <c r="HS30" i="1"/>
  <c r="FT31" i="1"/>
  <c r="HS31" i="1"/>
  <c r="FT32" i="1"/>
  <c r="HS32" i="1"/>
  <c r="FT33" i="1"/>
  <c r="HS33" i="1"/>
  <c r="FT34" i="1"/>
  <c r="HS34" i="1"/>
  <c r="FT35" i="1"/>
  <c r="HS35" i="1"/>
  <c r="FT36" i="1"/>
  <c r="HS36" i="1"/>
  <c r="FT37" i="1"/>
  <c r="HS37" i="1"/>
  <c r="FT38" i="1"/>
  <c r="HS38" i="1"/>
  <c r="FT39" i="1"/>
  <c r="HS39" i="1"/>
  <c r="FT40" i="1"/>
  <c r="HS40" i="1"/>
  <c r="FT41" i="1"/>
  <c r="HS41" i="1"/>
  <c r="FT42" i="1"/>
  <c r="HS42" i="1"/>
  <c r="FT43" i="1"/>
  <c r="HS43" i="1"/>
  <c r="FT44" i="1"/>
  <c r="HS44" i="1"/>
  <c r="FT45" i="1"/>
  <c r="HS45" i="1"/>
  <c r="FT46" i="1"/>
  <c r="HS46" i="1"/>
  <c r="FT47" i="1"/>
  <c r="HS47" i="1"/>
  <c r="FT48" i="1"/>
  <c r="HS48" i="1"/>
  <c r="FT49" i="1"/>
  <c r="HS49" i="1"/>
  <c r="FT50" i="1"/>
  <c r="HS50" i="1"/>
  <c r="FT51" i="1"/>
  <c r="HS51" i="1"/>
  <c r="FT52" i="1"/>
  <c r="HS52" i="1"/>
  <c r="FT53" i="1"/>
  <c r="HS53" i="1"/>
  <c r="FT54" i="1"/>
  <c r="HS54" i="1"/>
  <c r="HS56" i="1"/>
  <c r="AE116" i="1"/>
  <c r="DV3" i="1"/>
  <c r="DV4" i="1"/>
  <c r="DV5" i="1"/>
  <c r="AF113" i="1"/>
  <c r="FU3" i="1"/>
  <c r="HT3" i="1"/>
  <c r="FU4" i="1"/>
  <c r="HT4" i="1"/>
  <c r="FU5" i="1"/>
  <c r="HT5" i="1"/>
  <c r="FU6" i="1"/>
  <c r="HT6" i="1"/>
  <c r="FU7" i="1"/>
  <c r="HT7" i="1"/>
  <c r="FU8" i="1"/>
  <c r="HT8" i="1"/>
  <c r="FU9" i="1"/>
  <c r="HT9" i="1"/>
  <c r="FU10" i="1"/>
  <c r="HT10" i="1"/>
  <c r="FU11" i="1"/>
  <c r="HT11" i="1"/>
  <c r="FU12" i="1"/>
  <c r="HT12" i="1"/>
  <c r="FU13" i="1"/>
  <c r="HT13" i="1"/>
  <c r="FU14" i="1"/>
  <c r="HT14" i="1"/>
  <c r="FU15" i="1"/>
  <c r="HT15" i="1"/>
  <c r="FU16" i="1"/>
  <c r="HT16" i="1"/>
  <c r="FU17" i="1"/>
  <c r="HT17" i="1"/>
  <c r="FU18" i="1"/>
  <c r="HT18" i="1"/>
  <c r="FU19" i="1"/>
  <c r="HT19" i="1"/>
  <c r="FU20" i="1"/>
  <c r="HT20" i="1"/>
  <c r="FU21" i="1"/>
  <c r="HT21" i="1"/>
  <c r="FU22" i="1"/>
  <c r="HT22" i="1"/>
  <c r="FU23" i="1"/>
  <c r="HT23" i="1"/>
  <c r="FU24" i="1"/>
  <c r="HT24" i="1"/>
  <c r="FU25" i="1"/>
  <c r="HT25" i="1"/>
  <c r="FU26" i="1"/>
  <c r="HT26" i="1"/>
  <c r="FU27" i="1"/>
  <c r="HT27" i="1"/>
  <c r="FU28" i="1"/>
  <c r="HT28" i="1"/>
  <c r="FU29" i="1"/>
  <c r="HT29" i="1"/>
  <c r="FU30" i="1"/>
  <c r="HT30" i="1"/>
  <c r="FU31" i="1"/>
  <c r="HT31" i="1"/>
  <c r="FU32" i="1"/>
  <c r="HT32" i="1"/>
  <c r="FU33" i="1"/>
  <c r="HT33" i="1"/>
  <c r="FU34" i="1"/>
  <c r="HT34" i="1"/>
  <c r="FU35" i="1"/>
  <c r="HT35" i="1"/>
  <c r="FU36" i="1"/>
  <c r="HT36" i="1"/>
  <c r="FU37" i="1"/>
  <c r="HT37" i="1"/>
  <c r="FU38" i="1"/>
  <c r="HT38" i="1"/>
  <c r="FU39" i="1"/>
  <c r="HT39" i="1"/>
  <c r="FU40" i="1"/>
  <c r="HT40" i="1"/>
  <c r="FU41" i="1"/>
  <c r="HT41" i="1"/>
  <c r="FU42" i="1"/>
  <c r="HT42" i="1"/>
  <c r="FU43" i="1"/>
  <c r="HT43" i="1"/>
  <c r="FU44" i="1"/>
  <c r="HT44" i="1"/>
  <c r="FU45" i="1"/>
  <c r="HT45" i="1"/>
  <c r="FU46" i="1"/>
  <c r="HT46" i="1"/>
  <c r="FU47" i="1"/>
  <c r="HT47" i="1"/>
  <c r="FU48" i="1"/>
  <c r="HT48" i="1"/>
  <c r="FU49" i="1"/>
  <c r="HT49" i="1"/>
  <c r="FU50" i="1"/>
  <c r="HT50" i="1"/>
  <c r="FU51" i="1"/>
  <c r="HT51" i="1"/>
  <c r="FU52" i="1"/>
  <c r="HT52" i="1"/>
  <c r="FU53" i="1"/>
  <c r="HT53" i="1"/>
  <c r="FU54" i="1"/>
  <c r="HT54" i="1"/>
  <c r="HT56" i="1"/>
  <c r="AF116" i="1"/>
  <c r="DW3" i="1"/>
  <c r="DW4" i="1"/>
  <c r="DW5" i="1"/>
  <c r="AG113" i="1"/>
  <c r="FV3" i="1"/>
  <c r="HU3" i="1"/>
  <c r="FV4" i="1"/>
  <c r="HU4" i="1"/>
  <c r="FV5" i="1"/>
  <c r="HU5" i="1"/>
  <c r="FV6" i="1"/>
  <c r="HU6" i="1"/>
  <c r="FV7" i="1"/>
  <c r="HU7" i="1"/>
  <c r="FV8" i="1"/>
  <c r="HU8" i="1"/>
  <c r="FV9" i="1"/>
  <c r="HU9" i="1"/>
  <c r="FV10" i="1"/>
  <c r="HU10" i="1"/>
  <c r="FV11" i="1"/>
  <c r="HU11" i="1"/>
  <c r="FV12" i="1"/>
  <c r="HU12" i="1"/>
  <c r="FV13" i="1"/>
  <c r="HU13" i="1"/>
  <c r="FV14" i="1"/>
  <c r="HU14" i="1"/>
  <c r="FV15" i="1"/>
  <c r="HU15" i="1"/>
  <c r="FV16" i="1"/>
  <c r="HU16" i="1"/>
  <c r="FV17" i="1"/>
  <c r="HU17" i="1"/>
  <c r="FV18" i="1"/>
  <c r="HU18" i="1"/>
  <c r="FV19" i="1"/>
  <c r="HU19" i="1"/>
  <c r="FV20" i="1"/>
  <c r="HU20" i="1"/>
  <c r="FV21" i="1"/>
  <c r="HU21" i="1"/>
  <c r="FV22" i="1"/>
  <c r="HU22" i="1"/>
  <c r="FV23" i="1"/>
  <c r="HU23" i="1"/>
  <c r="FV24" i="1"/>
  <c r="HU24" i="1"/>
  <c r="FV25" i="1"/>
  <c r="HU25" i="1"/>
  <c r="FV26" i="1"/>
  <c r="HU26" i="1"/>
  <c r="FV27" i="1"/>
  <c r="HU27" i="1"/>
  <c r="FV28" i="1"/>
  <c r="HU28" i="1"/>
  <c r="FV29" i="1"/>
  <c r="HU29" i="1"/>
  <c r="FV30" i="1"/>
  <c r="HU30" i="1"/>
  <c r="FV31" i="1"/>
  <c r="HU31" i="1"/>
  <c r="FV32" i="1"/>
  <c r="HU32" i="1"/>
  <c r="FV33" i="1"/>
  <c r="HU33" i="1"/>
  <c r="FV34" i="1"/>
  <c r="HU34" i="1"/>
  <c r="FV35" i="1"/>
  <c r="HU35" i="1"/>
  <c r="FV36" i="1"/>
  <c r="HU36" i="1"/>
  <c r="FV37" i="1"/>
  <c r="HU37" i="1"/>
  <c r="FV38" i="1"/>
  <c r="HU38" i="1"/>
  <c r="FV39" i="1"/>
  <c r="HU39" i="1"/>
  <c r="FV40" i="1"/>
  <c r="HU40" i="1"/>
  <c r="FV41" i="1"/>
  <c r="HU41" i="1"/>
  <c r="FV42" i="1"/>
  <c r="HU42" i="1"/>
  <c r="FV43" i="1"/>
  <c r="HU43" i="1"/>
  <c r="FV44" i="1"/>
  <c r="HU44" i="1"/>
  <c r="FV45" i="1"/>
  <c r="HU45" i="1"/>
  <c r="FV46" i="1"/>
  <c r="HU46" i="1"/>
  <c r="FV47" i="1"/>
  <c r="HU47" i="1"/>
  <c r="FV48" i="1"/>
  <c r="HU48" i="1"/>
  <c r="FV49" i="1"/>
  <c r="HU49" i="1"/>
  <c r="FV50" i="1"/>
  <c r="HU50" i="1"/>
  <c r="FV51" i="1"/>
  <c r="HU51" i="1"/>
  <c r="FV52" i="1"/>
  <c r="HU52" i="1"/>
  <c r="FV53" i="1"/>
  <c r="HU53" i="1"/>
  <c r="FV54" i="1"/>
  <c r="HU54" i="1"/>
  <c r="HU56" i="1"/>
  <c r="AG116" i="1"/>
  <c r="DX3" i="1"/>
  <c r="DX4" i="1"/>
  <c r="DX5" i="1"/>
  <c r="AH113" i="1"/>
  <c r="FW3" i="1"/>
  <c r="HV3" i="1"/>
  <c r="FW4" i="1"/>
  <c r="HV4" i="1"/>
  <c r="FW5" i="1"/>
  <c r="HV5" i="1"/>
  <c r="FW6" i="1"/>
  <c r="HV6" i="1"/>
  <c r="FW7" i="1"/>
  <c r="HV7" i="1"/>
  <c r="FW8" i="1"/>
  <c r="HV8" i="1"/>
  <c r="FW9" i="1"/>
  <c r="HV9" i="1"/>
  <c r="FW10" i="1"/>
  <c r="HV10" i="1"/>
  <c r="FW11" i="1"/>
  <c r="HV11" i="1"/>
  <c r="FW12" i="1"/>
  <c r="HV12" i="1"/>
  <c r="FW13" i="1"/>
  <c r="HV13" i="1"/>
  <c r="FW14" i="1"/>
  <c r="HV14" i="1"/>
  <c r="FW15" i="1"/>
  <c r="HV15" i="1"/>
  <c r="FW16" i="1"/>
  <c r="HV16" i="1"/>
  <c r="FW17" i="1"/>
  <c r="HV17" i="1"/>
  <c r="FW18" i="1"/>
  <c r="HV18" i="1"/>
  <c r="FW19" i="1"/>
  <c r="HV19" i="1"/>
  <c r="FW20" i="1"/>
  <c r="HV20" i="1"/>
  <c r="FW21" i="1"/>
  <c r="HV21" i="1"/>
  <c r="FW22" i="1"/>
  <c r="HV22" i="1"/>
  <c r="FW23" i="1"/>
  <c r="HV23" i="1"/>
  <c r="FW24" i="1"/>
  <c r="HV24" i="1"/>
  <c r="FW25" i="1"/>
  <c r="HV25" i="1"/>
  <c r="FW26" i="1"/>
  <c r="HV26" i="1"/>
  <c r="FW27" i="1"/>
  <c r="HV27" i="1"/>
  <c r="FW28" i="1"/>
  <c r="HV28" i="1"/>
  <c r="FW29" i="1"/>
  <c r="HV29" i="1"/>
  <c r="FW30" i="1"/>
  <c r="HV30" i="1"/>
  <c r="FW31" i="1"/>
  <c r="HV31" i="1"/>
  <c r="FW32" i="1"/>
  <c r="HV32" i="1"/>
  <c r="FW33" i="1"/>
  <c r="HV33" i="1"/>
  <c r="FW34" i="1"/>
  <c r="HV34" i="1"/>
  <c r="FW35" i="1"/>
  <c r="HV35" i="1"/>
  <c r="FW36" i="1"/>
  <c r="HV36" i="1"/>
  <c r="FW37" i="1"/>
  <c r="HV37" i="1"/>
  <c r="FW38" i="1"/>
  <c r="HV38" i="1"/>
  <c r="FW39" i="1"/>
  <c r="HV39" i="1"/>
  <c r="FW40" i="1"/>
  <c r="HV40" i="1"/>
  <c r="FW41" i="1"/>
  <c r="HV41" i="1"/>
  <c r="FW42" i="1"/>
  <c r="HV42" i="1"/>
  <c r="FW43" i="1"/>
  <c r="HV43" i="1"/>
  <c r="FW44" i="1"/>
  <c r="HV44" i="1"/>
  <c r="FW45" i="1"/>
  <c r="HV45" i="1"/>
  <c r="FW46" i="1"/>
  <c r="HV46" i="1"/>
  <c r="FW47" i="1"/>
  <c r="HV47" i="1"/>
  <c r="FW48" i="1"/>
  <c r="HV48" i="1"/>
  <c r="FW49" i="1"/>
  <c r="HV49" i="1"/>
  <c r="FW50" i="1"/>
  <c r="HV50" i="1"/>
  <c r="FW51" i="1"/>
  <c r="HV51" i="1"/>
  <c r="FW52" i="1"/>
  <c r="HV52" i="1"/>
  <c r="FW53" i="1"/>
  <c r="HV53" i="1"/>
  <c r="FW54" i="1"/>
  <c r="HV54" i="1"/>
  <c r="HV56" i="1"/>
  <c r="AH116" i="1"/>
  <c r="DY3" i="1"/>
  <c r="DY4" i="1"/>
  <c r="DY5" i="1"/>
  <c r="AI113" i="1"/>
  <c r="FX3" i="1"/>
  <c r="HW3" i="1"/>
  <c r="FX4" i="1"/>
  <c r="HW4" i="1"/>
  <c r="FX5" i="1"/>
  <c r="HW5" i="1"/>
  <c r="FX6" i="1"/>
  <c r="HW6" i="1"/>
  <c r="FX7" i="1"/>
  <c r="HW7" i="1"/>
  <c r="FX8" i="1"/>
  <c r="HW8" i="1"/>
  <c r="FX9" i="1"/>
  <c r="HW9" i="1"/>
  <c r="FX10" i="1"/>
  <c r="HW10" i="1"/>
  <c r="FX11" i="1"/>
  <c r="HW11" i="1"/>
  <c r="FX12" i="1"/>
  <c r="HW12" i="1"/>
  <c r="FX13" i="1"/>
  <c r="HW13" i="1"/>
  <c r="FX14" i="1"/>
  <c r="HW14" i="1"/>
  <c r="FX15" i="1"/>
  <c r="HW15" i="1"/>
  <c r="FX16" i="1"/>
  <c r="HW16" i="1"/>
  <c r="FX17" i="1"/>
  <c r="HW17" i="1"/>
  <c r="FX18" i="1"/>
  <c r="HW18" i="1"/>
  <c r="FX19" i="1"/>
  <c r="HW19" i="1"/>
  <c r="FX20" i="1"/>
  <c r="HW20" i="1"/>
  <c r="FX21" i="1"/>
  <c r="HW21" i="1"/>
  <c r="FX22" i="1"/>
  <c r="HW22" i="1"/>
  <c r="FX23" i="1"/>
  <c r="HW23" i="1"/>
  <c r="FX24" i="1"/>
  <c r="HW24" i="1"/>
  <c r="FX25" i="1"/>
  <c r="HW25" i="1"/>
  <c r="FX26" i="1"/>
  <c r="HW26" i="1"/>
  <c r="FX27" i="1"/>
  <c r="HW27" i="1"/>
  <c r="FX28" i="1"/>
  <c r="HW28" i="1"/>
  <c r="FX29" i="1"/>
  <c r="HW29" i="1"/>
  <c r="FX30" i="1"/>
  <c r="HW30" i="1"/>
  <c r="FX31" i="1"/>
  <c r="HW31" i="1"/>
  <c r="FX32" i="1"/>
  <c r="HW32" i="1"/>
  <c r="FX33" i="1"/>
  <c r="HW33" i="1"/>
  <c r="FX34" i="1"/>
  <c r="HW34" i="1"/>
  <c r="FX35" i="1"/>
  <c r="HW35" i="1"/>
  <c r="FX36" i="1"/>
  <c r="HW36" i="1"/>
  <c r="FX37" i="1"/>
  <c r="HW37" i="1"/>
  <c r="FX38" i="1"/>
  <c r="HW38" i="1"/>
  <c r="FX39" i="1"/>
  <c r="HW39" i="1"/>
  <c r="FX40" i="1"/>
  <c r="HW40" i="1"/>
  <c r="FX41" i="1"/>
  <c r="HW41" i="1"/>
  <c r="FX42" i="1"/>
  <c r="HW42" i="1"/>
  <c r="FX43" i="1"/>
  <c r="HW43" i="1"/>
  <c r="FX44" i="1"/>
  <c r="HW44" i="1"/>
  <c r="FX45" i="1"/>
  <c r="HW45" i="1"/>
  <c r="FX46" i="1"/>
  <c r="HW46" i="1"/>
  <c r="FX47" i="1"/>
  <c r="HW47" i="1"/>
  <c r="FX48" i="1"/>
  <c r="HW48" i="1"/>
  <c r="FX49" i="1"/>
  <c r="HW49" i="1"/>
  <c r="FX50" i="1"/>
  <c r="HW50" i="1"/>
  <c r="FX51" i="1"/>
  <c r="HW51" i="1"/>
  <c r="FX52" i="1"/>
  <c r="HW52" i="1"/>
  <c r="FX53" i="1"/>
  <c r="HW53" i="1"/>
  <c r="FX54" i="1"/>
  <c r="HW54" i="1"/>
  <c r="HW56" i="1"/>
  <c r="AI116" i="1"/>
  <c r="DZ3" i="1"/>
  <c r="DZ4" i="1"/>
  <c r="DZ5" i="1"/>
  <c r="AJ113" i="1"/>
  <c r="FY3" i="1"/>
  <c r="HX3" i="1"/>
  <c r="FY4" i="1"/>
  <c r="HX4" i="1"/>
  <c r="FY5" i="1"/>
  <c r="HX5" i="1"/>
  <c r="FY6" i="1"/>
  <c r="HX6" i="1"/>
  <c r="FY7" i="1"/>
  <c r="HX7" i="1"/>
  <c r="FY8" i="1"/>
  <c r="HX8" i="1"/>
  <c r="FY9" i="1"/>
  <c r="HX9" i="1"/>
  <c r="FY10" i="1"/>
  <c r="HX10" i="1"/>
  <c r="FY11" i="1"/>
  <c r="HX11" i="1"/>
  <c r="FY12" i="1"/>
  <c r="HX12" i="1"/>
  <c r="FY13" i="1"/>
  <c r="HX13" i="1"/>
  <c r="FY14" i="1"/>
  <c r="HX14" i="1"/>
  <c r="FY15" i="1"/>
  <c r="HX15" i="1"/>
  <c r="FY16" i="1"/>
  <c r="HX16" i="1"/>
  <c r="FY17" i="1"/>
  <c r="HX17" i="1"/>
  <c r="FY18" i="1"/>
  <c r="HX18" i="1"/>
  <c r="FY19" i="1"/>
  <c r="HX19" i="1"/>
  <c r="FY20" i="1"/>
  <c r="HX20" i="1"/>
  <c r="FY21" i="1"/>
  <c r="HX21" i="1"/>
  <c r="FY22" i="1"/>
  <c r="HX22" i="1"/>
  <c r="FY23" i="1"/>
  <c r="HX23" i="1"/>
  <c r="FY24" i="1"/>
  <c r="HX24" i="1"/>
  <c r="FY25" i="1"/>
  <c r="HX25" i="1"/>
  <c r="FY26" i="1"/>
  <c r="HX26" i="1"/>
  <c r="FY27" i="1"/>
  <c r="HX27" i="1"/>
  <c r="FY28" i="1"/>
  <c r="HX28" i="1"/>
  <c r="FY29" i="1"/>
  <c r="HX29" i="1"/>
  <c r="FY30" i="1"/>
  <c r="HX30" i="1"/>
  <c r="FY31" i="1"/>
  <c r="HX31" i="1"/>
  <c r="FY32" i="1"/>
  <c r="HX32" i="1"/>
  <c r="FY33" i="1"/>
  <c r="HX33" i="1"/>
  <c r="FY34" i="1"/>
  <c r="HX34" i="1"/>
  <c r="FY35" i="1"/>
  <c r="HX35" i="1"/>
  <c r="FY36" i="1"/>
  <c r="HX36" i="1"/>
  <c r="FY37" i="1"/>
  <c r="HX37" i="1"/>
  <c r="FY38" i="1"/>
  <c r="HX38" i="1"/>
  <c r="FY39" i="1"/>
  <c r="HX39" i="1"/>
  <c r="FY40" i="1"/>
  <c r="HX40" i="1"/>
  <c r="FY41" i="1"/>
  <c r="HX41" i="1"/>
  <c r="FY42" i="1"/>
  <c r="HX42" i="1"/>
  <c r="FY43" i="1"/>
  <c r="HX43" i="1"/>
  <c r="FY44" i="1"/>
  <c r="HX44" i="1"/>
  <c r="FY45" i="1"/>
  <c r="HX45" i="1"/>
  <c r="FY46" i="1"/>
  <c r="HX46" i="1"/>
  <c r="FY47" i="1"/>
  <c r="HX47" i="1"/>
  <c r="FY48" i="1"/>
  <c r="HX48" i="1"/>
  <c r="FY49" i="1"/>
  <c r="HX49" i="1"/>
  <c r="FY50" i="1"/>
  <c r="HX50" i="1"/>
  <c r="FY51" i="1"/>
  <c r="HX51" i="1"/>
  <c r="FY52" i="1"/>
  <c r="HX52" i="1"/>
  <c r="FY53" i="1"/>
  <c r="HX53" i="1"/>
  <c r="FY54" i="1"/>
  <c r="HX54" i="1"/>
  <c r="HX56" i="1"/>
  <c r="AJ116" i="1"/>
  <c r="EA3" i="1"/>
  <c r="EA4" i="1"/>
  <c r="EA5" i="1"/>
  <c r="AK113" i="1"/>
  <c r="FZ3" i="1"/>
  <c r="HY3" i="1"/>
  <c r="FZ4" i="1"/>
  <c r="HY4" i="1"/>
  <c r="FZ5" i="1"/>
  <c r="HY5" i="1"/>
  <c r="FZ6" i="1"/>
  <c r="HY6" i="1"/>
  <c r="FZ7" i="1"/>
  <c r="HY7" i="1"/>
  <c r="FZ8" i="1"/>
  <c r="HY8" i="1"/>
  <c r="FZ9" i="1"/>
  <c r="HY9" i="1"/>
  <c r="FZ10" i="1"/>
  <c r="HY10" i="1"/>
  <c r="FZ11" i="1"/>
  <c r="HY11" i="1"/>
  <c r="FZ12" i="1"/>
  <c r="HY12" i="1"/>
  <c r="FZ13" i="1"/>
  <c r="HY13" i="1"/>
  <c r="FZ14" i="1"/>
  <c r="HY14" i="1"/>
  <c r="FZ15" i="1"/>
  <c r="HY15" i="1"/>
  <c r="FZ16" i="1"/>
  <c r="HY16" i="1"/>
  <c r="FZ17" i="1"/>
  <c r="HY17" i="1"/>
  <c r="FZ18" i="1"/>
  <c r="HY18" i="1"/>
  <c r="FZ19" i="1"/>
  <c r="HY19" i="1"/>
  <c r="FZ20" i="1"/>
  <c r="HY20" i="1"/>
  <c r="FZ21" i="1"/>
  <c r="HY21" i="1"/>
  <c r="FZ22" i="1"/>
  <c r="HY22" i="1"/>
  <c r="FZ23" i="1"/>
  <c r="HY23" i="1"/>
  <c r="FZ24" i="1"/>
  <c r="HY24" i="1"/>
  <c r="FZ25" i="1"/>
  <c r="HY25" i="1"/>
  <c r="FZ26" i="1"/>
  <c r="HY26" i="1"/>
  <c r="FZ27" i="1"/>
  <c r="HY27" i="1"/>
  <c r="FZ28" i="1"/>
  <c r="HY28" i="1"/>
  <c r="FZ29" i="1"/>
  <c r="HY29" i="1"/>
  <c r="FZ30" i="1"/>
  <c r="HY30" i="1"/>
  <c r="FZ31" i="1"/>
  <c r="HY31" i="1"/>
  <c r="FZ32" i="1"/>
  <c r="HY32" i="1"/>
  <c r="FZ33" i="1"/>
  <c r="HY33" i="1"/>
  <c r="FZ34" i="1"/>
  <c r="HY34" i="1"/>
  <c r="FZ35" i="1"/>
  <c r="HY35" i="1"/>
  <c r="FZ36" i="1"/>
  <c r="HY36" i="1"/>
  <c r="FZ37" i="1"/>
  <c r="HY37" i="1"/>
  <c r="FZ38" i="1"/>
  <c r="HY38" i="1"/>
  <c r="FZ39" i="1"/>
  <c r="HY39" i="1"/>
  <c r="FZ40" i="1"/>
  <c r="HY40" i="1"/>
  <c r="FZ41" i="1"/>
  <c r="HY41" i="1"/>
  <c r="FZ42" i="1"/>
  <c r="HY42" i="1"/>
  <c r="FZ43" i="1"/>
  <c r="HY43" i="1"/>
  <c r="FZ44" i="1"/>
  <c r="HY44" i="1"/>
  <c r="FZ45" i="1"/>
  <c r="HY45" i="1"/>
  <c r="FZ46" i="1"/>
  <c r="HY46" i="1"/>
  <c r="FZ47" i="1"/>
  <c r="HY47" i="1"/>
  <c r="FZ48" i="1"/>
  <c r="HY48" i="1"/>
  <c r="FZ49" i="1"/>
  <c r="HY49" i="1"/>
  <c r="FZ50" i="1"/>
  <c r="HY50" i="1"/>
  <c r="FZ51" i="1"/>
  <c r="HY51" i="1"/>
  <c r="FZ52" i="1"/>
  <c r="HY52" i="1"/>
  <c r="FZ53" i="1"/>
  <c r="HY53" i="1"/>
  <c r="FZ54" i="1"/>
  <c r="HY54" i="1"/>
  <c r="HY56" i="1"/>
  <c r="AK116" i="1"/>
  <c r="EB3" i="1"/>
  <c r="EB4" i="1"/>
  <c r="EB5" i="1"/>
  <c r="AL113" i="1"/>
  <c r="GA3" i="1"/>
  <c r="HZ3" i="1"/>
  <c r="GA4" i="1"/>
  <c r="HZ4" i="1"/>
  <c r="GA5" i="1"/>
  <c r="HZ5" i="1"/>
  <c r="GA6" i="1"/>
  <c r="HZ6" i="1"/>
  <c r="GA7" i="1"/>
  <c r="HZ7" i="1"/>
  <c r="GA8" i="1"/>
  <c r="HZ8" i="1"/>
  <c r="GA9" i="1"/>
  <c r="HZ9" i="1"/>
  <c r="GA10" i="1"/>
  <c r="HZ10" i="1"/>
  <c r="GA11" i="1"/>
  <c r="HZ11" i="1"/>
  <c r="GA12" i="1"/>
  <c r="HZ12" i="1"/>
  <c r="GA13" i="1"/>
  <c r="HZ13" i="1"/>
  <c r="GA14" i="1"/>
  <c r="HZ14" i="1"/>
  <c r="GA15" i="1"/>
  <c r="HZ15" i="1"/>
  <c r="GA16" i="1"/>
  <c r="HZ16" i="1"/>
  <c r="GA17" i="1"/>
  <c r="HZ17" i="1"/>
  <c r="GA18" i="1"/>
  <c r="HZ18" i="1"/>
  <c r="GA19" i="1"/>
  <c r="HZ19" i="1"/>
  <c r="GA20" i="1"/>
  <c r="HZ20" i="1"/>
  <c r="GA21" i="1"/>
  <c r="HZ21" i="1"/>
  <c r="GA22" i="1"/>
  <c r="HZ22" i="1"/>
  <c r="GA23" i="1"/>
  <c r="HZ23" i="1"/>
  <c r="GA24" i="1"/>
  <c r="HZ24" i="1"/>
  <c r="GA25" i="1"/>
  <c r="HZ25" i="1"/>
  <c r="GA26" i="1"/>
  <c r="HZ26" i="1"/>
  <c r="GA27" i="1"/>
  <c r="HZ27" i="1"/>
  <c r="GA28" i="1"/>
  <c r="HZ28" i="1"/>
  <c r="GA29" i="1"/>
  <c r="HZ29" i="1"/>
  <c r="GA30" i="1"/>
  <c r="HZ30" i="1"/>
  <c r="GA31" i="1"/>
  <c r="HZ31" i="1"/>
  <c r="GA32" i="1"/>
  <c r="HZ32" i="1"/>
  <c r="GA33" i="1"/>
  <c r="HZ33" i="1"/>
  <c r="GA34" i="1"/>
  <c r="HZ34" i="1"/>
  <c r="GA35" i="1"/>
  <c r="HZ35" i="1"/>
  <c r="GA36" i="1"/>
  <c r="HZ36" i="1"/>
  <c r="GA37" i="1"/>
  <c r="HZ37" i="1"/>
  <c r="GA38" i="1"/>
  <c r="HZ38" i="1"/>
  <c r="GA39" i="1"/>
  <c r="HZ39" i="1"/>
  <c r="GA40" i="1"/>
  <c r="HZ40" i="1"/>
  <c r="GA41" i="1"/>
  <c r="HZ41" i="1"/>
  <c r="GA42" i="1"/>
  <c r="HZ42" i="1"/>
  <c r="GA43" i="1"/>
  <c r="HZ43" i="1"/>
  <c r="GA44" i="1"/>
  <c r="HZ44" i="1"/>
  <c r="GA45" i="1"/>
  <c r="HZ45" i="1"/>
  <c r="GA46" i="1"/>
  <c r="HZ46" i="1"/>
  <c r="GA47" i="1"/>
  <c r="HZ47" i="1"/>
  <c r="GA48" i="1"/>
  <c r="HZ48" i="1"/>
  <c r="GA49" i="1"/>
  <c r="HZ49" i="1"/>
  <c r="GA50" i="1"/>
  <c r="HZ50" i="1"/>
  <c r="GA51" i="1"/>
  <c r="HZ51" i="1"/>
  <c r="GA52" i="1"/>
  <c r="HZ52" i="1"/>
  <c r="GA53" i="1"/>
  <c r="HZ53" i="1"/>
  <c r="GA54" i="1"/>
  <c r="HZ54" i="1"/>
  <c r="HZ56" i="1"/>
  <c r="AL116" i="1"/>
  <c r="EC3" i="1"/>
  <c r="EC4" i="1"/>
  <c r="EC5" i="1"/>
  <c r="AM113" i="1"/>
  <c r="GB3" i="1"/>
  <c r="IA3" i="1"/>
  <c r="GB4" i="1"/>
  <c r="IA4" i="1"/>
  <c r="GB5" i="1"/>
  <c r="IA5" i="1"/>
  <c r="GB6" i="1"/>
  <c r="IA6" i="1"/>
  <c r="GB7" i="1"/>
  <c r="IA7" i="1"/>
  <c r="GB8" i="1"/>
  <c r="IA8" i="1"/>
  <c r="GB9" i="1"/>
  <c r="IA9" i="1"/>
  <c r="GB10" i="1"/>
  <c r="IA10" i="1"/>
  <c r="GB11" i="1"/>
  <c r="IA11" i="1"/>
  <c r="GB12" i="1"/>
  <c r="IA12" i="1"/>
  <c r="GB13" i="1"/>
  <c r="IA13" i="1"/>
  <c r="GB14" i="1"/>
  <c r="IA14" i="1"/>
  <c r="GB15" i="1"/>
  <c r="IA15" i="1"/>
  <c r="GB16" i="1"/>
  <c r="IA16" i="1"/>
  <c r="GB17" i="1"/>
  <c r="IA17" i="1"/>
  <c r="GB18" i="1"/>
  <c r="IA18" i="1"/>
  <c r="GB19" i="1"/>
  <c r="IA19" i="1"/>
  <c r="GB20" i="1"/>
  <c r="IA20" i="1"/>
  <c r="GB21" i="1"/>
  <c r="IA21" i="1"/>
  <c r="GB22" i="1"/>
  <c r="IA22" i="1"/>
  <c r="GB23" i="1"/>
  <c r="IA23" i="1"/>
  <c r="GB24" i="1"/>
  <c r="IA24" i="1"/>
  <c r="GB25" i="1"/>
  <c r="IA25" i="1"/>
  <c r="GB26" i="1"/>
  <c r="IA26" i="1"/>
  <c r="GB27" i="1"/>
  <c r="IA27" i="1"/>
  <c r="GB28" i="1"/>
  <c r="IA28" i="1"/>
  <c r="GB29" i="1"/>
  <c r="IA29" i="1"/>
  <c r="GB30" i="1"/>
  <c r="IA30" i="1"/>
  <c r="GB31" i="1"/>
  <c r="IA31" i="1"/>
  <c r="GB32" i="1"/>
  <c r="IA32" i="1"/>
  <c r="GB33" i="1"/>
  <c r="IA33" i="1"/>
  <c r="GB34" i="1"/>
  <c r="IA34" i="1"/>
  <c r="GB35" i="1"/>
  <c r="IA35" i="1"/>
  <c r="GB36" i="1"/>
  <c r="IA36" i="1"/>
  <c r="GB37" i="1"/>
  <c r="IA37" i="1"/>
  <c r="GB38" i="1"/>
  <c r="IA38" i="1"/>
  <c r="GB39" i="1"/>
  <c r="IA39" i="1"/>
  <c r="GB40" i="1"/>
  <c r="IA40" i="1"/>
  <c r="GB41" i="1"/>
  <c r="IA41" i="1"/>
  <c r="GB42" i="1"/>
  <c r="IA42" i="1"/>
  <c r="GB43" i="1"/>
  <c r="IA43" i="1"/>
  <c r="GB44" i="1"/>
  <c r="IA44" i="1"/>
  <c r="GB45" i="1"/>
  <c r="IA45" i="1"/>
  <c r="GB46" i="1"/>
  <c r="IA46" i="1"/>
  <c r="GB47" i="1"/>
  <c r="IA47" i="1"/>
  <c r="GB48" i="1"/>
  <c r="IA48" i="1"/>
  <c r="GB49" i="1"/>
  <c r="IA49" i="1"/>
  <c r="GB50" i="1"/>
  <c r="IA50" i="1"/>
  <c r="GB51" i="1"/>
  <c r="IA51" i="1"/>
  <c r="GB52" i="1"/>
  <c r="IA52" i="1"/>
  <c r="GB53" i="1"/>
  <c r="IA53" i="1"/>
  <c r="GB54" i="1"/>
  <c r="IA54" i="1"/>
  <c r="IA56" i="1"/>
  <c r="AM116" i="1"/>
  <c r="ED3" i="1"/>
  <c r="ED4" i="1"/>
  <c r="ED5" i="1"/>
  <c r="AN113" i="1"/>
  <c r="GC3" i="1"/>
  <c r="IB3" i="1"/>
  <c r="GC4" i="1"/>
  <c r="IB4" i="1"/>
  <c r="GC5" i="1"/>
  <c r="IB5" i="1"/>
  <c r="GC6" i="1"/>
  <c r="IB6" i="1"/>
  <c r="GC7" i="1"/>
  <c r="IB7" i="1"/>
  <c r="GC8" i="1"/>
  <c r="IB8" i="1"/>
  <c r="GC9" i="1"/>
  <c r="IB9" i="1"/>
  <c r="GC10" i="1"/>
  <c r="IB10" i="1"/>
  <c r="GC11" i="1"/>
  <c r="IB11" i="1"/>
  <c r="GC12" i="1"/>
  <c r="IB12" i="1"/>
  <c r="GC13" i="1"/>
  <c r="IB13" i="1"/>
  <c r="GC14" i="1"/>
  <c r="IB14" i="1"/>
  <c r="GC15" i="1"/>
  <c r="IB15" i="1"/>
  <c r="GC16" i="1"/>
  <c r="IB16" i="1"/>
  <c r="GC17" i="1"/>
  <c r="IB17" i="1"/>
  <c r="GC18" i="1"/>
  <c r="IB18" i="1"/>
  <c r="GC19" i="1"/>
  <c r="IB19" i="1"/>
  <c r="GC20" i="1"/>
  <c r="IB20" i="1"/>
  <c r="GC21" i="1"/>
  <c r="IB21" i="1"/>
  <c r="GC22" i="1"/>
  <c r="IB22" i="1"/>
  <c r="GC23" i="1"/>
  <c r="IB23" i="1"/>
  <c r="GC24" i="1"/>
  <c r="IB24" i="1"/>
  <c r="GC25" i="1"/>
  <c r="IB25" i="1"/>
  <c r="GC26" i="1"/>
  <c r="IB26" i="1"/>
  <c r="GC27" i="1"/>
  <c r="IB27" i="1"/>
  <c r="GC28" i="1"/>
  <c r="IB28" i="1"/>
  <c r="GC29" i="1"/>
  <c r="IB29" i="1"/>
  <c r="GC30" i="1"/>
  <c r="IB30" i="1"/>
  <c r="GC31" i="1"/>
  <c r="IB31" i="1"/>
  <c r="GC32" i="1"/>
  <c r="IB32" i="1"/>
  <c r="GC33" i="1"/>
  <c r="IB33" i="1"/>
  <c r="GC34" i="1"/>
  <c r="IB34" i="1"/>
  <c r="GC35" i="1"/>
  <c r="IB35" i="1"/>
  <c r="GC36" i="1"/>
  <c r="IB36" i="1"/>
  <c r="GC37" i="1"/>
  <c r="IB37" i="1"/>
  <c r="GC38" i="1"/>
  <c r="IB38" i="1"/>
  <c r="GC39" i="1"/>
  <c r="IB39" i="1"/>
  <c r="GC40" i="1"/>
  <c r="IB40" i="1"/>
  <c r="GC41" i="1"/>
  <c r="IB41" i="1"/>
  <c r="GC42" i="1"/>
  <c r="IB42" i="1"/>
  <c r="GC43" i="1"/>
  <c r="IB43" i="1"/>
  <c r="GC44" i="1"/>
  <c r="IB44" i="1"/>
  <c r="GC45" i="1"/>
  <c r="IB45" i="1"/>
  <c r="GC46" i="1"/>
  <c r="IB46" i="1"/>
  <c r="GC47" i="1"/>
  <c r="IB47" i="1"/>
  <c r="GC48" i="1"/>
  <c r="IB48" i="1"/>
  <c r="GC49" i="1"/>
  <c r="IB49" i="1"/>
  <c r="GC50" i="1"/>
  <c r="IB50" i="1"/>
  <c r="GC51" i="1"/>
  <c r="IB51" i="1"/>
  <c r="GC52" i="1"/>
  <c r="IB52" i="1"/>
  <c r="GC53" i="1"/>
  <c r="IB53" i="1"/>
  <c r="GC54" i="1"/>
  <c r="IB54" i="1"/>
  <c r="IB56" i="1"/>
  <c r="AN116" i="1"/>
  <c r="EE3" i="1"/>
  <c r="EE4" i="1"/>
  <c r="EE5" i="1"/>
  <c r="AO113" i="1"/>
  <c r="GD3" i="1"/>
  <c r="IC3" i="1"/>
  <c r="GD4" i="1"/>
  <c r="IC4" i="1"/>
  <c r="GD5" i="1"/>
  <c r="IC5" i="1"/>
  <c r="GD6" i="1"/>
  <c r="IC6" i="1"/>
  <c r="GD7" i="1"/>
  <c r="IC7" i="1"/>
  <c r="GD8" i="1"/>
  <c r="IC8" i="1"/>
  <c r="GD9" i="1"/>
  <c r="IC9" i="1"/>
  <c r="GD10" i="1"/>
  <c r="IC10" i="1"/>
  <c r="GD11" i="1"/>
  <c r="IC11" i="1"/>
  <c r="GD12" i="1"/>
  <c r="IC12" i="1"/>
  <c r="GD13" i="1"/>
  <c r="IC13" i="1"/>
  <c r="GD14" i="1"/>
  <c r="IC14" i="1"/>
  <c r="GD15" i="1"/>
  <c r="IC15" i="1"/>
  <c r="GD16" i="1"/>
  <c r="IC16" i="1"/>
  <c r="GD17" i="1"/>
  <c r="IC17" i="1"/>
  <c r="GD18" i="1"/>
  <c r="IC18" i="1"/>
  <c r="GD19" i="1"/>
  <c r="IC19" i="1"/>
  <c r="GD20" i="1"/>
  <c r="IC20" i="1"/>
  <c r="GD21" i="1"/>
  <c r="IC21" i="1"/>
  <c r="GD22" i="1"/>
  <c r="IC22" i="1"/>
  <c r="GD23" i="1"/>
  <c r="IC23" i="1"/>
  <c r="GD24" i="1"/>
  <c r="IC24" i="1"/>
  <c r="GD25" i="1"/>
  <c r="IC25" i="1"/>
  <c r="GD26" i="1"/>
  <c r="IC26" i="1"/>
  <c r="GD27" i="1"/>
  <c r="IC27" i="1"/>
  <c r="GD28" i="1"/>
  <c r="IC28" i="1"/>
  <c r="GD29" i="1"/>
  <c r="IC29" i="1"/>
  <c r="GD30" i="1"/>
  <c r="IC30" i="1"/>
  <c r="GD31" i="1"/>
  <c r="IC31" i="1"/>
  <c r="GD32" i="1"/>
  <c r="IC32" i="1"/>
  <c r="GD33" i="1"/>
  <c r="IC33" i="1"/>
  <c r="GD34" i="1"/>
  <c r="IC34" i="1"/>
  <c r="GD35" i="1"/>
  <c r="IC35" i="1"/>
  <c r="GD36" i="1"/>
  <c r="IC36" i="1"/>
  <c r="GD37" i="1"/>
  <c r="IC37" i="1"/>
  <c r="GD38" i="1"/>
  <c r="IC38" i="1"/>
  <c r="GD39" i="1"/>
  <c r="IC39" i="1"/>
  <c r="GD40" i="1"/>
  <c r="IC40" i="1"/>
  <c r="GD41" i="1"/>
  <c r="IC41" i="1"/>
  <c r="GD42" i="1"/>
  <c r="IC42" i="1"/>
  <c r="GD43" i="1"/>
  <c r="IC43" i="1"/>
  <c r="GD44" i="1"/>
  <c r="IC44" i="1"/>
  <c r="GD45" i="1"/>
  <c r="IC45" i="1"/>
  <c r="GD46" i="1"/>
  <c r="IC46" i="1"/>
  <c r="GD47" i="1"/>
  <c r="IC47" i="1"/>
  <c r="GD48" i="1"/>
  <c r="IC48" i="1"/>
  <c r="GD49" i="1"/>
  <c r="IC49" i="1"/>
  <c r="GD50" i="1"/>
  <c r="IC50" i="1"/>
  <c r="GD51" i="1"/>
  <c r="IC51" i="1"/>
  <c r="GD52" i="1"/>
  <c r="IC52" i="1"/>
  <c r="GD53" i="1"/>
  <c r="IC53" i="1"/>
  <c r="GD54" i="1"/>
  <c r="IC54" i="1"/>
  <c r="IC56" i="1"/>
  <c r="AO116" i="1"/>
  <c r="EF3" i="1"/>
  <c r="EF4" i="1"/>
  <c r="EF5" i="1"/>
  <c r="AP113" i="1"/>
  <c r="GE3" i="1"/>
  <c r="ID3" i="1"/>
  <c r="GE4" i="1"/>
  <c r="ID4" i="1"/>
  <c r="GE5" i="1"/>
  <c r="ID5" i="1"/>
  <c r="GE6" i="1"/>
  <c r="ID6" i="1"/>
  <c r="GE7" i="1"/>
  <c r="ID7" i="1"/>
  <c r="GE8" i="1"/>
  <c r="ID8" i="1"/>
  <c r="GE9" i="1"/>
  <c r="ID9" i="1"/>
  <c r="GE10" i="1"/>
  <c r="ID10" i="1"/>
  <c r="GE11" i="1"/>
  <c r="ID11" i="1"/>
  <c r="GE12" i="1"/>
  <c r="ID12" i="1"/>
  <c r="GE13" i="1"/>
  <c r="ID13" i="1"/>
  <c r="GE14" i="1"/>
  <c r="ID14" i="1"/>
  <c r="GE15" i="1"/>
  <c r="ID15" i="1"/>
  <c r="GE16" i="1"/>
  <c r="ID16" i="1"/>
  <c r="GE17" i="1"/>
  <c r="ID17" i="1"/>
  <c r="GE18" i="1"/>
  <c r="ID18" i="1"/>
  <c r="GE19" i="1"/>
  <c r="ID19" i="1"/>
  <c r="GE20" i="1"/>
  <c r="ID20" i="1"/>
  <c r="GE21" i="1"/>
  <c r="ID21" i="1"/>
  <c r="GE22" i="1"/>
  <c r="ID22" i="1"/>
  <c r="GE23" i="1"/>
  <c r="ID23" i="1"/>
  <c r="GE24" i="1"/>
  <c r="ID24" i="1"/>
  <c r="GE25" i="1"/>
  <c r="ID25" i="1"/>
  <c r="GE26" i="1"/>
  <c r="ID26" i="1"/>
  <c r="GE27" i="1"/>
  <c r="ID27" i="1"/>
  <c r="GE28" i="1"/>
  <c r="ID28" i="1"/>
  <c r="GE29" i="1"/>
  <c r="ID29" i="1"/>
  <c r="GE30" i="1"/>
  <c r="ID30" i="1"/>
  <c r="GE31" i="1"/>
  <c r="ID31" i="1"/>
  <c r="GE32" i="1"/>
  <c r="ID32" i="1"/>
  <c r="GE33" i="1"/>
  <c r="ID33" i="1"/>
  <c r="GE34" i="1"/>
  <c r="ID34" i="1"/>
  <c r="GE35" i="1"/>
  <c r="ID35" i="1"/>
  <c r="GE36" i="1"/>
  <c r="ID36" i="1"/>
  <c r="GE37" i="1"/>
  <c r="ID37" i="1"/>
  <c r="GE38" i="1"/>
  <c r="ID38" i="1"/>
  <c r="GE39" i="1"/>
  <c r="ID39" i="1"/>
  <c r="GE40" i="1"/>
  <c r="ID40" i="1"/>
  <c r="GE41" i="1"/>
  <c r="ID41" i="1"/>
  <c r="GE42" i="1"/>
  <c r="ID42" i="1"/>
  <c r="GE43" i="1"/>
  <c r="ID43" i="1"/>
  <c r="GE44" i="1"/>
  <c r="ID44" i="1"/>
  <c r="GE45" i="1"/>
  <c r="ID45" i="1"/>
  <c r="GE46" i="1"/>
  <c r="ID46" i="1"/>
  <c r="GE47" i="1"/>
  <c r="ID47" i="1"/>
  <c r="GE48" i="1"/>
  <c r="ID48" i="1"/>
  <c r="GE49" i="1"/>
  <c r="ID49" i="1"/>
  <c r="GE50" i="1"/>
  <c r="ID50" i="1"/>
  <c r="GE51" i="1"/>
  <c r="ID51" i="1"/>
  <c r="GE52" i="1"/>
  <c r="ID52" i="1"/>
  <c r="GE53" i="1"/>
  <c r="ID53" i="1"/>
  <c r="GE54" i="1"/>
  <c r="ID54" i="1"/>
  <c r="ID56" i="1"/>
  <c r="AP116" i="1"/>
  <c r="EG3" i="1"/>
  <c r="EG4" i="1"/>
  <c r="EG5" i="1"/>
  <c r="AQ113" i="1"/>
  <c r="GF3" i="1"/>
  <c r="IE3" i="1"/>
  <c r="GF4" i="1"/>
  <c r="IE4" i="1"/>
  <c r="GF5" i="1"/>
  <c r="IE5" i="1"/>
  <c r="GF6" i="1"/>
  <c r="IE6" i="1"/>
  <c r="GF7" i="1"/>
  <c r="IE7" i="1"/>
  <c r="GF8" i="1"/>
  <c r="IE8" i="1"/>
  <c r="GF9" i="1"/>
  <c r="IE9" i="1"/>
  <c r="GF10" i="1"/>
  <c r="IE10" i="1"/>
  <c r="GF11" i="1"/>
  <c r="IE11" i="1"/>
  <c r="GF12" i="1"/>
  <c r="IE12" i="1"/>
  <c r="GF13" i="1"/>
  <c r="IE13" i="1"/>
  <c r="GF14" i="1"/>
  <c r="IE14" i="1"/>
  <c r="GF15" i="1"/>
  <c r="IE15" i="1"/>
  <c r="GF16" i="1"/>
  <c r="IE16" i="1"/>
  <c r="GF17" i="1"/>
  <c r="IE17" i="1"/>
  <c r="GF18" i="1"/>
  <c r="IE18" i="1"/>
  <c r="GF19" i="1"/>
  <c r="IE19" i="1"/>
  <c r="GF20" i="1"/>
  <c r="IE20" i="1"/>
  <c r="GF21" i="1"/>
  <c r="IE21" i="1"/>
  <c r="GF22" i="1"/>
  <c r="IE22" i="1"/>
  <c r="GF23" i="1"/>
  <c r="IE23" i="1"/>
  <c r="GF24" i="1"/>
  <c r="IE24" i="1"/>
  <c r="GF25" i="1"/>
  <c r="IE25" i="1"/>
  <c r="GF26" i="1"/>
  <c r="IE26" i="1"/>
  <c r="GF27" i="1"/>
  <c r="IE27" i="1"/>
  <c r="GF28" i="1"/>
  <c r="IE28" i="1"/>
  <c r="GF29" i="1"/>
  <c r="IE29" i="1"/>
  <c r="GF30" i="1"/>
  <c r="IE30" i="1"/>
  <c r="GF31" i="1"/>
  <c r="IE31" i="1"/>
  <c r="GF32" i="1"/>
  <c r="IE32" i="1"/>
  <c r="GF33" i="1"/>
  <c r="IE33" i="1"/>
  <c r="GF34" i="1"/>
  <c r="IE34" i="1"/>
  <c r="GF35" i="1"/>
  <c r="IE35" i="1"/>
  <c r="GF36" i="1"/>
  <c r="IE36" i="1"/>
  <c r="GF37" i="1"/>
  <c r="IE37" i="1"/>
  <c r="GF38" i="1"/>
  <c r="IE38" i="1"/>
  <c r="GF39" i="1"/>
  <c r="IE39" i="1"/>
  <c r="GF40" i="1"/>
  <c r="IE40" i="1"/>
  <c r="GF41" i="1"/>
  <c r="IE41" i="1"/>
  <c r="GF42" i="1"/>
  <c r="IE42" i="1"/>
  <c r="GF43" i="1"/>
  <c r="IE43" i="1"/>
  <c r="GF44" i="1"/>
  <c r="IE44" i="1"/>
  <c r="GF45" i="1"/>
  <c r="IE45" i="1"/>
  <c r="GF46" i="1"/>
  <c r="IE46" i="1"/>
  <c r="GF47" i="1"/>
  <c r="IE47" i="1"/>
  <c r="GF48" i="1"/>
  <c r="IE48" i="1"/>
  <c r="GF49" i="1"/>
  <c r="IE49" i="1"/>
  <c r="GF50" i="1"/>
  <c r="IE50" i="1"/>
  <c r="GF51" i="1"/>
  <c r="IE51" i="1"/>
  <c r="GF52" i="1"/>
  <c r="IE52" i="1"/>
  <c r="GF53" i="1"/>
  <c r="IE53" i="1"/>
  <c r="GF54" i="1"/>
  <c r="IE54" i="1"/>
  <c r="IE56" i="1"/>
  <c r="AQ116" i="1"/>
  <c r="EH3" i="1"/>
  <c r="EH4" i="1"/>
  <c r="EH5" i="1"/>
  <c r="AR113" i="1"/>
  <c r="GG3" i="1"/>
  <c r="IF3" i="1"/>
  <c r="GG4" i="1"/>
  <c r="IF4" i="1"/>
  <c r="GG5" i="1"/>
  <c r="IF5" i="1"/>
  <c r="GG6" i="1"/>
  <c r="IF6" i="1"/>
  <c r="GG7" i="1"/>
  <c r="IF7" i="1"/>
  <c r="GG8" i="1"/>
  <c r="IF8" i="1"/>
  <c r="GG9" i="1"/>
  <c r="IF9" i="1"/>
  <c r="GG10" i="1"/>
  <c r="IF10" i="1"/>
  <c r="GG11" i="1"/>
  <c r="IF11" i="1"/>
  <c r="GG12" i="1"/>
  <c r="IF12" i="1"/>
  <c r="GG13" i="1"/>
  <c r="IF13" i="1"/>
  <c r="GG14" i="1"/>
  <c r="IF14" i="1"/>
  <c r="GG15" i="1"/>
  <c r="IF15" i="1"/>
  <c r="GG16" i="1"/>
  <c r="IF16" i="1"/>
  <c r="GG17" i="1"/>
  <c r="IF17" i="1"/>
  <c r="GG18" i="1"/>
  <c r="IF18" i="1"/>
  <c r="GG19" i="1"/>
  <c r="IF19" i="1"/>
  <c r="GG20" i="1"/>
  <c r="IF20" i="1"/>
  <c r="GG21" i="1"/>
  <c r="IF21" i="1"/>
  <c r="GG22" i="1"/>
  <c r="IF22" i="1"/>
  <c r="GG23" i="1"/>
  <c r="IF23" i="1"/>
  <c r="GG24" i="1"/>
  <c r="IF24" i="1"/>
  <c r="GG25" i="1"/>
  <c r="IF25" i="1"/>
  <c r="GG26" i="1"/>
  <c r="IF26" i="1"/>
  <c r="GG27" i="1"/>
  <c r="IF27" i="1"/>
  <c r="GG28" i="1"/>
  <c r="IF28" i="1"/>
  <c r="GG29" i="1"/>
  <c r="IF29" i="1"/>
  <c r="GG30" i="1"/>
  <c r="IF30" i="1"/>
  <c r="GG31" i="1"/>
  <c r="IF31" i="1"/>
  <c r="GG32" i="1"/>
  <c r="IF32" i="1"/>
  <c r="GG33" i="1"/>
  <c r="IF33" i="1"/>
  <c r="GG34" i="1"/>
  <c r="IF34" i="1"/>
  <c r="GG35" i="1"/>
  <c r="IF35" i="1"/>
  <c r="GG36" i="1"/>
  <c r="IF36" i="1"/>
  <c r="GG37" i="1"/>
  <c r="IF37" i="1"/>
  <c r="GG38" i="1"/>
  <c r="IF38" i="1"/>
  <c r="GG39" i="1"/>
  <c r="IF39" i="1"/>
  <c r="GG40" i="1"/>
  <c r="IF40" i="1"/>
  <c r="GG41" i="1"/>
  <c r="IF41" i="1"/>
  <c r="GG42" i="1"/>
  <c r="IF42" i="1"/>
  <c r="GG43" i="1"/>
  <c r="IF43" i="1"/>
  <c r="GG44" i="1"/>
  <c r="IF44" i="1"/>
  <c r="GG45" i="1"/>
  <c r="IF45" i="1"/>
  <c r="GG46" i="1"/>
  <c r="IF46" i="1"/>
  <c r="GG47" i="1"/>
  <c r="IF47" i="1"/>
  <c r="GG48" i="1"/>
  <c r="IF48" i="1"/>
  <c r="GG49" i="1"/>
  <c r="IF49" i="1"/>
  <c r="GG50" i="1"/>
  <c r="IF50" i="1"/>
  <c r="GG51" i="1"/>
  <c r="IF51" i="1"/>
  <c r="GG52" i="1"/>
  <c r="IF52" i="1"/>
  <c r="GG53" i="1"/>
  <c r="IF53" i="1"/>
  <c r="GG54" i="1"/>
  <c r="IF54" i="1"/>
  <c r="IF56" i="1"/>
  <c r="AR116" i="1"/>
  <c r="EI3" i="1"/>
  <c r="EI4" i="1"/>
  <c r="EI5" i="1"/>
  <c r="AS113" i="1"/>
  <c r="GH3" i="1"/>
  <c r="IG3" i="1"/>
  <c r="GH4" i="1"/>
  <c r="IG4" i="1"/>
  <c r="GH5" i="1"/>
  <c r="IG5" i="1"/>
  <c r="GH6" i="1"/>
  <c r="IG6" i="1"/>
  <c r="GH7" i="1"/>
  <c r="IG7" i="1"/>
  <c r="GH8" i="1"/>
  <c r="IG8" i="1"/>
  <c r="GH9" i="1"/>
  <c r="IG9" i="1"/>
  <c r="GH10" i="1"/>
  <c r="IG10" i="1"/>
  <c r="GH11" i="1"/>
  <c r="IG11" i="1"/>
  <c r="GH12" i="1"/>
  <c r="IG12" i="1"/>
  <c r="GH13" i="1"/>
  <c r="IG13" i="1"/>
  <c r="GH14" i="1"/>
  <c r="IG14" i="1"/>
  <c r="GH15" i="1"/>
  <c r="IG15" i="1"/>
  <c r="GH16" i="1"/>
  <c r="IG16" i="1"/>
  <c r="GH17" i="1"/>
  <c r="IG17" i="1"/>
  <c r="GH18" i="1"/>
  <c r="IG18" i="1"/>
  <c r="GH19" i="1"/>
  <c r="IG19" i="1"/>
  <c r="GH20" i="1"/>
  <c r="IG20" i="1"/>
  <c r="GH21" i="1"/>
  <c r="IG21" i="1"/>
  <c r="GH22" i="1"/>
  <c r="IG22" i="1"/>
  <c r="GH23" i="1"/>
  <c r="IG23" i="1"/>
  <c r="GH24" i="1"/>
  <c r="IG24" i="1"/>
  <c r="GH25" i="1"/>
  <c r="IG25" i="1"/>
  <c r="GH26" i="1"/>
  <c r="IG26" i="1"/>
  <c r="GH27" i="1"/>
  <c r="IG27" i="1"/>
  <c r="GH28" i="1"/>
  <c r="IG28" i="1"/>
  <c r="GH29" i="1"/>
  <c r="IG29" i="1"/>
  <c r="GH30" i="1"/>
  <c r="IG30" i="1"/>
  <c r="GH31" i="1"/>
  <c r="IG31" i="1"/>
  <c r="GH32" i="1"/>
  <c r="IG32" i="1"/>
  <c r="GH33" i="1"/>
  <c r="IG33" i="1"/>
  <c r="GH34" i="1"/>
  <c r="IG34" i="1"/>
  <c r="GH35" i="1"/>
  <c r="IG35" i="1"/>
  <c r="GH36" i="1"/>
  <c r="IG36" i="1"/>
  <c r="GH37" i="1"/>
  <c r="IG37" i="1"/>
  <c r="GH38" i="1"/>
  <c r="IG38" i="1"/>
  <c r="GH39" i="1"/>
  <c r="IG39" i="1"/>
  <c r="GH40" i="1"/>
  <c r="IG40" i="1"/>
  <c r="GH41" i="1"/>
  <c r="IG41" i="1"/>
  <c r="GH42" i="1"/>
  <c r="IG42" i="1"/>
  <c r="GH43" i="1"/>
  <c r="IG43" i="1"/>
  <c r="GH44" i="1"/>
  <c r="IG44" i="1"/>
  <c r="GH45" i="1"/>
  <c r="IG45" i="1"/>
  <c r="GH46" i="1"/>
  <c r="IG46" i="1"/>
  <c r="GH47" i="1"/>
  <c r="IG47" i="1"/>
  <c r="GH48" i="1"/>
  <c r="IG48" i="1"/>
  <c r="GH49" i="1"/>
  <c r="IG49" i="1"/>
  <c r="GH50" i="1"/>
  <c r="IG50" i="1"/>
  <c r="GH51" i="1"/>
  <c r="IG51" i="1"/>
  <c r="GH52" i="1"/>
  <c r="IG52" i="1"/>
  <c r="GH53" i="1"/>
  <c r="IG53" i="1"/>
  <c r="GH54" i="1"/>
  <c r="IG54" i="1"/>
  <c r="IG56" i="1"/>
  <c r="AS116" i="1"/>
  <c r="EJ3" i="1"/>
  <c r="EJ4" i="1"/>
  <c r="EJ5" i="1"/>
  <c r="AT113" i="1"/>
  <c r="GI3" i="1"/>
  <c r="IH3" i="1"/>
  <c r="GI4" i="1"/>
  <c r="IH4" i="1"/>
  <c r="GI5" i="1"/>
  <c r="IH5" i="1"/>
  <c r="GI6" i="1"/>
  <c r="IH6" i="1"/>
  <c r="GI7" i="1"/>
  <c r="IH7" i="1"/>
  <c r="GI8" i="1"/>
  <c r="IH8" i="1"/>
  <c r="GI9" i="1"/>
  <c r="IH9" i="1"/>
  <c r="GI10" i="1"/>
  <c r="IH10" i="1"/>
  <c r="GI11" i="1"/>
  <c r="IH11" i="1"/>
  <c r="GI12" i="1"/>
  <c r="IH12" i="1"/>
  <c r="GI13" i="1"/>
  <c r="IH13" i="1"/>
  <c r="GI14" i="1"/>
  <c r="IH14" i="1"/>
  <c r="GI15" i="1"/>
  <c r="IH15" i="1"/>
  <c r="GI16" i="1"/>
  <c r="IH16" i="1"/>
  <c r="GI17" i="1"/>
  <c r="IH17" i="1"/>
  <c r="GI18" i="1"/>
  <c r="IH18" i="1"/>
  <c r="GI19" i="1"/>
  <c r="IH19" i="1"/>
  <c r="GI20" i="1"/>
  <c r="IH20" i="1"/>
  <c r="GI21" i="1"/>
  <c r="IH21" i="1"/>
  <c r="GI22" i="1"/>
  <c r="IH22" i="1"/>
  <c r="GI23" i="1"/>
  <c r="IH23" i="1"/>
  <c r="GI24" i="1"/>
  <c r="IH24" i="1"/>
  <c r="GI25" i="1"/>
  <c r="IH25" i="1"/>
  <c r="GI26" i="1"/>
  <c r="IH26" i="1"/>
  <c r="GI27" i="1"/>
  <c r="IH27" i="1"/>
  <c r="GI28" i="1"/>
  <c r="IH28" i="1"/>
  <c r="GI29" i="1"/>
  <c r="IH29" i="1"/>
  <c r="GI30" i="1"/>
  <c r="IH30" i="1"/>
  <c r="GI31" i="1"/>
  <c r="IH31" i="1"/>
  <c r="GI32" i="1"/>
  <c r="IH32" i="1"/>
  <c r="GI33" i="1"/>
  <c r="IH33" i="1"/>
  <c r="GI34" i="1"/>
  <c r="IH34" i="1"/>
  <c r="GI35" i="1"/>
  <c r="IH35" i="1"/>
  <c r="GI36" i="1"/>
  <c r="IH36" i="1"/>
  <c r="GI37" i="1"/>
  <c r="IH37" i="1"/>
  <c r="GI38" i="1"/>
  <c r="IH38" i="1"/>
  <c r="GI39" i="1"/>
  <c r="IH39" i="1"/>
  <c r="GI40" i="1"/>
  <c r="IH40" i="1"/>
  <c r="GI41" i="1"/>
  <c r="IH41" i="1"/>
  <c r="GI42" i="1"/>
  <c r="IH42" i="1"/>
  <c r="GI43" i="1"/>
  <c r="IH43" i="1"/>
  <c r="GI44" i="1"/>
  <c r="IH44" i="1"/>
  <c r="GI45" i="1"/>
  <c r="IH45" i="1"/>
  <c r="GI46" i="1"/>
  <c r="IH46" i="1"/>
  <c r="GI47" i="1"/>
  <c r="IH47" i="1"/>
  <c r="GI48" i="1"/>
  <c r="IH48" i="1"/>
  <c r="GI49" i="1"/>
  <c r="IH49" i="1"/>
  <c r="GI50" i="1"/>
  <c r="IH50" i="1"/>
  <c r="GI51" i="1"/>
  <c r="IH51" i="1"/>
  <c r="GI52" i="1"/>
  <c r="IH52" i="1"/>
  <c r="GI53" i="1"/>
  <c r="IH53" i="1"/>
  <c r="GI54" i="1"/>
  <c r="IH54" i="1"/>
  <c r="IH56" i="1"/>
  <c r="AT116" i="1"/>
  <c r="EK3" i="1"/>
  <c r="EK4" i="1"/>
  <c r="EK5" i="1"/>
  <c r="AU113" i="1"/>
  <c r="GJ3" i="1"/>
  <c r="II3" i="1"/>
  <c r="GJ4" i="1"/>
  <c r="II4" i="1"/>
  <c r="GJ5" i="1"/>
  <c r="II5" i="1"/>
  <c r="GJ6" i="1"/>
  <c r="II6" i="1"/>
  <c r="GJ7" i="1"/>
  <c r="II7" i="1"/>
  <c r="GJ8" i="1"/>
  <c r="II8" i="1"/>
  <c r="GJ9" i="1"/>
  <c r="II9" i="1"/>
  <c r="GJ10" i="1"/>
  <c r="II10" i="1"/>
  <c r="GJ11" i="1"/>
  <c r="II11" i="1"/>
  <c r="GJ12" i="1"/>
  <c r="II12" i="1"/>
  <c r="GJ13" i="1"/>
  <c r="II13" i="1"/>
  <c r="GJ14" i="1"/>
  <c r="II14" i="1"/>
  <c r="GJ15" i="1"/>
  <c r="II15" i="1"/>
  <c r="GJ16" i="1"/>
  <c r="II16" i="1"/>
  <c r="GJ17" i="1"/>
  <c r="II17" i="1"/>
  <c r="GJ18" i="1"/>
  <c r="II18" i="1"/>
  <c r="GJ19" i="1"/>
  <c r="II19" i="1"/>
  <c r="GJ20" i="1"/>
  <c r="II20" i="1"/>
  <c r="GJ21" i="1"/>
  <c r="II21" i="1"/>
  <c r="GJ22" i="1"/>
  <c r="II22" i="1"/>
  <c r="GJ23" i="1"/>
  <c r="II23" i="1"/>
  <c r="GJ24" i="1"/>
  <c r="II24" i="1"/>
  <c r="GJ25" i="1"/>
  <c r="II25" i="1"/>
  <c r="GJ26" i="1"/>
  <c r="II26" i="1"/>
  <c r="GJ27" i="1"/>
  <c r="II27" i="1"/>
  <c r="GJ28" i="1"/>
  <c r="II28" i="1"/>
  <c r="GJ29" i="1"/>
  <c r="II29" i="1"/>
  <c r="GJ30" i="1"/>
  <c r="II30" i="1"/>
  <c r="GJ31" i="1"/>
  <c r="II31" i="1"/>
  <c r="GJ32" i="1"/>
  <c r="II32" i="1"/>
  <c r="GJ33" i="1"/>
  <c r="II33" i="1"/>
  <c r="GJ34" i="1"/>
  <c r="II34" i="1"/>
  <c r="GJ35" i="1"/>
  <c r="II35" i="1"/>
  <c r="GJ36" i="1"/>
  <c r="II36" i="1"/>
  <c r="GJ37" i="1"/>
  <c r="II37" i="1"/>
  <c r="GJ38" i="1"/>
  <c r="II38" i="1"/>
  <c r="GJ39" i="1"/>
  <c r="II39" i="1"/>
  <c r="GJ40" i="1"/>
  <c r="II40" i="1"/>
  <c r="GJ41" i="1"/>
  <c r="II41" i="1"/>
  <c r="GJ42" i="1"/>
  <c r="II42" i="1"/>
  <c r="GJ43" i="1"/>
  <c r="II43" i="1"/>
  <c r="GJ44" i="1"/>
  <c r="II44" i="1"/>
  <c r="GJ45" i="1"/>
  <c r="II45" i="1"/>
  <c r="GJ46" i="1"/>
  <c r="II46" i="1"/>
  <c r="GJ47" i="1"/>
  <c r="II47" i="1"/>
  <c r="GJ48" i="1"/>
  <c r="II48" i="1"/>
  <c r="GJ49" i="1"/>
  <c r="II49" i="1"/>
  <c r="GJ50" i="1"/>
  <c r="II50" i="1"/>
  <c r="GJ51" i="1"/>
  <c r="II51" i="1"/>
  <c r="GJ52" i="1"/>
  <c r="II52" i="1"/>
  <c r="GJ53" i="1"/>
  <c r="II53" i="1"/>
  <c r="GJ54" i="1"/>
  <c r="II54" i="1"/>
  <c r="II56" i="1"/>
  <c r="AU116" i="1"/>
  <c r="EL3" i="1"/>
  <c r="EL4" i="1"/>
  <c r="EL5" i="1"/>
  <c r="AV113" i="1"/>
  <c r="GK3" i="1"/>
  <c r="IJ3" i="1"/>
  <c r="GK4" i="1"/>
  <c r="IJ4" i="1"/>
  <c r="GK5" i="1"/>
  <c r="IJ5" i="1"/>
  <c r="GK6" i="1"/>
  <c r="IJ6" i="1"/>
  <c r="GK7" i="1"/>
  <c r="IJ7" i="1"/>
  <c r="GK8" i="1"/>
  <c r="IJ8" i="1"/>
  <c r="GK9" i="1"/>
  <c r="IJ9" i="1"/>
  <c r="GK10" i="1"/>
  <c r="IJ10" i="1"/>
  <c r="GK11" i="1"/>
  <c r="IJ11" i="1"/>
  <c r="GK12" i="1"/>
  <c r="IJ12" i="1"/>
  <c r="GK13" i="1"/>
  <c r="IJ13" i="1"/>
  <c r="GK14" i="1"/>
  <c r="IJ14" i="1"/>
  <c r="GK15" i="1"/>
  <c r="IJ15" i="1"/>
  <c r="GK16" i="1"/>
  <c r="IJ16" i="1"/>
  <c r="GK17" i="1"/>
  <c r="IJ17" i="1"/>
  <c r="GK18" i="1"/>
  <c r="IJ18" i="1"/>
  <c r="GK19" i="1"/>
  <c r="IJ19" i="1"/>
  <c r="GK20" i="1"/>
  <c r="IJ20" i="1"/>
  <c r="GK21" i="1"/>
  <c r="IJ21" i="1"/>
  <c r="GK22" i="1"/>
  <c r="IJ22" i="1"/>
  <c r="GK23" i="1"/>
  <c r="IJ23" i="1"/>
  <c r="GK24" i="1"/>
  <c r="IJ24" i="1"/>
  <c r="GK25" i="1"/>
  <c r="IJ25" i="1"/>
  <c r="GK26" i="1"/>
  <c r="IJ26" i="1"/>
  <c r="GK27" i="1"/>
  <c r="IJ27" i="1"/>
  <c r="GK28" i="1"/>
  <c r="IJ28" i="1"/>
  <c r="GK29" i="1"/>
  <c r="IJ29" i="1"/>
  <c r="GK30" i="1"/>
  <c r="IJ30" i="1"/>
  <c r="GK31" i="1"/>
  <c r="IJ31" i="1"/>
  <c r="GK32" i="1"/>
  <c r="IJ32" i="1"/>
  <c r="GK33" i="1"/>
  <c r="IJ33" i="1"/>
  <c r="GK34" i="1"/>
  <c r="IJ34" i="1"/>
  <c r="GK35" i="1"/>
  <c r="IJ35" i="1"/>
  <c r="GK36" i="1"/>
  <c r="IJ36" i="1"/>
  <c r="GK37" i="1"/>
  <c r="IJ37" i="1"/>
  <c r="GK38" i="1"/>
  <c r="IJ38" i="1"/>
  <c r="GK39" i="1"/>
  <c r="IJ39" i="1"/>
  <c r="GK40" i="1"/>
  <c r="IJ40" i="1"/>
  <c r="GK41" i="1"/>
  <c r="IJ41" i="1"/>
  <c r="GK42" i="1"/>
  <c r="IJ42" i="1"/>
  <c r="GK43" i="1"/>
  <c r="IJ43" i="1"/>
  <c r="GK44" i="1"/>
  <c r="IJ44" i="1"/>
  <c r="GK45" i="1"/>
  <c r="IJ45" i="1"/>
  <c r="GK46" i="1"/>
  <c r="IJ46" i="1"/>
  <c r="GK47" i="1"/>
  <c r="IJ47" i="1"/>
  <c r="GK48" i="1"/>
  <c r="IJ48" i="1"/>
  <c r="GK49" i="1"/>
  <c r="IJ49" i="1"/>
  <c r="GK50" i="1"/>
  <c r="IJ50" i="1"/>
  <c r="GK51" i="1"/>
  <c r="IJ51" i="1"/>
  <c r="GK52" i="1"/>
  <c r="IJ52" i="1"/>
  <c r="GK53" i="1"/>
  <c r="IJ53" i="1"/>
  <c r="GK54" i="1"/>
  <c r="IJ54" i="1"/>
  <c r="IJ56" i="1"/>
  <c r="AV116" i="1"/>
  <c r="EM3" i="1"/>
  <c r="EM4" i="1"/>
  <c r="EM5" i="1"/>
  <c r="AW113" i="1"/>
  <c r="GL3" i="1"/>
  <c r="IK3" i="1"/>
  <c r="GL4" i="1"/>
  <c r="IK4" i="1"/>
  <c r="GL5" i="1"/>
  <c r="IK5" i="1"/>
  <c r="GL6" i="1"/>
  <c r="IK6" i="1"/>
  <c r="GL7" i="1"/>
  <c r="IK7" i="1"/>
  <c r="GL8" i="1"/>
  <c r="IK8" i="1"/>
  <c r="GL9" i="1"/>
  <c r="IK9" i="1"/>
  <c r="GL10" i="1"/>
  <c r="IK10" i="1"/>
  <c r="GL11" i="1"/>
  <c r="IK11" i="1"/>
  <c r="GL12" i="1"/>
  <c r="IK12" i="1"/>
  <c r="GL13" i="1"/>
  <c r="IK13" i="1"/>
  <c r="GL14" i="1"/>
  <c r="IK14" i="1"/>
  <c r="GL15" i="1"/>
  <c r="IK15" i="1"/>
  <c r="GL16" i="1"/>
  <c r="IK16" i="1"/>
  <c r="GL17" i="1"/>
  <c r="IK17" i="1"/>
  <c r="GL18" i="1"/>
  <c r="IK18" i="1"/>
  <c r="GL19" i="1"/>
  <c r="IK19" i="1"/>
  <c r="GL20" i="1"/>
  <c r="IK20" i="1"/>
  <c r="GL21" i="1"/>
  <c r="IK21" i="1"/>
  <c r="GL22" i="1"/>
  <c r="IK22" i="1"/>
  <c r="GL23" i="1"/>
  <c r="IK23" i="1"/>
  <c r="GL24" i="1"/>
  <c r="IK24" i="1"/>
  <c r="GL25" i="1"/>
  <c r="IK25" i="1"/>
  <c r="GL26" i="1"/>
  <c r="IK26" i="1"/>
  <c r="GL27" i="1"/>
  <c r="IK27" i="1"/>
  <c r="GL28" i="1"/>
  <c r="IK28" i="1"/>
  <c r="GL29" i="1"/>
  <c r="IK29" i="1"/>
  <c r="GL30" i="1"/>
  <c r="IK30" i="1"/>
  <c r="GL31" i="1"/>
  <c r="IK31" i="1"/>
  <c r="GL32" i="1"/>
  <c r="IK32" i="1"/>
  <c r="GL33" i="1"/>
  <c r="IK33" i="1"/>
  <c r="GL34" i="1"/>
  <c r="IK34" i="1"/>
  <c r="GL35" i="1"/>
  <c r="IK35" i="1"/>
  <c r="GL36" i="1"/>
  <c r="IK36" i="1"/>
  <c r="GL37" i="1"/>
  <c r="IK37" i="1"/>
  <c r="GL38" i="1"/>
  <c r="IK38" i="1"/>
  <c r="GL39" i="1"/>
  <c r="IK39" i="1"/>
  <c r="GL40" i="1"/>
  <c r="IK40" i="1"/>
  <c r="GL41" i="1"/>
  <c r="IK41" i="1"/>
  <c r="GL42" i="1"/>
  <c r="IK42" i="1"/>
  <c r="GL43" i="1"/>
  <c r="IK43" i="1"/>
  <c r="GL44" i="1"/>
  <c r="IK44" i="1"/>
  <c r="GL45" i="1"/>
  <c r="IK45" i="1"/>
  <c r="GL46" i="1"/>
  <c r="IK46" i="1"/>
  <c r="GL47" i="1"/>
  <c r="IK47" i="1"/>
  <c r="GL48" i="1"/>
  <c r="IK48" i="1"/>
  <c r="GL49" i="1"/>
  <c r="IK49" i="1"/>
  <c r="GL50" i="1"/>
  <c r="IK50" i="1"/>
  <c r="GL51" i="1"/>
  <c r="IK51" i="1"/>
  <c r="GL52" i="1"/>
  <c r="IK52" i="1"/>
  <c r="GL53" i="1"/>
  <c r="IK53" i="1"/>
  <c r="GL54" i="1"/>
  <c r="IK54" i="1"/>
  <c r="IK56" i="1"/>
  <c r="AW116" i="1"/>
  <c r="EN3" i="1"/>
  <c r="EN4" i="1"/>
  <c r="EN5" i="1"/>
  <c r="AX113" i="1"/>
  <c r="GM3" i="1"/>
  <c r="IL3" i="1"/>
  <c r="GM4" i="1"/>
  <c r="IL4" i="1"/>
  <c r="GM5" i="1"/>
  <c r="IL5" i="1"/>
  <c r="GM6" i="1"/>
  <c r="IL6" i="1"/>
  <c r="GM7" i="1"/>
  <c r="IL7" i="1"/>
  <c r="GM8" i="1"/>
  <c r="IL8" i="1"/>
  <c r="GM9" i="1"/>
  <c r="IL9" i="1"/>
  <c r="GM10" i="1"/>
  <c r="IL10" i="1"/>
  <c r="GM11" i="1"/>
  <c r="IL11" i="1"/>
  <c r="GM12" i="1"/>
  <c r="IL12" i="1"/>
  <c r="GM13" i="1"/>
  <c r="IL13" i="1"/>
  <c r="GM14" i="1"/>
  <c r="IL14" i="1"/>
  <c r="GM15" i="1"/>
  <c r="IL15" i="1"/>
  <c r="GM16" i="1"/>
  <c r="IL16" i="1"/>
  <c r="GM17" i="1"/>
  <c r="IL17" i="1"/>
  <c r="GM18" i="1"/>
  <c r="IL18" i="1"/>
  <c r="GM19" i="1"/>
  <c r="IL19" i="1"/>
  <c r="GM20" i="1"/>
  <c r="IL20" i="1"/>
  <c r="GM21" i="1"/>
  <c r="IL21" i="1"/>
  <c r="GM22" i="1"/>
  <c r="IL22" i="1"/>
  <c r="GM23" i="1"/>
  <c r="IL23" i="1"/>
  <c r="GM24" i="1"/>
  <c r="IL24" i="1"/>
  <c r="GM25" i="1"/>
  <c r="IL25" i="1"/>
  <c r="GM26" i="1"/>
  <c r="IL26" i="1"/>
  <c r="GM27" i="1"/>
  <c r="IL27" i="1"/>
  <c r="GM28" i="1"/>
  <c r="IL28" i="1"/>
  <c r="GM29" i="1"/>
  <c r="IL29" i="1"/>
  <c r="GM30" i="1"/>
  <c r="IL30" i="1"/>
  <c r="GM31" i="1"/>
  <c r="IL31" i="1"/>
  <c r="GM32" i="1"/>
  <c r="IL32" i="1"/>
  <c r="GM33" i="1"/>
  <c r="IL33" i="1"/>
  <c r="GM34" i="1"/>
  <c r="IL34" i="1"/>
  <c r="GM35" i="1"/>
  <c r="IL35" i="1"/>
  <c r="GM36" i="1"/>
  <c r="IL36" i="1"/>
  <c r="GM37" i="1"/>
  <c r="IL37" i="1"/>
  <c r="GM38" i="1"/>
  <c r="IL38" i="1"/>
  <c r="GM39" i="1"/>
  <c r="IL39" i="1"/>
  <c r="GM40" i="1"/>
  <c r="IL40" i="1"/>
  <c r="GM41" i="1"/>
  <c r="IL41" i="1"/>
  <c r="GM42" i="1"/>
  <c r="IL42" i="1"/>
  <c r="GM43" i="1"/>
  <c r="IL43" i="1"/>
  <c r="GM44" i="1"/>
  <c r="IL44" i="1"/>
  <c r="GM45" i="1"/>
  <c r="IL45" i="1"/>
  <c r="GM46" i="1"/>
  <c r="IL46" i="1"/>
  <c r="GM47" i="1"/>
  <c r="IL47" i="1"/>
  <c r="GM48" i="1"/>
  <c r="IL48" i="1"/>
  <c r="GM49" i="1"/>
  <c r="IL49" i="1"/>
  <c r="GM50" i="1"/>
  <c r="IL50" i="1"/>
  <c r="GM51" i="1"/>
  <c r="IL51" i="1"/>
  <c r="GM52" i="1"/>
  <c r="IL52" i="1"/>
  <c r="GM53" i="1"/>
  <c r="IL53" i="1"/>
  <c r="GM54" i="1"/>
  <c r="IL54" i="1"/>
  <c r="IL56" i="1"/>
  <c r="AX116" i="1"/>
  <c r="EO3" i="1"/>
  <c r="EO4" i="1"/>
  <c r="EO5" i="1"/>
  <c r="AY113" i="1"/>
  <c r="GN3" i="1"/>
  <c r="IM3" i="1"/>
  <c r="GN4" i="1"/>
  <c r="IM4" i="1"/>
  <c r="GN5" i="1"/>
  <c r="IM5" i="1"/>
  <c r="GN6" i="1"/>
  <c r="IM6" i="1"/>
  <c r="GN7" i="1"/>
  <c r="IM7" i="1"/>
  <c r="GN8" i="1"/>
  <c r="IM8" i="1"/>
  <c r="GN9" i="1"/>
  <c r="IM9" i="1"/>
  <c r="GN10" i="1"/>
  <c r="IM10" i="1"/>
  <c r="GN11" i="1"/>
  <c r="IM11" i="1"/>
  <c r="GN12" i="1"/>
  <c r="IM12" i="1"/>
  <c r="GN13" i="1"/>
  <c r="IM13" i="1"/>
  <c r="GN14" i="1"/>
  <c r="IM14" i="1"/>
  <c r="GN15" i="1"/>
  <c r="IM15" i="1"/>
  <c r="GN16" i="1"/>
  <c r="IM16" i="1"/>
  <c r="GN17" i="1"/>
  <c r="IM17" i="1"/>
  <c r="GN18" i="1"/>
  <c r="IM18" i="1"/>
  <c r="GN19" i="1"/>
  <c r="IM19" i="1"/>
  <c r="GN20" i="1"/>
  <c r="IM20" i="1"/>
  <c r="GN21" i="1"/>
  <c r="IM21" i="1"/>
  <c r="GN22" i="1"/>
  <c r="IM22" i="1"/>
  <c r="GN23" i="1"/>
  <c r="IM23" i="1"/>
  <c r="GN24" i="1"/>
  <c r="IM24" i="1"/>
  <c r="GN25" i="1"/>
  <c r="IM25" i="1"/>
  <c r="GN26" i="1"/>
  <c r="IM26" i="1"/>
  <c r="GN27" i="1"/>
  <c r="IM27" i="1"/>
  <c r="GN28" i="1"/>
  <c r="IM28" i="1"/>
  <c r="GN29" i="1"/>
  <c r="IM29" i="1"/>
  <c r="GN30" i="1"/>
  <c r="IM30" i="1"/>
  <c r="GN31" i="1"/>
  <c r="IM31" i="1"/>
  <c r="GN32" i="1"/>
  <c r="IM32" i="1"/>
  <c r="GN33" i="1"/>
  <c r="IM33" i="1"/>
  <c r="GN34" i="1"/>
  <c r="IM34" i="1"/>
  <c r="GN35" i="1"/>
  <c r="IM35" i="1"/>
  <c r="GN36" i="1"/>
  <c r="IM36" i="1"/>
  <c r="GN37" i="1"/>
  <c r="IM37" i="1"/>
  <c r="GN38" i="1"/>
  <c r="IM38" i="1"/>
  <c r="GN39" i="1"/>
  <c r="IM39" i="1"/>
  <c r="GN40" i="1"/>
  <c r="IM40" i="1"/>
  <c r="GN41" i="1"/>
  <c r="IM41" i="1"/>
  <c r="GN42" i="1"/>
  <c r="IM42" i="1"/>
  <c r="GN43" i="1"/>
  <c r="IM43" i="1"/>
  <c r="GN44" i="1"/>
  <c r="IM44" i="1"/>
  <c r="GN45" i="1"/>
  <c r="IM45" i="1"/>
  <c r="GN46" i="1"/>
  <c r="IM46" i="1"/>
  <c r="GN47" i="1"/>
  <c r="IM47" i="1"/>
  <c r="GN48" i="1"/>
  <c r="IM48" i="1"/>
  <c r="GN49" i="1"/>
  <c r="IM49" i="1"/>
  <c r="GN50" i="1"/>
  <c r="IM50" i="1"/>
  <c r="GN51" i="1"/>
  <c r="IM51" i="1"/>
  <c r="GN52" i="1"/>
  <c r="IM52" i="1"/>
  <c r="GN53" i="1"/>
  <c r="IM53" i="1"/>
  <c r="GN54" i="1"/>
  <c r="IM54" i="1"/>
  <c r="IM56" i="1"/>
  <c r="AY116" i="1"/>
  <c r="EP3" i="1"/>
  <c r="EP4" i="1"/>
  <c r="EP5" i="1"/>
  <c r="AZ113" i="1"/>
  <c r="GO3" i="1"/>
  <c r="IN3" i="1"/>
  <c r="GO4" i="1"/>
  <c r="IN4" i="1"/>
  <c r="GO5" i="1"/>
  <c r="IN5" i="1"/>
  <c r="GO6" i="1"/>
  <c r="IN6" i="1"/>
  <c r="GO7" i="1"/>
  <c r="IN7" i="1"/>
  <c r="GO8" i="1"/>
  <c r="IN8" i="1"/>
  <c r="GO9" i="1"/>
  <c r="IN9" i="1"/>
  <c r="GO10" i="1"/>
  <c r="IN10" i="1"/>
  <c r="GO11" i="1"/>
  <c r="IN11" i="1"/>
  <c r="GO12" i="1"/>
  <c r="IN12" i="1"/>
  <c r="GO13" i="1"/>
  <c r="IN13" i="1"/>
  <c r="GO14" i="1"/>
  <c r="IN14" i="1"/>
  <c r="GO15" i="1"/>
  <c r="IN15" i="1"/>
  <c r="GO16" i="1"/>
  <c r="IN16" i="1"/>
  <c r="GO17" i="1"/>
  <c r="IN17" i="1"/>
  <c r="GO18" i="1"/>
  <c r="IN18" i="1"/>
  <c r="GO19" i="1"/>
  <c r="IN19" i="1"/>
  <c r="GO20" i="1"/>
  <c r="IN20" i="1"/>
  <c r="GO21" i="1"/>
  <c r="IN21" i="1"/>
  <c r="GO22" i="1"/>
  <c r="IN22" i="1"/>
  <c r="GO23" i="1"/>
  <c r="IN23" i="1"/>
  <c r="GO24" i="1"/>
  <c r="IN24" i="1"/>
  <c r="GO25" i="1"/>
  <c r="IN25" i="1"/>
  <c r="GO26" i="1"/>
  <c r="IN26" i="1"/>
  <c r="GO27" i="1"/>
  <c r="IN27" i="1"/>
  <c r="GO28" i="1"/>
  <c r="IN28" i="1"/>
  <c r="GO29" i="1"/>
  <c r="IN29" i="1"/>
  <c r="GO30" i="1"/>
  <c r="IN30" i="1"/>
  <c r="GO31" i="1"/>
  <c r="IN31" i="1"/>
  <c r="GO32" i="1"/>
  <c r="IN32" i="1"/>
  <c r="GO33" i="1"/>
  <c r="IN33" i="1"/>
  <c r="GO34" i="1"/>
  <c r="IN34" i="1"/>
  <c r="GO35" i="1"/>
  <c r="IN35" i="1"/>
  <c r="GO36" i="1"/>
  <c r="IN36" i="1"/>
  <c r="GO37" i="1"/>
  <c r="IN37" i="1"/>
  <c r="GO38" i="1"/>
  <c r="IN38" i="1"/>
  <c r="GO39" i="1"/>
  <c r="IN39" i="1"/>
  <c r="GO40" i="1"/>
  <c r="IN40" i="1"/>
  <c r="GO41" i="1"/>
  <c r="IN41" i="1"/>
  <c r="GO42" i="1"/>
  <c r="IN42" i="1"/>
  <c r="GO43" i="1"/>
  <c r="IN43" i="1"/>
  <c r="GO44" i="1"/>
  <c r="IN44" i="1"/>
  <c r="GO45" i="1"/>
  <c r="IN45" i="1"/>
  <c r="GO46" i="1"/>
  <c r="IN46" i="1"/>
  <c r="GO47" i="1"/>
  <c r="IN47" i="1"/>
  <c r="GO48" i="1"/>
  <c r="IN48" i="1"/>
  <c r="GO49" i="1"/>
  <c r="IN49" i="1"/>
  <c r="GO50" i="1"/>
  <c r="IN50" i="1"/>
  <c r="GO51" i="1"/>
  <c r="IN51" i="1"/>
  <c r="GO52" i="1"/>
  <c r="IN52" i="1"/>
  <c r="GO53" i="1"/>
  <c r="IN53" i="1"/>
  <c r="GO54" i="1"/>
  <c r="IN54" i="1"/>
  <c r="IN56" i="1"/>
  <c r="AZ116" i="1"/>
  <c r="EQ3" i="1"/>
  <c r="EQ4" i="1"/>
  <c r="EQ5" i="1"/>
  <c r="BA113" i="1"/>
  <c r="GP3" i="1"/>
  <c r="IO3" i="1"/>
  <c r="GP4" i="1"/>
  <c r="IO4" i="1"/>
  <c r="GP5" i="1"/>
  <c r="IO5" i="1"/>
  <c r="GP6" i="1"/>
  <c r="IO6" i="1"/>
  <c r="GP7" i="1"/>
  <c r="IO7" i="1"/>
  <c r="GP8" i="1"/>
  <c r="IO8" i="1"/>
  <c r="GP9" i="1"/>
  <c r="IO9" i="1"/>
  <c r="GP10" i="1"/>
  <c r="IO10" i="1"/>
  <c r="GP11" i="1"/>
  <c r="IO11" i="1"/>
  <c r="GP12" i="1"/>
  <c r="IO12" i="1"/>
  <c r="GP13" i="1"/>
  <c r="IO13" i="1"/>
  <c r="GP14" i="1"/>
  <c r="IO14" i="1"/>
  <c r="GP15" i="1"/>
  <c r="IO15" i="1"/>
  <c r="GP16" i="1"/>
  <c r="IO16" i="1"/>
  <c r="GP17" i="1"/>
  <c r="IO17" i="1"/>
  <c r="GP18" i="1"/>
  <c r="IO18" i="1"/>
  <c r="GP19" i="1"/>
  <c r="IO19" i="1"/>
  <c r="GP20" i="1"/>
  <c r="IO20" i="1"/>
  <c r="GP21" i="1"/>
  <c r="IO21" i="1"/>
  <c r="GP22" i="1"/>
  <c r="IO22" i="1"/>
  <c r="GP23" i="1"/>
  <c r="IO23" i="1"/>
  <c r="GP24" i="1"/>
  <c r="IO24" i="1"/>
  <c r="GP25" i="1"/>
  <c r="IO25" i="1"/>
  <c r="GP26" i="1"/>
  <c r="IO26" i="1"/>
  <c r="GP27" i="1"/>
  <c r="IO27" i="1"/>
  <c r="GP28" i="1"/>
  <c r="IO28" i="1"/>
  <c r="GP29" i="1"/>
  <c r="IO29" i="1"/>
  <c r="GP30" i="1"/>
  <c r="IO30" i="1"/>
  <c r="GP31" i="1"/>
  <c r="IO31" i="1"/>
  <c r="GP32" i="1"/>
  <c r="IO32" i="1"/>
  <c r="GP33" i="1"/>
  <c r="IO33" i="1"/>
  <c r="GP34" i="1"/>
  <c r="IO34" i="1"/>
  <c r="GP35" i="1"/>
  <c r="IO35" i="1"/>
  <c r="GP36" i="1"/>
  <c r="IO36" i="1"/>
  <c r="GP37" i="1"/>
  <c r="IO37" i="1"/>
  <c r="GP38" i="1"/>
  <c r="IO38" i="1"/>
  <c r="GP39" i="1"/>
  <c r="IO39" i="1"/>
  <c r="GP40" i="1"/>
  <c r="IO40" i="1"/>
  <c r="GP41" i="1"/>
  <c r="IO41" i="1"/>
  <c r="GP42" i="1"/>
  <c r="IO42" i="1"/>
  <c r="GP43" i="1"/>
  <c r="IO43" i="1"/>
  <c r="GP44" i="1"/>
  <c r="IO44" i="1"/>
  <c r="GP45" i="1"/>
  <c r="IO45" i="1"/>
  <c r="GP46" i="1"/>
  <c r="IO46" i="1"/>
  <c r="GP47" i="1"/>
  <c r="IO47" i="1"/>
  <c r="GP48" i="1"/>
  <c r="IO48" i="1"/>
  <c r="GP49" i="1"/>
  <c r="IO49" i="1"/>
  <c r="GP50" i="1"/>
  <c r="IO50" i="1"/>
  <c r="GP51" i="1"/>
  <c r="IO51" i="1"/>
  <c r="GP52" i="1"/>
  <c r="IO52" i="1"/>
  <c r="GP53" i="1"/>
  <c r="IO53" i="1"/>
  <c r="GP54" i="1"/>
  <c r="IO54" i="1"/>
  <c r="IO56" i="1"/>
  <c r="BA116" i="1"/>
  <c r="ER3" i="1"/>
  <c r="ER4" i="1"/>
  <c r="ER5" i="1"/>
  <c r="BB113" i="1"/>
  <c r="GQ3" i="1"/>
  <c r="IP3" i="1"/>
  <c r="GQ4" i="1"/>
  <c r="IP4" i="1"/>
  <c r="GQ5" i="1"/>
  <c r="IP5" i="1"/>
  <c r="GQ6" i="1"/>
  <c r="IP6" i="1"/>
  <c r="GQ7" i="1"/>
  <c r="IP7" i="1"/>
  <c r="GQ8" i="1"/>
  <c r="IP8" i="1"/>
  <c r="GQ9" i="1"/>
  <c r="IP9" i="1"/>
  <c r="GQ10" i="1"/>
  <c r="IP10" i="1"/>
  <c r="GQ11" i="1"/>
  <c r="IP11" i="1"/>
  <c r="GQ12" i="1"/>
  <c r="IP12" i="1"/>
  <c r="GQ13" i="1"/>
  <c r="IP13" i="1"/>
  <c r="GQ14" i="1"/>
  <c r="IP14" i="1"/>
  <c r="GQ15" i="1"/>
  <c r="IP15" i="1"/>
  <c r="GQ16" i="1"/>
  <c r="IP16" i="1"/>
  <c r="GQ17" i="1"/>
  <c r="IP17" i="1"/>
  <c r="GQ18" i="1"/>
  <c r="IP18" i="1"/>
  <c r="GQ19" i="1"/>
  <c r="IP19" i="1"/>
  <c r="GQ20" i="1"/>
  <c r="IP20" i="1"/>
  <c r="GQ21" i="1"/>
  <c r="IP21" i="1"/>
  <c r="GQ22" i="1"/>
  <c r="IP22" i="1"/>
  <c r="GQ23" i="1"/>
  <c r="IP23" i="1"/>
  <c r="GQ24" i="1"/>
  <c r="IP24" i="1"/>
  <c r="GQ25" i="1"/>
  <c r="IP25" i="1"/>
  <c r="GQ26" i="1"/>
  <c r="IP26" i="1"/>
  <c r="GQ27" i="1"/>
  <c r="IP27" i="1"/>
  <c r="GQ28" i="1"/>
  <c r="IP28" i="1"/>
  <c r="GQ29" i="1"/>
  <c r="IP29" i="1"/>
  <c r="GQ30" i="1"/>
  <c r="IP30" i="1"/>
  <c r="GQ31" i="1"/>
  <c r="IP31" i="1"/>
  <c r="GQ32" i="1"/>
  <c r="IP32" i="1"/>
  <c r="GQ33" i="1"/>
  <c r="IP33" i="1"/>
  <c r="GQ34" i="1"/>
  <c r="IP34" i="1"/>
  <c r="GQ35" i="1"/>
  <c r="IP35" i="1"/>
  <c r="GQ36" i="1"/>
  <c r="IP36" i="1"/>
  <c r="GQ37" i="1"/>
  <c r="IP37" i="1"/>
  <c r="GQ38" i="1"/>
  <c r="IP38" i="1"/>
  <c r="GQ39" i="1"/>
  <c r="IP39" i="1"/>
  <c r="GQ40" i="1"/>
  <c r="IP40" i="1"/>
  <c r="GQ41" i="1"/>
  <c r="IP41" i="1"/>
  <c r="GQ42" i="1"/>
  <c r="IP42" i="1"/>
  <c r="GQ43" i="1"/>
  <c r="IP43" i="1"/>
  <c r="GQ44" i="1"/>
  <c r="IP44" i="1"/>
  <c r="GQ45" i="1"/>
  <c r="IP45" i="1"/>
  <c r="GQ46" i="1"/>
  <c r="IP46" i="1"/>
  <c r="GQ47" i="1"/>
  <c r="IP47" i="1"/>
  <c r="GQ48" i="1"/>
  <c r="IP48" i="1"/>
  <c r="GQ49" i="1"/>
  <c r="IP49" i="1"/>
  <c r="GQ50" i="1"/>
  <c r="IP50" i="1"/>
  <c r="GQ51" i="1"/>
  <c r="IP51" i="1"/>
  <c r="GQ52" i="1"/>
  <c r="IP52" i="1"/>
  <c r="GQ53" i="1"/>
  <c r="IP53" i="1"/>
  <c r="GQ54" i="1"/>
  <c r="IP54" i="1"/>
  <c r="IP56" i="1"/>
  <c r="BB116" i="1"/>
  <c r="ES3" i="1"/>
  <c r="ES4" i="1"/>
  <c r="ES5" i="1"/>
  <c r="BC113" i="1"/>
  <c r="GR3" i="1"/>
  <c r="IQ3" i="1"/>
  <c r="GR4" i="1"/>
  <c r="IQ4" i="1"/>
  <c r="GR5" i="1"/>
  <c r="IQ5" i="1"/>
  <c r="GR6" i="1"/>
  <c r="IQ6" i="1"/>
  <c r="GR7" i="1"/>
  <c r="IQ7" i="1"/>
  <c r="GR8" i="1"/>
  <c r="IQ8" i="1"/>
  <c r="GR9" i="1"/>
  <c r="IQ9" i="1"/>
  <c r="GR10" i="1"/>
  <c r="IQ10" i="1"/>
  <c r="GR11" i="1"/>
  <c r="IQ11" i="1"/>
  <c r="GR12" i="1"/>
  <c r="IQ12" i="1"/>
  <c r="GR13" i="1"/>
  <c r="IQ13" i="1"/>
  <c r="GR14" i="1"/>
  <c r="IQ14" i="1"/>
  <c r="GR15" i="1"/>
  <c r="IQ15" i="1"/>
  <c r="GR16" i="1"/>
  <c r="IQ16" i="1"/>
  <c r="GR17" i="1"/>
  <c r="IQ17" i="1"/>
  <c r="GR18" i="1"/>
  <c r="IQ18" i="1"/>
  <c r="GR19" i="1"/>
  <c r="IQ19" i="1"/>
  <c r="GR20" i="1"/>
  <c r="IQ20" i="1"/>
  <c r="GR21" i="1"/>
  <c r="IQ21" i="1"/>
  <c r="GR22" i="1"/>
  <c r="IQ22" i="1"/>
  <c r="GR23" i="1"/>
  <c r="IQ23" i="1"/>
  <c r="GR24" i="1"/>
  <c r="IQ24" i="1"/>
  <c r="GR25" i="1"/>
  <c r="IQ25" i="1"/>
  <c r="GR26" i="1"/>
  <c r="IQ26" i="1"/>
  <c r="GR27" i="1"/>
  <c r="IQ27" i="1"/>
  <c r="GR28" i="1"/>
  <c r="IQ28" i="1"/>
  <c r="GR29" i="1"/>
  <c r="IQ29" i="1"/>
  <c r="GR30" i="1"/>
  <c r="IQ30" i="1"/>
  <c r="GR31" i="1"/>
  <c r="IQ31" i="1"/>
  <c r="GR32" i="1"/>
  <c r="IQ32" i="1"/>
  <c r="GR33" i="1"/>
  <c r="IQ33" i="1"/>
  <c r="GR34" i="1"/>
  <c r="IQ34" i="1"/>
  <c r="GR35" i="1"/>
  <c r="IQ35" i="1"/>
  <c r="GR36" i="1"/>
  <c r="IQ36" i="1"/>
  <c r="GR37" i="1"/>
  <c r="IQ37" i="1"/>
  <c r="GR38" i="1"/>
  <c r="IQ38" i="1"/>
  <c r="GR39" i="1"/>
  <c r="IQ39" i="1"/>
  <c r="GR40" i="1"/>
  <c r="IQ40" i="1"/>
  <c r="GR41" i="1"/>
  <c r="IQ41" i="1"/>
  <c r="GR42" i="1"/>
  <c r="IQ42" i="1"/>
  <c r="GR43" i="1"/>
  <c r="IQ43" i="1"/>
  <c r="GR44" i="1"/>
  <c r="IQ44" i="1"/>
  <c r="GR45" i="1"/>
  <c r="IQ45" i="1"/>
  <c r="GR46" i="1"/>
  <c r="IQ46" i="1"/>
  <c r="GR47" i="1"/>
  <c r="IQ47" i="1"/>
  <c r="GR48" i="1"/>
  <c r="IQ48" i="1"/>
  <c r="GR49" i="1"/>
  <c r="IQ49" i="1"/>
  <c r="GR50" i="1"/>
  <c r="IQ50" i="1"/>
  <c r="GR51" i="1"/>
  <c r="IQ51" i="1"/>
  <c r="GR52" i="1"/>
  <c r="IQ52" i="1"/>
  <c r="GR53" i="1"/>
  <c r="IQ53" i="1"/>
  <c r="GR54" i="1"/>
  <c r="IQ54" i="1"/>
  <c r="IQ56" i="1"/>
  <c r="BC116" i="1"/>
  <c r="ET3" i="1"/>
  <c r="ET4" i="1"/>
  <c r="ET5" i="1"/>
  <c r="BD113" i="1"/>
  <c r="GS3" i="1"/>
  <c r="IR3" i="1"/>
  <c r="GS4" i="1"/>
  <c r="IR4" i="1"/>
  <c r="GS5" i="1"/>
  <c r="IR5" i="1"/>
  <c r="GS6" i="1"/>
  <c r="IR6" i="1"/>
  <c r="GS7" i="1"/>
  <c r="IR7" i="1"/>
  <c r="GS8" i="1"/>
  <c r="IR8" i="1"/>
  <c r="GS9" i="1"/>
  <c r="IR9" i="1"/>
  <c r="GS10" i="1"/>
  <c r="IR10" i="1"/>
  <c r="GS11" i="1"/>
  <c r="IR11" i="1"/>
  <c r="GS12" i="1"/>
  <c r="IR12" i="1"/>
  <c r="GS13" i="1"/>
  <c r="IR13" i="1"/>
  <c r="GS14" i="1"/>
  <c r="IR14" i="1"/>
  <c r="GS15" i="1"/>
  <c r="IR15" i="1"/>
  <c r="GS16" i="1"/>
  <c r="IR16" i="1"/>
  <c r="GS17" i="1"/>
  <c r="IR17" i="1"/>
  <c r="GS18" i="1"/>
  <c r="IR18" i="1"/>
  <c r="GS19" i="1"/>
  <c r="IR19" i="1"/>
  <c r="GS20" i="1"/>
  <c r="IR20" i="1"/>
  <c r="GS21" i="1"/>
  <c r="IR21" i="1"/>
  <c r="GS22" i="1"/>
  <c r="IR22" i="1"/>
  <c r="GS23" i="1"/>
  <c r="IR23" i="1"/>
  <c r="GS24" i="1"/>
  <c r="IR24" i="1"/>
  <c r="GS25" i="1"/>
  <c r="IR25" i="1"/>
  <c r="GS26" i="1"/>
  <c r="IR26" i="1"/>
  <c r="GS27" i="1"/>
  <c r="IR27" i="1"/>
  <c r="GS28" i="1"/>
  <c r="IR28" i="1"/>
  <c r="GS29" i="1"/>
  <c r="IR29" i="1"/>
  <c r="GS30" i="1"/>
  <c r="IR30" i="1"/>
  <c r="GS31" i="1"/>
  <c r="IR31" i="1"/>
  <c r="GS32" i="1"/>
  <c r="IR32" i="1"/>
  <c r="GS33" i="1"/>
  <c r="IR33" i="1"/>
  <c r="GS34" i="1"/>
  <c r="IR34" i="1"/>
  <c r="GS35" i="1"/>
  <c r="IR35" i="1"/>
  <c r="GS36" i="1"/>
  <c r="IR36" i="1"/>
  <c r="GS37" i="1"/>
  <c r="IR37" i="1"/>
  <c r="GS38" i="1"/>
  <c r="IR38" i="1"/>
  <c r="GS39" i="1"/>
  <c r="IR39" i="1"/>
  <c r="GS40" i="1"/>
  <c r="IR40" i="1"/>
  <c r="GS41" i="1"/>
  <c r="IR41" i="1"/>
  <c r="GS42" i="1"/>
  <c r="IR42" i="1"/>
  <c r="GS43" i="1"/>
  <c r="IR43" i="1"/>
  <c r="GS44" i="1"/>
  <c r="IR44" i="1"/>
  <c r="GS45" i="1"/>
  <c r="IR45" i="1"/>
  <c r="GS46" i="1"/>
  <c r="IR46" i="1"/>
  <c r="GS47" i="1"/>
  <c r="IR47" i="1"/>
  <c r="GS48" i="1"/>
  <c r="IR48" i="1"/>
  <c r="GS49" i="1"/>
  <c r="IR49" i="1"/>
  <c r="GS50" i="1"/>
  <c r="IR50" i="1"/>
  <c r="GS51" i="1"/>
  <c r="IR51" i="1"/>
  <c r="GS52" i="1"/>
  <c r="IR52" i="1"/>
  <c r="GS53" i="1"/>
  <c r="IR53" i="1"/>
  <c r="GS54" i="1"/>
  <c r="IR54" i="1"/>
  <c r="IR56" i="1"/>
  <c r="BD116" i="1"/>
  <c r="EU3" i="1"/>
  <c r="EU4" i="1"/>
  <c r="EU5" i="1"/>
  <c r="GT3" i="1"/>
  <c r="IS3" i="1"/>
  <c r="GT4" i="1"/>
  <c r="IS4" i="1"/>
  <c r="GT6" i="1"/>
  <c r="IS6" i="1"/>
  <c r="GT7" i="1"/>
  <c r="IS7" i="1"/>
  <c r="GT8" i="1"/>
  <c r="IS8" i="1"/>
  <c r="GT9" i="1"/>
  <c r="IS9" i="1"/>
  <c r="GT10" i="1"/>
  <c r="IS10" i="1"/>
  <c r="GT11" i="1"/>
  <c r="IS11" i="1"/>
  <c r="GT12" i="1"/>
  <c r="IS12" i="1"/>
  <c r="GT13" i="1"/>
  <c r="IS13" i="1"/>
  <c r="GT14" i="1"/>
  <c r="IS14" i="1"/>
  <c r="GT15" i="1"/>
  <c r="IS15" i="1"/>
  <c r="GT16" i="1"/>
  <c r="IS16" i="1"/>
  <c r="GT17" i="1"/>
  <c r="IS17" i="1"/>
  <c r="GT18" i="1"/>
  <c r="IS18" i="1"/>
  <c r="GT19" i="1"/>
  <c r="IS19" i="1"/>
  <c r="GT20" i="1"/>
  <c r="IS20" i="1"/>
  <c r="GT21" i="1"/>
  <c r="IS21" i="1"/>
  <c r="GT22" i="1"/>
  <c r="IS22" i="1"/>
  <c r="GT23" i="1"/>
  <c r="IS23" i="1"/>
  <c r="GT24" i="1"/>
  <c r="IS24" i="1"/>
  <c r="GT25" i="1"/>
  <c r="IS25" i="1"/>
  <c r="GT26" i="1"/>
  <c r="IS26" i="1"/>
  <c r="GT27" i="1"/>
  <c r="IS27" i="1"/>
  <c r="GT28" i="1"/>
  <c r="IS28" i="1"/>
  <c r="GT29" i="1"/>
  <c r="IS29" i="1"/>
  <c r="GT30" i="1"/>
  <c r="IS30" i="1"/>
  <c r="GT31" i="1"/>
  <c r="IS31" i="1"/>
  <c r="GT32" i="1"/>
  <c r="IS32" i="1"/>
  <c r="GT33" i="1"/>
  <c r="IS33" i="1"/>
  <c r="GT34" i="1"/>
  <c r="IS34" i="1"/>
  <c r="GT35" i="1"/>
  <c r="IS35" i="1"/>
  <c r="GT36" i="1"/>
  <c r="IS36" i="1"/>
  <c r="GT37" i="1"/>
  <c r="IS37" i="1"/>
  <c r="GT38" i="1"/>
  <c r="IS38" i="1"/>
  <c r="GT39" i="1"/>
  <c r="IS39" i="1"/>
  <c r="GT40" i="1"/>
  <c r="IS40" i="1"/>
  <c r="GT41" i="1"/>
  <c r="IS41" i="1"/>
  <c r="GT42" i="1"/>
  <c r="IS42" i="1"/>
  <c r="GT43" i="1"/>
  <c r="IS43" i="1"/>
  <c r="GT44" i="1"/>
  <c r="IS44" i="1"/>
  <c r="GT45" i="1"/>
  <c r="IS45" i="1"/>
  <c r="GT46" i="1"/>
  <c r="IS46" i="1"/>
  <c r="GT47" i="1"/>
  <c r="IS47" i="1"/>
  <c r="GT48" i="1"/>
  <c r="IS48" i="1"/>
  <c r="GT49" i="1"/>
  <c r="IS49" i="1"/>
  <c r="GT50" i="1"/>
  <c r="IS50" i="1"/>
  <c r="GT51" i="1"/>
  <c r="IS51" i="1"/>
  <c r="GT52" i="1"/>
  <c r="IS52" i="1"/>
  <c r="GT53" i="1"/>
  <c r="IS53" i="1"/>
  <c r="GT54" i="1"/>
  <c r="IS54" i="1"/>
  <c r="IS56" i="1"/>
  <c r="BE116" i="1"/>
  <c r="EV3" i="1"/>
  <c r="EV4" i="1"/>
  <c r="EV5" i="1"/>
  <c r="BF113" i="1"/>
  <c r="GU3" i="1"/>
  <c r="IT3" i="1"/>
  <c r="GU4" i="1"/>
  <c r="IT4" i="1"/>
  <c r="GU5" i="1"/>
  <c r="IT5" i="1"/>
  <c r="GU6" i="1"/>
  <c r="IT6" i="1"/>
  <c r="GU7" i="1"/>
  <c r="IT7" i="1"/>
  <c r="GU8" i="1"/>
  <c r="IT8" i="1"/>
  <c r="GU9" i="1"/>
  <c r="IT9" i="1"/>
  <c r="GU10" i="1"/>
  <c r="IT10" i="1"/>
  <c r="GU11" i="1"/>
  <c r="IT11" i="1"/>
  <c r="GU12" i="1"/>
  <c r="IT12" i="1"/>
  <c r="GU13" i="1"/>
  <c r="IT13" i="1"/>
  <c r="GU14" i="1"/>
  <c r="IT14" i="1"/>
  <c r="GU15" i="1"/>
  <c r="IT15" i="1"/>
  <c r="GU16" i="1"/>
  <c r="IT16" i="1"/>
  <c r="GU17" i="1"/>
  <c r="IT17" i="1"/>
  <c r="GU18" i="1"/>
  <c r="IT18" i="1"/>
  <c r="GU19" i="1"/>
  <c r="IT19" i="1"/>
  <c r="GU20" i="1"/>
  <c r="IT20" i="1"/>
  <c r="GU21" i="1"/>
  <c r="IT21" i="1"/>
  <c r="GU22" i="1"/>
  <c r="IT22" i="1"/>
  <c r="GU23" i="1"/>
  <c r="IT23" i="1"/>
  <c r="GU24" i="1"/>
  <c r="IT24" i="1"/>
  <c r="GU25" i="1"/>
  <c r="IT25" i="1"/>
  <c r="GU26" i="1"/>
  <c r="IT26" i="1"/>
  <c r="GU27" i="1"/>
  <c r="IT27" i="1"/>
  <c r="GU28" i="1"/>
  <c r="IT28" i="1"/>
  <c r="GU29" i="1"/>
  <c r="IT29" i="1"/>
  <c r="GU30" i="1"/>
  <c r="IT30" i="1"/>
  <c r="GU31" i="1"/>
  <c r="IT31" i="1"/>
  <c r="GU32" i="1"/>
  <c r="IT32" i="1"/>
  <c r="GU33" i="1"/>
  <c r="IT33" i="1"/>
  <c r="GU34" i="1"/>
  <c r="IT34" i="1"/>
  <c r="GU35" i="1"/>
  <c r="IT35" i="1"/>
  <c r="GU36" i="1"/>
  <c r="IT36" i="1"/>
  <c r="GU37" i="1"/>
  <c r="IT37" i="1"/>
  <c r="GU38" i="1"/>
  <c r="IT38" i="1"/>
  <c r="GU39" i="1"/>
  <c r="IT39" i="1"/>
  <c r="GU40" i="1"/>
  <c r="IT40" i="1"/>
  <c r="GU41" i="1"/>
  <c r="IT41" i="1"/>
  <c r="GU42" i="1"/>
  <c r="IT42" i="1"/>
  <c r="GU43" i="1"/>
  <c r="IT43" i="1"/>
  <c r="GU44" i="1"/>
  <c r="IT44" i="1"/>
  <c r="GU45" i="1"/>
  <c r="IT45" i="1"/>
  <c r="GU46" i="1"/>
  <c r="IT46" i="1"/>
  <c r="GU47" i="1"/>
  <c r="IT47" i="1"/>
  <c r="GU48" i="1"/>
  <c r="IT48" i="1"/>
  <c r="GU49" i="1"/>
  <c r="IT49" i="1"/>
  <c r="GU50" i="1"/>
  <c r="IT50" i="1"/>
  <c r="GU51" i="1"/>
  <c r="IT51" i="1"/>
  <c r="GU52" i="1"/>
  <c r="IT52" i="1"/>
  <c r="GU53" i="1"/>
  <c r="IT53" i="1"/>
  <c r="GU54" i="1"/>
  <c r="IT54" i="1"/>
  <c r="IT56" i="1"/>
  <c r="BF116" i="1"/>
  <c r="EX56" i="1"/>
  <c r="BA3" i="1"/>
  <c r="BA4" i="1"/>
  <c r="CY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AZ2" i="1"/>
  <c r="DA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K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DB56" i="1"/>
  <c r="C62" i="1"/>
  <c r="D62" i="1"/>
  <c r="E63" i="1"/>
  <c r="D63" i="1"/>
  <c r="C64" i="1"/>
  <c r="D65" i="1"/>
  <c r="D66" i="1"/>
  <c r="D67" i="1"/>
  <c r="D68" i="1"/>
  <c r="D69" i="1"/>
  <c r="D70" i="1"/>
  <c r="D71" i="1"/>
  <c r="D72" i="1"/>
  <c r="E72" i="1"/>
  <c r="F72" i="1"/>
  <c r="G72" i="1"/>
  <c r="H72" i="1"/>
  <c r="I72" i="1"/>
  <c r="J72" i="1"/>
  <c r="K72" i="1"/>
  <c r="L72" i="1"/>
  <c r="M72" i="1"/>
  <c r="N72" i="1"/>
  <c r="C71" i="1"/>
  <c r="E71" i="1"/>
  <c r="F71" i="1"/>
  <c r="G71" i="1"/>
  <c r="H71" i="1"/>
  <c r="I71" i="1"/>
  <c r="J71" i="1"/>
  <c r="K71" i="1"/>
  <c r="L71" i="1"/>
  <c r="M71" i="1"/>
  <c r="C70" i="1"/>
  <c r="E70" i="1"/>
  <c r="F70" i="1"/>
  <c r="G70" i="1"/>
  <c r="H70" i="1"/>
  <c r="I70" i="1"/>
  <c r="J70" i="1"/>
  <c r="K70" i="1"/>
  <c r="L70" i="1"/>
  <c r="C69" i="1"/>
  <c r="E69" i="1"/>
  <c r="F69" i="1"/>
  <c r="G69" i="1"/>
  <c r="H69" i="1"/>
  <c r="I69" i="1"/>
  <c r="J69" i="1"/>
  <c r="K69" i="1"/>
  <c r="C68" i="1"/>
  <c r="E68" i="1"/>
  <c r="F68" i="1"/>
  <c r="G68" i="1"/>
  <c r="H68" i="1"/>
  <c r="I68" i="1"/>
  <c r="J68" i="1"/>
  <c r="C67" i="1"/>
  <c r="E67" i="1"/>
  <c r="F67" i="1"/>
  <c r="G67" i="1"/>
  <c r="H67" i="1"/>
  <c r="I67" i="1"/>
  <c r="C66" i="1"/>
  <c r="E66" i="1"/>
  <c r="F66" i="1"/>
  <c r="G66" i="1"/>
  <c r="H66" i="1"/>
  <c r="C65" i="1"/>
  <c r="E65" i="1"/>
  <c r="F65" i="1"/>
  <c r="G65" i="1"/>
  <c r="D64" i="1"/>
  <c r="E64" i="1"/>
  <c r="F64" i="1"/>
  <c r="B64" i="1"/>
  <c r="C61" i="1"/>
  <c r="C63" i="1"/>
  <c r="C72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Y119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G119" i="1"/>
  <c r="B109" i="1"/>
  <c r="B108" i="1"/>
  <c r="B107" i="1"/>
  <c r="B106" i="1"/>
  <c r="B105" i="1"/>
  <c r="B104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103" i="1"/>
  <c r="B72" i="1"/>
  <c r="B71" i="1"/>
  <c r="B62" i="1"/>
  <c r="B70" i="1"/>
  <c r="B69" i="1"/>
  <c r="B68" i="1"/>
  <c r="B67" i="1"/>
  <c r="B65" i="1"/>
  <c r="B66" i="1"/>
  <c r="B61" i="1"/>
  <c r="B63" i="1"/>
  <c r="CZ56" i="1"/>
  <c r="J122" i="1" a="1"/>
  <c r="J122" i="1"/>
  <c r="J126" i="1"/>
  <c r="L126" i="1"/>
  <c r="L127" i="1"/>
  <c r="L134" i="1"/>
  <c r="J135" i="1"/>
  <c r="L135" i="1"/>
  <c r="L137" i="1"/>
</calcChain>
</file>

<file path=xl/sharedStrings.xml><?xml version="1.0" encoding="utf-8"?>
<sst xmlns="http://schemas.openxmlformats.org/spreadsheetml/2006/main" count="276" uniqueCount="75">
  <si>
    <t>ABI BB Equity</t>
  </si>
  <si>
    <t>AD NA Equity</t>
  </si>
  <si>
    <t>ADS GY Equity</t>
  </si>
  <si>
    <t>AI FP Equity</t>
  </si>
  <si>
    <t>AIR FP Equity</t>
  </si>
  <si>
    <t>ALV GY Equity</t>
  </si>
  <si>
    <t>ASML NA Equity</t>
  </si>
  <si>
    <t>BAS GY Equity</t>
  </si>
  <si>
    <t>BAYN GY Equity</t>
  </si>
  <si>
    <t>BBVA SQ Equity</t>
  </si>
  <si>
    <t>BMW GY Equity</t>
  </si>
  <si>
    <t>BN FP Equity</t>
  </si>
  <si>
    <t>BNP FP Equity</t>
  </si>
  <si>
    <t>CRH ID Equity</t>
  </si>
  <si>
    <t>CS FP Equity</t>
  </si>
  <si>
    <t>DAI GY Equity</t>
  </si>
  <si>
    <t>DBK GY Equity</t>
  </si>
  <si>
    <t>DG FP Equity</t>
  </si>
  <si>
    <t>DPW GY Equity</t>
  </si>
  <si>
    <t>DTE GY Equity</t>
  </si>
  <si>
    <t>EI FP Equity</t>
  </si>
  <si>
    <t>ENEL IM Equity</t>
  </si>
  <si>
    <t>ENGI FP Equity</t>
  </si>
  <si>
    <t>ENI IM Equity</t>
  </si>
  <si>
    <t>EOAN GY Equity</t>
  </si>
  <si>
    <t>FP FP Equity</t>
  </si>
  <si>
    <t>FRE GY Equity</t>
  </si>
  <si>
    <t>GLE FP Equity</t>
  </si>
  <si>
    <t>IBE SQ Equity</t>
  </si>
  <si>
    <t>INGA NA Equity</t>
  </si>
  <si>
    <t>ISP IM Equity</t>
  </si>
  <si>
    <t>ITX SQ Equity</t>
  </si>
  <si>
    <t>MC FP Equity</t>
  </si>
  <si>
    <t>MUV2 GY Equity</t>
  </si>
  <si>
    <t>NOKIA FH Equity</t>
  </si>
  <si>
    <t>OR FP Equity</t>
  </si>
  <si>
    <t>ORA FP Equity</t>
  </si>
  <si>
    <t>PHIA NA Equity</t>
  </si>
  <si>
    <t>SAF FP Equity</t>
  </si>
  <si>
    <t>SAN FP Equity</t>
  </si>
  <si>
    <t>SAN SQ Equity</t>
  </si>
  <si>
    <t>SAP GY Equity</t>
  </si>
  <si>
    <t>SGO FP Equity</t>
  </si>
  <si>
    <t>SIE GY Equity</t>
  </si>
  <si>
    <t>SU FP Equity</t>
  </si>
  <si>
    <t>TEF SQ Equity</t>
  </si>
  <si>
    <t>UL NA Equity</t>
  </si>
  <si>
    <t>UNA NA Equity</t>
  </si>
  <si>
    <t>VIV FP Equity</t>
  </si>
  <si>
    <t>VOW3 GY Equity</t>
  </si>
  <si>
    <t>Index:</t>
  </si>
  <si>
    <t>Risk free rate</t>
  </si>
  <si>
    <t>VAR - COV MATRIX:</t>
  </si>
  <si>
    <t>Alpha:</t>
  </si>
  <si>
    <t>Beta:</t>
  </si>
  <si>
    <t>RETURNS</t>
  </si>
  <si>
    <t>EXCESS RETURN:</t>
  </si>
  <si>
    <t>PREDICTED VALUES:</t>
  </si>
  <si>
    <t>RESIDUALS:</t>
  </si>
  <si>
    <t>Var:</t>
  </si>
  <si>
    <t>Expected P:</t>
  </si>
  <si>
    <t>SD P:</t>
  </si>
  <si>
    <t>Sharoe:</t>
  </si>
  <si>
    <t>Market_Var:</t>
  </si>
  <si>
    <t>P_alpha:</t>
  </si>
  <si>
    <t>P_beta:</t>
  </si>
  <si>
    <t>Annualy:</t>
  </si>
  <si>
    <t>P_res_Var:</t>
  </si>
  <si>
    <t>Weight:</t>
  </si>
  <si>
    <t>Active position:</t>
  </si>
  <si>
    <t>E(X)_Active:</t>
  </si>
  <si>
    <t>SD_Active</t>
  </si>
  <si>
    <t>INDEX</t>
  </si>
  <si>
    <t>E(X):</t>
  </si>
  <si>
    <t>Sharpe: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</si>
</sst>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00%"/>
    <numFmt numFmtId="167" formatCode="0.0000"/>
    <numFmt numFmtId="170" formatCode="0.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0" fontId="0" fillId="0" borderId="0" xfId="1" applyNumberFormat="1" applyFont="1"/>
    <xf numFmtId="10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 applyBorder="1" applyAlignment="1">
      <alignment horizontal="center"/>
    </xf>
    <xf numFmtId="10" fontId="0" fillId="0" borderId="0" xfId="1" applyNumberFormat="1" applyFont="1" applyBorder="1"/>
    <xf numFmtId="10" fontId="0" fillId="0" borderId="4" xfId="1" applyNumberFormat="1" applyFont="1" applyBorder="1"/>
    <xf numFmtId="10" fontId="0" fillId="0" borderId="4" xfId="0" applyNumberFormat="1" applyBorder="1"/>
    <xf numFmtId="165" fontId="0" fillId="0" borderId="4" xfId="1" applyNumberFormat="1" applyFont="1" applyBorder="1"/>
    <xf numFmtId="0" fontId="0" fillId="0" borderId="0" xfId="0" applyFill="1" applyBorder="1"/>
    <xf numFmtId="164" fontId="0" fillId="0" borderId="0" xfId="1" applyNumberFormat="1" applyFont="1"/>
    <xf numFmtId="167" fontId="0" fillId="0" borderId="0" xfId="1" applyNumberFormat="1" applyFont="1"/>
    <xf numFmtId="0" fontId="0" fillId="0" borderId="0" xfId="1" applyNumberFormat="1" applyFont="1"/>
    <xf numFmtId="0" fontId="0" fillId="2" borderId="0" xfId="0" applyFill="1" applyBorder="1" applyAlignment="1">
      <alignment horizontal="center"/>
    </xf>
    <xf numFmtId="10" fontId="0" fillId="0" borderId="1" xfId="0" applyNumberFormat="1" applyBorder="1"/>
    <xf numFmtId="0" fontId="0" fillId="0" borderId="0" xfId="0" applyFill="1"/>
    <xf numFmtId="166" fontId="0" fillId="0" borderId="0" xfId="1" applyNumberFormat="1" applyFont="1" applyFill="1"/>
    <xf numFmtId="10" fontId="0" fillId="0" borderId="0" xfId="0" applyNumberFormat="1" applyFill="1" applyBorder="1"/>
    <xf numFmtId="10" fontId="0" fillId="0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9" fontId="0" fillId="0" borderId="0" xfId="1" applyFont="1"/>
    <xf numFmtId="165" fontId="0" fillId="0" borderId="0" xfId="1" applyNumberFormat="1" applyFont="1"/>
    <xf numFmtId="170" fontId="0" fillId="0" borderId="0" xfId="1" applyNumberFormat="1" applyFont="1"/>
    <xf numFmtId="10" fontId="0" fillId="0" borderId="0" xfId="1" applyNumberFormat="1" applyFont="1" applyFill="1" applyBorder="1"/>
    <xf numFmtId="164" fontId="0" fillId="0" borderId="0" xfId="1" applyNumberFormat="1" applyFont="1" applyFill="1"/>
    <xf numFmtId="9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left" vertical="center" indent="12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2"/>
    </xf>
    <xf numFmtId="10" fontId="0" fillId="0" borderId="4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30237</xdr:colOff>
      <xdr:row>159</xdr:row>
      <xdr:rowOff>90714</xdr:rowOff>
    </xdr:from>
    <xdr:to>
      <xdr:col>37</xdr:col>
      <xdr:colOff>161467</xdr:colOff>
      <xdr:row>164</xdr:row>
      <xdr:rowOff>13909</xdr:rowOff>
    </xdr:to>
    <xdr:pic>
      <xdr:nvPicPr>
        <xdr:cNvPr id="4" name="Picture 3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9761" y="33987619"/>
          <a:ext cx="12105516" cy="981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30238</xdr:colOff>
      <xdr:row>121</xdr:row>
      <xdr:rowOff>151190</xdr:rowOff>
    </xdr:from>
    <xdr:to>
      <xdr:col>26</xdr:col>
      <xdr:colOff>786190</xdr:colOff>
      <xdr:row>128</xdr:row>
      <xdr:rowOff>83258</xdr:rowOff>
    </xdr:to>
    <xdr:pic>
      <xdr:nvPicPr>
        <xdr:cNvPr id="5" name="Picture 4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9762" y="25762857"/>
          <a:ext cx="3295952" cy="1474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71816</xdr:colOff>
      <xdr:row>122</xdr:row>
      <xdr:rowOff>1</xdr:rowOff>
    </xdr:from>
    <xdr:to>
      <xdr:col>33</xdr:col>
      <xdr:colOff>423332</xdr:colOff>
      <xdr:row>127</xdr:row>
      <xdr:rowOff>22189</xdr:rowOff>
    </xdr:to>
    <xdr:pic>
      <xdr:nvPicPr>
        <xdr:cNvPr id="6" name="Picture 5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64673" y="25823334"/>
          <a:ext cx="4584849" cy="11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85897</xdr:rowOff>
    </xdr:from>
    <xdr:to>
      <xdr:col>26</xdr:col>
      <xdr:colOff>804938</xdr:colOff>
      <xdr:row>138</xdr:row>
      <xdr:rowOff>73176</xdr:rowOff>
    </xdr:to>
    <xdr:pic>
      <xdr:nvPicPr>
        <xdr:cNvPr id="7" name="Picture 6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524" y="27451373"/>
          <a:ext cx="3344938" cy="201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838916</xdr:colOff>
      <xdr:row>132</xdr:row>
      <xdr:rowOff>0</xdr:rowOff>
    </xdr:from>
    <xdr:to>
      <xdr:col>33</xdr:col>
      <xdr:colOff>772886</xdr:colOff>
      <xdr:row>135</xdr:row>
      <xdr:rowOff>44147</xdr:rowOff>
    </xdr:to>
    <xdr:pic>
      <xdr:nvPicPr>
        <xdr:cNvPr id="8" name="Picture 7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85106" y="28030714"/>
          <a:ext cx="5013970" cy="76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-1</xdr:colOff>
      <xdr:row>128</xdr:row>
      <xdr:rowOff>92650</xdr:rowOff>
    </xdr:from>
    <xdr:to>
      <xdr:col>38</xdr:col>
      <xdr:colOff>214690</xdr:colOff>
      <xdr:row>139</xdr:row>
      <xdr:rowOff>152401</xdr:rowOff>
    </xdr:to>
    <xdr:pic>
      <xdr:nvPicPr>
        <xdr:cNvPr id="9" name="Picture 8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0475" y="27246460"/>
          <a:ext cx="2754691" cy="250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30237</xdr:colOff>
      <xdr:row>141</xdr:row>
      <xdr:rowOff>30238</xdr:rowOff>
    </xdr:from>
    <xdr:to>
      <xdr:col>26</xdr:col>
      <xdr:colOff>821888</xdr:colOff>
      <xdr:row>150</xdr:row>
      <xdr:rowOff>103413</xdr:rowOff>
    </xdr:to>
    <xdr:pic>
      <xdr:nvPicPr>
        <xdr:cNvPr id="10" name="Picture 9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9761" y="30056667"/>
          <a:ext cx="3331651" cy="2038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120953</xdr:colOff>
      <xdr:row>141</xdr:row>
      <xdr:rowOff>90714</xdr:rowOff>
    </xdr:from>
    <xdr:to>
      <xdr:col>33</xdr:col>
      <xdr:colOff>760965</xdr:colOff>
      <xdr:row>148</xdr:row>
      <xdr:rowOff>79225</xdr:rowOff>
    </xdr:to>
    <xdr:pic>
      <xdr:nvPicPr>
        <xdr:cNvPr id="11" name="Picture 10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3810" y="30117143"/>
          <a:ext cx="4873345" cy="1530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743251</xdr:colOff>
      <xdr:row>153</xdr:row>
      <xdr:rowOff>181427</xdr:rowOff>
    </xdr:from>
    <xdr:to>
      <xdr:col>37</xdr:col>
      <xdr:colOff>162955</xdr:colOff>
      <xdr:row>157</xdr:row>
      <xdr:rowOff>181427</xdr:rowOff>
    </xdr:to>
    <xdr:pic>
      <xdr:nvPicPr>
        <xdr:cNvPr id="12" name="Picture 11" descr="/Users/Dario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6108" y="32808332"/>
          <a:ext cx="12240657" cy="876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tabSelected="1" topLeftCell="A71" zoomScale="50" zoomScaleNormal="50" zoomScalePageLayoutView="50" workbookViewId="0">
      <selection activeCell="L139" sqref="L139"/>
    </sheetView>
  </sheetViews>
  <sheetFormatPr baseColWidth="10" defaultRowHeight="16" x14ac:dyDescent="0.2"/>
  <cols>
    <col min="2" max="2" width="14.5" bestFit="1" customWidth="1"/>
    <col min="3" max="3" width="12.5" bestFit="1" customWidth="1"/>
    <col min="4" max="5" width="11" bestFit="1" customWidth="1"/>
    <col min="6" max="6" width="12.83203125" bestFit="1" customWidth="1"/>
    <col min="7" max="7" width="11" customWidth="1"/>
    <col min="8" max="9" width="11" bestFit="1" customWidth="1"/>
    <col min="10" max="10" width="15.1640625" bestFit="1" customWidth="1"/>
    <col min="11" max="34" width="11" bestFit="1" customWidth="1"/>
    <col min="35" max="35" width="12.5" bestFit="1" customWidth="1"/>
    <col min="36" max="49" width="11" bestFit="1" customWidth="1"/>
    <col min="50" max="50" width="12.5" customWidth="1"/>
    <col min="51" max="52" width="14.83203125" customWidth="1"/>
    <col min="152" max="152" width="10.83203125" customWidth="1"/>
    <col min="193" max="193" width="10.83203125" customWidth="1"/>
    <col min="206" max="206" width="10.83203125" customWidth="1"/>
  </cols>
  <sheetData>
    <row r="1" spans="1:2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4" t="s">
        <v>49</v>
      </c>
      <c r="AY1" s="6" t="s">
        <v>50</v>
      </c>
      <c r="AZ1" s="7" t="s">
        <v>51</v>
      </c>
      <c r="BA1" s="24" t="s">
        <v>55</v>
      </c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5"/>
      <c r="CY1" s="8"/>
      <c r="CZ1" s="23" t="s">
        <v>56</v>
      </c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5"/>
      <c r="EX1" s="7"/>
      <c r="EY1" s="23" t="s">
        <v>57</v>
      </c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5"/>
      <c r="GW1" s="17"/>
      <c r="GX1" s="23" t="s">
        <v>58</v>
      </c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5"/>
    </row>
    <row r="2" spans="1:256" x14ac:dyDescent="0.2">
      <c r="A2">
        <v>102.4</v>
      </c>
      <c r="B2">
        <v>19.8</v>
      </c>
      <c r="C2">
        <v>178.55</v>
      </c>
      <c r="D2">
        <v>96.545500000000004</v>
      </c>
      <c r="E2">
        <v>70.02</v>
      </c>
      <c r="F2">
        <v>169.55</v>
      </c>
      <c r="G2">
        <v>122.95</v>
      </c>
      <c r="H2">
        <v>90.26</v>
      </c>
      <c r="I2">
        <v>107</v>
      </c>
      <c r="J2">
        <v>7.1890000000000001</v>
      </c>
      <c r="K2">
        <v>83.68</v>
      </c>
      <c r="L2">
        <v>63.61</v>
      </c>
      <c r="M2">
        <v>60.46</v>
      </c>
      <c r="N2">
        <v>32.619999999999997</v>
      </c>
      <c r="O2">
        <v>23.55</v>
      </c>
      <c r="P2">
        <v>70.56</v>
      </c>
      <c r="Q2">
        <v>15.535</v>
      </c>
      <c r="R2">
        <v>74.36</v>
      </c>
      <c r="S2">
        <v>31.44</v>
      </c>
      <c r="T2">
        <v>16.145</v>
      </c>
      <c r="U2">
        <v>113.55</v>
      </c>
      <c r="V2">
        <v>4.2880000000000003</v>
      </c>
      <c r="W2">
        <v>12.58</v>
      </c>
      <c r="X2">
        <v>14.99</v>
      </c>
      <c r="Y2">
        <v>7.2620000000000005</v>
      </c>
      <c r="Z2">
        <v>46.21</v>
      </c>
      <c r="AA2">
        <v>73.81</v>
      </c>
      <c r="AB2">
        <v>47.314999999999998</v>
      </c>
      <c r="AC2">
        <v>6.4850000000000003</v>
      </c>
      <c r="AD2">
        <v>13.765000000000001</v>
      </c>
      <c r="AE2">
        <v>2.5380000000000003</v>
      </c>
      <c r="AF2">
        <v>32.35</v>
      </c>
      <c r="AG2">
        <v>201.1</v>
      </c>
      <c r="AH2">
        <v>178.7</v>
      </c>
      <c r="AI2">
        <v>4.9580000000000002</v>
      </c>
      <c r="AJ2">
        <v>177.85</v>
      </c>
      <c r="AK2">
        <v>14.65</v>
      </c>
      <c r="AL2">
        <v>29.5</v>
      </c>
      <c r="AM2">
        <v>69.599999999999994</v>
      </c>
      <c r="AN2">
        <v>82.87</v>
      </c>
      <c r="AO2">
        <v>5.6210000000000004</v>
      </c>
      <c r="AP2">
        <v>90.8</v>
      </c>
      <c r="AQ2">
        <v>46.64</v>
      </c>
      <c r="AR2">
        <v>124.35</v>
      </c>
      <c r="AS2">
        <v>67.31</v>
      </c>
      <c r="AT2">
        <v>10.445</v>
      </c>
      <c r="AU2">
        <v>222.7</v>
      </c>
      <c r="AV2">
        <v>46.6</v>
      </c>
      <c r="AW2">
        <v>17.164999999999999</v>
      </c>
      <c r="AX2" s="4">
        <v>135.80000000000001</v>
      </c>
      <c r="AY2" s="7">
        <v>3444.15</v>
      </c>
      <c r="AZ2" s="12">
        <f>(1 + 0.403/100)^(1/52) -1</f>
        <v>7.7347246936643188E-5</v>
      </c>
      <c r="BA2" t="s">
        <v>0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11</v>
      </c>
      <c r="BM2" t="s">
        <v>12</v>
      </c>
      <c r="BN2" t="s">
        <v>13</v>
      </c>
      <c r="BO2" t="s">
        <v>14</v>
      </c>
      <c r="BP2" t="s">
        <v>15</v>
      </c>
      <c r="BQ2" t="s">
        <v>16</v>
      </c>
      <c r="BR2" t="s">
        <v>17</v>
      </c>
      <c r="BS2" t="s">
        <v>18</v>
      </c>
      <c r="BT2" t="s">
        <v>19</v>
      </c>
      <c r="BU2" t="s">
        <v>20</v>
      </c>
      <c r="BV2" t="s">
        <v>21</v>
      </c>
      <c r="BW2" t="s">
        <v>22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29</v>
      </c>
      <c r="CE2" t="s">
        <v>30</v>
      </c>
      <c r="CF2" t="s">
        <v>31</v>
      </c>
      <c r="CG2" t="s">
        <v>32</v>
      </c>
      <c r="CH2" t="s">
        <v>33</v>
      </c>
      <c r="CI2" t="s">
        <v>34</v>
      </c>
      <c r="CJ2" t="s">
        <v>35</v>
      </c>
      <c r="CK2" t="s">
        <v>36</v>
      </c>
      <c r="CL2" t="s">
        <v>37</v>
      </c>
      <c r="CM2" t="s">
        <v>38</v>
      </c>
      <c r="CN2" t="s">
        <v>39</v>
      </c>
      <c r="CO2" t="s">
        <v>40</v>
      </c>
      <c r="CP2" t="s">
        <v>41</v>
      </c>
      <c r="CQ2" t="s">
        <v>42</v>
      </c>
      <c r="CR2" t="s">
        <v>43</v>
      </c>
      <c r="CS2" t="s">
        <v>44</v>
      </c>
      <c r="CT2" t="s">
        <v>45</v>
      </c>
      <c r="CU2" t="s">
        <v>46</v>
      </c>
      <c r="CV2" t="s">
        <v>47</v>
      </c>
      <c r="CW2" t="s">
        <v>48</v>
      </c>
      <c r="CX2" s="4" t="s">
        <v>49</v>
      </c>
      <c r="CY2" s="7" t="s">
        <v>72</v>
      </c>
      <c r="EW2" s="1"/>
      <c r="EX2" s="7"/>
      <c r="GV2" s="1"/>
      <c r="GW2" s="7"/>
    </row>
    <row r="3" spans="1:256" x14ac:dyDescent="0.2">
      <c r="A3">
        <v>102.9</v>
      </c>
      <c r="B3">
        <v>20.059999999999999</v>
      </c>
      <c r="C3">
        <v>178.3</v>
      </c>
      <c r="D3">
        <v>97.363600000000005</v>
      </c>
      <c r="E3">
        <v>71.33</v>
      </c>
      <c r="F3">
        <v>173.65</v>
      </c>
      <c r="G3">
        <v>124.4</v>
      </c>
      <c r="H3">
        <v>92.92</v>
      </c>
      <c r="I3">
        <v>108.05</v>
      </c>
      <c r="J3">
        <v>7.27</v>
      </c>
      <c r="K3">
        <v>85.51</v>
      </c>
      <c r="L3">
        <v>63.76</v>
      </c>
      <c r="M3">
        <v>62.43</v>
      </c>
      <c r="N3">
        <v>33.07</v>
      </c>
      <c r="O3">
        <v>24.254999999999999</v>
      </c>
      <c r="P3">
        <v>69.2</v>
      </c>
      <c r="Q3">
        <v>16.149999999999999</v>
      </c>
      <c r="R3">
        <v>74.3</v>
      </c>
      <c r="S3">
        <v>32.104999999999997</v>
      </c>
      <c r="T3">
        <v>16.425000000000001</v>
      </c>
      <c r="U3">
        <v>113.9</v>
      </c>
      <c r="V3">
        <v>4.4139999999999997</v>
      </c>
      <c r="W3">
        <v>13.28</v>
      </c>
      <c r="X3">
        <v>15.35</v>
      </c>
      <c r="Y3">
        <v>7.4509999999999996</v>
      </c>
      <c r="Z3">
        <v>47.414999999999999</v>
      </c>
      <c r="AA3">
        <v>75.33</v>
      </c>
      <c r="AB3">
        <v>47.55</v>
      </c>
      <c r="AC3">
        <v>6.7050000000000001</v>
      </c>
      <c r="AD3">
        <v>14.17</v>
      </c>
      <c r="AE3">
        <v>2.5460000000000003</v>
      </c>
      <c r="AF3">
        <v>33.04</v>
      </c>
      <c r="AG3">
        <v>205.85</v>
      </c>
      <c r="AH3">
        <v>183.4</v>
      </c>
      <c r="AI3">
        <v>5.03</v>
      </c>
      <c r="AJ3">
        <v>180.15</v>
      </c>
      <c r="AK3">
        <v>14.565</v>
      </c>
      <c r="AL3">
        <v>30.13</v>
      </c>
      <c r="AM3">
        <v>70.03</v>
      </c>
      <c r="AN3">
        <v>84.62</v>
      </c>
      <c r="AO3">
        <v>5.6505000000000001</v>
      </c>
      <c r="AP3">
        <v>91.98</v>
      </c>
      <c r="AQ3">
        <v>48.134999999999998</v>
      </c>
      <c r="AR3">
        <v>128.4</v>
      </c>
      <c r="AS3">
        <v>68.63</v>
      </c>
      <c r="AT3">
        <v>10.484999999999999</v>
      </c>
      <c r="AU3">
        <v>219.1</v>
      </c>
      <c r="AV3">
        <v>46.57</v>
      </c>
      <c r="AW3">
        <v>18.225000000000001</v>
      </c>
      <c r="AX3" s="4">
        <v>136.6</v>
      </c>
      <c r="AY3" s="7">
        <v>3500.93</v>
      </c>
      <c r="AZ3" s="12">
        <f xml:space="preserve"> (1 + 0.328/100)^(1/52)-1</f>
        <v>6.2975685455546326E-5</v>
      </c>
      <c r="BA3" s="2">
        <f>(A3/A2)-1</f>
        <v>4.8828125E-3</v>
      </c>
      <c r="BB3" s="2">
        <f t="shared" ref="BB3:CX8" si="0">(B3/B2)-1</f>
        <v>1.3131313131313105E-2</v>
      </c>
      <c r="BC3" s="2">
        <f t="shared" si="0"/>
        <v>-1.4001680201624067E-3</v>
      </c>
      <c r="BD3" s="2">
        <f t="shared" si="0"/>
        <v>8.4737248240467355E-3</v>
      </c>
      <c r="BE3" s="2">
        <f t="shared" si="0"/>
        <v>1.8708940302770705E-2</v>
      </c>
      <c r="BF3" s="2">
        <f t="shared" si="0"/>
        <v>2.418165732822164E-2</v>
      </c>
      <c r="BG3" s="2">
        <f t="shared" si="0"/>
        <v>1.1793411956079636E-2</v>
      </c>
      <c r="BH3" s="2">
        <f t="shared" si="0"/>
        <v>2.9470418790161768E-2</v>
      </c>
      <c r="BI3" s="2">
        <f t="shared" si="0"/>
        <v>9.8130841121495394E-3</v>
      </c>
      <c r="BJ3" s="2">
        <f t="shared" si="0"/>
        <v>1.1267213798859199E-2</v>
      </c>
      <c r="BK3" s="2">
        <f t="shared" si="0"/>
        <v>2.1869024856596475E-2</v>
      </c>
      <c r="BL3" s="2">
        <f t="shared" si="0"/>
        <v>2.358119792485347E-3</v>
      </c>
      <c r="BM3" s="2">
        <f t="shared" si="0"/>
        <v>3.2583526298379129E-2</v>
      </c>
      <c r="BN3" s="2">
        <f t="shared" si="0"/>
        <v>1.3795217657878611E-2</v>
      </c>
      <c r="BO3" s="2">
        <f t="shared" si="0"/>
        <v>2.9936305732483959E-2</v>
      </c>
      <c r="BP3" s="2">
        <f t="shared" si="0"/>
        <v>-1.9274376417233507E-2</v>
      </c>
      <c r="BQ3" s="2">
        <f t="shared" si="0"/>
        <v>3.9588027035725615E-2</v>
      </c>
      <c r="BR3" s="2">
        <f t="shared" si="0"/>
        <v>-8.0688542227003168E-4</v>
      </c>
      <c r="BS3" s="2">
        <f t="shared" si="0"/>
        <v>2.1151399491093903E-2</v>
      </c>
      <c r="BT3" s="2">
        <f t="shared" si="0"/>
        <v>1.7342830597708359E-2</v>
      </c>
      <c r="BU3" s="2">
        <f t="shared" si="0"/>
        <v>3.0823425803612192E-3</v>
      </c>
      <c r="BV3" s="2">
        <f t="shared" si="0"/>
        <v>2.9384328358208922E-2</v>
      </c>
      <c r="BW3" s="2">
        <f t="shared" si="0"/>
        <v>5.5643879173290944E-2</v>
      </c>
      <c r="BX3" s="2">
        <f t="shared" si="0"/>
        <v>2.4016010673782562E-2</v>
      </c>
      <c r="BY3" s="2">
        <f t="shared" si="0"/>
        <v>2.6025888185072787E-2</v>
      </c>
      <c r="BZ3" s="2">
        <f t="shared" si="0"/>
        <v>2.607660679506596E-2</v>
      </c>
      <c r="CA3" s="2">
        <f t="shared" si="0"/>
        <v>2.0593415526351411E-2</v>
      </c>
      <c r="CB3" s="2">
        <f t="shared" si="0"/>
        <v>4.9667124590511147E-3</v>
      </c>
      <c r="CC3" s="2">
        <f t="shared" si="0"/>
        <v>3.3924441017733287E-2</v>
      </c>
      <c r="CD3" s="2">
        <f t="shared" si="0"/>
        <v>2.9422448238285437E-2</v>
      </c>
      <c r="CE3" s="2">
        <f t="shared" si="0"/>
        <v>3.1520882584712417E-3</v>
      </c>
      <c r="CF3" s="2">
        <f t="shared" si="0"/>
        <v>2.1329211746522247E-2</v>
      </c>
      <c r="CG3" s="2">
        <f t="shared" si="0"/>
        <v>2.3620089507707664E-2</v>
      </c>
      <c r="CH3" s="2">
        <f t="shared" si="0"/>
        <v>2.6301063234471345E-2</v>
      </c>
      <c r="CI3" s="2">
        <f t="shared" si="0"/>
        <v>1.452198467123833E-2</v>
      </c>
      <c r="CJ3" s="2">
        <f t="shared" si="0"/>
        <v>1.293224627495082E-2</v>
      </c>
      <c r="CK3" s="2">
        <f t="shared" si="0"/>
        <v>-5.8020477815700078E-3</v>
      </c>
      <c r="CL3" s="2">
        <f t="shared" si="0"/>
        <v>2.1355932203389827E-2</v>
      </c>
      <c r="CM3" s="2">
        <f t="shared" si="0"/>
        <v>6.1781609195403764E-3</v>
      </c>
      <c r="CN3" s="2">
        <f t="shared" si="0"/>
        <v>2.1117412815252701E-2</v>
      </c>
      <c r="CO3" s="2">
        <f t="shared" si="0"/>
        <v>5.248176481053024E-3</v>
      </c>
      <c r="CP3" s="2">
        <f t="shared" si="0"/>
        <v>1.2995594713656411E-2</v>
      </c>
      <c r="CQ3" s="2">
        <f t="shared" si="0"/>
        <v>3.2054030874785644E-2</v>
      </c>
      <c r="CR3" s="2">
        <f t="shared" si="0"/>
        <v>3.256936067551286E-2</v>
      </c>
      <c r="CS3" s="2">
        <f t="shared" si="0"/>
        <v>1.9610756202644408E-2</v>
      </c>
      <c r="CT3" s="2">
        <f t="shared" si="0"/>
        <v>3.8295835327908367E-3</v>
      </c>
      <c r="CU3" s="2">
        <f t="shared" si="0"/>
        <v>-1.616524472384373E-2</v>
      </c>
      <c r="CV3" s="2">
        <f t="shared" si="0"/>
        <v>-6.4377682403438108E-4</v>
      </c>
      <c r="CW3" s="2">
        <f t="shared" si="0"/>
        <v>6.1753568307602924E-2</v>
      </c>
      <c r="CX3" s="2">
        <f t="shared" si="0"/>
        <v>5.8910162002945299E-3</v>
      </c>
      <c r="CY3" s="10">
        <f>(AY3/AY2)-1</f>
        <v>1.6485925409752689E-2</v>
      </c>
      <c r="CZ3" s="3">
        <f>(A3/A2- $AZ3)-1</f>
        <v>4.8198368145444537E-3</v>
      </c>
      <c r="DA3" s="3">
        <f t="shared" ref="DA3:EX8" si="1">(B3/B2- $AZ3)-1</f>
        <v>1.3068337445857559E-2</v>
      </c>
      <c r="DB3" s="3">
        <f t="shared" si="1"/>
        <v>-1.463143705617953E-3</v>
      </c>
      <c r="DC3" s="3">
        <f t="shared" si="1"/>
        <v>8.4107491385911892E-3</v>
      </c>
      <c r="DD3" s="3">
        <f t="shared" si="1"/>
        <v>1.8645964617315158E-2</v>
      </c>
      <c r="DE3" s="3">
        <f t="shared" si="1"/>
        <v>2.4118681642766093E-2</v>
      </c>
      <c r="DF3" s="3">
        <f t="shared" si="1"/>
        <v>1.1730436270624089E-2</v>
      </c>
      <c r="DG3" s="3">
        <f t="shared" si="1"/>
        <v>2.9407443104706221E-2</v>
      </c>
      <c r="DH3" s="3">
        <f t="shared" si="1"/>
        <v>9.750108426693993E-3</v>
      </c>
      <c r="DI3" s="3">
        <f t="shared" si="1"/>
        <v>1.1204238113403653E-2</v>
      </c>
      <c r="DJ3" s="3">
        <f t="shared" si="1"/>
        <v>2.1806049171140929E-2</v>
      </c>
      <c r="DK3" s="3">
        <f t="shared" si="1"/>
        <v>2.2951441070298007E-3</v>
      </c>
      <c r="DL3" s="3">
        <f t="shared" si="1"/>
        <v>3.2520550612923582E-2</v>
      </c>
      <c r="DM3" s="3">
        <f t="shared" si="1"/>
        <v>1.3732241972423065E-2</v>
      </c>
      <c r="DN3" s="3">
        <f t="shared" si="1"/>
        <v>2.9873330047028412E-2</v>
      </c>
      <c r="DO3" s="3">
        <f t="shared" si="1"/>
        <v>-1.9337352102689054E-2</v>
      </c>
      <c r="DP3" s="3">
        <f t="shared" si="1"/>
        <v>3.9525051350270068E-2</v>
      </c>
      <c r="DQ3" s="3">
        <f t="shared" si="1"/>
        <v>-8.6986110772557801E-4</v>
      </c>
      <c r="DR3" s="3">
        <f t="shared" si="1"/>
        <v>2.1088423805638357E-2</v>
      </c>
      <c r="DS3" s="3">
        <f t="shared" si="1"/>
        <v>1.7279854912252812E-2</v>
      </c>
      <c r="DT3" s="3">
        <f t="shared" si="1"/>
        <v>3.0193668949056729E-3</v>
      </c>
      <c r="DU3" s="3">
        <f t="shared" si="1"/>
        <v>2.9321352672753376E-2</v>
      </c>
      <c r="DV3" s="3">
        <f t="shared" si="1"/>
        <v>5.5580903487835398E-2</v>
      </c>
      <c r="DW3" s="3">
        <f t="shared" si="1"/>
        <v>2.3953034988327015E-2</v>
      </c>
      <c r="DX3" s="3">
        <f t="shared" si="1"/>
        <v>2.5962912499617241E-2</v>
      </c>
      <c r="DY3" s="3">
        <f t="shared" si="1"/>
        <v>2.6013631109610413E-2</v>
      </c>
      <c r="DZ3" s="3">
        <f t="shared" si="1"/>
        <v>2.0530439840895864E-2</v>
      </c>
      <c r="EA3" s="3">
        <f t="shared" si="1"/>
        <v>4.9037367735955684E-3</v>
      </c>
      <c r="EB3" s="3">
        <f t="shared" si="1"/>
        <v>3.386146533227774E-2</v>
      </c>
      <c r="EC3" s="3">
        <f t="shared" si="1"/>
        <v>2.9359472552829891E-2</v>
      </c>
      <c r="ED3" s="3">
        <f t="shared" si="1"/>
        <v>3.0891125730156954E-3</v>
      </c>
      <c r="EE3" s="3">
        <f t="shared" si="1"/>
        <v>2.1266236061066701E-2</v>
      </c>
      <c r="EF3" s="3">
        <f t="shared" si="1"/>
        <v>2.3557113822252118E-2</v>
      </c>
      <c r="EG3" s="3">
        <f t="shared" si="1"/>
        <v>2.6238087549015798E-2</v>
      </c>
      <c r="EH3" s="3">
        <f t="shared" si="1"/>
        <v>1.4459008985782784E-2</v>
      </c>
      <c r="EI3" s="3">
        <f t="shared" si="1"/>
        <v>1.2869270589495274E-2</v>
      </c>
      <c r="EJ3" s="3">
        <f t="shared" si="1"/>
        <v>-5.8650234670255541E-3</v>
      </c>
      <c r="EK3" s="3">
        <f t="shared" si="1"/>
        <v>2.1292956517934281E-2</v>
      </c>
      <c r="EL3" s="3">
        <f t="shared" si="1"/>
        <v>6.1151852340848301E-3</v>
      </c>
      <c r="EM3" s="3">
        <f t="shared" si="1"/>
        <v>2.1054437129797154E-2</v>
      </c>
      <c r="EN3" s="3">
        <f t="shared" si="1"/>
        <v>5.1852007955974777E-3</v>
      </c>
      <c r="EO3" s="3">
        <f t="shared" si="1"/>
        <v>1.2932619028200865E-2</v>
      </c>
      <c r="EP3" s="3">
        <f t="shared" si="1"/>
        <v>3.1991055189330098E-2</v>
      </c>
      <c r="EQ3" s="3">
        <f t="shared" si="1"/>
        <v>3.2506384990057313E-2</v>
      </c>
      <c r="ER3" s="3">
        <f t="shared" si="1"/>
        <v>1.9547780517188862E-2</v>
      </c>
      <c r="ES3" s="3">
        <f t="shared" si="1"/>
        <v>3.7666078473352904E-3</v>
      </c>
      <c r="ET3" s="3">
        <f t="shared" si="1"/>
        <v>-1.6228220409299277E-2</v>
      </c>
      <c r="EU3" s="3">
        <f t="shared" si="1"/>
        <v>-7.0675250948992741E-4</v>
      </c>
      <c r="EV3" s="3">
        <f t="shared" si="1"/>
        <v>6.1690592622147378E-2</v>
      </c>
      <c r="EW3" s="18">
        <f t="shared" si="1"/>
        <v>5.8280405148389836E-3</v>
      </c>
      <c r="EX3" s="11">
        <f t="shared" si="1"/>
        <v>1.6422949724297142E-2</v>
      </c>
      <c r="EY3" s="21">
        <f>J$113+J$114*$EX3</f>
        <v>1.2557225272026896E-2</v>
      </c>
      <c r="EZ3" s="21">
        <f t="shared" ref="EZ3:GU8" si="2">K$113+K$114*$EX3</f>
        <v>5.098448763928628E-3</v>
      </c>
      <c r="FA3" s="21">
        <f t="shared" si="2"/>
        <v>1.4050065310850651E-2</v>
      </c>
      <c r="FB3" s="21">
        <f t="shared" si="2"/>
        <v>2.1032454557855983E-2</v>
      </c>
      <c r="FC3" s="21">
        <f t="shared" si="2"/>
        <v>2.9522681992297621E-2</v>
      </c>
      <c r="FD3" s="21">
        <f t="shared" si="2"/>
        <v>1.8934919696267642E-2</v>
      </c>
      <c r="FE3" s="21">
        <f t="shared" si="2"/>
        <v>2.8246589493050683E-2</v>
      </c>
      <c r="FF3" s="21">
        <f t="shared" si="2"/>
        <v>1.9003091435863949E-2</v>
      </c>
      <c r="FG3" s="21">
        <f t="shared" si="2"/>
        <v>1.6649587800100809E-2</v>
      </c>
      <c r="FH3" s="21">
        <f t="shared" si="2"/>
        <v>1.375462392905806E-2</v>
      </c>
      <c r="FI3" s="21">
        <f t="shared" si="2"/>
        <v>1.5744739763166281E-2</v>
      </c>
      <c r="FJ3" s="21">
        <f t="shared" si="2"/>
        <v>1.6096163925808739E-2</v>
      </c>
      <c r="FK3" s="21">
        <f t="shared" si="2"/>
        <v>1.6795792039591959E-2</v>
      </c>
      <c r="FL3" s="21">
        <f t="shared" si="2"/>
        <v>1.6765818888845572E-2</v>
      </c>
      <c r="FM3" s="21">
        <f t="shared" si="2"/>
        <v>1.0730463188830299E-2</v>
      </c>
      <c r="FN3" s="21">
        <f t="shared" si="2"/>
        <v>1.3833056003066942E-2</v>
      </c>
      <c r="FO3" s="21">
        <f t="shared" si="2"/>
        <v>1.9121637083801577E-2</v>
      </c>
      <c r="FP3" s="21">
        <f t="shared" si="2"/>
        <v>2.3296849579706753E-2</v>
      </c>
      <c r="FQ3" s="21">
        <f t="shared" si="2"/>
        <v>1.9555587012892794E-2</v>
      </c>
      <c r="FR3" s="21">
        <f t="shared" si="2"/>
        <v>1.126898469100864E-2</v>
      </c>
      <c r="FS3" s="21">
        <f t="shared" si="2"/>
        <v>9.8282282919624243E-3</v>
      </c>
      <c r="FT3" s="21">
        <f t="shared" si="2"/>
        <v>2.2101497577515158E-2</v>
      </c>
      <c r="FU3" s="21">
        <f t="shared" si="2"/>
        <v>1.7720982053714505E-2</v>
      </c>
      <c r="FV3" s="21">
        <f t="shared" si="2"/>
        <v>1.1930663958533779E-2</v>
      </c>
      <c r="FW3" s="21">
        <f t="shared" si="2"/>
        <v>1.8242022860178293E-2</v>
      </c>
      <c r="FX3" s="21">
        <f t="shared" si="2"/>
        <v>1.3325934506242403E-2</v>
      </c>
      <c r="FY3" s="21">
        <f t="shared" si="2"/>
        <v>1.5013184724284883E-2</v>
      </c>
      <c r="FZ3" s="21">
        <f t="shared" si="2"/>
        <v>1.6800075250940166E-2</v>
      </c>
      <c r="GA3" s="21">
        <f t="shared" si="2"/>
        <v>1.3527873817941419E-2</v>
      </c>
      <c r="GB3" s="21">
        <f t="shared" si="2"/>
        <v>1.7454331976522876E-2</v>
      </c>
      <c r="GC3" s="21">
        <f t="shared" si="2"/>
        <v>1.5538413879537303E-2</v>
      </c>
      <c r="GD3" s="21">
        <f t="shared" si="2"/>
        <v>1.2204534965191333E-2</v>
      </c>
      <c r="GE3" s="21">
        <f t="shared" si="2"/>
        <v>2.4468640323329072E-2</v>
      </c>
      <c r="GF3" s="21">
        <f t="shared" si="2"/>
        <v>1.4354645873500336E-2</v>
      </c>
      <c r="GG3" s="21">
        <f t="shared" si="2"/>
        <v>9.358993782722435E-3</v>
      </c>
      <c r="GH3" s="21">
        <f t="shared" si="2"/>
        <v>1.34354957794543E-2</v>
      </c>
      <c r="GI3" s="21">
        <f t="shared" si="2"/>
        <v>1.2391393496105423E-2</v>
      </c>
      <c r="GJ3" s="21">
        <f t="shared" si="2"/>
        <v>2.4286806013040681E-2</v>
      </c>
      <c r="GK3" s="21">
        <f t="shared" si="2"/>
        <v>2.3703189716187519E-2</v>
      </c>
      <c r="GL3" s="21">
        <f t="shared" si="2"/>
        <v>1.3346032644357724E-2</v>
      </c>
      <c r="GM3" s="21">
        <f t="shared" si="2"/>
        <v>1.83021834794014E-2</v>
      </c>
      <c r="GN3" s="21">
        <f t="shared" si="2"/>
        <v>1.6037832908998781E-2</v>
      </c>
      <c r="GO3" s="21">
        <f t="shared" si="2"/>
        <v>2.1160431141926197E-2</v>
      </c>
      <c r="GP3" s="21">
        <f t="shared" si="2"/>
        <v>1.7995504704060614E-2</v>
      </c>
      <c r="GQ3" s="21">
        <f t="shared" si="2"/>
        <v>2.0822196536398802E-2</v>
      </c>
      <c r="GR3" s="21">
        <f t="shared" si="2"/>
        <v>1.2467292566877251E-2</v>
      </c>
      <c r="GS3" s="21">
        <f t="shared" si="2"/>
        <v>8.9353101502409188E-3</v>
      </c>
      <c r="GT3" s="21">
        <f t="shared" si="2"/>
        <v>8.4600621679114009E-3</v>
      </c>
      <c r="GU3" s="21">
        <f t="shared" si="2"/>
        <v>2.2304994367800215E-2</v>
      </c>
      <c r="GV3" s="22">
        <f>BG$113+BG$114*$EX3</f>
        <v>2.2898695331097028E-2</v>
      </c>
      <c r="GW3" s="22">
        <f>BH$113+BH$114*$EX3</f>
        <v>1.6422949724297142E-2</v>
      </c>
      <c r="GX3" s="3">
        <f>CZ3-EY3</f>
        <v>-7.7373884574824421E-3</v>
      </c>
      <c r="GY3" s="3">
        <f>DA3-EZ3</f>
        <v>7.9698886819289314E-3</v>
      </c>
      <c r="GZ3" s="3">
        <f>DB3-FA3</f>
        <v>-1.5513209016468604E-2</v>
      </c>
      <c r="HA3" s="3">
        <f>DC3-FB3</f>
        <v>-1.2621705419264793E-2</v>
      </c>
      <c r="HB3" s="3">
        <f>DD3-FC3</f>
        <v>-1.0876717374982463E-2</v>
      </c>
      <c r="HC3" s="3">
        <f>DE3-FD3</f>
        <v>5.1837619464984511E-3</v>
      </c>
      <c r="HD3" s="3">
        <f>DF3-FE3</f>
        <v>-1.6516153222426593E-2</v>
      </c>
      <c r="HE3" s="3">
        <f>DG3-FF3</f>
        <v>1.0404351668842272E-2</v>
      </c>
      <c r="HF3" s="3">
        <f>DH3-FG3</f>
        <v>-6.8994793734068159E-3</v>
      </c>
      <c r="HG3" s="3">
        <f>DI3-FH3</f>
        <v>-2.5503858156544074E-3</v>
      </c>
      <c r="HH3" s="3">
        <f>DJ3-FI3</f>
        <v>6.061309407974648E-3</v>
      </c>
      <c r="HI3" s="3">
        <f>DK3-FJ3</f>
        <v>-1.3801019818778938E-2</v>
      </c>
      <c r="HJ3" s="3">
        <f>DL3-FK3</f>
        <v>1.5724758573331624E-2</v>
      </c>
      <c r="HK3" s="3">
        <f>DM3-FL3</f>
        <v>-3.033576916422507E-3</v>
      </c>
      <c r="HL3" s="3">
        <f>DN3-FM3</f>
        <v>1.9142866858198111E-2</v>
      </c>
      <c r="HM3" s="3">
        <f>DO3-FN3</f>
        <v>-3.3170408105756E-2</v>
      </c>
      <c r="HN3" s="3">
        <f>DP3-FO3</f>
        <v>2.0403414266468491E-2</v>
      </c>
      <c r="HO3" s="3">
        <f>DQ3-FP3</f>
        <v>-2.4166710687432331E-2</v>
      </c>
      <c r="HP3" s="3">
        <f>DR3-FQ3</f>
        <v>1.5328367927455629E-3</v>
      </c>
      <c r="HQ3" s="3">
        <f>DS3-FR3</f>
        <v>6.010870221244172E-3</v>
      </c>
      <c r="HR3" s="3">
        <f>DT3-FS3</f>
        <v>-6.8088613970567514E-3</v>
      </c>
      <c r="HS3" s="3">
        <f>DU3-FT3</f>
        <v>7.2198550952382173E-3</v>
      </c>
      <c r="HT3" s="3">
        <f>DV3-FU3</f>
        <v>3.7859921434120897E-2</v>
      </c>
      <c r="HU3" s="3">
        <f>DW3-FV3</f>
        <v>1.2022371029793236E-2</v>
      </c>
      <c r="HV3" s="3">
        <f>DX3-FW3</f>
        <v>7.7208896394389478E-3</v>
      </c>
      <c r="HW3" s="3">
        <f>DY3-FX3</f>
        <v>1.268769660336801E-2</v>
      </c>
      <c r="HX3" s="3">
        <f>DZ3-FY3</f>
        <v>5.5172551166109817E-3</v>
      </c>
      <c r="HY3" s="3">
        <f>EA3-FZ3</f>
        <v>-1.1896338477344597E-2</v>
      </c>
      <c r="HZ3" s="3">
        <f>EB3-GA3</f>
        <v>2.0333591514336322E-2</v>
      </c>
      <c r="IA3" s="3">
        <f>EC3-GB3</f>
        <v>1.1905140576307014E-2</v>
      </c>
      <c r="IB3" s="3">
        <f>ED3-GC3</f>
        <v>-1.2449301306521608E-2</v>
      </c>
      <c r="IC3" s="3">
        <f>EE3-GD3</f>
        <v>9.0617010958753685E-3</v>
      </c>
      <c r="ID3" s="3">
        <f>EF3-GE3</f>
        <v>-9.1152650107695354E-4</v>
      </c>
      <c r="IE3" s="3">
        <f>EG3-GF3</f>
        <v>1.1883441675515463E-2</v>
      </c>
      <c r="IF3" s="3">
        <f>EH3-GG3</f>
        <v>5.1000152030603492E-3</v>
      </c>
      <c r="IG3" s="3">
        <f>EI3-GH3</f>
        <v>-5.66225189959026E-4</v>
      </c>
      <c r="IH3" s="3">
        <f>EJ3-GI3</f>
        <v>-1.8256416963130975E-2</v>
      </c>
      <c r="II3" s="3">
        <f>EK3-GJ3</f>
        <v>-2.9938494951064001E-3</v>
      </c>
      <c r="IJ3" s="3">
        <f>EL3-GK3</f>
        <v>-1.7588004482102688E-2</v>
      </c>
      <c r="IK3" s="3">
        <f>EM3-GL3</f>
        <v>7.7084044854394303E-3</v>
      </c>
      <c r="IL3" s="3">
        <f>EN3-GM3</f>
        <v>-1.3116982683803922E-2</v>
      </c>
      <c r="IM3" s="3">
        <f>EO3-GN3</f>
        <v>-3.1052138807979163E-3</v>
      </c>
      <c r="IN3" s="3">
        <f>EP3-GO3</f>
        <v>1.0830624047403901E-2</v>
      </c>
      <c r="IO3" s="3">
        <f>EQ3-GP3</f>
        <v>1.4510880285996699E-2</v>
      </c>
      <c r="IP3" s="3">
        <f>ER3-GQ3</f>
        <v>-1.2744160192099396E-3</v>
      </c>
      <c r="IQ3" s="3">
        <f>ES3-GR3</f>
        <v>-8.7006847195419609E-3</v>
      </c>
      <c r="IR3" s="3">
        <f>ET3-GS3</f>
        <v>-2.5163530559540195E-2</v>
      </c>
      <c r="IS3" s="3">
        <f>EU3-GT3</f>
        <v>-9.1668146774013283E-3</v>
      </c>
      <c r="IT3" s="3">
        <f>EV3-GU3</f>
        <v>3.9385598254347162E-2</v>
      </c>
      <c r="IU3" s="3">
        <f>EW3-GV3</f>
        <v>-1.7070654816258045E-2</v>
      </c>
      <c r="IV3" s="3">
        <f>EX3-GW3</f>
        <v>0</v>
      </c>
    </row>
    <row r="4" spans="1:256" x14ac:dyDescent="0.2">
      <c r="A4">
        <v>103.8</v>
      </c>
      <c r="B4">
        <v>19.34</v>
      </c>
      <c r="C4">
        <v>178.3</v>
      </c>
      <c r="D4">
        <v>99.318200000000004</v>
      </c>
      <c r="E4">
        <v>72.5</v>
      </c>
      <c r="F4">
        <v>172.55</v>
      </c>
      <c r="G4">
        <v>123.95</v>
      </c>
      <c r="H4">
        <v>93.27</v>
      </c>
      <c r="I4">
        <v>107.5</v>
      </c>
      <c r="J4">
        <v>7.1210000000000004</v>
      </c>
      <c r="K4">
        <v>82.79</v>
      </c>
      <c r="L4">
        <v>64.17</v>
      </c>
      <c r="M4">
        <v>60.9</v>
      </c>
      <c r="N4">
        <v>32.659999999999997</v>
      </c>
      <c r="O4">
        <v>23.68</v>
      </c>
      <c r="P4">
        <v>67</v>
      </c>
      <c r="Q4">
        <v>15.53</v>
      </c>
      <c r="R4">
        <v>74.540000000000006</v>
      </c>
      <c r="S4">
        <v>31.555</v>
      </c>
      <c r="T4">
        <v>16.18</v>
      </c>
      <c r="U4">
        <v>112.45</v>
      </c>
      <c r="V4">
        <v>4.4000000000000004</v>
      </c>
      <c r="W4">
        <v>13.45</v>
      </c>
      <c r="X4">
        <v>15.23</v>
      </c>
      <c r="Y4">
        <v>7.39</v>
      </c>
      <c r="Z4">
        <v>49</v>
      </c>
      <c r="AA4">
        <v>74.680000000000007</v>
      </c>
      <c r="AB4">
        <v>46.52</v>
      </c>
      <c r="AC4">
        <v>6.7690000000000001</v>
      </c>
      <c r="AD4">
        <v>14.07</v>
      </c>
      <c r="AE4">
        <v>2.54</v>
      </c>
      <c r="AF4">
        <v>33.92</v>
      </c>
      <c r="AG4">
        <v>209.25</v>
      </c>
      <c r="AH4">
        <v>182.75</v>
      </c>
      <c r="AI4">
        <v>4.952</v>
      </c>
      <c r="AJ4">
        <v>180.7</v>
      </c>
      <c r="AK4">
        <v>14.305</v>
      </c>
      <c r="AL4">
        <v>30</v>
      </c>
      <c r="AM4">
        <v>72.83</v>
      </c>
      <c r="AN4">
        <v>84.65</v>
      </c>
      <c r="AO4">
        <v>5.68</v>
      </c>
      <c r="AP4">
        <v>91.79</v>
      </c>
      <c r="AQ4">
        <v>47.69</v>
      </c>
      <c r="AR4">
        <v>128.4</v>
      </c>
      <c r="AS4">
        <v>69.349999999999994</v>
      </c>
      <c r="AT4">
        <v>10.45</v>
      </c>
      <c r="AU4">
        <v>223.5</v>
      </c>
      <c r="AV4">
        <v>47.65</v>
      </c>
      <c r="AW4">
        <v>18.074999999999999</v>
      </c>
      <c r="AX4" s="4">
        <v>132.9</v>
      </c>
      <c r="AY4" s="7">
        <v>3495.8</v>
      </c>
      <c r="AZ4" s="12">
        <f xml:space="preserve"> (1+0.228/100)^(1/52)-1</f>
        <v>4.3797204147155711E-5</v>
      </c>
      <c r="BA4" s="2">
        <f t="shared" ref="BA4:BA54" si="3">(A4/A3)-1</f>
        <v>8.7463556851310464E-3</v>
      </c>
      <c r="BB4" s="2">
        <f t="shared" si="0"/>
        <v>-3.5892323030907169E-2</v>
      </c>
      <c r="BC4" s="2">
        <f t="shared" si="0"/>
        <v>0</v>
      </c>
      <c r="BD4" s="2">
        <f t="shared" si="0"/>
        <v>2.0075264267138904E-2</v>
      </c>
      <c r="BE4" s="2">
        <f t="shared" si="0"/>
        <v>1.6402635637179364E-2</v>
      </c>
      <c r="BF4" s="2">
        <f t="shared" si="0"/>
        <v>-6.3345810538438796E-3</v>
      </c>
      <c r="BG4" s="2">
        <f t="shared" si="0"/>
        <v>-3.6173633440514941E-3</v>
      </c>
      <c r="BH4" s="2">
        <f t="shared" si="0"/>
        <v>3.7666810159275865E-3</v>
      </c>
      <c r="BI4" s="2">
        <f t="shared" si="0"/>
        <v>-5.0902360018509896E-3</v>
      </c>
      <c r="BJ4" s="2">
        <f t="shared" si="0"/>
        <v>-2.0495185694635376E-2</v>
      </c>
      <c r="BK4" s="2">
        <f t="shared" si="0"/>
        <v>-3.1809145129224614E-2</v>
      </c>
      <c r="BL4" s="2">
        <f t="shared" si="0"/>
        <v>6.430363864491806E-3</v>
      </c>
      <c r="BM4" s="2">
        <f t="shared" si="0"/>
        <v>-2.4507448342143245E-2</v>
      </c>
      <c r="BN4" s="2">
        <f t="shared" si="0"/>
        <v>-1.2397943755669938E-2</v>
      </c>
      <c r="BO4" s="2">
        <f t="shared" si="0"/>
        <v>-2.3706452277880818E-2</v>
      </c>
      <c r="BP4" s="2">
        <f t="shared" si="0"/>
        <v>-3.1791907514450934E-2</v>
      </c>
      <c r="BQ4" s="2">
        <f t="shared" si="0"/>
        <v>-3.8390092879256876E-2</v>
      </c>
      <c r="BR4" s="2">
        <f t="shared" si="0"/>
        <v>3.2301480484524525E-3</v>
      </c>
      <c r="BS4" s="2">
        <f t="shared" si="0"/>
        <v>-1.713128796137664E-2</v>
      </c>
      <c r="BT4" s="2">
        <f t="shared" si="0"/>
        <v>-1.4916286149162961E-2</v>
      </c>
      <c r="BU4" s="2">
        <f t="shared" si="0"/>
        <v>-1.2730465320456519E-2</v>
      </c>
      <c r="BV4" s="2">
        <f t="shared" si="0"/>
        <v>-3.1717263253283612E-3</v>
      </c>
      <c r="BW4" s="2">
        <f t="shared" si="0"/>
        <v>1.2801204819277157E-2</v>
      </c>
      <c r="BX4" s="2">
        <f t="shared" si="0"/>
        <v>-7.8175895765472125E-3</v>
      </c>
      <c r="BY4" s="2">
        <f t="shared" si="0"/>
        <v>-8.186820560998509E-3</v>
      </c>
      <c r="BZ4" s="2">
        <f t="shared" si="0"/>
        <v>3.342824000843625E-2</v>
      </c>
      <c r="CA4" s="2">
        <f t="shared" si="0"/>
        <v>-8.628700384972654E-3</v>
      </c>
      <c r="CB4" s="2">
        <f t="shared" si="0"/>
        <v>-2.1661409043112423E-2</v>
      </c>
      <c r="CC4" s="2">
        <f t="shared" si="0"/>
        <v>9.5451155853840675E-3</v>
      </c>
      <c r="CD4" s="2">
        <f t="shared" si="0"/>
        <v>-7.0571630204657732E-3</v>
      </c>
      <c r="CE4" s="2">
        <f t="shared" si="0"/>
        <v>-2.3566378633150808E-3</v>
      </c>
      <c r="CF4" s="2">
        <f t="shared" si="0"/>
        <v>2.6634382566586012E-2</v>
      </c>
      <c r="CG4" s="2">
        <f t="shared" si="0"/>
        <v>1.6516881224192481E-2</v>
      </c>
      <c r="CH4" s="2">
        <f t="shared" si="0"/>
        <v>-3.5441657579062813E-3</v>
      </c>
      <c r="CI4" s="2">
        <f t="shared" si="0"/>
        <v>-1.5506958250497083E-2</v>
      </c>
      <c r="CJ4" s="2">
        <f t="shared" si="0"/>
        <v>3.0530113794060565E-3</v>
      </c>
      <c r="CK4" s="2">
        <f t="shared" si="0"/>
        <v>-1.7851012701682101E-2</v>
      </c>
      <c r="CL4" s="2">
        <f t="shared" si="0"/>
        <v>-4.3146365748423232E-3</v>
      </c>
      <c r="CM4" s="2">
        <f t="shared" si="0"/>
        <v>3.9982864486648451E-2</v>
      </c>
      <c r="CN4" s="2">
        <f t="shared" si="0"/>
        <v>3.5452611675723666E-4</v>
      </c>
      <c r="CO4" s="2">
        <f t="shared" si="0"/>
        <v>5.2207769223961975E-3</v>
      </c>
      <c r="CP4" s="2">
        <f t="shared" si="0"/>
        <v>-2.0656664492281207E-3</v>
      </c>
      <c r="CQ4" s="2">
        <f t="shared" si="0"/>
        <v>-9.2448322426509355E-3</v>
      </c>
      <c r="CR4" s="2">
        <f t="shared" si="0"/>
        <v>0</v>
      </c>
      <c r="CS4" s="2">
        <f t="shared" si="0"/>
        <v>1.0491038904269168E-2</v>
      </c>
      <c r="CT4" s="2">
        <f t="shared" si="0"/>
        <v>-3.3381020505484083E-3</v>
      </c>
      <c r="CU4" s="2">
        <f t="shared" si="0"/>
        <v>2.0082154267457852E-2</v>
      </c>
      <c r="CV4" s="2">
        <f t="shared" si="0"/>
        <v>2.3190895426240088E-2</v>
      </c>
      <c r="CW4" s="2">
        <f t="shared" si="0"/>
        <v>-8.2304526748971929E-3</v>
      </c>
      <c r="CX4" s="2">
        <f t="shared" si="0"/>
        <v>-2.7086383601756858E-2</v>
      </c>
      <c r="CY4" s="10">
        <f t="shared" ref="CY4:CY54" si="4">(AY4/AY3)-1</f>
        <v>-1.4653249279475977E-3</v>
      </c>
      <c r="CZ4" s="3">
        <f t="shared" ref="CZ4:CZ54" si="5">(A4/A3- $AZ4)-1</f>
        <v>8.7025584809838907E-3</v>
      </c>
      <c r="DA4" s="3">
        <f t="shared" si="1"/>
        <v>-3.5936120235054325E-2</v>
      </c>
      <c r="DB4" s="3">
        <f t="shared" si="1"/>
        <v>-4.3797204147155711E-5</v>
      </c>
      <c r="DC4" s="3">
        <f t="shared" si="1"/>
        <v>2.0031467062991748E-2</v>
      </c>
      <c r="DD4" s="3">
        <f t="shared" si="1"/>
        <v>1.6358838433032208E-2</v>
      </c>
      <c r="DE4" s="3">
        <f t="shared" si="1"/>
        <v>-6.3783782579910353E-3</v>
      </c>
      <c r="DF4" s="3">
        <f t="shared" si="1"/>
        <v>-3.6611605481986498E-3</v>
      </c>
      <c r="DG4" s="3">
        <f t="shared" si="1"/>
        <v>3.7228838117804308E-3</v>
      </c>
      <c r="DH4" s="3">
        <f t="shared" si="1"/>
        <v>-5.1340332059981453E-3</v>
      </c>
      <c r="DI4" s="3">
        <f t="shared" si="1"/>
        <v>-2.0538982898782532E-2</v>
      </c>
      <c r="DJ4" s="3">
        <f t="shared" si="1"/>
        <v>-3.185294233337177E-2</v>
      </c>
      <c r="DK4" s="3">
        <f t="shared" si="1"/>
        <v>6.3865666603446503E-3</v>
      </c>
      <c r="DL4" s="3">
        <f t="shared" si="1"/>
        <v>-2.4551245546290401E-2</v>
      </c>
      <c r="DM4" s="3">
        <f t="shared" si="1"/>
        <v>-1.2441740959817094E-2</v>
      </c>
      <c r="DN4" s="3">
        <f t="shared" si="1"/>
        <v>-2.3750249482027974E-2</v>
      </c>
      <c r="DO4" s="3">
        <f t="shared" si="1"/>
        <v>-3.183570471859809E-2</v>
      </c>
      <c r="DP4" s="3">
        <f t="shared" si="1"/>
        <v>-3.8433890083404032E-2</v>
      </c>
      <c r="DQ4" s="3">
        <f t="shared" si="1"/>
        <v>3.1863508443052968E-3</v>
      </c>
      <c r="DR4" s="3">
        <f t="shared" si="1"/>
        <v>-1.7175085165523796E-2</v>
      </c>
      <c r="DS4" s="3">
        <f t="shared" si="1"/>
        <v>-1.4960083353310116E-2</v>
      </c>
      <c r="DT4" s="3">
        <f t="shared" si="1"/>
        <v>-1.2774262524603675E-2</v>
      </c>
      <c r="DU4" s="3">
        <f t="shared" si="1"/>
        <v>-3.2155235294755169E-3</v>
      </c>
      <c r="DV4" s="3">
        <f t="shared" si="1"/>
        <v>1.2757407615130001E-2</v>
      </c>
      <c r="DW4" s="3">
        <f t="shared" si="1"/>
        <v>-7.8613867806943682E-3</v>
      </c>
      <c r="DX4" s="3">
        <f t="shared" si="1"/>
        <v>-8.2306177651456647E-3</v>
      </c>
      <c r="DY4" s="3">
        <f t="shared" si="1"/>
        <v>3.3384442804289094E-2</v>
      </c>
      <c r="DZ4" s="3">
        <f t="shared" si="1"/>
        <v>-8.6724975891198097E-3</v>
      </c>
      <c r="EA4" s="3">
        <f t="shared" si="1"/>
        <v>-2.1705206247259579E-2</v>
      </c>
      <c r="EB4" s="3">
        <f t="shared" si="1"/>
        <v>9.5013183812369117E-3</v>
      </c>
      <c r="EC4" s="3">
        <f t="shared" si="1"/>
        <v>-7.1009602246129289E-3</v>
      </c>
      <c r="ED4" s="3">
        <f t="shared" si="1"/>
        <v>-2.4004350674622366E-3</v>
      </c>
      <c r="EE4" s="3">
        <f t="shared" si="1"/>
        <v>2.6590585362438857E-2</v>
      </c>
      <c r="EF4" s="3">
        <f t="shared" si="1"/>
        <v>1.6473084020045325E-2</v>
      </c>
      <c r="EG4" s="3">
        <f t="shared" si="1"/>
        <v>-3.587962962053437E-3</v>
      </c>
      <c r="EH4" s="3">
        <f t="shared" si="1"/>
        <v>-1.5550755454644238E-2</v>
      </c>
      <c r="EI4" s="3">
        <f t="shared" si="1"/>
        <v>3.0092141752589008E-3</v>
      </c>
      <c r="EJ4" s="3">
        <f t="shared" si="1"/>
        <v>-1.7894809905829256E-2</v>
      </c>
      <c r="EK4" s="3">
        <f t="shared" si="1"/>
        <v>-4.3584337789894789E-3</v>
      </c>
      <c r="EL4" s="3">
        <f t="shared" si="1"/>
        <v>3.9939067282501295E-2</v>
      </c>
      <c r="EM4" s="3">
        <f t="shared" si="1"/>
        <v>3.1072891261008095E-4</v>
      </c>
      <c r="EN4" s="3">
        <f t="shared" si="1"/>
        <v>5.1769797182490418E-3</v>
      </c>
      <c r="EO4" s="3">
        <f t="shared" si="1"/>
        <v>-2.1094636533752764E-3</v>
      </c>
      <c r="EP4" s="3">
        <f t="shared" si="1"/>
        <v>-9.2886294467980912E-3</v>
      </c>
      <c r="EQ4" s="3">
        <f t="shared" si="1"/>
        <v>-4.3797204147155711E-5</v>
      </c>
      <c r="ER4" s="3">
        <f t="shared" si="1"/>
        <v>1.0447241700122012E-2</v>
      </c>
      <c r="ES4" s="3">
        <f t="shared" si="1"/>
        <v>-3.381899254695564E-3</v>
      </c>
      <c r="ET4" s="3">
        <f t="shared" si="1"/>
        <v>2.0038357063310697E-2</v>
      </c>
      <c r="EU4" s="3">
        <f t="shared" si="1"/>
        <v>2.3147098222092932E-2</v>
      </c>
      <c r="EV4" s="3">
        <f t="shared" si="1"/>
        <v>-8.2742498790443486E-3</v>
      </c>
      <c r="EW4" s="18">
        <f t="shared" si="1"/>
        <v>-2.7130180805904014E-2</v>
      </c>
      <c r="EX4" s="11">
        <f t="shared" si="1"/>
        <v>-1.5091221320947534E-3</v>
      </c>
      <c r="EY4" s="21">
        <f t="shared" ref="EY4:EY54" si="6">J$113+J$114*$EX4</f>
        <v>-3.5093976076784128E-3</v>
      </c>
      <c r="EZ4" s="21">
        <f t="shared" si="2"/>
        <v>-9.6223186031201978E-4</v>
      </c>
      <c r="FA4" s="21">
        <f t="shared" si="2"/>
        <v>1.6660264974601446E-3</v>
      </c>
      <c r="FB4" s="21">
        <f t="shared" si="2"/>
        <v>-1.5475964851941826E-4</v>
      </c>
      <c r="FC4" s="21">
        <f t="shared" si="2"/>
        <v>4.942484912349744E-3</v>
      </c>
      <c r="FD4" s="21">
        <f t="shared" si="2"/>
        <v>5.5969257013603027E-4</v>
      </c>
      <c r="FE4" s="21">
        <f t="shared" si="2"/>
        <v>5.0705442521242526E-3</v>
      </c>
      <c r="FF4" s="21">
        <f t="shared" si="2"/>
        <v>-2.7212125406877049E-3</v>
      </c>
      <c r="FG4" s="21">
        <f t="shared" si="2"/>
        <v>-3.7326282037734122E-3</v>
      </c>
      <c r="FH4" s="21">
        <f t="shared" si="2"/>
        <v>-3.0616703258891961E-3</v>
      </c>
      <c r="FI4" s="21">
        <f t="shared" si="2"/>
        <v>-3.6740801078381053E-4</v>
      </c>
      <c r="FJ4" s="21">
        <f t="shared" si="2"/>
        <v>-3.5249206811681561E-4</v>
      </c>
      <c r="FK4" s="21">
        <f t="shared" si="2"/>
        <v>-7.8149730561253531E-4</v>
      </c>
      <c r="FL4" s="21">
        <f t="shared" si="2"/>
        <v>-3.9431321966106863E-3</v>
      </c>
      <c r="FM4" s="21">
        <f t="shared" si="2"/>
        <v>-2.183733883799529E-3</v>
      </c>
      <c r="FN4" s="21">
        <f t="shared" si="2"/>
        <v>-1.8081002245522843E-3</v>
      </c>
      <c r="FO4" s="21">
        <f t="shared" si="2"/>
        <v>-6.2616962444188174E-3</v>
      </c>
      <c r="FP4" s="21">
        <f t="shared" si="2"/>
        <v>3.594030233388236E-4</v>
      </c>
      <c r="FQ4" s="21">
        <f t="shared" si="2"/>
        <v>1.5496782316432392E-3</v>
      </c>
      <c r="FR4" s="21">
        <f t="shared" si="2"/>
        <v>-4.7246208723599062E-3</v>
      </c>
      <c r="FS4" s="21">
        <f t="shared" si="2"/>
        <v>-1.2694387667219721E-3</v>
      </c>
      <c r="FT4" s="21">
        <f t="shared" si="2"/>
        <v>1.8220809997085711E-3</v>
      </c>
      <c r="FU4" s="21">
        <f t="shared" si="2"/>
        <v>5.7142480374422142E-4</v>
      </c>
      <c r="FV4" s="21">
        <f t="shared" si="2"/>
        <v>-1.564088441370256E-3</v>
      </c>
      <c r="FW4" s="21">
        <f t="shared" si="2"/>
        <v>3.8295615975482561E-3</v>
      </c>
      <c r="FX4" s="21">
        <f t="shared" si="2"/>
        <v>-6.2796285506096976E-4</v>
      </c>
      <c r="FY4" s="21">
        <f t="shared" si="2"/>
        <v>-4.1322563905350218E-3</v>
      </c>
      <c r="FZ4" s="21">
        <f t="shared" si="2"/>
        <v>-1.9241165629675194E-3</v>
      </c>
      <c r="GA4" s="21">
        <f t="shared" si="2"/>
        <v>-2.7199279376665273E-3</v>
      </c>
      <c r="GB4" s="21">
        <f t="shared" si="2"/>
        <v>-1.0378932318604367E-3</v>
      </c>
      <c r="GC4" s="21">
        <f t="shared" si="2"/>
        <v>2.6569072892184257E-3</v>
      </c>
      <c r="GD4" s="21">
        <f t="shared" si="2"/>
        <v>-5.3145891279641321E-3</v>
      </c>
      <c r="GE4" s="21">
        <f t="shared" si="2"/>
        <v>3.0803271992677498E-3</v>
      </c>
      <c r="GF4" s="21">
        <f t="shared" si="2"/>
        <v>1.9613405302858298E-4</v>
      </c>
      <c r="GG4" s="21">
        <f t="shared" si="2"/>
        <v>-1.3927309644224486E-3</v>
      </c>
      <c r="GH4" s="21">
        <f t="shared" si="2"/>
        <v>-6.928072729716914E-4</v>
      </c>
      <c r="GI4" s="21">
        <f t="shared" si="2"/>
        <v>-1.9678073026739989E-3</v>
      </c>
      <c r="GJ4" s="21">
        <f t="shared" si="2"/>
        <v>2.038163037214641E-4</v>
      </c>
      <c r="GK4" s="21">
        <f t="shared" si="2"/>
        <v>2.7863894666302741E-3</v>
      </c>
      <c r="GL4" s="21">
        <f t="shared" si="2"/>
        <v>-5.5526493064407892E-3</v>
      </c>
      <c r="GM4" s="21">
        <f t="shared" si="2"/>
        <v>-2.1066164225525272E-3</v>
      </c>
      <c r="GN4" s="21">
        <f t="shared" si="2"/>
        <v>-2.0410143457734826E-3</v>
      </c>
      <c r="GO4" s="21">
        <f t="shared" si="2"/>
        <v>-2.3724613946906506E-3</v>
      </c>
      <c r="GP4" s="21">
        <f t="shared" si="2"/>
        <v>-4.5636903668245E-3</v>
      </c>
      <c r="GQ4" s="21">
        <f t="shared" si="2"/>
        <v>-1.7658190093823014E-4</v>
      </c>
      <c r="GR4" s="21">
        <f t="shared" si="2"/>
        <v>-6.1662101343407938E-3</v>
      </c>
      <c r="GS4" s="21">
        <f t="shared" si="2"/>
        <v>-3.8619080689225376E-3</v>
      </c>
      <c r="GT4" s="21">
        <f t="shared" si="2"/>
        <v>-1.5879711233608906E-3</v>
      </c>
      <c r="GU4" s="21">
        <f t="shared" si="2"/>
        <v>3.5375290816836566E-3</v>
      </c>
      <c r="GV4" s="22">
        <f>BG$113+BG$114*$EX4</f>
        <v>2.0003989698483726E-3</v>
      </c>
      <c r="GW4" s="22">
        <f>BH$113+BH$114*$EX4</f>
        <v>-1.5091221320947534E-3</v>
      </c>
      <c r="GX4" s="3">
        <f>CZ4-EY4</f>
        <v>1.2211956088662303E-2</v>
      </c>
      <c r="GY4" s="3">
        <f>DA4-EZ4</f>
        <v>-3.4973888374742308E-2</v>
      </c>
      <c r="GZ4" s="3">
        <f>DB4-FA4</f>
        <v>-1.7098237016073003E-3</v>
      </c>
      <c r="HA4" s="3">
        <f>DC4-FB4</f>
        <v>2.0186226711511168E-2</v>
      </c>
      <c r="HB4" s="3">
        <f>DD4-FC4</f>
        <v>1.1416353520682463E-2</v>
      </c>
      <c r="HC4" s="3">
        <f>DE4-FD4</f>
        <v>-6.9380708281270654E-3</v>
      </c>
      <c r="HD4" s="3">
        <f>DF4-FE4</f>
        <v>-8.7317048003229016E-3</v>
      </c>
      <c r="HE4" s="3">
        <f>DG4-FF4</f>
        <v>6.4440963524681361E-3</v>
      </c>
      <c r="HF4" s="3">
        <f>DH4-FG4</f>
        <v>-1.4014050022247331E-3</v>
      </c>
      <c r="HG4" s="3">
        <f>DI4-FH4</f>
        <v>-1.7477312572893335E-2</v>
      </c>
      <c r="HH4" s="3">
        <f>DJ4-FI4</f>
        <v>-3.1485534322587959E-2</v>
      </c>
      <c r="HI4" s="3">
        <f>DK4-FJ4</f>
        <v>6.7390587284614657E-3</v>
      </c>
      <c r="HJ4" s="3">
        <f>DL4-FK4</f>
        <v>-2.3769748240677867E-2</v>
      </c>
      <c r="HK4" s="3">
        <f>DM4-FL4</f>
        <v>-8.4986087632064073E-3</v>
      </c>
      <c r="HL4" s="3">
        <f>DN4-FM4</f>
        <v>-2.1566515598228444E-2</v>
      </c>
      <c r="HM4" s="3">
        <f>DO4-FN4</f>
        <v>-3.0027604494045807E-2</v>
      </c>
      <c r="HN4" s="3">
        <f>DP4-FO4</f>
        <v>-3.2172193838985216E-2</v>
      </c>
      <c r="HO4" s="3">
        <f>DQ4-FP4</f>
        <v>2.8269478209664734E-3</v>
      </c>
      <c r="HP4" s="3">
        <f>DR4-FQ4</f>
        <v>-1.8724763397167034E-2</v>
      </c>
      <c r="HQ4" s="3">
        <f>DS4-FR4</f>
        <v>-1.0235462480950211E-2</v>
      </c>
      <c r="HR4" s="3">
        <f>DT4-FS4</f>
        <v>-1.1504823757881703E-2</v>
      </c>
      <c r="HS4" s="3">
        <f>DU4-FT4</f>
        <v>-5.0376045291840883E-3</v>
      </c>
      <c r="HT4" s="3">
        <f>DV4-FU4</f>
        <v>1.2185982811385779E-2</v>
      </c>
      <c r="HU4" s="3">
        <f>DW4-FV4</f>
        <v>-6.297298339324112E-3</v>
      </c>
      <c r="HV4" s="3">
        <f>DX4-FW4</f>
        <v>-1.2060179362693921E-2</v>
      </c>
      <c r="HW4" s="3">
        <f>DY4-FX4</f>
        <v>3.4012405659350063E-2</v>
      </c>
      <c r="HX4" s="3">
        <f>DZ4-FY4</f>
        <v>-4.5402411985847879E-3</v>
      </c>
      <c r="HY4" s="3">
        <f>EA4-FZ4</f>
        <v>-1.9781089684292059E-2</v>
      </c>
      <c r="HZ4" s="3">
        <f>EB4-GA4</f>
        <v>1.222124631890344E-2</v>
      </c>
      <c r="IA4" s="3">
        <f>EC4-GB4</f>
        <v>-6.063066992752492E-3</v>
      </c>
      <c r="IB4" s="3">
        <f>ED4-GC4</f>
        <v>-5.0573423566806618E-3</v>
      </c>
      <c r="IC4" s="3">
        <f>EE4-GD4</f>
        <v>3.190517449040299E-2</v>
      </c>
      <c r="ID4" s="3">
        <f>EF4-GE4</f>
        <v>1.3392756820777577E-2</v>
      </c>
      <c r="IE4" s="3">
        <f>EG4-GF4</f>
        <v>-3.78409701508202E-3</v>
      </c>
      <c r="IF4" s="3">
        <f>EH4-GG4</f>
        <v>-1.415802449022179E-2</v>
      </c>
      <c r="IG4" s="3">
        <f>EI4-GH4</f>
        <v>3.7020214482305922E-3</v>
      </c>
      <c r="IH4" s="3">
        <f>EJ4-GI4</f>
        <v>-1.5927002603155258E-2</v>
      </c>
      <c r="II4" s="3">
        <f>EK4-GJ4</f>
        <v>-4.5622500827109426E-3</v>
      </c>
      <c r="IJ4" s="3">
        <f>EL4-GK4</f>
        <v>3.7152677815871019E-2</v>
      </c>
      <c r="IK4" s="3">
        <f>EM4-GL4</f>
        <v>5.8633782190508701E-3</v>
      </c>
      <c r="IL4" s="3">
        <f>EN4-GM4</f>
        <v>7.283596140801569E-3</v>
      </c>
      <c r="IM4" s="3">
        <f>EO4-GN4</f>
        <v>-6.8449307601793803E-5</v>
      </c>
      <c r="IN4" s="3">
        <f>EP4-GO4</f>
        <v>-6.9161680521074402E-3</v>
      </c>
      <c r="IO4" s="3">
        <f>EQ4-GP4</f>
        <v>4.5198931626773443E-3</v>
      </c>
      <c r="IP4" s="3">
        <f>ER4-GQ4</f>
        <v>1.0623823601060242E-2</v>
      </c>
      <c r="IQ4" s="3">
        <f>ES4-GR4</f>
        <v>2.7843108796452298E-3</v>
      </c>
      <c r="IR4" s="3">
        <f>ET4-GS4</f>
        <v>2.3900265132233235E-2</v>
      </c>
      <c r="IS4" s="3">
        <f>EU4-GT4</f>
        <v>2.4735069345453824E-2</v>
      </c>
      <c r="IT4" s="3">
        <f>EV4-GU4</f>
        <v>-1.1811778960728006E-2</v>
      </c>
      <c r="IU4" s="3">
        <f>EW4-GV4</f>
        <v>-2.9130579775752386E-2</v>
      </c>
      <c r="IV4" s="3">
        <f t="shared" ref="IV4:IV54" si="7">EX4-GW4</f>
        <v>0</v>
      </c>
    </row>
    <row r="5" spans="1:256" x14ac:dyDescent="0.2">
      <c r="A5">
        <v>103.25</v>
      </c>
      <c r="B5">
        <v>19.39</v>
      </c>
      <c r="C5">
        <v>178.05</v>
      </c>
      <c r="D5">
        <v>97.7273</v>
      </c>
      <c r="E5">
        <v>71.33</v>
      </c>
      <c r="F5">
        <v>170.75</v>
      </c>
      <c r="G5">
        <v>122</v>
      </c>
      <c r="H5">
        <v>90.77</v>
      </c>
      <c r="I5">
        <v>106.55</v>
      </c>
      <c r="J5">
        <v>6.8559999999999999</v>
      </c>
      <c r="K5">
        <v>82.83</v>
      </c>
      <c r="L5">
        <v>64.27</v>
      </c>
      <c r="M5">
        <v>58.3</v>
      </c>
      <c r="N5">
        <v>31.78</v>
      </c>
      <c r="O5">
        <v>23.25</v>
      </c>
      <c r="P5">
        <v>66.42</v>
      </c>
      <c r="Q5">
        <v>15.125</v>
      </c>
      <c r="R5">
        <v>73.849999999999994</v>
      </c>
      <c r="S5">
        <v>31.094999999999999</v>
      </c>
      <c r="T5">
        <v>16.055</v>
      </c>
      <c r="U5">
        <v>114.85</v>
      </c>
      <c r="V5">
        <v>4.3280000000000003</v>
      </c>
      <c r="W5">
        <v>13.164999999999999</v>
      </c>
      <c r="X5">
        <v>14.99</v>
      </c>
      <c r="Y5">
        <v>7.282</v>
      </c>
      <c r="Z5">
        <v>48.03</v>
      </c>
      <c r="AA5">
        <v>74.92</v>
      </c>
      <c r="AB5">
        <v>43.505000000000003</v>
      </c>
      <c r="AC5">
        <v>6.6879999999999997</v>
      </c>
      <c r="AD5">
        <v>13.81</v>
      </c>
      <c r="AE5">
        <v>2.4380000000000002</v>
      </c>
      <c r="AF5">
        <v>34.325000000000003</v>
      </c>
      <c r="AG5">
        <v>208.6</v>
      </c>
      <c r="AH5">
        <v>183</v>
      </c>
      <c r="AI5">
        <v>4.9480000000000004</v>
      </c>
      <c r="AJ5">
        <v>181.05</v>
      </c>
      <c r="AK5">
        <v>14.15</v>
      </c>
      <c r="AL5">
        <v>29.725000000000001</v>
      </c>
      <c r="AM5">
        <v>72.8</v>
      </c>
      <c r="AN5">
        <v>85.33</v>
      </c>
      <c r="AO5">
        <v>5.3967999999999998</v>
      </c>
      <c r="AP5">
        <v>91.1</v>
      </c>
      <c r="AQ5">
        <v>46.204999999999998</v>
      </c>
      <c r="AR5">
        <v>126.55</v>
      </c>
      <c r="AS5">
        <v>68.38</v>
      </c>
      <c r="AT5">
        <v>10.234999999999999</v>
      </c>
      <c r="AU5">
        <v>224.1</v>
      </c>
      <c r="AV5">
        <v>47.97</v>
      </c>
      <c r="AW5">
        <v>18</v>
      </c>
      <c r="AX5" s="4">
        <v>131.15</v>
      </c>
      <c r="AY5" s="7">
        <v>3448.26</v>
      </c>
      <c r="AZ5" s="12">
        <f>(1+0.187/100)^(1/52)-1</f>
        <v>3.592860169909784E-5</v>
      </c>
      <c r="BA5" s="2">
        <f t="shared" si="3"/>
        <v>-5.2986512524084706E-3</v>
      </c>
      <c r="BB5" s="2">
        <f t="shared" si="0"/>
        <v>2.585315408479838E-3</v>
      </c>
      <c r="BC5" s="2">
        <f t="shared" si="0"/>
        <v>-1.4021312394839613E-3</v>
      </c>
      <c r="BD5" s="2">
        <f t="shared" si="0"/>
        <v>-1.6018212170579083E-2</v>
      </c>
      <c r="BE5" s="2">
        <f t="shared" si="0"/>
        <v>-1.61379310344828E-2</v>
      </c>
      <c r="BF5" s="2">
        <f t="shared" si="0"/>
        <v>-1.0431758910460776E-2</v>
      </c>
      <c r="BG5" s="2">
        <f t="shared" si="0"/>
        <v>-1.5732150060508321E-2</v>
      </c>
      <c r="BH5" s="2">
        <f t="shared" si="0"/>
        <v>-2.680390264822563E-2</v>
      </c>
      <c r="BI5" s="2">
        <f t="shared" si="0"/>
        <v>-8.837209302325566E-3</v>
      </c>
      <c r="BJ5" s="2">
        <f t="shared" si="0"/>
        <v>-3.7213874455834905E-2</v>
      </c>
      <c r="BK5" s="2">
        <f t="shared" si="0"/>
        <v>4.8315013890554148E-4</v>
      </c>
      <c r="BL5" s="2">
        <f t="shared" si="0"/>
        <v>1.5583606046438714E-3</v>
      </c>
      <c r="BM5" s="2">
        <f t="shared" si="0"/>
        <v>-4.2692939244663441E-2</v>
      </c>
      <c r="BN5" s="2">
        <f t="shared" si="0"/>
        <v>-2.6944274341702212E-2</v>
      </c>
      <c r="BO5" s="2">
        <f t="shared" si="0"/>
        <v>-1.8158783783783772E-2</v>
      </c>
      <c r="BP5" s="2">
        <f t="shared" si="0"/>
        <v>-8.6567164179104372E-3</v>
      </c>
      <c r="BQ5" s="2">
        <f t="shared" si="0"/>
        <v>-2.6078557630392796E-2</v>
      </c>
      <c r="BR5" s="2">
        <f t="shared" si="0"/>
        <v>-9.2567748859674337E-3</v>
      </c>
      <c r="BS5" s="2">
        <f t="shared" si="0"/>
        <v>-1.4577721438757796E-2</v>
      </c>
      <c r="BT5" s="2">
        <f t="shared" si="0"/>
        <v>-7.725587144623014E-3</v>
      </c>
      <c r="BU5" s="2">
        <f t="shared" si="0"/>
        <v>2.1342819030680138E-2</v>
      </c>
      <c r="BV5" s="2">
        <f t="shared" si="0"/>
        <v>-1.6363636363636358E-2</v>
      </c>
      <c r="BW5" s="2">
        <f t="shared" si="0"/>
        <v>-2.1189591078066949E-2</v>
      </c>
      <c r="BX5" s="2">
        <f t="shared" si="0"/>
        <v>-1.5758371634931101E-2</v>
      </c>
      <c r="BY5" s="2">
        <f t="shared" si="0"/>
        <v>-1.4614343707713084E-2</v>
      </c>
      <c r="BZ5" s="2">
        <f t="shared" si="0"/>
        <v>-1.9795918367346954E-2</v>
      </c>
      <c r="CA5" s="2">
        <f t="shared" si="0"/>
        <v>3.2137118371717843E-3</v>
      </c>
      <c r="CB5" s="2">
        <f t="shared" si="0"/>
        <v>-6.481083404987098E-2</v>
      </c>
      <c r="CC5" s="2">
        <f t="shared" si="0"/>
        <v>-1.1966317033535345E-2</v>
      </c>
      <c r="CD5" s="2">
        <f t="shared" si="0"/>
        <v>-1.8479033404406486E-2</v>
      </c>
      <c r="CE5" s="2">
        <f t="shared" si="0"/>
        <v>-4.0157480314960581E-2</v>
      </c>
      <c r="CF5" s="2">
        <f t="shared" si="0"/>
        <v>1.1939858490566113E-2</v>
      </c>
      <c r="CG5" s="2">
        <f t="shared" si="0"/>
        <v>-3.1063321385902398E-3</v>
      </c>
      <c r="CH5" s="2">
        <f t="shared" si="0"/>
        <v>1.3679890560875929E-3</v>
      </c>
      <c r="CI5" s="2">
        <f t="shared" si="0"/>
        <v>-8.0775444264935548E-4</v>
      </c>
      <c r="CJ5" s="2">
        <f t="shared" si="0"/>
        <v>1.9369120088545966E-3</v>
      </c>
      <c r="CK5" s="2">
        <f t="shared" si="0"/>
        <v>-1.0835372247465891E-2</v>
      </c>
      <c r="CL5" s="2">
        <f t="shared" si="0"/>
        <v>-9.1666666666666563E-3</v>
      </c>
      <c r="CM5" s="2">
        <f t="shared" si="0"/>
        <v>-4.1191816559116301E-4</v>
      </c>
      <c r="CN5" s="2">
        <f t="shared" si="0"/>
        <v>8.033077377436415E-3</v>
      </c>
      <c r="CO5" s="2">
        <f t="shared" si="0"/>
        <v>-4.9859154929577487E-2</v>
      </c>
      <c r="CP5" s="2">
        <f t="shared" si="0"/>
        <v>-7.517158731888185E-3</v>
      </c>
      <c r="CQ5" s="2">
        <f t="shared" si="0"/>
        <v>-3.1138603480813543E-2</v>
      </c>
      <c r="CR5" s="2">
        <f t="shared" si="0"/>
        <v>-1.4408099688473563E-2</v>
      </c>
      <c r="CS5" s="2">
        <f t="shared" si="0"/>
        <v>-1.3987022350396505E-2</v>
      </c>
      <c r="CT5" s="2">
        <f t="shared" si="0"/>
        <v>-2.05741626794258E-2</v>
      </c>
      <c r="CU5" s="2">
        <f t="shared" si="0"/>
        <v>2.6845637583892135E-3</v>
      </c>
      <c r="CV5" s="2">
        <f t="shared" si="0"/>
        <v>6.7156348373558217E-3</v>
      </c>
      <c r="CW5" s="2">
        <f t="shared" si="0"/>
        <v>-4.1493775933609811E-3</v>
      </c>
      <c r="CX5" s="2">
        <f t="shared" si="0"/>
        <v>-1.316779533483825E-2</v>
      </c>
      <c r="CY5" s="10">
        <f t="shared" si="4"/>
        <v>-1.3599176154242221E-2</v>
      </c>
      <c r="CZ5" s="3">
        <f t="shared" si="5"/>
        <v>-5.3345798541075684E-3</v>
      </c>
      <c r="DA5" s="3">
        <f t="shared" si="1"/>
        <v>2.5493868067807401E-3</v>
      </c>
      <c r="DB5" s="3">
        <f t="shared" si="1"/>
        <v>-1.4380598411830592E-3</v>
      </c>
      <c r="DC5" s="3">
        <f t="shared" si="1"/>
        <v>-1.605414077227818E-2</v>
      </c>
      <c r="DD5" s="3">
        <f t="shared" si="1"/>
        <v>-1.6173859636181898E-2</v>
      </c>
      <c r="DE5" s="3">
        <f t="shared" si="1"/>
        <v>-1.0467687512159873E-2</v>
      </c>
      <c r="DF5" s="3">
        <f t="shared" si="1"/>
        <v>-1.5768078662207419E-2</v>
      </c>
      <c r="DG5" s="3">
        <f t="shared" si="1"/>
        <v>-2.6839831249924728E-2</v>
      </c>
      <c r="DH5" s="3">
        <f t="shared" si="1"/>
        <v>-8.8731379040246638E-3</v>
      </c>
      <c r="DI5" s="3">
        <f t="shared" si="1"/>
        <v>-3.7249803057534003E-2</v>
      </c>
      <c r="DJ5" s="3">
        <f t="shared" si="1"/>
        <v>4.4722153720644364E-4</v>
      </c>
      <c r="DK5" s="3">
        <f t="shared" si="1"/>
        <v>1.5224320029447735E-3</v>
      </c>
      <c r="DL5" s="3">
        <f t="shared" si="1"/>
        <v>-4.2728867846362539E-2</v>
      </c>
      <c r="DM5" s="3">
        <f t="shared" si="1"/>
        <v>-2.698020294340131E-2</v>
      </c>
      <c r="DN5" s="3">
        <f t="shared" si="1"/>
        <v>-1.819471238548287E-2</v>
      </c>
      <c r="DO5" s="3">
        <f t="shared" si="1"/>
        <v>-8.6926450196095351E-3</v>
      </c>
      <c r="DP5" s="3">
        <f t="shared" si="1"/>
        <v>-2.6114486232091894E-2</v>
      </c>
      <c r="DQ5" s="3">
        <f t="shared" si="1"/>
        <v>-9.2927034876665315E-3</v>
      </c>
      <c r="DR5" s="3">
        <f t="shared" si="1"/>
        <v>-1.4613650040456894E-2</v>
      </c>
      <c r="DS5" s="3">
        <f t="shared" si="1"/>
        <v>-7.7615157463221118E-3</v>
      </c>
      <c r="DT5" s="3">
        <f t="shared" si="1"/>
        <v>2.130689042898104E-2</v>
      </c>
      <c r="DU5" s="3">
        <f t="shared" si="1"/>
        <v>-1.6399564965335456E-2</v>
      </c>
      <c r="DV5" s="3">
        <f t="shared" si="1"/>
        <v>-2.1225519679766047E-2</v>
      </c>
      <c r="DW5" s="3">
        <f t="shared" si="1"/>
        <v>-1.5794300236630199E-2</v>
      </c>
      <c r="DX5" s="3">
        <f t="shared" si="1"/>
        <v>-1.4650272309412182E-2</v>
      </c>
      <c r="DY5" s="3">
        <f t="shared" si="1"/>
        <v>-1.9831846969046052E-2</v>
      </c>
      <c r="DZ5" s="3">
        <f t="shared" si="1"/>
        <v>3.1777832354726865E-3</v>
      </c>
      <c r="EA5" s="3">
        <f t="shared" si="1"/>
        <v>-6.4846762651570078E-2</v>
      </c>
      <c r="EB5" s="3">
        <f t="shared" si="1"/>
        <v>-1.2002245635234443E-2</v>
      </c>
      <c r="EC5" s="3">
        <f t="shared" si="1"/>
        <v>-1.8514962006105584E-2</v>
      </c>
      <c r="ED5" s="3">
        <f t="shared" si="1"/>
        <v>-4.0193408916659679E-2</v>
      </c>
      <c r="EE5" s="3">
        <f t="shared" si="1"/>
        <v>1.1903929888867015E-2</v>
      </c>
      <c r="EF5" s="3">
        <f t="shared" si="1"/>
        <v>-3.1422607402893377E-3</v>
      </c>
      <c r="EG5" s="3">
        <f t="shared" si="1"/>
        <v>1.3320604543884951E-3</v>
      </c>
      <c r="EH5" s="3">
        <f t="shared" si="1"/>
        <v>-8.4368304434845331E-4</v>
      </c>
      <c r="EI5" s="3">
        <f t="shared" si="1"/>
        <v>1.9009834071554987E-3</v>
      </c>
      <c r="EJ5" s="3">
        <f t="shared" si="1"/>
        <v>-1.0871300849164989E-2</v>
      </c>
      <c r="EK5" s="3">
        <f t="shared" si="1"/>
        <v>-9.2025952683657541E-3</v>
      </c>
      <c r="EL5" s="3">
        <f t="shared" si="1"/>
        <v>-4.4784676729026085E-4</v>
      </c>
      <c r="EM5" s="3">
        <f t="shared" si="1"/>
        <v>7.9971487757373172E-3</v>
      </c>
      <c r="EN5" s="3">
        <f t="shared" si="1"/>
        <v>-4.9895083531276585E-2</v>
      </c>
      <c r="EO5" s="3">
        <f t="shared" si="1"/>
        <v>-7.5530873335872828E-3</v>
      </c>
      <c r="EP5" s="3">
        <f t="shared" si="1"/>
        <v>-3.117453208251264E-2</v>
      </c>
      <c r="EQ5" s="3">
        <f t="shared" si="1"/>
        <v>-1.4444028290172661E-2</v>
      </c>
      <c r="ER5" s="3">
        <f t="shared" si="1"/>
        <v>-1.4022950952095603E-2</v>
      </c>
      <c r="ES5" s="3">
        <f t="shared" si="1"/>
        <v>-2.0610091281124898E-2</v>
      </c>
      <c r="ET5" s="3">
        <f t="shared" si="1"/>
        <v>2.6486351566901156E-3</v>
      </c>
      <c r="EU5" s="3">
        <f t="shared" si="1"/>
        <v>6.6797062356567238E-3</v>
      </c>
      <c r="EV5" s="3">
        <f t="shared" si="1"/>
        <v>-4.1853061950600789E-3</v>
      </c>
      <c r="EW5" s="18">
        <f t="shared" si="1"/>
        <v>-1.3203723936537348E-2</v>
      </c>
      <c r="EX5" s="11">
        <f t="shared" si="1"/>
        <v>-1.3635104755941319E-2</v>
      </c>
      <c r="EY5" s="21">
        <f t="shared" si="6"/>
        <v>-1.4373930798457328E-2</v>
      </c>
      <c r="EZ5" s="21">
        <f t="shared" si="2"/>
        <v>-5.0605707765722444E-3</v>
      </c>
      <c r="FA5" s="21">
        <f t="shared" si="2"/>
        <v>-6.7082785280178246E-3</v>
      </c>
      <c r="FB5" s="21">
        <f t="shared" si="2"/>
        <v>-1.4481926825392257E-2</v>
      </c>
      <c r="FC5" s="21">
        <f t="shared" si="2"/>
        <v>-1.1679077005824746E-2</v>
      </c>
      <c r="FD5" s="21">
        <f t="shared" si="2"/>
        <v>-1.1865959447384885E-2</v>
      </c>
      <c r="FE5" s="21">
        <f t="shared" si="2"/>
        <v>-1.0601505477075425E-2</v>
      </c>
      <c r="FF5" s="21">
        <f t="shared" si="2"/>
        <v>-1.7411569273834908E-2</v>
      </c>
      <c r="FG5" s="21">
        <f t="shared" si="2"/>
        <v>-1.7515441426795817E-2</v>
      </c>
      <c r="FH5" s="21">
        <f t="shared" si="2"/>
        <v>-1.4433144496080857E-2</v>
      </c>
      <c r="FI5" s="21">
        <f t="shared" si="2"/>
        <v>-1.1262725936365577E-2</v>
      </c>
      <c r="FJ5" s="21">
        <f t="shared" si="2"/>
        <v>-1.1475362775155314E-2</v>
      </c>
      <c r="FK5" s="21">
        <f t="shared" si="2"/>
        <v>-1.2667569750626663E-2</v>
      </c>
      <c r="FL5" s="21">
        <f t="shared" si="2"/>
        <v>-1.7946889432884555E-2</v>
      </c>
      <c r="FM5" s="21">
        <f t="shared" si="2"/>
        <v>-1.0916541255850086E-2</v>
      </c>
      <c r="FN5" s="21">
        <f t="shared" si="2"/>
        <v>-1.2384925376263588E-2</v>
      </c>
      <c r="FO5" s="21">
        <f t="shared" si="2"/>
        <v>-2.3426353030220802E-2</v>
      </c>
      <c r="FP5" s="21">
        <f t="shared" si="2"/>
        <v>-1.5151302075625183E-2</v>
      </c>
      <c r="FQ5" s="21">
        <f t="shared" si="2"/>
        <v>-1.0626234220445847E-2</v>
      </c>
      <c r="FR5" s="21">
        <f t="shared" si="2"/>
        <v>-1.5539778468604614E-2</v>
      </c>
      <c r="FS5" s="21">
        <f t="shared" si="2"/>
        <v>-8.7738765693662797E-3</v>
      </c>
      <c r="FT5" s="21">
        <f t="shared" si="2"/>
        <v>-1.1891217441964509E-2</v>
      </c>
      <c r="FU5" s="21">
        <f t="shared" si="2"/>
        <v>-1.102540766966993E-2</v>
      </c>
      <c r="FV5" s="21">
        <f t="shared" si="2"/>
        <v>-1.0689477544471552E-2</v>
      </c>
      <c r="FW5" s="21">
        <f t="shared" si="2"/>
        <v>-5.9163983917442488E-3</v>
      </c>
      <c r="FX5" s="21">
        <f t="shared" si="2"/>
        <v>-1.0063833862782257E-2</v>
      </c>
      <c r="FY5" s="21">
        <f t="shared" si="2"/>
        <v>-1.7078740664265568E-2</v>
      </c>
      <c r="FZ5" s="21">
        <f t="shared" si="2"/>
        <v>-1.4585744644726674E-2</v>
      </c>
      <c r="GA5" s="21">
        <f t="shared" si="2"/>
        <v>-1.3706977473383036E-2</v>
      </c>
      <c r="GB5" s="21">
        <f t="shared" si="2"/>
        <v>-1.3542661411962519E-2</v>
      </c>
      <c r="GC5" s="21">
        <f t="shared" si="2"/>
        <v>-6.0537942032861235E-3</v>
      </c>
      <c r="GD5" s="21">
        <f t="shared" si="2"/>
        <v>-1.716132920573667E-2</v>
      </c>
      <c r="GE5" s="21">
        <f t="shared" si="2"/>
        <v>-1.13828266054227E-2</v>
      </c>
      <c r="GF5" s="21">
        <f t="shared" si="2"/>
        <v>-9.3781008535401833E-3</v>
      </c>
      <c r="GG5" s="21">
        <f t="shared" si="2"/>
        <v>-8.663236486838569E-3</v>
      </c>
      <c r="GH5" s="21">
        <f t="shared" si="2"/>
        <v>-1.0246614478862907E-2</v>
      </c>
      <c r="GI5" s="21">
        <f t="shared" si="2"/>
        <v>-1.1677751628837182E-2</v>
      </c>
      <c r="GJ5" s="21">
        <f t="shared" si="2"/>
        <v>-1.6081525238749894E-2</v>
      </c>
      <c r="GK5" s="21">
        <f t="shared" si="2"/>
        <v>-1.1357919032902741E-2</v>
      </c>
      <c r="GL5" s="21">
        <f t="shared" si="2"/>
        <v>-1.8332270690084727E-2</v>
      </c>
      <c r="GM5" s="21">
        <f t="shared" si="2"/>
        <v>-1.5907406145377646E-2</v>
      </c>
      <c r="GN5" s="21">
        <f t="shared" si="2"/>
        <v>-1.426624907749815E-2</v>
      </c>
      <c r="GO5" s="21">
        <f t="shared" si="2"/>
        <v>-1.8285817546347373E-2</v>
      </c>
      <c r="GP5" s="21">
        <f t="shared" si="2"/>
        <v>-1.9818615153444182E-2</v>
      </c>
      <c r="GQ5" s="21">
        <f t="shared" si="2"/>
        <v>-1.4376325494001599E-2</v>
      </c>
      <c r="GR5" s="21">
        <f t="shared" si="2"/>
        <v>-1.8766512641818656E-2</v>
      </c>
      <c r="GS5" s="21">
        <f t="shared" si="2"/>
        <v>-1.2515612281235027E-2</v>
      </c>
      <c r="GT5" s="21">
        <f t="shared" si="2"/>
        <v>-8.3826280971655599E-3</v>
      </c>
      <c r="GU5" s="21">
        <f t="shared" si="2"/>
        <v>-9.1533612836688649E-3</v>
      </c>
      <c r="GV5" s="22">
        <f>BG$113+BG$114*$EX5</f>
        <v>-1.2131396874710891E-2</v>
      </c>
      <c r="GW5" s="22">
        <f>BH$113+BH$114*$EX5</f>
        <v>-1.3635104755941319E-2</v>
      </c>
      <c r="GX5" s="3">
        <f>CZ5-EY5</f>
        <v>9.0393509443497597E-3</v>
      </c>
      <c r="GY5" s="3">
        <f>DA5-EZ5</f>
        <v>7.6099575833529845E-3</v>
      </c>
      <c r="GZ5" s="3">
        <f>DB5-FA5</f>
        <v>5.2702186868347654E-3</v>
      </c>
      <c r="HA5" s="3">
        <f>DC5-FB5</f>
        <v>-1.5722139468859232E-3</v>
      </c>
      <c r="HB5" s="3">
        <f>DD5-FC5</f>
        <v>-4.4947826303571511E-3</v>
      </c>
      <c r="HC5" s="3">
        <f>DE5-FD5</f>
        <v>1.3982719352250116E-3</v>
      </c>
      <c r="HD5" s="3">
        <f>DF5-FE5</f>
        <v>-5.1665731851319938E-3</v>
      </c>
      <c r="HE5" s="3">
        <f>DG5-FF5</f>
        <v>-9.4282619760898204E-3</v>
      </c>
      <c r="HF5" s="3">
        <f>DH5-FG5</f>
        <v>8.6423035227711532E-3</v>
      </c>
      <c r="HG5" s="3">
        <f>DI5-FH5</f>
        <v>-2.2816658561453144E-2</v>
      </c>
      <c r="HH5" s="3">
        <f>DJ5-FI5</f>
        <v>1.170994747357202E-2</v>
      </c>
      <c r="HI5" s="3">
        <f>DK5-FJ5</f>
        <v>1.2997794778100088E-2</v>
      </c>
      <c r="HJ5" s="3">
        <f>DL5-FK5</f>
        <v>-3.0061298095735878E-2</v>
      </c>
      <c r="HK5" s="3">
        <f>DM5-FL5</f>
        <v>-9.033313510516755E-3</v>
      </c>
      <c r="HL5" s="3">
        <f>DN5-FM5</f>
        <v>-7.2781711296327836E-3</v>
      </c>
      <c r="HM5" s="3">
        <f>DO5-FN5</f>
        <v>3.6922803566540527E-3</v>
      </c>
      <c r="HN5" s="3">
        <f>DP5-FO5</f>
        <v>-2.6881332018710916E-3</v>
      </c>
      <c r="HO5" s="3">
        <f>DQ5-FP5</f>
        <v>5.8585985879586518E-3</v>
      </c>
      <c r="HP5" s="3">
        <f>DR5-FQ5</f>
        <v>-3.9874158200110463E-3</v>
      </c>
      <c r="HQ5" s="3">
        <f>DS5-FR5</f>
        <v>7.7782627222825022E-3</v>
      </c>
      <c r="HR5" s="3">
        <f>DT5-FS5</f>
        <v>3.008076699834732E-2</v>
      </c>
      <c r="HS5" s="3">
        <f>DU5-FT5</f>
        <v>-4.5083475233709466E-3</v>
      </c>
      <c r="HT5" s="3">
        <f>DV5-FU5</f>
        <v>-1.0200112010096117E-2</v>
      </c>
      <c r="HU5" s="3">
        <f>DW5-FV5</f>
        <v>-5.1048226921586465E-3</v>
      </c>
      <c r="HV5" s="3">
        <f>DX5-FW5</f>
        <v>-8.7338739176679343E-3</v>
      </c>
      <c r="HW5" s="3">
        <f>DY5-FX5</f>
        <v>-9.7680131062637954E-3</v>
      </c>
      <c r="HX5" s="3">
        <f>DZ5-FY5</f>
        <v>2.0256523899738255E-2</v>
      </c>
      <c r="HY5" s="3">
        <f>EA5-FZ5</f>
        <v>-5.0261018006843405E-2</v>
      </c>
      <c r="HZ5" s="3">
        <f>EB5-GA5</f>
        <v>1.7047318381485932E-3</v>
      </c>
      <c r="IA5" s="3">
        <f>EC5-GB5</f>
        <v>-4.9723005941430653E-3</v>
      </c>
      <c r="IB5" s="3">
        <f>ED5-GC5</f>
        <v>-3.4139614713373553E-2</v>
      </c>
      <c r="IC5" s="3">
        <f>EE5-GD5</f>
        <v>2.9065259094603686E-2</v>
      </c>
      <c r="ID5" s="3">
        <f>EF5-GE5</f>
        <v>8.2405658651333626E-3</v>
      </c>
      <c r="IE5" s="3">
        <f>EG5-GF5</f>
        <v>1.0710161307928678E-2</v>
      </c>
      <c r="IF5" s="3">
        <f>EH5-GG5</f>
        <v>7.8195534424901156E-3</v>
      </c>
      <c r="IG5" s="3">
        <f>EI5-GH5</f>
        <v>1.2147597886018406E-2</v>
      </c>
      <c r="IH5" s="3">
        <f>EJ5-GI5</f>
        <v>8.0645077967219335E-4</v>
      </c>
      <c r="II5" s="3">
        <f>EK5-GJ5</f>
        <v>6.87892997038414E-3</v>
      </c>
      <c r="IJ5" s="3">
        <f>EL5-GK5</f>
        <v>1.091007226561248E-2</v>
      </c>
      <c r="IK5" s="3">
        <f>EM5-GL5</f>
        <v>2.6329419465822044E-2</v>
      </c>
      <c r="IL5" s="3">
        <f>EN5-GM5</f>
        <v>-3.3987677385898939E-2</v>
      </c>
      <c r="IM5" s="3">
        <f>EO5-GN5</f>
        <v>6.7131617439108674E-3</v>
      </c>
      <c r="IN5" s="3">
        <f>EP5-GO5</f>
        <v>-1.2888714536165267E-2</v>
      </c>
      <c r="IO5" s="3">
        <f>EQ5-GP5</f>
        <v>5.3745868632715209E-3</v>
      </c>
      <c r="IP5" s="3">
        <f>ER5-GQ5</f>
        <v>3.5337454190599582E-4</v>
      </c>
      <c r="IQ5" s="3">
        <f>ES5-GR5</f>
        <v>-1.8435786393062419E-3</v>
      </c>
      <c r="IR5" s="3">
        <f>ET5-GS5</f>
        <v>1.5164247437925143E-2</v>
      </c>
      <c r="IS5" s="3">
        <f>EU5-GT5</f>
        <v>1.5062334332822284E-2</v>
      </c>
      <c r="IT5" s="3">
        <f>EV5-GU5</f>
        <v>4.968055088608786E-3</v>
      </c>
      <c r="IU5" s="3">
        <f>EW5-GV5</f>
        <v>-1.0723270618264568E-3</v>
      </c>
      <c r="IV5" s="3">
        <f t="shared" si="7"/>
        <v>0</v>
      </c>
    </row>
    <row r="6" spans="1:256" x14ac:dyDescent="0.2">
      <c r="A6">
        <v>101.55</v>
      </c>
      <c r="B6">
        <v>18.555</v>
      </c>
      <c r="C6">
        <v>180.4</v>
      </c>
      <c r="D6">
        <v>96.136399999999995</v>
      </c>
      <c r="E6">
        <v>71.569999999999993</v>
      </c>
      <c r="F6">
        <v>170.25</v>
      </c>
      <c r="G6">
        <v>121.6</v>
      </c>
      <c r="H6">
        <v>88.77</v>
      </c>
      <c r="I6">
        <v>105.2</v>
      </c>
      <c r="J6">
        <v>7.0949999999999998</v>
      </c>
      <c r="K6">
        <v>84.93</v>
      </c>
      <c r="L6">
        <v>62.15</v>
      </c>
      <c r="M6">
        <v>62</v>
      </c>
      <c r="N6">
        <v>32.44</v>
      </c>
      <c r="O6">
        <v>23.495000000000001</v>
      </c>
      <c r="P6">
        <v>66.17</v>
      </c>
      <c r="Q6">
        <v>15.565</v>
      </c>
      <c r="R6">
        <v>73.33</v>
      </c>
      <c r="S6">
        <v>30.715</v>
      </c>
      <c r="T6">
        <v>15.93</v>
      </c>
      <c r="U6">
        <v>112.75</v>
      </c>
      <c r="V6">
        <v>4.1900000000000004</v>
      </c>
      <c r="W6">
        <v>12.785</v>
      </c>
      <c r="X6">
        <v>14.52</v>
      </c>
      <c r="Y6">
        <v>7.1740000000000004</v>
      </c>
      <c r="Z6">
        <v>46.48</v>
      </c>
      <c r="AA6">
        <v>73.55</v>
      </c>
      <c r="AB6">
        <v>46.284999999999997</v>
      </c>
      <c r="AC6">
        <v>6.5120000000000005</v>
      </c>
      <c r="AD6">
        <v>14.21</v>
      </c>
      <c r="AE6">
        <v>2.5140000000000002</v>
      </c>
      <c r="AF6">
        <v>34.19</v>
      </c>
      <c r="AG6">
        <v>206.9</v>
      </c>
      <c r="AH6">
        <v>182.4</v>
      </c>
      <c r="AI6">
        <v>4.8319999999999999</v>
      </c>
      <c r="AJ6">
        <v>180.8</v>
      </c>
      <c r="AK6">
        <v>14.01</v>
      </c>
      <c r="AL6">
        <v>30.495000000000001</v>
      </c>
      <c r="AM6">
        <v>73.73</v>
      </c>
      <c r="AN6">
        <v>82.36</v>
      </c>
      <c r="AO6">
        <v>5.5768000000000004</v>
      </c>
      <c r="AP6">
        <v>90.92</v>
      </c>
      <c r="AQ6">
        <v>46.195</v>
      </c>
      <c r="AR6">
        <v>125.35</v>
      </c>
      <c r="AS6">
        <v>70.599999999999994</v>
      </c>
      <c r="AT6">
        <v>10.16</v>
      </c>
      <c r="AU6">
        <v>219.65</v>
      </c>
      <c r="AV6">
        <v>47.7</v>
      </c>
      <c r="AW6">
        <v>17.66</v>
      </c>
      <c r="AX6" s="4">
        <v>140</v>
      </c>
      <c r="AY6" s="7">
        <v>3440.27</v>
      </c>
      <c r="AZ6" s="12">
        <f>(1+0.253/100)^(1/52)-1</f>
        <v>4.8593583281242303E-5</v>
      </c>
      <c r="BA6" s="2">
        <f t="shared" si="3"/>
        <v>-1.6464891041162222E-2</v>
      </c>
      <c r="BB6" s="2">
        <f t="shared" si="0"/>
        <v>-4.3063434760185704E-2</v>
      </c>
      <c r="BC6" s="2">
        <f t="shared" si="0"/>
        <v>1.3198539736029247E-2</v>
      </c>
      <c r="BD6" s="2">
        <f t="shared" si="0"/>
        <v>-1.6278972201217101E-2</v>
      </c>
      <c r="BE6" s="2">
        <f t="shared" si="0"/>
        <v>3.3646432076264166E-3</v>
      </c>
      <c r="BF6" s="2">
        <f t="shared" si="0"/>
        <v>-2.9282576866763721E-3</v>
      </c>
      <c r="BG6" s="2">
        <f t="shared" si="0"/>
        <v>-3.2786885245902342E-3</v>
      </c>
      <c r="BH6" s="2">
        <f t="shared" si="0"/>
        <v>-2.2033711578715476E-2</v>
      </c>
      <c r="BI6" s="2">
        <f t="shared" si="0"/>
        <v>-1.2670107930549013E-2</v>
      </c>
      <c r="BJ6" s="2">
        <f t="shared" si="0"/>
        <v>3.485997666277707E-2</v>
      </c>
      <c r="BK6" s="2">
        <f t="shared" si="0"/>
        <v>2.5353132922854238E-2</v>
      </c>
      <c r="BL6" s="2">
        <f t="shared" si="0"/>
        <v>-3.2985840983351444E-2</v>
      </c>
      <c r="BM6" s="2">
        <f t="shared" si="0"/>
        <v>6.3464837049742817E-2</v>
      </c>
      <c r="BN6" s="2">
        <f t="shared" si="0"/>
        <v>2.0767778477029486E-2</v>
      </c>
      <c r="BO6" s="2">
        <f t="shared" si="0"/>
        <v>1.0537634408602115E-2</v>
      </c>
      <c r="BP6" s="2">
        <f t="shared" si="0"/>
        <v>-3.7639265281541601E-3</v>
      </c>
      <c r="BQ6" s="2">
        <f t="shared" si="0"/>
        <v>2.9090909090909056E-2</v>
      </c>
      <c r="BR6" s="2">
        <f t="shared" si="0"/>
        <v>-7.0412999322951864E-3</v>
      </c>
      <c r="BS6" s="2">
        <f t="shared" si="0"/>
        <v>-1.222061424666343E-2</v>
      </c>
      <c r="BT6" s="2">
        <f t="shared" si="0"/>
        <v>-7.7857365306758242E-3</v>
      </c>
      <c r="BU6" s="2">
        <f t="shared" si="0"/>
        <v>-1.8284719198955135E-2</v>
      </c>
      <c r="BV6" s="2">
        <f t="shared" si="0"/>
        <v>-3.1885397412199645E-2</v>
      </c>
      <c r="BW6" s="2">
        <f t="shared" si="0"/>
        <v>-2.8864413216862839E-2</v>
      </c>
      <c r="BX6" s="2">
        <f t="shared" si="0"/>
        <v>-3.1354236157438375E-2</v>
      </c>
      <c r="BY6" s="2">
        <f t="shared" si="0"/>
        <v>-1.4831090359791244E-2</v>
      </c>
      <c r="BZ6" s="2">
        <f t="shared" si="0"/>
        <v>-3.2271496981053582E-2</v>
      </c>
      <c r="CA6" s="2">
        <f t="shared" si="0"/>
        <v>-1.8286171916711225E-2</v>
      </c>
      <c r="CB6" s="2">
        <f t="shared" si="0"/>
        <v>6.3900701068842602E-2</v>
      </c>
      <c r="CC6" s="2">
        <f t="shared" si="0"/>
        <v>-2.631578947368407E-2</v>
      </c>
      <c r="CD6" s="2">
        <f t="shared" si="0"/>
        <v>2.8964518464880573E-2</v>
      </c>
      <c r="CE6" s="2">
        <f t="shared" si="0"/>
        <v>3.1173092698933536E-2</v>
      </c>
      <c r="CF6" s="2">
        <f t="shared" si="0"/>
        <v>-3.9329934450110793E-3</v>
      </c>
      <c r="CG6" s="2">
        <f t="shared" si="0"/>
        <v>-8.149568552253017E-3</v>
      </c>
      <c r="CH6" s="2">
        <f t="shared" si="0"/>
        <v>-3.2786885245901232E-3</v>
      </c>
      <c r="CI6" s="2">
        <f t="shared" si="0"/>
        <v>-2.3443815683104385E-2</v>
      </c>
      <c r="CJ6" s="2">
        <f t="shared" si="0"/>
        <v>-1.3808340237503325E-3</v>
      </c>
      <c r="CK6" s="2">
        <f t="shared" si="0"/>
        <v>-9.8939929328621945E-3</v>
      </c>
      <c r="CL6" s="2">
        <f t="shared" si="0"/>
        <v>2.5904121110176703E-2</v>
      </c>
      <c r="CM6" s="2">
        <f t="shared" si="0"/>
        <v>1.2774725274725451E-2</v>
      </c>
      <c r="CN6" s="2">
        <f t="shared" si="0"/>
        <v>-3.4806047111215266E-2</v>
      </c>
      <c r="CO6" s="2">
        <f t="shared" si="0"/>
        <v>3.3353098132226533E-2</v>
      </c>
      <c r="CP6" s="2">
        <f t="shared" si="0"/>
        <v>-1.9758507135015924E-3</v>
      </c>
      <c r="CQ6" s="2">
        <f t="shared" si="0"/>
        <v>-2.1642679363698125E-4</v>
      </c>
      <c r="CR6" s="2">
        <f t="shared" si="0"/>
        <v>-9.4824180165942185E-3</v>
      </c>
      <c r="CS6" s="2">
        <f t="shared" si="0"/>
        <v>3.246563322608953E-2</v>
      </c>
      <c r="CT6" s="2">
        <f t="shared" si="0"/>
        <v>-7.3277967757693352E-3</v>
      </c>
      <c r="CU6" s="2">
        <f t="shared" si="0"/>
        <v>-1.9857206604194544E-2</v>
      </c>
      <c r="CV6" s="2">
        <f t="shared" si="0"/>
        <v>-5.6285178236397115E-3</v>
      </c>
      <c r="CW6" s="2">
        <f t="shared" si="0"/>
        <v>-1.8888888888888844E-2</v>
      </c>
      <c r="CX6" s="2">
        <f t="shared" si="0"/>
        <v>6.7479984750285826E-2</v>
      </c>
      <c r="CY6" s="10">
        <f t="shared" si="4"/>
        <v>-2.3171106587090984E-3</v>
      </c>
      <c r="CZ6" s="3">
        <f t="shared" si="5"/>
        <v>-1.6513484624443464E-2</v>
      </c>
      <c r="DA6" s="3">
        <f t="shared" si="1"/>
        <v>-4.3112028343466946E-2</v>
      </c>
      <c r="DB6" s="3">
        <f t="shared" si="1"/>
        <v>1.3149946152748004E-2</v>
      </c>
      <c r="DC6" s="3">
        <f t="shared" si="1"/>
        <v>-1.6327565784498344E-2</v>
      </c>
      <c r="DD6" s="3">
        <f t="shared" si="1"/>
        <v>3.3160496243451743E-3</v>
      </c>
      <c r="DE6" s="3">
        <f t="shared" si="1"/>
        <v>-2.9768512699576144E-3</v>
      </c>
      <c r="DF6" s="3">
        <f t="shared" si="1"/>
        <v>-3.3272821078714765E-3</v>
      </c>
      <c r="DG6" s="3">
        <f t="shared" si="1"/>
        <v>-2.2082305161996718E-2</v>
      </c>
      <c r="DH6" s="3">
        <f t="shared" si="1"/>
        <v>-1.2718701513830255E-2</v>
      </c>
      <c r="DI6" s="3">
        <f t="shared" si="1"/>
        <v>3.4811383079495828E-2</v>
      </c>
      <c r="DJ6" s="3">
        <f t="shared" si="1"/>
        <v>2.5304539339572996E-2</v>
      </c>
      <c r="DK6" s="3">
        <f t="shared" si="1"/>
        <v>-3.3034434566632687E-2</v>
      </c>
      <c r="DL6" s="3">
        <f t="shared" si="1"/>
        <v>6.3416243466461575E-2</v>
      </c>
      <c r="DM6" s="3">
        <f t="shared" si="1"/>
        <v>2.0719184893748244E-2</v>
      </c>
      <c r="DN6" s="3">
        <f t="shared" si="1"/>
        <v>1.0489040825320872E-2</v>
      </c>
      <c r="DO6" s="3">
        <f t="shared" si="1"/>
        <v>-3.8125201114354024E-3</v>
      </c>
      <c r="DP6" s="3">
        <f t="shared" si="1"/>
        <v>2.9042315507627814E-2</v>
      </c>
      <c r="DQ6" s="3">
        <f t="shared" si="1"/>
        <v>-7.0898935155764287E-3</v>
      </c>
      <c r="DR6" s="3">
        <f t="shared" si="1"/>
        <v>-1.2269207829944673E-2</v>
      </c>
      <c r="DS6" s="3">
        <f t="shared" si="1"/>
        <v>-7.8343301139570665E-3</v>
      </c>
      <c r="DT6" s="3">
        <f t="shared" si="1"/>
        <v>-1.8333312782236377E-2</v>
      </c>
      <c r="DU6" s="3">
        <f t="shared" si="1"/>
        <v>-3.1933990995480888E-2</v>
      </c>
      <c r="DV6" s="3">
        <f t="shared" si="1"/>
        <v>-2.8913006800144081E-2</v>
      </c>
      <c r="DW6" s="3">
        <f t="shared" si="1"/>
        <v>-3.1402829740719618E-2</v>
      </c>
      <c r="DX6" s="3">
        <f t="shared" si="1"/>
        <v>-1.4879683943072486E-2</v>
      </c>
      <c r="DY6" s="3">
        <f t="shared" si="1"/>
        <v>-3.2320090564334825E-2</v>
      </c>
      <c r="DZ6" s="3">
        <f t="shared" si="1"/>
        <v>-1.8334765499992467E-2</v>
      </c>
      <c r="EA6" s="3">
        <f t="shared" si="1"/>
        <v>6.385210748556136E-2</v>
      </c>
      <c r="EB6" s="3">
        <f t="shared" si="1"/>
        <v>-2.6364383056965313E-2</v>
      </c>
      <c r="EC6" s="3">
        <f t="shared" si="1"/>
        <v>2.8915924881599331E-2</v>
      </c>
      <c r="ED6" s="3">
        <f t="shared" si="1"/>
        <v>3.1124499115652293E-2</v>
      </c>
      <c r="EE6" s="3">
        <f t="shared" si="1"/>
        <v>-3.9815870282923216E-3</v>
      </c>
      <c r="EF6" s="3">
        <f t="shared" si="1"/>
        <v>-8.1981621355342593E-3</v>
      </c>
      <c r="EG6" s="3">
        <f t="shared" si="1"/>
        <v>-3.3272821078713655E-3</v>
      </c>
      <c r="EH6" s="3">
        <f t="shared" si="1"/>
        <v>-2.3492409266385628E-2</v>
      </c>
      <c r="EI6" s="3">
        <f t="shared" si="1"/>
        <v>-1.4294276070315748E-3</v>
      </c>
      <c r="EJ6" s="3">
        <f t="shared" si="1"/>
        <v>-9.9425865161434368E-3</v>
      </c>
      <c r="EK6" s="3">
        <f t="shared" si="1"/>
        <v>2.5855527526895461E-2</v>
      </c>
      <c r="EL6" s="3">
        <f t="shared" si="1"/>
        <v>1.2726131691444209E-2</v>
      </c>
      <c r="EM6" s="3">
        <f t="shared" si="1"/>
        <v>-3.4854640694496508E-2</v>
      </c>
      <c r="EN6" s="3">
        <f t="shared" si="1"/>
        <v>3.3304504548945291E-2</v>
      </c>
      <c r="EO6" s="3">
        <f t="shared" si="1"/>
        <v>-2.0244442967828347E-3</v>
      </c>
      <c r="EP6" s="3">
        <f t="shared" si="1"/>
        <v>-2.6502037691822355E-4</v>
      </c>
      <c r="EQ6" s="3">
        <f t="shared" si="1"/>
        <v>-9.5310115998754608E-3</v>
      </c>
      <c r="ER6" s="3">
        <f t="shared" si="1"/>
        <v>3.2417039642808287E-2</v>
      </c>
      <c r="ES6" s="3">
        <f t="shared" si="1"/>
        <v>-7.3763903590505775E-3</v>
      </c>
      <c r="ET6" s="3">
        <f t="shared" si="1"/>
        <v>-1.9905800187475786E-2</v>
      </c>
      <c r="EU6" s="3">
        <f t="shared" si="1"/>
        <v>-5.6771114069209538E-3</v>
      </c>
      <c r="EV6" s="3">
        <f t="shared" si="1"/>
        <v>-1.8937482472170086E-2</v>
      </c>
      <c r="EW6" s="18">
        <f t="shared" si="1"/>
        <v>6.7431391167004584E-2</v>
      </c>
      <c r="EX6" s="11">
        <f t="shared" si="1"/>
        <v>-2.3657042419903407E-3</v>
      </c>
      <c r="EY6" s="21">
        <f t="shared" si="6"/>
        <v>-4.2768706490207645E-3</v>
      </c>
      <c r="EZ6" s="21">
        <f t="shared" si="2"/>
        <v>-1.2517394330058497E-3</v>
      </c>
      <c r="FA6" s="21">
        <f t="shared" si="2"/>
        <v>1.0744637276499356E-3</v>
      </c>
      <c r="FB6" s="21">
        <f t="shared" si="2"/>
        <v>-1.1668339248801683E-3</v>
      </c>
      <c r="FC6" s="21">
        <f t="shared" si="2"/>
        <v>3.7683340810900504E-3</v>
      </c>
      <c r="FD6" s="21">
        <f t="shared" si="2"/>
        <v>-3.1805825238824786E-4</v>
      </c>
      <c r="FE6" s="21">
        <f t="shared" si="2"/>
        <v>3.9634671731066367E-3</v>
      </c>
      <c r="FF6" s="21">
        <f t="shared" si="2"/>
        <v>-3.7589426080928633E-3</v>
      </c>
      <c r="FG6" s="21">
        <f t="shared" si="2"/>
        <v>-4.7062491957461216E-3</v>
      </c>
      <c r="FH6" s="21">
        <f t="shared" si="2"/>
        <v>-3.8649537907830345E-3</v>
      </c>
      <c r="FI6" s="21">
        <f t="shared" si="2"/>
        <v>-1.137055692640503E-3</v>
      </c>
      <c r="FJ6" s="21">
        <f t="shared" si="2"/>
        <v>-1.1382141290732688E-3</v>
      </c>
      <c r="FK6" s="21">
        <f t="shared" si="2"/>
        <v>-1.6211321071089185E-3</v>
      </c>
      <c r="FL6" s="21">
        <f t="shared" si="2"/>
        <v>-4.932360722827058E-3</v>
      </c>
      <c r="FM6" s="21">
        <f t="shared" si="2"/>
        <v>-2.8006213391181733E-3</v>
      </c>
      <c r="FN6" s="21">
        <f t="shared" si="2"/>
        <v>-2.5552495060160926E-3</v>
      </c>
      <c r="FO6" s="21">
        <f t="shared" si="2"/>
        <v>-7.4742114179356875E-3</v>
      </c>
      <c r="FP6" s="21">
        <f t="shared" si="2"/>
        <v>-7.3627663510886666E-4</v>
      </c>
      <c r="FQ6" s="21">
        <f t="shared" si="2"/>
        <v>6.8956906757403026E-4</v>
      </c>
      <c r="FR6" s="21">
        <f t="shared" si="2"/>
        <v>-5.4886060107210777E-3</v>
      </c>
      <c r="FS6" s="21">
        <f t="shared" si="2"/>
        <v>-1.7995539224148263E-3</v>
      </c>
      <c r="FT6" s="21">
        <f t="shared" si="2"/>
        <v>8.5337054735349542E-4</v>
      </c>
      <c r="FU6" s="21">
        <f t="shared" si="2"/>
        <v>-2.4777802181876309E-4</v>
      </c>
      <c r="FV6" s="21">
        <f t="shared" si="2"/>
        <v>-2.2087079574976132E-3</v>
      </c>
      <c r="FW6" s="21">
        <f t="shared" si="2"/>
        <v>3.1411048159783383E-3</v>
      </c>
      <c r="FX6" s="21">
        <f t="shared" si="2"/>
        <v>-1.2945148819953913E-3</v>
      </c>
      <c r="FY6" s="21">
        <f t="shared" si="2"/>
        <v>-5.0467989194937432E-3</v>
      </c>
      <c r="FZ6" s="21">
        <f t="shared" si="2"/>
        <v>-2.8185367871609492E-3</v>
      </c>
      <c r="GA6" s="21">
        <f t="shared" si="2"/>
        <v>-3.496055560868246E-3</v>
      </c>
      <c r="GB6" s="21">
        <f t="shared" si="2"/>
        <v>-1.9212328377083315E-3</v>
      </c>
      <c r="GC6" s="21">
        <f t="shared" si="2"/>
        <v>2.0415813981482225E-3</v>
      </c>
      <c r="GD6" s="21">
        <f t="shared" si="2"/>
        <v>-6.1514454822893362E-3</v>
      </c>
      <c r="GE6" s="21">
        <f t="shared" si="2"/>
        <v>2.0586467972686109E-3</v>
      </c>
      <c r="GF6" s="21">
        <f t="shared" si="2"/>
        <v>-4.8019203049858624E-4</v>
      </c>
      <c r="GG6" s="21">
        <f t="shared" si="2"/>
        <v>-1.9063210918032483E-3</v>
      </c>
      <c r="GH6" s="21">
        <f t="shared" si="2"/>
        <v>-1.3676903391789874E-3</v>
      </c>
      <c r="GI6" s="21">
        <f t="shared" si="2"/>
        <v>-2.6537199297890076E-3</v>
      </c>
      <c r="GJ6" s="21">
        <f t="shared" si="2"/>
        <v>-9.4658384540849448E-4</v>
      </c>
      <c r="GK6" s="21">
        <f t="shared" si="2"/>
        <v>1.7872323679125495E-3</v>
      </c>
      <c r="GL6" s="21">
        <f t="shared" si="2"/>
        <v>-6.4554046037262128E-3</v>
      </c>
      <c r="GM6" s="21">
        <f t="shared" si="2"/>
        <v>-3.0815072784700572E-3</v>
      </c>
      <c r="GN6" s="21">
        <f t="shared" si="2"/>
        <v>-2.9046076466475741E-3</v>
      </c>
      <c r="GO6" s="21">
        <f t="shared" si="2"/>
        <v>-3.496584413067699E-3</v>
      </c>
      <c r="GP6" s="21">
        <f t="shared" si="2"/>
        <v>-5.6413016471114968E-3</v>
      </c>
      <c r="GQ6" s="21">
        <f t="shared" si="2"/>
        <v>-1.1796549469941201E-3</v>
      </c>
      <c r="GR6" s="21">
        <f t="shared" si="2"/>
        <v>-7.0562983063255117E-3</v>
      </c>
      <c r="GS6" s="21">
        <f t="shared" si="2"/>
        <v>-4.4732076594412949E-3</v>
      </c>
      <c r="GT6" s="21">
        <f t="shared" si="2"/>
        <v>-2.0679472034183192E-3</v>
      </c>
      <c r="GU6" s="21">
        <f t="shared" si="2"/>
        <v>2.6410417632679842E-3</v>
      </c>
      <c r="GV6" s="22">
        <f>BG$113+BG$114*$EX6</f>
        <v>1.0021257678613535E-3</v>
      </c>
      <c r="GW6" s="22">
        <f>BH$113+BH$114*$EX6</f>
        <v>-2.3657042419903407E-3</v>
      </c>
      <c r="GX6" s="3">
        <f>CZ6-EY6</f>
        <v>-1.22366139754227E-2</v>
      </c>
      <c r="GY6" s="3">
        <f>DA6-EZ6</f>
        <v>-4.1860288910461098E-2</v>
      </c>
      <c r="GZ6" s="3">
        <f>DB6-FA6</f>
        <v>1.2075482425098068E-2</v>
      </c>
      <c r="HA6" s="3">
        <f>DC6-FB6</f>
        <v>-1.5160731859618175E-2</v>
      </c>
      <c r="HB6" s="3">
        <f>DD6-FC6</f>
        <v>-4.5228445674487614E-4</v>
      </c>
      <c r="HC6" s="3">
        <f>DE6-FD6</f>
        <v>-2.6587930175693665E-3</v>
      </c>
      <c r="HD6" s="3">
        <f>DF6-FE6</f>
        <v>-7.2907492809781132E-3</v>
      </c>
      <c r="HE6" s="3">
        <f>DG6-FF6</f>
        <v>-1.8323362553903856E-2</v>
      </c>
      <c r="HF6" s="3">
        <f>DH6-FG6</f>
        <v>-8.0124523180841335E-3</v>
      </c>
      <c r="HG6" s="3">
        <f>DI6-FH6</f>
        <v>3.8676336870278862E-2</v>
      </c>
      <c r="HH6" s="3">
        <f>DJ6-FI6</f>
        <v>2.6441595032213498E-2</v>
      </c>
      <c r="HI6" s="3">
        <f>DK6-FJ6</f>
        <v>-3.1896220437559415E-2</v>
      </c>
      <c r="HJ6" s="3">
        <f>DL6-FK6</f>
        <v>6.5037375573570491E-2</v>
      </c>
      <c r="HK6" s="3">
        <f>DM6-FL6</f>
        <v>2.5651545616575303E-2</v>
      </c>
      <c r="HL6" s="3">
        <f>DN6-FM6</f>
        <v>1.3289662164439046E-2</v>
      </c>
      <c r="HM6" s="3">
        <f>DO6-FN6</f>
        <v>-1.2572706054193097E-3</v>
      </c>
      <c r="HN6" s="3">
        <f>DP6-FO6</f>
        <v>3.6516526925563501E-2</v>
      </c>
      <c r="HO6" s="3">
        <f>DQ6-FP6</f>
        <v>-6.353616880467562E-3</v>
      </c>
      <c r="HP6" s="3">
        <f>DR6-FQ6</f>
        <v>-1.2958776897518703E-2</v>
      </c>
      <c r="HQ6" s="3">
        <f>DS6-FR6</f>
        <v>-2.3457241032359888E-3</v>
      </c>
      <c r="HR6" s="3">
        <f>DT6-FS6</f>
        <v>-1.653375885982155E-2</v>
      </c>
      <c r="HS6" s="3">
        <f>DU6-FT6</f>
        <v>-3.2787361542834383E-2</v>
      </c>
      <c r="HT6" s="3">
        <f>DV6-FU6</f>
        <v>-2.8665228778325318E-2</v>
      </c>
      <c r="HU6" s="3">
        <f>DW6-FV6</f>
        <v>-2.9194121783222005E-2</v>
      </c>
      <c r="HV6" s="3">
        <f>DX6-FW6</f>
        <v>-1.8020788759050825E-2</v>
      </c>
      <c r="HW6" s="3">
        <f>DY6-FX6</f>
        <v>-3.1025575682339435E-2</v>
      </c>
      <c r="HX6" s="3">
        <f>DZ6-FY6</f>
        <v>-1.3287966580498724E-2</v>
      </c>
      <c r="HY6" s="3">
        <f>EA6-FZ6</f>
        <v>6.6670644272722304E-2</v>
      </c>
      <c r="HZ6" s="3">
        <f>EB6-GA6</f>
        <v>-2.2868327496097067E-2</v>
      </c>
      <c r="IA6" s="3">
        <f>EC6-GB6</f>
        <v>3.0837157719307663E-2</v>
      </c>
      <c r="IB6" s="3">
        <f>ED6-GC6</f>
        <v>2.908291771750407E-2</v>
      </c>
      <c r="IC6" s="3">
        <f>EE6-GD6</f>
        <v>2.1698584539970147E-3</v>
      </c>
      <c r="ID6" s="3">
        <f>EF6-GE6</f>
        <v>-1.0256808932802871E-2</v>
      </c>
      <c r="IE6" s="3">
        <f>EG6-GF6</f>
        <v>-2.8470900773727792E-3</v>
      </c>
      <c r="IF6" s="3">
        <f>EH6-GG6</f>
        <v>-2.158608817458238E-2</v>
      </c>
      <c r="IG6" s="3">
        <f>EI6-GH6</f>
        <v>-6.1737267852587409E-5</v>
      </c>
      <c r="IH6" s="3">
        <f>EJ6-GI6</f>
        <v>-7.2888665863544292E-3</v>
      </c>
      <c r="II6" s="3">
        <f>EK6-GJ6</f>
        <v>2.6802111372303955E-2</v>
      </c>
      <c r="IJ6" s="3">
        <f>EL6-GK6</f>
        <v>1.093889932353166E-2</v>
      </c>
      <c r="IK6" s="3">
        <f>EM6-GL6</f>
        <v>-2.8399236090770295E-2</v>
      </c>
      <c r="IL6" s="3">
        <f>EN6-GM6</f>
        <v>3.6386011827415347E-2</v>
      </c>
      <c r="IM6" s="3">
        <f>EO6-GN6</f>
        <v>8.8016334986473939E-4</v>
      </c>
      <c r="IN6" s="3">
        <f>EP6-GO6</f>
        <v>3.2315640361494755E-3</v>
      </c>
      <c r="IO6" s="3">
        <f>EQ6-GP6</f>
        <v>-3.889709952763964E-3</v>
      </c>
      <c r="IP6" s="3">
        <f>ER6-GQ6</f>
        <v>3.3596694589802405E-2</v>
      </c>
      <c r="IQ6" s="3">
        <f>ES6-GR6</f>
        <v>-3.2009205272506575E-4</v>
      </c>
      <c r="IR6" s="3">
        <f>ET6-GS6</f>
        <v>-1.5432592528034491E-2</v>
      </c>
      <c r="IS6" s="3">
        <f>EU6-GT6</f>
        <v>-3.6091642035026347E-3</v>
      </c>
      <c r="IT6" s="3">
        <f>EV6-GU6</f>
        <v>-2.157852423543807E-2</v>
      </c>
      <c r="IU6" s="3">
        <f>EW6-GV6</f>
        <v>6.6429265399143234E-2</v>
      </c>
      <c r="IV6" s="3">
        <f t="shared" si="7"/>
        <v>0</v>
      </c>
    </row>
    <row r="7" spans="1:256" x14ac:dyDescent="0.2">
      <c r="A7">
        <v>103.4</v>
      </c>
      <c r="B7">
        <v>19.02</v>
      </c>
      <c r="C7">
        <v>183.9</v>
      </c>
      <c r="D7">
        <v>100.5455</v>
      </c>
      <c r="E7">
        <v>74.23</v>
      </c>
      <c r="F7">
        <v>174.8</v>
      </c>
      <c r="G7">
        <v>121.35</v>
      </c>
      <c r="H7">
        <v>89.46</v>
      </c>
      <c r="I7">
        <v>113.6</v>
      </c>
      <c r="J7">
        <v>7.3490000000000002</v>
      </c>
      <c r="K7">
        <v>87.65</v>
      </c>
      <c r="L7">
        <v>64.180000000000007</v>
      </c>
      <c r="M7">
        <v>64.78</v>
      </c>
      <c r="N7">
        <v>33.475000000000001</v>
      </c>
      <c r="O7">
        <v>24.51</v>
      </c>
      <c r="P7">
        <v>68.400000000000006</v>
      </c>
      <c r="Q7">
        <v>16.53</v>
      </c>
      <c r="R7">
        <v>78.099999999999994</v>
      </c>
      <c r="S7">
        <v>33</v>
      </c>
      <c r="T7">
        <v>16.100000000000001</v>
      </c>
      <c r="U7">
        <v>118.95</v>
      </c>
      <c r="V7">
        <v>4.3639999999999999</v>
      </c>
      <c r="W7">
        <v>12.95</v>
      </c>
      <c r="X7">
        <v>14.27</v>
      </c>
      <c r="Y7">
        <v>7.157</v>
      </c>
      <c r="Z7">
        <v>47.17</v>
      </c>
      <c r="AA7">
        <v>74.41</v>
      </c>
      <c r="AB7">
        <v>50.21</v>
      </c>
      <c r="AC7">
        <v>6.6020000000000003</v>
      </c>
      <c r="AD7">
        <v>14.945</v>
      </c>
      <c r="AE7">
        <v>2.6739999999999999</v>
      </c>
      <c r="AF7">
        <v>35.21</v>
      </c>
      <c r="AG7">
        <v>226.5</v>
      </c>
      <c r="AH7">
        <v>175.95</v>
      </c>
      <c r="AI7">
        <v>5.25</v>
      </c>
      <c r="AJ7">
        <v>182.85</v>
      </c>
      <c r="AK7">
        <v>14.2</v>
      </c>
      <c r="AL7">
        <v>31.82</v>
      </c>
      <c r="AM7">
        <v>76.02</v>
      </c>
      <c r="AN7">
        <v>86.61</v>
      </c>
      <c r="AO7">
        <v>5.8884999999999996</v>
      </c>
      <c r="AP7">
        <v>92.07</v>
      </c>
      <c r="AQ7">
        <v>49.55</v>
      </c>
      <c r="AR7">
        <v>131.6</v>
      </c>
      <c r="AS7">
        <v>72.5</v>
      </c>
      <c r="AT7">
        <v>10.154999999999999</v>
      </c>
      <c r="AU7">
        <v>225.45</v>
      </c>
      <c r="AV7">
        <v>48.145000000000003</v>
      </c>
      <c r="AW7">
        <v>18.215</v>
      </c>
      <c r="AX7" s="4">
        <v>145.55000000000001</v>
      </c>
      <c r="AY7" s="7">
        <v>3559.59</v>
      </c>
      <c r="AZ7" s="12">
        <f>(1+0.317/100)^(1/52)-1</f>
        <v>6.0866970456485703E-5</v>
      </c>
      <c r="BA7" s="2">
        <f t="shared" si="3"/>
        <v>1.8217626784835073E-2</v>
      </c>
      <c r="BB7" s="2">
        <f t="shared" si="0"/>
        <v>2.5060630557801167E-2</v>
      </c>
      <c r="BC7" s="2">
        <f t="shared" si="0"/>
        <v>1.9401330376940029E-2</v>
      </c>
      <c r="BD7" s="2">
        <f t="shared" si="0"/>
        <v>4.5862961375712219E-2</v>
      </c>
      <c r="BE7" s="2">
        <f t="shared" si="0"/>
        <v>3.7166410507195824E-2</v>
      </c>
      <c r="BF7" s="2">
        <f t="shared" si="0"/>
        <v>2.6725403817914994E-2</v>
      </c>
      <c r="BG7" s="2">
        <f t="shared" si="0"/>
        <v>-2.0559210526315264E-3</v>
      </c>
      <c r="BH7" s="2">
        <f t="shared" si="0"/>
        <v>7.7728962487326747E-3</v>
      </c>
      <c r="BI7" s="2">
        <f t="shared" si="0"/>
        <v>7.9847908745247054E-2</v>
      </c>
      <c r="BJ7" s="2">
        <f t="shared" si="0"/>
        <v>3.5799859055673178E-2</v>
      </c>
      <c r="BK7" s="2">
        <f t="shared" si="0"/>
        <v>3.2026374661485946E-2</v>
      </c>
      <c r="BL7" s="2">
        <f t="shared" si="0"/>
        <v>3.2662912308930148E-2</v>
      </c>
      <c r="BM7" s="2">
        <f t="shared" si="0"/>
        <v>4.483870967741943E-2</v>
      </c>
      <c r="BN7" s="2">
        <f t="shared" si="0"/>
        <v>3.1905055487053247E-2</v>
      </c>
      <c r="BO7" s="2">
        <f t="shared" si="0"/>
        <v>4.3200680995956642E-2</v>
      </c>
      <c r="BP7" s="2">
        <f t="shared" si="0"/>
        <v>3.3701072993803871E-2</v>
      </c>
      <c r="BQ7" s="2">
        <f t="shared" si="0"/>
        <v>6.199807259877943E-2</v>
      </c>
      <c r="BR7" s="2">
        <f t="shared" si="0"/>
        <v>6.5048411291422248E-2</v>
      </c>
      <c r="BS7" s="2">
        <f t="shared" si="0"/>
        <v>7.4393618753052282E-2</v>
      </c>
      <c r="BT7" s="2">
        <f t="shared" si="0"/>
        <v>1.0671688637790444E-2</v>
      </c>
      <c r="BU7" s="2">
        <f t="shared" si="0"/>
        <v>5.4988913525498839E-2</v>
      </c>
      <c r="BV7" s="2">
        <f t="shared" si="0"/>
        <v>4.1527446300715809E-2</v>
      </c>
      <c r="BW7" s="2">
        <f t="shared" si="0"/>
        <v>1.2905748924520788E-2</v>
      </c>
      <c r="BX7" s="2">
        <f t="shared" si="0"/>
        <v>-1.7217630853994526E-2</v>
      </c>
      <c r="BY7" s="2">
        <f t="shared" si="0"/>
        <v>-2.3696682464455776E-3</v>
      </c>
      <c r="BZ7" s="2">
        <f t="shared" si="0"/>
        <v>1.4845094664371894E-2</v>
      </c>
      <c r="CA7" s="2">
        <f t="shared" si="0"/>
        <v>1.1692726036709677E-2</v>
      </c>
      <c r="CB7" s="2">
        <f t="shared" si="0"/>
        <v>8.4800691368694059E-2</v>
      </c>
      <c r="CC7" s="2">
        <f t="shared" si="0"/>
        <v>1.3820638820638775E-2</v>
      </c>
      <c r="CD7" s="2">
        <f t="shared" si="0"/>
        <v>5.1724137931034475E-2</v>
      </c>
      <c r="CE7" s="2">
        <f t="shared" si="0"/>
        <v>6.3643595863166036E-2</v>
      </c>
      <c r="CF7" s="2">
        <f t="shared" si="0"/>
        <v>2.9833284586136433E-2</v>
      </c>
      <c r="CG7" s="2">
        <f t="shared" si="0"/>
        <v>9.4731754470758878E-2</v>
      </c>
      <c r="CH7" s="2">
        <f t="shared" si="0"/>
        <v>-3.5361842105263275E-2</v>
      </c>
      <c r="CI7" s="2">
        <f t="shared" si="0"/>
        <v>8.6506622516556275E-2</v>
      </c>
      <c r="CJ7" s="2">
        <f t="shared" si="0"/>
        <v>1.1338495575221152E-2</v>
      </c>
      <c r="CK7" s="2">
        <f t="shared" si="0"/>
        <v>1.3561741613133504E-2</v>
      </c>
      <c r="CL7" s="2">
        <f t="shared" si="0"/>
        <v>4.3449745859976963E-2</v>
      </c>
      <c r="CM7" s="2">
        <f t="shared" si="0"/>
        <v>3.1059270310592524E-2</v>
      </c>
      <c r="CN7" s="2">
        <f t="shared" si="0"/>
        <v>5.1602719766877136E-2</v>
      </c>
      <c r="CO7" s="2">
        <f t="shared" si="0"/>
        <v>5.5892267967292852E-2</v>
      </c>
      <c r="CP7" s="2">
        <f t="shared" si="0"/>
        <v>1.2648482182137988E-2</v>
      </c>
      <c r="CQ7" s="2">
        <f t="shared" si="0"/>
        <v>7.2626907673990715E-2</v>
      </c>
      <c r="CR7" s="2">
        <f t="shared" si="0"/>
        <v>4.986039090546468E-2</v>
      </c>
      <c r="CS7" s="2">
        <f t="shared" si="0"/>
        <v>2.6912181303116123E-2</v>
      </c>
      <c r="CT7" s="2">
        <f t="shared" si="0"/>
        <v>-4.9212598425207865E-4</v>
      </c>
      <c r="CU7" s="2">
        <f t="shared" si="0"/>
        <v>2.6405645344866668E-2</v>
      </c>
      <c r="CV7" s="2">
        <f t="shared" si="0"/>
        <v>9.3291404612159123E-3</v>
      </c>
      <c r="CW7" s="2">
        <f t="shared" si="0"/>
        <v>3.1426953567383897E-2</v>
      </c>
      <c r="CX7" s="2">
        <f t="shared" si="0"/>
        <v>3.9642857142857313E-2</v>
      </c>
      <c r="CY7" s="10">
        <f t="shared" si="4"/>
        <v>3.4683324273966809E-2</v>
      </c>
      <c r="CZ7" s="3">
        <f t="shared" si="5"/>
        <v>1.8156759814378587E-2</v>
      </c>
      <c r="DA7" s="3">
        <f t="shared" si="1"/>
        <v>2.4999763587344681E-2</v>
      </c>
      <c r="DB7" s="3">
        <f t="shared" si="1"/>
        <v>1.9340463406483543E-2</v>
      </c>
      <c r="DC7" s="3">
        <f t="shared" si="1"/>
        <v>4.5802094405255733E-2</v>
      </c>
      <c r="DD7" s="3">
        <f t="shared" si="1"/>
        <v>3.7105543536739338E-2</v>
      </c>
      <c r="DE7" s="3">
        <f t="shared" si="1"/>
        <v>2.6664536847458509E-2</v>
      </c>
      <c r="DF7" s="3">
        <f t="shared" si="1"/>
        <v>-2.1167880230880121E-3</v>
      </c>
      <c r="DG7" s="3">
        <f t="shared" si="1"/>
        <v>7.712029278276189E-3</v>
      </c>
      <c r="DH7" s="3">
        <f t="shared" si="1"/>
        <v>7.9787041774790568E-2</v>
      </c>
      <c r="DI7" s="3">
        <f t="shared" si="1"/>
        <v>3.5738992085216692E-2</v>
      </c>
      <c r="DJ7" s="3">
        <f t="shared" si="1"/>
        <v>3.196550769102946E-2</v>
      </c>
      <c r="DK7" s="3">
        <f t="shared" si="1"/>
        <v>3.2602045338473662E-2</v>
      </c>
      <c r="DL7" s="3">
        <f t="shared" si="1"/>
        <v>4.4777842706962945E-2</v>
      </c>
      <c r="DM7" s="3">
        <f t="shared" si="1"/>
        <v>3.1844188516596761E-2</v>
      </c>
      <c r="DN7" s="3">
        <f t="shared" si="1"/>
        <v>4.3139814025500156E-2</v>
      </c>
      <c r="DO7" s="3">
        <f t="shared" si="1"/>
        <v>3.3640206023347385E-2</v>
      </c>
      <c r="DP7" s="3">
        <f t="shared" si="1"/>
        <v>6.1937205628322944E-2</v>
      </c>
      <c r="DQ7" s="3">
        <f t="shared" si="1"/>
        <v>6.4987544320965762E-2</v>
      </c>
      <c r="DR7" s="3">
        <f t="shared" si="1"/>
        <v>7.4332751782595796E-2</v>
      </c>
      <c r="DS7" s="3">
        <f t="shared" si="1"/>
        <v>1.0610821667333958E-2</v>
      </c>
      <c r="DT7" s="3">
        <f t="shared" si="1"/>
        <v>5.4928046555042354E-2</v>
      </c>
      <c r="DU7" s="3">
        <f t="shared" si="1"/>
        <v>4.1466579330259323E-2</v>
      </c>
      <c r="DV7" s="3">
        <f t="shared" si="1"/>
        <v>1.2844881954064302E-2</v>
      </c>
      <c r="DW7" s="3">
        <f t="shared" si="1"/>
        <v>-1.7278497824451011E-2</v>
      </c>
      <c r="DX7" s="3">
        <f t="shared" si="1"/>
        <v>-2.4305352169020633E-3</v>
      </c>
      <c r="DY7" s="3">
        <f t="shared" si="1"/>
        <v>1.4784227693915408E-2</v>
      </c>
      <c r="DZ7" s="3">
        <f t="shared" si="1"/>
        <v>1.1631859066253192E-2</v>
      </c>
      <c r="EA7" s="3">
        <f t="shared" si="1"/>
        <v>8.4739824398237573E-2</v>
      </c>
      <c r="EB7" s="3">
        <f t="shared" si="1"/>
        <v>1.375977185018229E-2</v>
      </c>
      <c r="EC7" s="3">
        <f t="shared" si="1"/>
        <v>5.1663270960577989E-2</v>
      </c>
      <c r="ED7" s="3">
        <f t="shared" si="1"/>
        <v>6.358272889270955E-2</v>
      </c>
      <c r="EE7" s="3">
        <f t="shared" si="1"/>
        <v>2.9772417615679947E-2</v>
      </c>
      <c r="EF7" s="3">
        <f t="shared" si="1"/>
        <v>9.4670887500302392E-2</v>
      </c>
      <c r="EG7" s="3">
        <f t="shared" si="1"/>
        <v>-3.542270907571976E-2</v>
      </c>
      <c r="EH7" s="3">
        <f t="shared" si="1"/>
        <v>8.644575554609979E-2</v>
      </c>
      <c r="EI7" s="3">
        <f t="shared" si="1"/>
        <v>1.1277628604764667E-2</v>
      </c>
      <c r="EJ7" s="3">
        <f t="shared" si="1"/>
        <v>1.3500874642677019E-2</v>
      </c>
      <c r="EK7" s="3">
        <f t="shared" si="1"/>
        <v>4.3388878889520477E-2</v>
      </c>
      <c r="EL7" s="3">
        <f t="shared" si="1"/>
        <v>3.0998403340136038E-2</v>
      </c>
      <c r="EM7" s="3">
        <f t="shared" si="1"/>
        <v>5.1541852796420651E-2</v>
      </c>
      <c r="EN7" s="3">
        <f t="shared" si="1"/>
        <v>5.5831400996836367E-2</v>
      </c>
      <c r="EO7" s="3">
        <f t="shared" si="1"/>
        <v>1.2587615211681502E-2</v>
      </c>
      <c r="EP7" s="3">
        <f t="shared" si="1"/>
        <v>7.2566040703534229E-2</v>
      </c>
      <c r="EQ7" s="3">
        <f t="shared" si="1"/>
        <v>4.9799523935008194E-2</v>
      </c>
      <c r="ER7" s="3">
        <f t="shared" si="1"/>
        <v>2.6851314332659637E-2</v>
      </c>
      <c r="ES7" s="3">
        <f t="shared" si="1"/>
        <v>-5.5299295470856435E-4</v>
      </c>
      <c r="ET7" s="3">
        <f t="shared" si="1"/>
        <v>2.6344778374410183E-2</v>
      </c>
      <c r="EU7" s="3">
        <f t="shared" si="1"/>
        <v>9.2682734907594266E-3</v>
      </c>
      <c r="EV7" s="3">
        <f t="shared" si="1"/>
        <v>3.1366086596927412E-2</v>
      </c>
      <c r="EW7" s="18">
        <f t="shared" si="1"/>
        <v>3.9581990172400827E-2</v>
      </c>
      <c r="EX7" s="11">
        <f t="shared" si="1"/>
        <v>3.4622457303510323E-2</v>
      </c>
      <c r="EY7" s="21">
        <f t="shared" si="6"/>
        <v>2.8863462901078604E-2</v>
      </c>
      <c r="EZ7" s="21">
        <f t="shared" si="2"/>
        <v>1.1249517298529729E-2</v>
      </c>
      <c r="FA7" s="21">
        <f t="shared" si="2"/>
        <v>2.6618797471336206E-2</v>
      </c>
      <c r="FB7" s="21">
        <f t="shared" si="2"/>
        <v>4.2535651099748939E-2</v>
      </c>
      <c r="FC7" s="21">
        <f t="shared" si="2"/>
        <v>5.4469463749454584E-2</v>
      </c>
      <c r="FD7" s="21">
        <f t="shared" si="2"/>
        <v>3.7584191683909814E-2</v>
      </c>
      <c r="FE7" s="21">
        <f t="shared" si="2"/>
        <v>5.1768278140984572E-2</v>
      </c>
      <c r="FF7" s="21">
        <f t="shared" si="2"/>
        <v>4.1051387809015745E-2</v>
      </c>
      <c r="FG7" s="21">
        <f t="shared" si="2"/>
        <v>3.7335780539811757E-2</v>
      </c>
      <c r="FH7" s="21">
        <f t="shared" si="2"/>
        <v>3.082171339859421E-2</v>
      </c>
      <c r="FI7" s="21">
        <f t="shared" si="2"/>
        <v>3.2097181236619581E-2</v>
      </c>
      <c r="FJ7" s="21">
        <f t="shared" si="2"/>
        <v>3.2790132242839116E-2</v>
      </c>
      <c r="FK7" s="21">
        <f t="shared" si="2"/>
        <v>3.4635225944494842E-2</v>
      </c>
      <c r="FL7" s="21">
        <f t="shared" si="2"/>
        <v>3.7783619578896484E-2</v>
      </c>
      <c r="FM7" s="21">
        <f t="shared" si="2"/>
        <v>2.3837260294319366E-2</v>
      </c>
      <c r="FN7" s="21">
        <f t="shared" si="2"/>
        <v>2.9707481646233536E-2</v>
      </c>
      <c r="FO7" s="21">
        <f t="shared" si="2"/>
        <v>4.4883532920058457E-2</v>
      </c>
      <c r="FP7" s="21">
        <f t="shared" si="2"/>
        <v>4.6576381124836877E-2</v>
      </c>
      <c r="FQ7" s="21">
        <f t="shared" si="2"/>
        <v>3.7830032707697657E-2</v>
      </c>
      <c r="FR7" s="21">
        <f t="shared" si="2"/>
        <v>2.7501116036484918E-2</v>
      </c>
      <c r="FS7" s="21">
        <f t="shared" si="2"/>
        <v>2.1091403978720457E-2</v>
      </c>
      <c r="FT7" s="21">
        <f t="shared" si="2"/>
        <v>4.2683357758844701E-2</v>
      </c>
      <c r="FU7" s="21">
        <f t="shared" si="2"/>
        <v>3.5126304743168905E-2</v>
      </c>
      <c r="FV7" s="21">
        <f t="shared" si="2"/>
        <v>2.562667468994936E-2</v>
      </c>
      <c r="FW7" s="21">
        <f t="shared" si="2"/>
        <v>3.2869429000693777E-2</v>
      </c>
      <c r="FX7" s="21">
        <f t="shared" si="2"/>
        <v>2.7487937805157441E-2</v>
      </c>
      <c r="FY7" s="21">
        <f t="shared" si="2"/>
        <v>3.4444157534732539E-2</v>
      </c>
      <c r="FZ7" s="21">
        <f t="shared" si="2"/>
        <v>3.5803516323500123E-2</v>
      </c>
      <c r="GA7" s="21">
        <f t="shared" si="2"/>
        <v>3.0017992392351266E-2</v>
      </c>
      <c r="GB7" s="21">
        <f t="shared" si="2"/>
        <v>3.6222346934957579E-2</v>
      </c>
      <c r="GC7" s="21">
        <f t="shared" si="2"/>
        <v>2.8612032962690138E-2</v>
      </c>
      <c r="GD7" s="21">
        <f t="shared" si="2"/>
        <v>2.998493615184555E-2</v>
      </c>
      <c r="GE7" s="21">
        <f t="shared" si="2"/>
        <v>4.6175934936315353E-2</v>
      </c>
      <c r="GF7" s="21">
        <f t="shared" si="2"/>
        <v>2.8724315215150092E-2</v>
      </c>
      <c r="GG7" s="21">
        <f t="shared" si="2"/>
        <v>2.0271067835979612E-2</v>
      </c>
      <c r="GH7" s="21">
        <f t="shared" si="2"/>
        <v>2.7774505824877137E-2</v>
      </c>
      <c r="GI7" s="21">
        <f t="shared" si="2"/>
        <v>2.6964744855707448E-2</v>
      </c>
      <c r="GJ7" s="21">
        <f t="shared" si="2"/>
        <v>4.8728965137483204E-2</v>
      </c>
      <c r="GK7" s="21">
        <f t="shared" si="2"/>
        <v>4.4931939395718462E-2</v>
      </c>
      <c r="GL7" s="21">
        <f t="shared" si="2"/>
        <v>3.2526566168602833E-2</v>
      </c>
      <c r="GM7" s="21">
        <f t="shared" si="2"/>
        <v>3.9015356584708775E-2</v>
      </c>
      <c r="GN7" s="21">
        <f t="shared" si="2"/>
        <v>3.4386304868717354E-2</v>
      </c>
      <c r="GO7" s="21">
        <f t="shared" si="2"/>
        <v>4.5044289042501386E-2</v>
      </c>
      <c r="GP7" s="21">
        <f t="shared" si="2"/>
        <v>4.0891143588486327E-2</v>
      </c>
      <c r="GQ7" s="21">
        <f t="shared" si="2"/>
        <v>4.2134147011787387E-2</v>
      </c>
      <c r="GR7" s="21">
        <f t="shared" si="2"/>
        <v>3.137869200548854E-2</v>
      </c>
      <c r="GS7" s="21">
        <f t="shared" si="2"/>
        <v>2.1923383800497454E-2</v>
      </c>
      <c r="GT7" s="21">
        <f t="shared" si="2"/>
        <v>1.8657950036373883E-2</v>
      </c>
      <c r="GU7" s="21">
        <f t="shared" si="2"/>
        <v>4.1352354285418988E-2</v>
      </c>
      <c r="GV7" s="22">
        <f>BG$113+BG$114*$EX7</f>
        <v>4.4108665158627935E-2</v>
      </c>
      <c r="GW7" s="22">
        <f>BH$113+BH$114*$EX7</f>
        <v>3.4622457303510323E-2</v>
      </c>
      <c r="GX7" s="3">
        <f>CZ7-EY7</f>
        <v>-1.0706703086700017E-2</v>
      </c>
      <c r="GY7" s="3">
        <f>DA7-EZ7</f>
        <v>1.3750246288814952E-2</v>
      </c>
      <c r="GZ7" s="3">
        <f>DB7-FA7</f>
        <v>-7.2783340648526623E-3</v>
      </c>
      <c r="HA7" s="3">
        <f>DC7-FB7</f>
        <v>3.2664433055067943E-3</v>
      </c>
      <c r="HB7" s="3">
        <f>DD7-FC7</f>
        <v>-1.7363920212715246E-2</v>
      </c>
      <c r="HC7" s="3">
        <f>DE7-FD7</f>
        <v>-1.0919654836451305E-2</v>
      </c>
      <c r="HD7" s="3">
        <f>DF7-FE7</f>
        <v>-5.3885066164072584E-2</v>
      </c>
      <c r="HE7" s="3">
        <f>DG7-FF7</f>
        <v>-3.3339358530739556E-2</v>
      </c>
      <c r="HF7" s="3">
        <f>DH7-FG7</f>
        <v>4.2451261234978811E-2</v>
      </c>
      <c r="HG7" s="3">
        <f>DI7-FH7</f>
        <v>4.9172786866224817E-3</v>
      </c>
      <c r="HH7" s="3">
        <f>DJ7-FI7</f>
        <v>-1.3167354559012051E-4</v>
      </c>
      <c r="HI7" s="3">
        <f>DK7-FJ7</f>
        <v>-1.8808690436545455E-4</v>
      </c>
      <c r="HJ7" s="3">
        <f>DL7-FK7</f>
        <v>1.0142616762468103E-2</v>
      </c>
      <c r="HK7" s="3">
        <f>DM7-FL7</f>
        <v>-5.9394310622997229E-3</v>
      </c>
      <c r="HL7" s="3">
        <f>DN7-FM7</f>
        <v>1.930255373118079E-2</v>
      </c>
      <c r="HM7" s="3">
        <f>DO7-FN7</f>
        <v>3.9327243771138491E-3</v>
      </c>
      <c r="HN7" s="3">
        <f>DP7-FO7</f>
        <v>1.7053672708264488E-2</v>
      </c>
      <c r="HO7" s="3">
        <f>DQ7-FP7</f>
        <v>1.8411163196128885E-2</v>
      </c>
      <c r="HP7" s="3">
        <f>DR7-FQ7</f>
        <v>3.6502719074898139E-2</v>
      </c>
      <c r="HQ7" s="3">
        <f>DS7-FR7</f>
        <v>-1.689029436915096E-2</v>
      </c>
      <c r="HR7" s="3">
        <f>DT7-FS7</f>
        <v>3.3836642576321893E-2</v>
      </c>
      <c r="HS7" s="3">
        <f>DU7-FT7</f>
        <v>-1.2167784285853772E-3</v>
      </c>
      <c r="HT7" s="3">
        <f>DV7-FU7</f>
        <v>-2.2281422789104603E-2</v>
      </c>
      <c r="HU7" s="3">
        <f>DW7-FV7</f>
        <v>-4.2905172514400375E-2</v>
      </c>
      <c r="HV7" s="3">
        <f>DX7-FW7</f>
        <v>-3.529996421759584E-2</v>
      </c>
      <c r="HW7" s="3">
        <f>DY7-FX7</f>
        <v>-1.2703710111242033E-2</v>
      </c>
      <c r="HX7" s="3">
        <f>DZ7-FY7</f>
        <v>-2.2812298468479347E-2</v>
      </c>
      <c r="HY7" s="3">
        <f>EA7-FZ7</f>
        <v>4.893630807473745E-2</v>
      </c>
      <c r="HZ7" s="3">
        <f>EB7-GA7</f>
        <v>-1.6258220542168977E-2</v>
      </c>
      <c r="IA7" s="3">
        <f>EC7-GB7</f>
        <v>1.544092402562041E-2</v>
      </c>
      <c r="IB7" s="3">
        <f>ED7-GC7</f>
        <v>3.4970695930019412E-2</v>
      </c>
      <c r="IC7" s="3">
        <f>EE7-GD7</f>
        <v>-2.1251853616560332E-4</v>
      </c>
      <c r="ID7" s="3">
        <f>EF7-GE7</f>
        <v>4.8494952563987039E-2</v>
      </c>
      <c r="IE7" s="3">
        <f>EG7-GF7</f>
        <v>-6.4147024290869853E-2</v>
      </c>
      <c r="IF7" s="3">
        <f>EH7-GG7</f>
        <v>6.6174687710120181E-2</v>
      </c>
      <c r="IG7" s="3">
        <f>EI7-GH7</f>
        <v>-1.649687722011247E-2</v>
      </c>
      <c r="IH7" s="3">
        <f>EJ7-GI7</f>
        <v>-1.3463870213030429E-2</v>
      </c>
      <c r="II7" s="3">
        <f>EK7-GJ7</f>
        <v>-5.3400862479627276E-3</v>
      </c>
      <c r="IJ7" s="3">
        <f>EL7-GK7</f>
        <v>-1.3933536055582424E-2</v>
      </c>
      <c r="IK7" s="3">
        <f>EM7-GL7</f>
        <v>1.9015286627817818E-2</v>
      </c>
      <c r="IL7" s="3">
        <f>EN7-GM7</f>
        <v>1.6816044412127591E-2</v>
      </c>
      <c r="IM7" s="3">
        <f>EO7-GN7</f>
        <v>-2.1798689657035852E-2</v>
      </c>
      <c r="IN7" s="3">
        <f>EP7-GO7</f>
        <v>2.7521751661032844E-2</v>
      </c>
      <c r="IO7" s="3">
        <f>EQ7-GP7</f>
        <v>8.9083803465218672E-3</v>
      </c>
      <c r="IP7" s="3">
        <f>ER7-GQ7</f>
        <v>-1.528283267912775E-2</v>
      </c>
      <c r="IQ7" s="3">
        <f>ES7-GR7</f>
        <v>-3.1931684960197104E-2</v>
      </c>
      <c r="IR7" s="3">
        <f>ET7-GS7</f>
        <v>4.4213945739127285E-3</v>
      </c>
      <c r="IS7" s="3">
        <f>EU7-GT7</f>
        <v>-9.389676545614456E-3</v>
      </c>
      <c r="IT7" s="3">
        <f>EV7-GU7</f>
        <v>-9.9862676884915763E-3</v>
      </c>
      <c r="IU7" s="3">
        <f>EW7-GV7</f>
        <v>-4.5266749862271083E-3</v>
      </c>
      <c r="IV7" s="3">
        <f t="shared" si="7"/>
        <v>0</v>
      </c>
    </row>
    <row r="8" spans="1:256" x14ac:dyDescent="0.2">
      <c r="A8">
        <v>109.3</v>
      </c>
      <c r="B8">
        <v>19.600000000000001</v>
      </c>
      <c r="C8">
        <v>184.15</v>
      </c>
      <c r="D8">
        <v>104.6818</v>
      </c>
      <c r="E8">
        <v>75.88</v>
      </c>
      <c r="F8">
        <v>173.9</v>
      </c>
      <c r="G8">
        <v>122.7</v>
      </c>
      <c r="H8">
        <v>90.14</v>
      </c>
      <c r="I8">
        <v>115.1</v>
      </c>
      <c r="J8">
        <v>7.8</v>
      </c>
      <c r="K8">
        <v>89.1</v>
      </c>
      <c r="L8">
        <v>65.010000000000005</v>
      </c>
      <c r="M8">
        <v>67.88</v>
      </c>
      <c r="N8">
        <v>34.53</v>
      </c>
      <c r="O8">
        <v>25</v>
      </c>
      <c r="P8">
        <v>68.52</v>
      </c>
      <c r="Q8">
        <v>17.414999999999999</v>
      </c>
      <c r="R8">
        <v>79.5</v>
      </c>
      <c r="S8">
        <v>33.085000000000001</v>
      </c>
      <c r="T8">
        <v>16.61</v>
      </c>
      <c r="U8">
        <v>120.25</v>
      </c>
      <c r="V8">
        <v>4.5780000000000003</v>
      </c>
      <c r="W8">
        <v>13.83</v>
      </c>
      <c r="X8">
        <v>14.59</v>
      </c>
      <c r="Y8">
        <v>7.0659999999999998</v>
      </c>
      <c r="Z8">
        <v>48</v>
      </c>
      <c r="AA8">
        <v>78.89</v>
      </c>
      <c r="AB8">
        <v>51.88</v>
      </c>
      <c r="AC8">
        <v>6.8959999999999999</v>
      </c>
      <c r="AD8">
        <v>15.755000000000001</v>
      </c>
      <c r="AE8">
        <v>2.8420000000000001</v>
      </c>
      <c r="AF8">
        <v>36.314999999999998</v>
      </c>
      <c r="AG8">
        <v>238.1</v>
      </c>
      <c r="AH8">
        <v>180.3</v>
      </c>
      <c r="AI8">
        <v>5.59</v>
      </c>
      <c r="AJ8">
        <v>188.55</v>
      </c>
      <c r="AK8">
        <v>15</v>
      </c>
      <c r="AL8">
        <v>33.159999999999997</v>
      </c>
      <c r="AM8">
        <v>78.13</v>
      </c>
      <c r="AN8">
        <v>89.69</v>
      </c>
      <c r="AO8">
        <v>6.1935000000000002</v>
      </c>
      <c r="AP8">
        <v>93.84</v>
      </c>
      <c r="AQ8">
        <v>52.28</v>
      </c>
      <c r="AR8">
        <v>132</v>
      </c>
      <c r="AS8">
        <v>74.5</v>
      </c>
      <c r="AT8">
        <v>10.5</v>
      </c>
      <c r="AU8">
        <v>229.6</v>
      </c>
      <c r="AV8">
        <v>48.125</v>
      </c>
      <c r="AW8">
        <v>18.745000000000001</v>
      </c>
      <c r="AX8" s="4">
        <v>144.19999999999999</v>
      </c>
      <c r="AY8" s="7">
        <v>3658.79</v>
      </c>
      <c r="AZ8" s="12">
        <f>(1+0.418/100)^(1/52)-1</f>
        <v>8.0220295722188695E-5</v>
      </c>
      <c r="BA8" s="2">
        <f t="shared" si="3"/>
        <v>5.7059961315280461E-2</v>
      </c>
      <c r="BB8" s="2">
        <f t="shared" si="0"/>
        <v>3.0494216614090464E-2</v>
      </c>
      <c r="BC8" s="2">
        <f t="shared" si="0"/>
        <v>1.3594344752583254E-3</v>
      </c>
      <c r="BD8" s="2">
        <f t="shared" si="0"/>
        <v>4.1138588997021053E-2</v>
      </c>
      <c r="BE8" s="2">
        <f t="shared" si="0"/>
        <v>2.2228209618752492E-2</v>
      </c>
      <c r="BF8" s="2">
        <f t="shared" si="0"/>
        <v>-5.1487414187643132E-3</v>
      </c>
      <c r="BG8" s="2">
        <f t="shared" si="0"/>
        <v>1.1124845488257096E-2</v>
      </c>
      <c r="BH8" s="2">
        <f t="shared" si="0"/>
        <v>7.6011625307401687E-3</v>
      </c>
      <c r="BI8" s="2">
        <f t="shared" si="0"/>
        <v>1.3204225352112742E-2</v>
      </c>
      <c r="BJ8" s="2">
        <f t="shared" si="0"/>
        <v>6.1368893727037577E-2</v>
      </c>
      <c r="BK8" s="2">
        <f t="shared" si="0"/>
        <v>1.6543069024529178E-2</v>
      </c>
      <c r="BL8" s="2">
        <f t="shared" ref="BL8:BL54" si="8">(L8/L7)-1</f>
        <v>1.2932377687753238E-2</v>
      </c>
      <c r="BM8" s="2">
        <f t="shared" ref="BM8:BM54" si="9">(M8/M7)-1</f>
        <v>4.7854276011114472E-2</v>
      </c>
      <c r="BN8" s="2">
        <f t="shared" ref="BN8:BN54" si="10">(N8/N7)-1</f>
        <v>3.1516056758775113E-2</v>
      </c>
      <c r="BO8" s="2">
        <f t="shared" ref="BO8:BO54" si="11">(O8/O7)-1</f>
        <v>1.9991840065279431E-2</v>
      </c>
      <c r="BP8" s="2">
        <f t="shared" ref="BP8:BP54" si="12">(P8/P7)-1</f>
        <v>1.7543859649120641E-3</v>
      </c>
      <c r="BQ8" s="2">
        <f t="shared" ref="BQ8:BQ54" si="13">(Q8/Q7)-1</f>
        <v>5.353901996370225E-2</v>
      </c>
      <c r="BR8" s="2">
        <f t="shared" ref="BR8:BR54" si="14">(R8/R7)-1</f>
        <v>1.7925736235595569E-2</v>
      </c>
      <c r="BS8" s="2">
        <f t="shared" ref="BS8:BS54" si="15">(S8/S7)-1</f>
        <v>2.5757575757576756E-3</v>
      </c>
      <c r="BT8" s="2">
        <f t="shared" ref="BT8:BT54" si="16">(T8/T7)-1</f>
        <v>3.1677018633540222E-2</v>
      </c>
      <c r="BU8" s="2">
        <f t="shared" ref="BU8:BU54" si="17">(U8/U7)-1</f>
        <v>1.0928961748633892E-2</v>
      </c>
      <c r="BV8" s="2">
        <f t="shared" ref="BV8:BV54" si="18">(V8/V7)-1</f>
        <v>4.9037580201650055E-2</v>
      </c>
      <c r="BW8" s="2">
        <f t="shared" ref="BW8:BW54" si="19">(W8/W7)-1</f>
        <v>6.7953667953668084E-2</v>
      </c>
      <c r="BX8" s="2">
        <f t="shared" ref="BX8:BX54" si="20">(X8/X7)-1</f>
        <v>2.2424667133847276E-2</v>
      </c>
      <c r="BY8" s="2">
        <f t="shared" ref="BY8:BY54" si="21">(Y8/Y7)-1</f>
        <v>-1.271482464719853E-2</v>
      </c>
      <c r="BZ8" s="2">
        <f t="shared" ref="BZ8:BZ54" si="22">(Z8/Z7)-1</f>
        <v>1.7595929616281536E-2</v>
      </c>
      <c r="CA8" s="2">
        <f t="shared" ref="CA8:CA54" si="23">(AA8/AA7)-1</f>
        <v>6.020696142991544E-2</v>
      </c>
      <c r="CB8" s="2">
        <f t="shared" ref="CB8:CB54" si="24">(AB8/AB7)-1</f>
        <v>3.3260306711810461E-2</v>
      </c>
      <c r="CC8" s="2">
        <f t="shared" ref="CC8:CC54" si="25">(AC8/AC7)-1</f>
        <v>4.4531960012117455E-2</v>
      </c>
      <c r="CD8" s="2">
        <f t="shared" ref="CD8:CD54" si="26">(AD8/AD7)-1</f>
        <v>5.4198728671796648E-2</v>
      </c>
      <c r="CE8" s="2">
        <f t="shared" ref="CE8:CE54" si="27">(AE8/AE7)-1</f>
        <v>6.2827225130890119E-2</v>
      </c>
      <c r="CF8" s="2">
        <f t="shared" ref="CF8:CF54" si="28">(AF8/AF7)-1</f>
        <v>3.1383129792672548E-2</v>
      </c>
      <c r="CG8" s="2">
        <f t="shared" ref="CG8:CG54" si="29">(AG8/AG7)-1</f>
        <v>5.1214128035319995E-2</v>
      </c>
      <c r="CH8" s="2">
        <f t="shared" ref="CH8:CH54" si="30">(AH8/AH7)-1</f>
        <v>2.4722932651321639E-2</v>
      </c>
      <c r="CI8" s="2">
        <f t="shared" ref="CI8:CI54" si="31">(AI8/AI7)-1</f>
        <v>6.4761904761904798E-2</v>
      </c>
      <c r="CJ8" s="2">
        <f t="shared" ref="CJ8:CJ54" si="32">(AJ8/AJ7)-1</f>
        <v>3.1173092698933536E-2</v>
      </c>
      <c r="CK8" s="2">
        <f t="shared" ref="CK8:CK54" si="33">(AK8/AK7)-1</f>
        <v>5.6338028169014231E-2</v>
      </c>
      <c r="CL8" s="2">
        <f t="shared" ref="CL8:CL54" si="34">(AL8/AL7)-1</f>
        <v>4.2111879321181434E-2</v>
      </c>
      <c r="CM8" s="2">
        <f t="shared" ref="CM8:CM54" si="35">(AM8/AM7)-1</f>
        <v>2.7755853722704504E-2</v>
      </c>
      <c r="CN8" s="2">
        <f t="shared" ref="CN8:CN54" si="36">(AN8/AN7)-1</f>
        <v>3.5561713428010622E-2</v>
      </c>
      <c r="CO8" s="2">
        <f t="shared" ref="CO8:CO54" si="37">(AO8/AO7)-1</f>
        <v>5.1795873312388663E-2</v>
      </c>
      <c r="CP8" s="2">
        <f t="shared" ref="CP8:CP54" si="38">(AP8/AP7)-1</f>
        <v>1.9224503095470968E-2</v>
      </c>
      <c r="CQ8" s="2">
        <f t="shared" ref="CQ8:CQ54" si="39">(AQ8/AQ7)-1</f>
        <v>5.5095862764884096E-2</v>
      </c>
      <c r="CR8" s="2">
        <f t="shared" ref="CR8:CR54" si="40">(AR8/AR7)-1</f>
        <v>3.0395136778116338E-3</v>
      </c>
      <c r="CS8" s="2">
        <f t="shared" ref="CS8:CS54" si="41">(AS8/AS7)-1</f>
        <v>2.7586206896551779E-2</v>
      </c>
      <c r="CT8" s="2">
        <f t="shared" ref="CT8:CT54" si="42">(AT8/AT7)-1</f>
        <v>3.3973412112260126E-2</v>
      </c>
      <c r="CU8" s="2">
        <f t="shared" ref="CU8:CU54" si="43">(AU8/AU7)-1</f>
        <v>1.8407629186072416E-2</v>
      </c>
      <c r="CV8" s="2">
        <f t="shared" ref="CV8:CV54" si="44">(AV8/AV7)-1</f>
        <v>-4.1541177692394626E-4</v>
      </c>
      <c r="CW8" s="2">
        <f t="shared" ref="CW8:CW54" si="45">(AW8/AW7)-1</f>
        <v>2.9096898160856588E-2</v>
      </c>
      <c r="CX8" s="2">
        <f t="shared" ref="CX8:CX54" si="46">(AX8/AX7)-1</f>
        <v>-9.2751631741671003E-3</v>
      </c>
      <c r="CY8" s="10">
        <f t="shared" si="4"/>
        <v>2.7868378099724866E-2</v>
      </c>
      <c r="CZ8" s="3">
        <f t="shared" si="5"/>
        <v>5.6979741019558272E-2</v>
      </c>
      <c r="DA8" s="3">
        <f t="shared" si="1"/>
        <v>3.0413996318368275E-2</v>
      </c>
      <c r="DB8" s="3">
        <f t="shared" si="1"/>
        <v>1.2792141795361367E-3</v>
      </c>
      <c r="DC8" s="3">
        <f t="shared" si="1"/>
        <v>4.1058368701298864E-2</v>
      </c>
      <c r="DD8" s="3">
        <f t="shared" si="1"/>
        <v>2.2147989323030304E-2</v>
      </c>
      <c r="DE8" s="3">
        <f t="shared" si="1"/>
        <v>-5.2289617144865019E-3</v>
      </c>
      <c r="DF8" s="3">
        <f t="shared" ref="DF8:DF54" si="47">(G8/G7- $AZ8)-1</f>
        <v>1.1044625192534907E-2</v>
      </c>
      <c r="DG8" s="3">
        <f t="shared" ref="DG8:DG54" si="48">(H8/H7- $AZ8)-1</f>
        <v>7.52094223501798E-3</v>
      </c>
      <c r="DH8" s="3">
        <f t="shared" ref="DH8:DH54" si="49">(I8/I7- $AZ8)-1</f>
        <v>1.3124005056390553E-2</v>
      </c>
      <c r="DI8" s="3">
        <f t="shared" ref="DI8:DI54" si="50">(J8/J7- $AZ8)-1</f>
        <v>6.1288673431315388E-2</v>
      </c>
      <c r="DJ8" s="3">
        <f t="shared" ref="DJ8:DJ54" si="51">(K8/K7- $AZ8)-1</f>
        <v>1.6462848728806989E-2</v>
      </c>
      <c r="DK8" s="3">
        <f t="shared" ref="DK8:DK54" si="52">(L8/L7- $AZ8)-1</f>
        <v>1.2852157392031049E-2</v>
      </c>
      <c r="DL8" s="3">
        <f t="shared" ref="DL8:DL54" si="53">(M8/M7- $AZ8)-1</f>
        <v>4.7774055715392283E-2</v>
      </c>
      <c r="DM8" s="3">
        <f t="shared" ref="DM8:DM54" si="54">(N8/N7- $AZ8)-1</f>
        <v>3.1435836463052924E-2</v>
      </c>
      <c r="DN8" s="3">
        <f t="shared" ref="DN8:DN54" si="55">(O8/O7- $AZ8)-1</f>
        <v>1.9911619769557243E-2</v>
      </c>
      <c r="DO8" s="3">
        <f t="shared" ref="DO8:DO54" si="56">(P8/P7- $AZ8)-1</f>
        <v>1.6741656691898754E-3</v>
      </c>
      <c r="DP8" s="3">
        <f t="shared" ref="DP8:DP54" si="57">(Q8/Q7- $AZ8)-1</f>
        <v>5.3458799667980061E-2</v>
      </c>
      <c r="DQ8" s="3">
        <f t="shared" ref="DQ8:DQ54" si="58">(R8/R7- $AZ8)-1</f>
        <v>1.784551593987338E-2</v>
      </c>
      <c r="DR8" s="3">
        <f t="shared" ref="DR8:DR54" si="59">(S8/S7- $AZ8)-1</f>
        <v>2.4955372800354869E-3</v>
      </c>
      <c r="DS8" s="3">
        <f t="shared" ref="DS8:DS54" si="60">(T8/T7- $AZ8)-1</f>
        <v>3.1596798337818033E-2</v>
      </c>
      <c r="DT8" s="3">
        <f t="shared" ref="DT8:DT54" si="61">(U8/U7- $AZ8)-1</f>
        <v>1.0848741452911703E-2</v>
      </c>
      <c r="DU8" s="3">
        <f t="shared" ref="DU8:DU54" si="62">(V8/V7- $AZ8)-1</f>
        <v>4.8957359905927866E-2</v>
      </c>
      <c r="DV8" s="3">
        <f t="shared" ref="DV8:DV54" si="63">(W8/W7- $AZ8)-1</f>
        <v>6.7873447657945896E-2</v>
      </c>
      <c r="DW8" s="3">
        <f t="shared" ref="DW8:DW54" si="64">(X8/X7- $AZ8)-1</f>
        <v>2.2344446838125087E-2</v>
      </c>
      <c r="DX8" s="3">
        <f t="shared" ref="DX8:DX54" si="65">(Y8/Y7- $AZ8)-1</f>
        <v>-1.2795044942920719E-2</v>
      </c>
      <c r="DY8" s="3">
        <f t="shared" ref="DY8:DY54" si="66">(Z8/Z7- $AZ8)-1</f>
        <v>1.7515709320559347E-2</v>
      </c>
      <c r="DZ8" s="3">
        <f t="shared" ref="DZ8:DZ54" si="67">(AA8/AA7- $AZ8)-1</f>
        <v>6.0126741134193251E-2</v>
      </c>
      <c r="EA8" s="3">
        <f t="shared" ref="EA8:EA54" si="68">(AB8/AB7- $AZ8)-1</f>
        <v>3.3180086416088272E-2</v>
      </c>
      <c r="EB8" s="3">
        <f t="shared" ref="EB8:EB54" si="69">(AC8/AC7- $AZ8)-1</f>
        <v>4.4451739716395267E-2</v>
      </c>
      <c r="EC8" s="3">
        <f t="shared" ref="EC8:EC54" si="70">(AD8/AD7- $AZ8)-1</f>
        <v>5.4118508376074459E-2</v>
      </c>
      <c r="ED8" s="3">
        <f t="shared" ref="ED8:ED54" si="71">(AE8/AE7- $AZ8)-1</f>
        <v>6.274700483516793E-2</v>
      </c>
      <c r="EE8" s="3">
        <f t="shared" ref="EE8:EE54" si="72">(AF8/AF7- $AZ8)-1</f>
        <v>3.130290949695036E-2</v>
      </c>
      <c r="EF8" s="3">
        <f t="shared" ref="EF8:EF54" si="73">(AG8/AG7- $AZ8)-1</f>
        <v>5.1133907739597806E-2</v>
      </c>
      <c r="EG8" s="3">
        <f t="shared" ref="EG8:EG54" si="74">(AH8/AH7- $AZ8)-1</f>
        <v>2.464271235559945E-2</v>
      </c>
      <c r="EH8" s="3">
        <f t="shared" ref="EH8:EH54" si="75">(AI8/AI7- $AZ8)-1</f>
        <v>6.468168446618261E-2</v>
      </c>
      <c r="EI8" s="3">
        <f t="shared" ref="EI8:EI54" si="76">(AJ8/AJ7- $AZ8)-1</f>
        <v>3.1092872403211347E-2</v>
      </c>
      <c r="EJ8" s="3">
        <f t="shared" ref="EJ8:EJ54" si="77">(AK8/AK7- $AZ8)-1</f>
        <v>5.6257807873292043E-2</v>
      </c>
      <c r="EK8" s="3">
        <f t="shared" ref="EK8:EK54" si="78">(AL8/AL7- $AZ8)-1</f>
        <v>4.2031659025459245E-2</v>
      </c>
      <c r="EL8" s="3">
        <f t="shared" ref="EL8:EL54" si="79">(AM8/AM7- $AZ8)-1</f>
        <v>2.7675633426982316E-2</v>
      </c>
      <c r="EM8" s="3">
        <f t="shared" ref="EM8:EM54" si="80">(AN8/AN7- $AZ8)-1</f>
        <v>3.5481493132288433E-2</v>
      </c>
      <c r="EN8" s="3">
        <f t="shared" ref="EN8:EN54" si="81">(AO8/AO7- $AZ8)-1</f>
        <v>5.1715653016666474E-2</v>
      </c>
      <c r="EO8" s="3">
        <f t="shared" ref="EO8:EO54" si="82">(AP8/AP7- $AZ8)-1</f>
        <v>1.914428279974878E-2</v>
      </c>
      <c r="EP8" s="3">
        <f t="shared" ref="EP8:EP54" si="83">(AQ8/AQ7- $AZ8)-1</f>
        <v>5.5015642469161907E-2</v>
      </c>
      <c r="EQ8" s="3">
        <f t="shared" ref="EQ8:EQ54" si="84">(AR8/AR7- $AZ8)-1</f>
        <v>2.9592933820894451E-3</v>
      </c>
      <c r="ER8" s="3">
        <f t="shared" ref="ER8:ER54" si="85">(AS8/AS7- $AZ8)-1</f>
        <v>2.7505986600829591E-2</v>
      </c>
      <c r="ES8" s="3">
        <f t="shared" ref="ES8:ES54" si="86">(AT8/AT7- $AZ8)-1</f>
        <v>3.3893191816537938E-2</v>
      </c>
      <c r="ET8" s="3">
        <f t="shared" ref="ET8:ET54" si="87">(AU8/AU7- $AZ8)-1</f>
        <v>1.8327408890350227E-2</v>
      </c>
      <c r="EU8" s="3">
        <f t="shared" ref="EU8:EU54" si="88">(AV8/AV7- $AZ8)-1</f>
        <v>-4.9563207264613496E-4</v>
      </c>
      <c r="EV8" s="3">
        <f t="shared" ref="EV8:EV54" si="89">(AW8/AW7- $AZ8)-1</f>
        <v>2.9016677865134399E-2</v>
      </c>
      <c r="EW8" s="18">
        <f t="shared" ref="EW8:EW54" si="90">(AX8/AX7- $AZ8)-1</f>
        <v>-9.355383469889289E-3</v>
      </c>
      <c r="EX8" s="11">
        <f t="shared" ref="EX8:EX54" si="91">(AY8/AY7- $AZ8)-1</f>
        <v>2.7788157804002678E-2</v>
      </c>
      <c r="EY8" s="21">
        <f t="shared" si="6"/>
        <v>2.2740126256829751E-2</v>
      </c>
      <c r="EZ8" s="21">
        <f t="shared" si="2"/>
        <v>8.9396611431095622E-3</v>
      </c>
      <c r="FA8" s="21">
        <f t="shared" si="2"/>
        <v>2.1898973072792465E-2</v>
      </c>
      <c r="FB8" s="21">
        <f t="shared" si="2"/>
        <v>3.4460746615414144E-2</v>
      </c>
      <c r="FC8" s="21">
        <f t="shared" si="2"/>
        <v>4.5101420282608475E-2</v>
      </c>
      <c r="FD8" s="21">
        <f t="shared" si="2"/>
        <v>3.0580996149273534E-2</v>
      </c>
      <c r="FE8" s="21">
        <f t="shared" si="2"/>
        <v>4.2935387236960498E-2</v>
      </c>
      <c r="FF8" s="21">
        <f t="shared" si="2"/>
        <v>3.2771786824638882E-2</v>
      </c>
      <c r="FG8" s="21">
        <f t="shared" si="2"/>
        <v>2.9567678239659455E-2</v>
      </c>
      <c r="FH8" s="21">
        <f t="shared" si="2"/>
        <v>2.441266081780203E-2</v>
      </c>
      <c r="FI8" s="21">
        <f t="shared" si="2"/>
        <v>2.5956494072896793E-2</v>
      </c>
      <c r="FJ8" s="21">
        <f t="shared" ref="FJ8:FJ54" si="92">U$113+U$114*$EX8</f>
        <v>2.6521194535744863E-2</v>
      </c>
      <c r="FK8" s="21">
        <f t="shared" ref="FK8:FK54" si="93">V$113+V$114*$EX8</f>
        <v>2.7936141715038536E-2</v>
      </c>
      <c r="FL8" s="21">
        <f t="shared" ref="FL8:FL54" si="94">W$113+W$114*$EX8</f>
        <v>2.9890991489286579E-2</v>
      </c>
      <c r="FM8" s="21">
        <f t="shared" ref="FM8:FM54" si="95">X$113+X$114*$EX8</f>
        <v>1.8915381144110798E-2</v>
      </c>
      <c r="FN8" s="21">
        <f t="shared" ref="FN8:FN54" si="96">Y$113+Y$114*$EX8</f>
        <v>2.3746299523263417E-2</v>
      </c>
      <c r="FO8" s="21">
        <f t="shared" ref="FO8:FO54" si="97">Z$113+Z$114*$EX8</f>
        <v>3.5209396899961241E-2</v>
      </c>
      <c r="FP8" s="21">
        <f t="shared" ref="FP8:FP54" si="98">AA$113+AA$114*$EX8</f>
        <v>3.7834425327671645E-2</v>
      </c>
      <c r="FQ8" s="21">
        <f t="shared" ref="FQ8:FQ54" si="99">AB$113+AB$114*$EX8</f>
        <v>3.0967592362969164E-2</v>
      </c>
      <c r="FR8" s="21">
        <f t="shared" ref="FR8:FR54" si="100">AC$113+AC$114*$EX8</f>
        <v>2.1405607866965153E-2</v>
      </c>
      <c r="FS8" s="21">
        <f t="shared" ref="FS8:FS54" si="101">AD$113+AD$114*$EX8</f>
        <v>1.6861843611559964E-2</v>
      </c>
      <c r="FT8" s="21">
        <f t="shared" ref="FT8:FT54" si="102">AE$113+AE$114*$EX8</f>
        <v>3.495443453803973E-2</v>
      </c>
      <c r="FU8" s="21">
        <f t="shared" ref="FU8:FU54" si="103">AF$113+AF$114*$EX8</f>
        <v>2.8590238444255886E-2</v>
      </c>
      <c r="FV8" s="21">
        <f t="shared" ref="FV8:FV54" si="104">AG$113+AG$114*$EX8</f>
        <v>2.0483533378045163E-2</v>
      </c>
      <c r="FW8" s="21">
        <f t="shared" ref="FW8:FW54" si="105">AH$113+AH$114*$EX8</f>
        <v>2.7376529040070673E-2</v>
      </c>
      <c r="FX8" s="21">
        <f t="shared" ref="FX8:FX54" si="106">AI$113+AI$114*$EX8</f>
        <v>2.2169806441628259E-2</v>
      </c>
      <c r="FY8" s="21">
        <f t="shared" ref="FY8:FY54" si="107">AJ$113+AJ$114*$EX8</f>
        <v>2.714741683032661E-2</v>
      </c>
      <c r="FZ8" s="21">
        <f t="shared" ref="FZ8:FZ54" si="108">AK$113+AK$114*$EX8</f>
        <v>2.8667322816844025E-2</v>
      </c>
      <c r="GA8" s="21">
        <f t="shared" ref="GA8:GA54" si="109">AL$113+AL$114*$EX8</f>
        <v>2.3825604569252635E-2</v>
      </c>
      <c r="GB8" s="21">
        <f t="shared" ref="GB8:GB54" si="110">AM$113+AM$114*$EX8</f>
        <v>2.9174560906741996E-2</v>
      </c>
      <c r="GC8" s="21">
        <f t="shared" ref="GC8:GC54" si="111">AN$113+AN$114*$EX8</f>
        <v>2.3702612860643187E-2</v>
      </c>
      <c r="GD8" s="21">
        <f t="shared" ref="GD8:GD54" si="112">AO$113+AO$114*$EX8</f>
        <v>2.3308019954959656E-2</v>
      </c>
      <c r="GE8" s="21">
        <f t="shared" ref="GE8:GE54" si="113">AP$113+AP$114*$EX8</f>
        <v>3.8024387315398298E-2</v>
      </c>
      <c r="GF8" s="21">
        <f t="shared" ref="GF8:GF54" si="114">AQ$113+AQ$114*$EX8</f>
        <v>2.3328200866325876E-2</v>
      </c>
      <c r="GG8" s="21">
        <f t="shared" ref="GG8:GG54" si="115">AR$113+AR$114*$EX8</f>
        <v>1.6173353548042266E-2</v>
      </c>
      <c r="GH8" s="21">
        <f t="shared" ref="GH8:GH54" si="116">AS$113+AS$114*$EX8</f>
        <v>2.2389904689360862E-2</v>
      </c>
      <c r="GI8" s="21">
        <f t="shared" ref="GI8:GI54" si="117">AT$113+AT$114*$EX8</f>
        <v>2.1492143607043164E-2</v>
      </c>
      <c r="GJ8" s="21">
        <f t="shared" ref="GJ8:GJ54" si="118">AU$113+AU$114*$EX8</f>
        <v>3.9550418127680773E-2</v>
      </c>
      <c r="GK8" s="21">
        <f t="shared" ref="GK8:GK54" si="119">AV$113+AV$114*$EX8</f>
        <v>3.6960095504969426E-2</v>
      </c>
      <c r="GL8" s="21">
        <f t="shared" ref="GL8:GL54" si="120">AW$113+AW$114*$EX8</f>
        <v>2.5323870705855307E-2</v>
      </c>
      <c r="GM8" s="21">
        <f t="shared" ref="GM8:GM54" si="121">AX$113+AX$114*$EX8</f>
        <v>3.1237122587405346E-2</v>
      </c>
      <c r="GN8" s="21">
        <f t="shared" ref="GN8:GN54" si="122">AY$113+AY$114*$EX8</f>
        <v>2.7496066097957378E-2</v>
      </c>
      <c r="GO8" s="21">
        <f t="shared" ref="GO8:GO54" si="123">AZ$113+AZ$114*$EX8</f>
        <v>3.6075395934500626E-2</v>
      </c>
      <c r="GP8" s="21">
        <f t="shared" ref="GP8:GP54" si="124">BA$113+BA$114*$EX8</f>
        <v>3.2293347593859566E-2</v>
      </c>
      <c r="GQ8" s="21">
        <f t="shared" ref="GQ8:GQ54" si="125">BB$113+BB$114*$EX8</f>
        <v>3.4131059464856249E-2</v>
      </c>
      <c r="GR8" s="21">
        <f t="shared" ref="GR8:GR54" si="126">BC$113+BC$114*$EX8</f>
        <v>2.4277062076450757E-2</v>
      </c>
      <c r="GS8" s="21">
        <f t="shared" ref="GS8:GS54" si="127">BD$113+BD$114*$EX8</f>
        <v>1.7046087815363212E-2</v>
      </c>
      <c r="GT8" s="21">
        <f t="shared" ref="GT8:GT54" si="128">BE$113+BE$114*$EX8</f>
        <v>1.4828427745613016E-2</v>
      </c>
      <c r="GU8" s="21">
        <f t="shared" ref="GU8:GU54" si="129">BF$113+BF$114*$EX8</f>
        <v>3.4199668324805109E-2</v>
      </c>
      <c r="GV8" s="22">
        <f t="shared" ref="GV8:GW54" si="130">BG$113+BG$114*$EX8</f>
        <v>3.614387349896625E-2</v>
      </c>
      <c r="GW8" s="22">
        <f t="shared" si="130"/>
        <v>2.7788157804002678E-2</v>
      </c>
      <c r="GX8" s="3">
        <f>CZ8-EY8</f>
        <v>3.4239614762728521E-2</v>
      </c>
      <c r="GY8" s="3">
        <f>DA8-EZ8</f>
        <v>2.1474335175258714E-2</v>
      </c>
      <c r="GZ8" s="3">
        <f>DB8-FA8</f>
        <v>-2.0619758893256328E-2</v>
      </c>
      <c r="HA8" s="3">
        <f>DC8-FB8</f>
        <v>6.5976220858847204E-3</v>
      </c>
      <c r="HB8" s="3">
        <f>DD8-FC8</f>
        <v>-2.2953430959578171E-2</v>
      </c>
      <c r="HC8" s="3">
        <f>DE8-FD8</f>
        <v>-3.5809957863760039E-2</v>
      </c>
      <c r="HD8" s="3">
        <f>DF8-FE8</f>
        <v>-3.1890762044425591E-2</v>
      </c>
      <c r="HE8" s="3">
        <f>DG8-FF8</f>
        <v>-2.5250844589620902E-2</v>
      </c>
      <c r="HF8" s="3">
        <f>DH8-FG8</f>
        <v>-1.6443673183268902E-2</v>
      </c>
      <c r="HG8" s="3">
        <f>DI8-FH8</f>
        <v>3.6876012613513358E-2</v>
      </c>
      <c r="HH8" s="3">
        <f>DJ8-FI8</f>
        <v>-9.4936453440898037E-3</v>
      </c>
      <c r="HI8" s="3">
        <f>DK8-FJ8</f>
        <v>-1.3669037143713814E-2</v>
      </c>
      <c r="HJ8" s="3">
        <f>DL8-FK8</f>
        <v>1.9837914000353746E-2</v>
      </c>
      <c r="HK8" s="3">
        <f>DM8-FL8</f>
        <v>1.5448449737663454E-3</v>
      </c>
      <c r="HL8" s="3">
        <f>DN8-FM8</f>
        <v>9.9623862544644462E-4</v>
      </c>
      <c r="HM8" s="3">
        <f>DO8-FN8</f>
        <v>-2.2072133854073542E-2</v>
      </c>
      <c r="HN8" s="3">
        <f>DP8-FO8</f>
        <v>1.824940276801882E-2</v>
      </c>
      <c r="HO8" s="3">
        <f>DQ8-FP8</f>
        <v>-1.9988909387798265E-2</v>
      </c>
      <c r="HP8" s="3">
        <f>DR8-FQ8</f>
        <v>-2.8472055082933677E-2</v>
      </c>
      <c r="HQ8" s="3">
        <f>DS8-FR8</f>
        <v>1.019119047085288E-2</v>
      </c>
      <c r="HR8" s="3">
        <f>DT8-FS8</f>
        <v>-6.0131021586482605E-3</v>
      </c>
      <c r="HS8" s="3">
        <f>DU8-FT8</f>
        <v>1.4002925367888136E-2</v>
      </c>
      <c r="HT8" s="3">
        <f>DV8-FU8</f>
        <v>3.928320921369001E-2</v>
      </c>
      <c r="HU8" s="3">
        <f>DW8-FV8</f>
        <v>1.8609134600799243E-3</v>
      </c>
      <c r="HV8" s="3">
        <f>DX8-FW8</f>
        <v>-4.0171573982991392E-2</v>
      </c>
      <c r="HW8" s="3">
        <f>DY8-FX8</f>
        <v>-4.6540971210689112E-3</v>
      </c>
      <c r="HX8" s="3">
        <f>DZ8-FY8</f>
        <v>3.2979324303866644E-2</v>
      </c>
      <c r="HY8" s="3">
        <f>EA8-FZ8</f>
        <v>4.5127635992442475E-3</v>
      </c>
      <c r="HZ8" s="3">
        <f>EB8-GA8</f>
        <v>2.0626135147142632E-2</v>
      </c>
      <c r="IA8" s="3">
        <f>EC8-GB8</f>
        <v>2.4943947469332463E-2</v>
      </c>
      <c r="IB8" s="3">
        <f>ED8-GC8</f>
        <v>3.9044391974524743E-2</v>
      </c>
      <c r="IC8" s="3">
        <f>EE8-GD8</f>
        <v>7.9948895419907039E-3</v>
      </c>
      <c r="ID8" s="3">
        <f>EF8-GE8</f>
        <v>1.3109520424199508E-2</v>
      </c>
      <c r="IE8" s="3">
        <f>EG8-GF8</f>
        <v>1.3145114892735739E-3</v>
      </c>
      <c r="IF8" s="3">
        <f>EH8-GG8</f>
        <v>4.8508330918140344E-2</v>
      </c>
      <c r="IG8" s="3">
        <f>EI8-GH8</f>
        <v>8.7029677138504846E-3</v>
      </c>
      <c r="IH8" s="3">
        <f>EJ8-GI8</f>
        <v>3.4765664266248879E-2</v>
      </c>
      <c r="II8" s="3">
        <f>EK8-GJ8</f>
        <v>2.4812408977784722E-3</v>
      </c>
      <c r="IJ8" s="3">
        <f>EL8-GK8</f>
        <v>-9.2844620779871101E-3</v>
      </c>
      <c r="IK8" s="3">
        <f>EM8-GL8</f>
        <v>1.0157622426433126E-2</v>
      </c>
      <c r="IL8" s="3">
        <f>EN8-GM8</f>
        <v>2.0478530429261128E-2</v>
      </c>
      <c r="IM8" s="3">
        <f>EO8-GN8</f>
        <v>-8.3517832982085982E-3</v>
      </c>
      <c r="IN8" s="3">
        <f>EP8-GO8</f>
        <v>1.8940246534661281E-2</v>
      </c>
      <c r="IO8" s="3">
        <f>EQ8-GP8</f>
        <v>-2.9334054211770121E-2</v>
      </c>
      <c r="IP8" s="3">
        <f>ER8-GQ8</f>
        <v>-6.6250728640266585E-3</v>
      </c>
      <c r="IQ8" s="3">
        <f>ES8-GR8</f>
        <v>9.6161297400871801E-3</v>
      </c>
      <c r="IR8" s="3">
        <f>ET8-GS8</f>
        <v>1.2813210749870151E-3</v>
      </c>
      <c r="IS8" s="3">
        <f>EU8-GT8</f>
        <v>-1.5324059818259151E-2</v>
      </c>
      <c r="IT8" s="3">
        <f>EV8-GU8</f>
        <v>-5.1829904596707096E-3</v>
      </c>
      <c r="IU8" s="3">
        <f>EW8-GV8</f>
        <v>-4.5499256968855539E-2</v>
      </c>
      <c r="IV8" s="3">
        <f t="shared" si="7"/>
        <v>0</v>
      </c>
    </row>
    <row r="9" spans="1:256" x14ac:dyDescent="0.2">
      <c r="A9">
        <v>109.35</v>
      </c>
      <c r="B9">
        <v>19.954999999999998</v>
      </c>
      <c r="C9">
        <v>176.2</v>
      </c>
      <c r="D9">
        <v>103.9091</v>
      </c>
      <c r="E9">
        <v>74.459999999999994</v>
      </c>
      <c r="F9">
        <v>172.8</v>
      </c>
      <c r="G9">
        <v>123.55</v>
      </c>
      <c r="H9">
        <v>89.56</v>
      </c>
      <c r="I9">
        <v>116.75</v>
      </c>
      <c r="J9">
        <v>7.3879999999999999</v>
      </c>
      <c r="K9">
        <v>87.24</v>
      </c>
      <c r="L9">
        <v>67.12</v>
      </c>
      <c r="M9">
        <v>66.56</v>
      </c>
      <c r="N9">
        <v>33.805</v>
      </c>
      <c r="O9">
        <v>24.234999999999999</v>
      </c>
      <c r="P9">
        <v>69.069999999999993</v>
      </c>
      <c r="Q9">
        <v>17.184999999999999</v>
      </c>
      <c r="R9">
        <v>78.53</v>
      </c>
      <c r="S9">
        <v>32.090000000000003</v>
      </c>
      <c r="T9">
        <v>17.53</v>
      </c>
      <c r="U9">
        <v>120.15</v>
      </c>
      <c r="V9">
        <v>4.5659999999999998</v>
      </c>
      <c r="W9">
        <v>13.8</v>
      </c>
      <c r="X9">
        <v>14.89</v>
      </c>
      <c r="Y9">
        <v>7.21</v>
      </c>
      <c r="Z9">
        <v>47.98</v>
      </c>
      <c r="AA9">
        <v>79.489999999999995</v>
      </c>
      <c r="AB9">
        <v>49.695</v>
      </c>
      <c r="AC9">
        <v>6.76</v>
      </c>
      <c r="AD9">
        <v>15.315</v>
      </c>
      <c r="AE9">
        <v>2.8279999999999998</v>
      </c>
      <c r="AF9">
        <v>36.424999999999997</v>
      </c>
      <c r="AG9">
        <v>231.5</v>
      </c>
      <c r="AH9">
        <v>175.5</v>
      </c>
      <c r="AI9">
        <v>5.64</v>
      </c>
      <c r="AJ9">
        <v>190.05</v>
      </c>
      <c r="AK9">
        <v>15.324999999999999</v>
      </c>
      <c r="AL9">
        <v>33.335000000000001</v>
      </c>
      <c r="AM9">
        <v>77.03</v>
      </c>
      <c r="AN9">
        <v>92.75</v>
      </c>
      <c r="AO9">
        <v>5.9288999999999996</v>
      </c>
      <c r="AP9">
        <v>94.66</v>
      </c>
      <c r="AQ9">
        <v>50.27</v>
      </c>
      <c r="AR9">
        <v>130</v>
      </c>
      <c r="AS9">
        <v>70.099999999999994</v>
      </c>
      <c r="AT9">
        <v>10.055</v>
      </c>
      <c r="AU9">
        <v>236.8</v>
      </c>
      <c r="AV9">
        <v>49.145000000000003</v>
      </c>
      <c r="AW9">
        <v>19.25</v>
      </c>
      <c r="AX9" s="4">
        <v>144.65</v>
      </c>
      <c r="AY9" s="7">
        <v>3637.52</v>
      </c>
      <c r="AZ9" s="12">
        <f>(1+0.391/100)^(1/52)-1</f>
        <v>7.5048504791341841E-5</v>
      </c>
      <c r="BA9" s="2">
        <f t="shared" si="3"/>
        <v>4.5745654162843152E-4</v>
      </c>
      <c r="BB9" s="2">
        <f t="shared" ref="BB9:BB54" si="131">(B9/B8)-1</f>
        <v>1.8112244897958929E-2</v>
      </c>
      <c r="BC9" s="2">
        <f t="shared" ref="BC9:BC54" si="132">(C9/C8)-1</f>
        <v>-4.3171327721965858E-2</v>
      </c>
      <c r="BD9" s="2">
        <f t="shared" ref="BD9:BD54" si="133">(D9/D8)-1</f>
        <v>-7.3814168269937808E-3</v>
      </c>
      <c r="BE9" s="2">
        <f t="shared" ref="BE9:BE54" si="134">(E9/E8)-1</f>
        <v>-1.871375856615709E-2</v>
      </c>
      <c r="BF9" s="2">
        <f t="shared" ref="BF9:BF54" si="135">(F9/F8)-1</f>
        <v>-6.3254744105807337E-3</v>
      </c>
      <c r="BG9" s="2">
        <f t="shared" ref="BG9:BG54" si="136">(G9/G8)-1</f>
        <v>6.9274653626731908E-3</v>
      </c>
      <c r="BH9" s="2">
        <f t="shared" ref="BH9:BH54" si="137">(H9/H8)-1</f>
        <v>-6.4344353228311668E-3</v>
      </c>
      <c r="BI9" s="2">
        <f t="shared" ref="BI9:BI54" si="138">(I9/I8)-1</f>
        <v>1.4335360556038346E-2</v>
      </c>
      <c r="BJ9" s="2">
        <f t="shared" ref="BJ9:BJ54" si="139">(J9/J8)-1</f>
        <v>-5.282051282051281E-2</v>
      </c>
      <c r="BK9" s="2">
        <f t="shared" ref="BK9:BK54" si="140">(K9/K8)-1</f>
        <v>-2.0875420875420825E-2</v>
      </c>
      <c r="BL9" s="2">
        <f t="shared" si="8"/>
        <v>3.2456545146900551E-2</v>
      </c>
      <c r="BM9" s="2">
        <f t="shared" si="9"/>
        <v>-1.9446081319976383E-2</v>
      </c>
      <c r="BN9" s="2">
        <f t="shared" si="10"/>
        <v>-2.0996235157833776E-2</v>
      </c>
      <c r="BO9" s="2">
        <f t="shared" si="11"/>
        <v>-3.0600000000000072E-2</v>
      </c>
      <c r="BP9" s="2">
        <f t="shared" si="12"/>
        <v>8.0268534734384556E-3</v>
      </c>
      <c r="BQ9" s="2">
        <f t="shared" si="13"/>
        <v>-1.3207005455067478E-2</v>
      </c>
      <c r="BR9" s="2">
        <f t="shared" si="14"/>
        <v>-1.2201257861635173E-2</v>
      </c>
      <c r="BS9" s="2">
        <f t="shared" si="15"/>
        <v>-3.0074051685053615E-2</v>
      </c>
      <c r="BT9" s="2">
        <f t="shared" si="16"/>
        <v>5.5388320288982662E-2</v>
      </c>
      <c r="BU9" s="2">
        <f t="shared" si="17"/>
        <v>-8.3160083160083165E-4</v>
      </c>
      <c r="BV9" s="2">
        <f t="shared" si="18"/>
        <v>-2.6212319790301919E-3</v>
      </c>
      <c r="BW9" s="2">
        <f t="shared" si="19"/>
        <v>-2.1691973969630851E-3</v>
      </c>
      <c r="BX9" s="2">
        <f t="shared" si="20"/>
        <v>2.0562028786840436E-2</v>
      </c>
      <c r="BY9" s="2">
        <f t="shared" si="21"/>
        <v>2.0379281064251353E-2</v>
      </c>
      <c r="BZ9" s="2">
        <f t="shared" si="22"/>
        <v>-4.166666666667318E-4</v>
      </c>
      <c r="CA9" s="2">
        <f t="shared" si="23"/>
        <v>7.6055266827226298E-3</v>
      </c>
      <c r="CB9" s="2">
        <f t="shared" si="24"/>
        <v>-4.211642251349268E-2</v>
      </c>
      <c r="CC9" s="2">
        <f t="shared" si="25"/>
        <v>-1.9721577726218076E-2</v>
      </c>
      <c r="CD9" s="2">
        <f t="shared" si="26"/>
        <v>-2.7927642018406917E-2</v>
      </c>
      <c r="CE9" s="2">
        <f t="shared" si="27"/>
        <v>-4.9261083743843415E-3</v>
      </c>
      <c r="CF9" s="2">
        <f t="shared" si="28"/>
        <v>3.0290513561888055E-3</v>
      </c>
      <c r="CG9" s="2">
        <f t="shared" si="29"/>
        <v>-2.7719445611087745E-2</v>
      </c>
      <c r="CH9" s="2">
        <f t="shared" si="30"/>
        <v>-2.6622296173045013E-2</v>
      </c>
      <c r="CI9" s="2">
        <f t="shared" si="31"/>
        <v>8.9445438282647061E-3</v>
      </c>
      <c r="CJ9" s="2">
        <f t="shared" si="32"/>
        <v>7.9554494828957267E-3</v>
      </c>
      <c r="CK9" s="2">
        <f t="shared" si="33"/>
        <v>2.1666666666666723E-2</v>
      </c>
      <c r="CL9" s="2">
        <f t="shared" si="34"/>
        <v>5.2774427020507719E-3</v>
      </c>
      <c r="CM9" s="2">
        <f t="shared" si="35"/>
        <v>-1.40790989376679E-2</v>
      </c>
      <c r="CN9" s="2">
        <f t="shared" si="36"/>
        <v>3.4117515888058891E-2</v>
      </c>
      <c r="CO9" s="2">
        <f t="shared" si="37"/>
        <v>-4.2722208767256076E-2</v>
      </c>
      <c r="CP9" s="2">
        <f t="shared" si="38"/>
        <v>8.7382779198634797E-3</v>
      </c>
      <c r="CQ9" s="2">
        <f t="shared" si="39"/>
        <v>-3.8446824789594491E-2</v>
      </c>
      <c r="CR9" s="2">
        <f t="shared" si="40"/>
        <v>-1.5151515151515138E-2</v>
      </c>
      <c r="CS9" s="2">
        <f t="shared" si="41"/>
        <v>-5.9060402684563806E-2</v>
      </c>
      <c r="CT9" s="2">
        <f t="shared" si="42"/>
        <v>-4.2380952380952408E-2</v>
      </c>
      <c r="CU9" s="2">
        <f t="shared" si="43"/>
        <v>3.1358885017421567E-2</v>
      </c>
      <c r="CV9" s="2">
        <f t="shared" si="44"/>
        <v>2.1194805194805211E-2</v>
      </c>
      <c r="CW9" s="2">
        <f t="shared" si="45"/>
        <v>2.6940517471325531E-2</v>
      </c>
      <c r="CX9" s="2">
        <f t="shared" si="46"/>
        <v>3.120665742025075E-3</v>
      </c>
      <c r="CY9" s="10">
        <f t="shared" si="4"/>
        <v>-5.8133973253452487E-3</v>
      </c>
      <c r="CZ9" s="3">
        <f t="shared" si="5"/>
        <v>3.8240803683708968E-4</v>
      </c>
      <c r="DA9" s="3">
        <f t="shared" ref="DA9:DA54" si="141">(B9/B8- $AZ9)-1</f>
        <v>1.8037196393167587E-2</v>
      </c>
      <c r="DB9" s="3">
        <f t="shared" ref="DB9:DB54" si="142">(C9/C8- $AZ9)-1</f>
        <v>-4.3246376226757199E-2</v>
      </c>
      <c r="DC9" s="3">
        <f t="shared" ref="DC9:DC54" si="143">(D9/D8- $AZ9)-1</f>
        <v>-7.4564653317851226E-3</v>
      </c>
      <c r="DD9" s="3">
        <f t="shared" ref="DD9:DD54" si="144">(E9/E8- $AZ9)-1</f>
        <v>-1.8788807070948432E-2</v>
      </c>
      <c r="DE9" s="3">
        <f t="shared" ref="DE9:DE54" si="145">(F9/F8- $AZ9)-1</f>
        <v>-6.4005229153720755E-3</v>
      </c>
      <c r="DF9" s="3">
        <f t="shared" si="47"/>
        <v>6.852416857881849E-3</v>
      </c>
      <c r="DG9" s="3">
        <f t="shared" si="48"/>
        <v>-6.5094838276225087E-3</v>
      </c>
      <c r="DH9" s="3">
        <f t="shared" si="49"/>
        <v>1.4260312051247004E-2</v>
      </c>
      <c r="DI9" s="3">
        <f t="shared" si="50"/>
        <v>-5.2895561325304152E-2</v>
      </c>
      <c r="DJ9" s="3">
        <f t="shared" si="51"/>
        <v>-2.0950469380212167E-2</v>
      </c>
      <c r="DK9" s="3">
        <f t="shared" si="52"/>
        <v>3.2381496642109209E-2</v>
      </c>
      <c r="DL9" s="3">
        <f t="shared" si="53"/>
        <v>-1.9521129824767725E-2</v>
      </c>
      <c r="DM9" s="3">
        <f t="shared" si="54"/>
        <v>-2.1071283662625118E-2</v>
      </c>
      <c r="DN9" s="3">
        <f t="shared" si="55"/>
        <v>-3.0675048504791413E-2</v>
      </c>
      <c r="DO9" s="3">
        <f t="shared" si="56"/>
        <v>7.9518049686471137E-3</v>
      </c>
      <c r="DP9" s="3">
        <f t="shared" si="57"/>
        <v>-1.3282053959858819E-2</v>
      </c>
      <c r="DQ9" s="3">
        <f t="shared" si="58"/>
        <v>-1.2276306366426515E-2</v>
      </c>
      <c r="DR9" s="3">
        <f t="shared" si="59"/>
        <v>-3.0149100189844957E-2</v>
      </c>
      <c r="DS9" s="3">
        <f t="shared" si="60"/>
        <v>5.531327178419132E-2</v>
      </c>
      <c r="DT9" s="3">
        <f t="shared" si="61"/>
        <v>-9.0664933639217349E-4</v>
      </c>
      <c r="DU9" s="3">
        <f t="shared" si="62"/>
        <v>-2.6962804838215337E-3</v>
      </c>
      <c r="DV9" s="3">
        <f t="shared" si="63"/>
        <v>-2.244245901754427E-3</v>
      </c>
      <c r="DW9" s="3">
        <f t="shared" si="64"/>
        <v>2.0486980282049094E-2</v>
      </c>
      <c r="DX9" s="3">
        <f t="shared" si="65"/>
        <v>2.0304232559460011E-2</v>
      </c>
      <c r="DY9" s="3">
        <f t="shared" si="66"/>
        <v>-4.9171517145807364E-4</v>
      </c>
      <c r="DZ9" s="3">
        <f t="shared" si="67"/>
        <v>7.5304781779312879E-3</v>
      </c>
      <c r="EA9" s="3">
        <f t="shared" si="68"/>
        <v>-4.2191471018284021E-2</v>
      </c>
      <c r="EB9" s="3">
        <f t="shared" si="69"/>
        <v>-1.9796626231009418E-2</v>
      </c>
      <c r="EC9" s="3">
        <f t="shared" si="70"/>
        <v>-2.8002690523198259E-2</v>
      </c>
      <c r="ED9" s="3">
        <f t="shared" si="71"/>
        <v>-5.0011568791756833E-3</v>
      </c>
      <c r="EE9" s="3">
        <f t="shared" si="72"/>
        <v>2.9540028513974637E-3</v>
      </c>
      <c r="EF9" s="3">
        <f t="shared" si="73"/>
        <v>-2.7794494115879087E-2</v>
      </c>
      <c r="EG9" s="3">
        <f t="shared" si="74"/>
        <v>-2.6697344677836354E-2</v>
      </c>
      <c r="EH9" s="3">
        <f t="shared" si="75"/>
        <v>8.8694953234733642E-3</v>
      </c>
      <c r="EI9" s="3">
        <f t="shared" si="76"/>
        <v>7.8804009781043849E-3</v>
      </c>
      <c r="EJ9" s="3">
        <f t="shared" si="77"/>
        <v>2.1591618161875381E-2</v>
      </c>
      <c r="EK9" s="3">
        <f t="shared" si="78"/>
        <v>5.2023941972594301E-3</v>
      </c>
      <c r="EL9" s="3">
        <f t="shared" si="79"/>
        <v>-1.4154147442459242E-2</v>
      </c>
      <c r="EM9" s="3">
        <f t="shared" si="80"/>
        <v>3.404246738326755E-2</v>
      </c>
      <c r="EN9" s="3">
        <f t="shared" si="81"/>
        <v>-4.2797257272047418E-2</v>
      </c>
      <c r="EO9" s="3">
        <f t="shared" si="82"/>
        <v>8.6632294150721378E-3</v>
      </c>
      <c r="EP9" s="3">
        <f t="shared" si="83"/>
        <v>-3.8521873294385833E-2</v>
      </c>
      <c r="EQ9" s="3">
        <f t="shared" si="84"/>
        <v>-1.522656365630648E-2</v>
      </c>
      <c r="ER9" s="3">
        <f t="shared" si="85"/>
        <v>-5.9135451189355148E-2</v>
      </c>
      <c r="ES9" s="3">
        <f t="shared" si="86"/>
        <v>-4.245600088574375E-2</v>
      </c>
      <c r="ET9" s="3">
        <f t="shared" si="87"/>
        <v>3.1283836512630225E-2</v>
      </c>
      <c r="EU9" s="3">
        <f t="shared" si="88"/>
        <v>2.1119756690013869E-2</v>
      </c>
      <c r="EV9" s="3">
        <f t="shared" si="89"/>
        <v>2.6865468966534189E-2</v>
      </c>
      <c r="EW9" s="18">
        <f t="shared" si="90"/>
        <v>3.0456172372337331E-3</v>
      </c>
      <c r="EX9" s="11">
        <f t="shared" si="91"/>
        <v>-5.8884458301365905E-3</v>
      </c>
      <c r="EY9" s="21">
        <f t="shared" si="6"/>
        <v>-7.4331462346121403E-3</v>
      </c>
      <c r="EZ9" s="21">
        <f t="shared" ref="EZ9:EZ54" si="146">K$113+K$114*$EX9</f>
        <v>-2.4423554342391045E-3</v>
      </c>
      <c r="FA9" s="21">
        <f t="shared" ref="FA9:FA54" si="147">L$113+L$114*$EX9</f>
        <v>-1.3583710784183687E-3</v>
      </c>
      <c r="FB9" s="21">
        <f t="shared" ref="FB9:FB54" si="148">M$113+M$114*$EX9</f>
        <v>-5.3290456993749956E-3</v>
      </c>
      <c r="FC9" s="21">
        <f t="shared" ref="FC9:FC54" si="149">N$113+N$114*$EX9</f>
        <v>-1.0604265435501222E-3</v>
      </c>
      <c r="FD9" s="21">
        <f t="shared" ref="FD9:FD54" si="150">O$113+O$114*$EX9</f>
        <v>-3.9278573490711816E-3</v>
      </c>
      <c r="FE9" s="21">
        <f t="shared" ref="FE9:FE54" si="151">P$113+P$114*$EX9</f>
        <v>-5.8944891337830291E-4</v>
      </c>
      <c r="FF9" s="21">
        <f t="shared" ref="FF9:FF54" si="152">Q$113+Q$114*$EX9</f>
        <v>-8.0266652507751477E-3</v>
      </c>
      <c r="FG9" s="21">
        <f t="shared" ref="FG9:FG54" si="153">R$113+R$114*$EX9</f>
        <v>-8.7103196986107519E-3</v>
      </c>
      <c r="FH9" s="21">
        <f t="shared" ref="FH9:FH54" si="154">S$113+S$114*$EX9</f>
        <v>-7.1685017357625003E-3</v>
      </c>
      <c r="FI9" s="21">
        <f t="shared" ref="FI9:FI54" si="155">T$113+T$114*$EX9</f>
        <v>-4.3022746083465685E-3</v>
      </c>
      <c r="FJ9" s="21">
        <f t="shared" si="92"/>
        <v>-4.3695398232237934E-3</v>
      </c>
      <c r="FK9" s="21">
        <f t="shared" si="93"/>
        <v>-5.0741769464959716E-3</v>
      </c>
      <c r="FL9" s="21">
        <f t="shared" si="94"/>
        <v>-9.0006180786896661E-3</v>
      </c>
      <c r="FM9" s="21">
        <f t="shared" si="95"/>
        <v>-5.3376053234341584E-3</v>
      </c>
      <c r="FN9" s="21">
        <f t="shared" si="96"/>
        <v>-5.6279424982698927E-3</v>
      </c>
      <c r="FO9" s="21">
        <f t="shared" si="97"/>
        <v>-1.2460747534744038E-2</v>
      </c>
      <c r="FP9" s="21">
        <f t="shared" si="98"/>
        <v>-5.2423201953345697E-3</v>
      </c>
      <c r="FQ9" s="21">
        <f t="shared" si="99"/>
        <v>-2.8476777271105366E-3</v>
      </c>
      <c r="FR9" s="21">
        <f t="shared" si="100"/>
        <v>-8.6305374012314671E-3</v>
      </c>
      <c r="FS9" s="21">
        <f t="shared" si="101"/>
        <v>-3.9796819964105275E-3</v>
      </c>
      <c r="FT9" s="21">
        <f t="shared" si="102"/>
        <v>-3.1305050881056196E-3</v>
      </c>
      <c r="FU9" s="21">
        <f t="shared" si="103"/>
        <v>-3.6167952233213847E-3</v>
      </c>
      <c r="FV9" s="21">
        <f t="shared" si="104"/>
        <v>-4.8597415849327627E-3</v>
      </c>
      <c r="FW9" s="21">
        <f t="shared" si="105"/>
        <v>3.0978799525546372E-4</v>
      </c>
      <c r="FX9" s="21">
        <f t="shared" si="106"/>
        <v>-4.035747180474383E-3</v>
      </c>
      <c r="FY9" s="21">
        <f t="shared" si="107"/>
        <v>-8.8079059560206233E-3</v>
      </c>
      <c r="FZ9" s="21">
        <f t="shared" si="108"/>
        <v>-6.4968897257126935E-3</v>
      </c>
      <c r="GA9" s="21">
        <f t="shared" si="109"/>
        <v>-6.6879235959070235E-3</v>
      </c>
      <c r="GB9" s="21">
        <f t="shared" si="110"/>
        <v>-5.5540161167758843E-3</v>
      </c>
      <c r="GC9" s="21">
        <f t="shared" si="111"/>
        <v>-4.8898056630884137E-4</v>
      </c>
      <c r="GD9" s="21">
        <f t="shared" si="112"/>
        <v>-9.5930638030889623E-3</v>
      </c>
      <c r="GE9" s="21">
        <f t="shared" si="113"/>
        <v>-2.1430707034098238E-3</v>
      </c>
      <c r="GF9" s="21">
        <f t="shared" si="114"/>
        <v>-3.2616206805548545E-3</v>
      </c>
      <c r="GG9" s="21">
        <f t="shared" si="115"/>
        <v>-4.0184890673942977E-3</v>
      </c>
      <c r="GH9" s="21">
        <f t="shared" si="116"/>
        <v>-4.1431845002161561E-3</v>
      </c>
      <c r="GI9" s="21">
        <f t="shared" si="117"/>
        <v>-5.4745737737564304E-3</v>
      </c>
      <c r="GJ9" s="21">
        <f t="shared" si="118"/>
        <v>-5.6776684682752253E-3</v>
      </c>
      <c r="GK9" s="21">
        <f t="shared" si="119"/>
        <v>-2.3218567947989131E-3</v>
      </c>
      <c r="GL9" s="21">
        <f t="shared" si="120"/>
        <v>-1.0168035994141709E-2</v>
      </c>
      <c r="GM9" s="21">
        <f t="shared" si="121"/>
        <v>-7.0908001674644342E-3</v>
      </c>
      <c r="GN9" s="21">
        <f t="shared" si="122"/>
        <v>-6.4561831478035445E-3</v>
      </c>
      <c r="GO9" s="21">
        <f t="shared" si="123"/>
        <v>-8.1196028736237099E-3</v>
      </c>
      <c r="GP9" s="21">
        <f t="shared" si="124"/>
        <v>-1.0073037996806287E-2</v>
      </c>
      <c r="GQ9" s="21">
        <f t="shared" si="125"/>
        <v>-5.3048486610215414E-3</v>
      </c>
      <c r="GR9" s="21">
        <f t="shared" si="126"/>
        <v>-1.071683543912863E-2</v>
      </c>
      <c r="GS9" s="21">
        <f t="shared" si="127"/>
        <v>-6.9872112388526019E-3</v>
      </c>
      <c r="GT9" s="21">
        <f t="shared" si="128"/>
        <v>-4.0418755390682678E-3</v>
      </c>
      <c r="GU9" s="21">
        <f t="shared" si="129"/>
        <v>-1.0458122152882015E-3</v>
      </c>
      <c r="GV9" s="22">
        <f t="shared" si="130"/>
        <v>-3.1033283203640658E-3</v>
      </c>
      <c r="GW9" s="22">
        <f t="shared" si="130"/>
        <v>-5.8884458301365905E-3</v>
      </c>
      <c r="GX9" s="3">
        <f>CZ9-EY9</f>
        <v>7.81555427144923E-3</v>
      </c>
      <c r="GY9" s="3">
        <f>DA9-EZ9</f>
        <v>2.047955182740669E-2</v>
      </c>
      <c r="GZ9" s="3">
        <f>DB9-FA9</f>
        <v>-4.1888005148338833E-2</v>
      </c>
      <c r="HA9" s="3">
        <f>DC9-FB9</f>
        <v>-2.1274196324101271E-3</v>
      </c>
      <c r="HB9" s="3">
        <f>DD9-FC9</f>
        <v>-1.7728380527398311E-2</v>
      </c>
      <c r="HC9" s="3">
        <f>DE9-FD9</f>
        <v>-2.472665566300894E-3</v>
      </c>
      <c r="HD9" s="3">
        <f>DF9-FE9</f>
        <v>7.4418657712601519E-3</v>
      </c>
      <c r="HE9" s="3">
        <f>DG9-FF9</f>
        <v>1.5171814231526391E-3</v>
      </c>
      <c r="HF9" s="3">
        <f>DH9-FG9</f>
        <v>2.2970631749857758E-2</v>
      </c>
      <c r="HG9" s="3">
        <f>DI9-FH9</f>
        <v>-4.5727059589541652E-2</v>
      </c>
      <c r="HH9" s="3">
        <f>DJ9-FI9</f>
        <v>-1.6648194771865597E-2</v>
      </c>
      <c r="HI9" s="3">
        <f>DK9-FJ9</f>
        <v>3.6751036465333002E-2</v>
      </c>
      <c r="HJ9" s="3">
        <f>DL9-FK9</f>
        <v>-1.4446952878271753E-2</v>
      </c>
      <c r="HK9" s="3">
        <f>DM9-FL9</f>
        <v>-1.2070665583935452E-2</v>
      </c>
      <c r="HL9" s="3">
        <f>DN9-FM9</f>
        <v>-2.5337443181357257E-2</v>
      </c>
      <c r="HM9" s="3">
        <f>DO9-FN9</f>
        <v>1.3579747466917006E-2</v>
      </c>
      <c r="HN9" s="3">
        <f>DP9-FO9</f>
        <v>-8.21306425114781E-4</v>
      </c>
      <c r="HO9" s="3">
        <f>DQ9-FP9</f>
        <v>-7.0339861710919452E-3</v>
      </c>
      <c r="HP9" s="3">
        <f>DR9-FQ9</f>
        <v>-2.7301422462734419E-2</v>
      </c>
      <c r="HQ9" s="3">
        <f>DS9-FR9</f>
        <v>6.3943809185422792E-2</v>
      </c>
      <c r="HR9" s="3">
        <f>DT9-FS9</f>
        <v>3.0730326600183541E-3</v>
      </c>
      <c r="HS9" s="3">
        <f>DU9-FT9</f>
        <v>4.3422460428408586E-4</v>
      </c>
      <c r="HT9" s="3">
        <f>DV9-FU9</f>
        <v>1.3725493215669578E-3</v>
      </c>
      <c r="HU9" s="3">
        <f>DW9-FV9</f>
        <v>2.5346721866981857E-2</v>
      </c>
      <c r="HV9" s="3">
        <f>DX9-FW9</f>
        <v>1.9994444564204548E-2</v>
      </c>
      <c r="HW9" s="3">
        <f>DY9-FX9</f>
        <v>3.5440320090163093E-3</v>
      </c>
      <c r="HX9" s="3">
        <f>DZ9-FY9</f>
        <v>1.633838413395191E-2</v>
      </c>
      <c r="HY9" s="3">
        <f>EA9-FZ9</f>
        <v>-3.5694581292571331E-2</v>
      </c>
      <c r="HZ9" s="3">
        <f>EB9-GA9</f>
        <v>-1.3108702635102394E-2</v>
      </c>
      <c r="IA9" s="3">
        <f>EC9-GB9</f>
        <v>-2.2448674406422377E-2</v>
      </c>
      <c r="IB9" s="3">
        <f>ED9-GC9</f>
        <v>-4.5121763128668415E-3</v>
      </c>
      <c r="IC9" s="3">
        <f>EE9-GD9</f>
        <v>1.2547066654486426E-2</v>
      </c>
      <c r="ID9" s="3">
        <f>EF9-GE9</f>
        <v>-2.5651423412469263E-2</v>
      </c>
      <c r="IE9" s="3">
        <f>EG9-GF9</f>
        <v>-2.3435723997281499E-2</v>
      </c>
      <c r="IF9" s="3">
        <f>EH9-GG9</f>
        <v>1.2887984390867663E-2</v>
      </c>
      <c r="IG9" s="3">
        <f>EI9-GH9</f>
        <v>1.2023585478320541E-2</v>
      </c>
      <c r="IH9" s="3">
        <f>EJ9-GI9</f>
        <v>2.7066191935631811E-2</v>
      </c>
      <c r="II9" s="3">
        <f>EK9-GJ9</f>
        <v>1.0880062665534655E-2</v>
      </c>
      <c r="IJ9" s="3">
        <f>EL9-GK9</f>
        <v>-1.1832290647660329E-2</v>
      </c>
      <c r="IK9" s="3">
        <f>EM9-GL9</f>
        <v>4.4210503377409255E-2</v>
      </c>
      <c r="IL9" s="3">
        <f>EN9-GM9</f>
        <v>-3.5706457104582985E-2</v>
      </c>
      <c r="IM9" s="3">
        <f>EO9-GN9</f>
        <v>1.5119412562875682E-2</v>
      </c>
      <c r="IN9" s="3">
        <f>EP9-GO9</f>
        <v>-3.0402270420762122E-2</v>
      </c>
      <c r="IO9" s="3">
        <f>EQ9-GP9</f>
        <v>-5.1535256595001931E-3</v>
      </c>
      <c r="IP9" s="3">
        <f>ER9-GQ9</f>
        <v>-5.3830602528333604E-2</v>
      </c>
      <c r="IQ9" s="3">
        <f>ES9-GR9</f>
        <v>-3.173916544661512E-2</v>
      </c>
      <c r="IR9" s="3">
        <f>ET9-GS9</f>
        <v>3.827104775148283E-2</v>
      </c>
      <c r="IS9" s="3">
        <f>EU9-GT9</f>
        <v>2.5161632229082138E-2</v>
      </c>
      <c r="IT9" s="3">
        <f>EV9-GU9</f>
        <v>2.791128118182239E-2</v>
      </c>
      <c r="IU9" s="3">
        <f>EW9-GV9</f>
        <v>6.1489455575977989E-3</v>
      </c>
      <c r="IV9" s="3">
        <f t="shared" si="7"/>
        <v>0</v>
      </c>
    </row>
    <row r="10" spans="1:256" x14ac:dyDescent="0.2">
      <c r="A10">
        <v>105.7</v>
      </c>
      <c r="B10">
        <v>20.18</v>
      </c>
      <c r="C10">
        <v>172.5</v>
      </c>
      <c r="D10">
        <v>100.7273</v>
      </c>
      <c r="E10">
        <v>73.760000000000005</v>
      </c>
      <c r="F10">
        <v>169.8</v>
      </c>
      <c r="G10">
        <v>120.45</v>
      </c>
      <c r="H10">
        <v>85.74</v>
      </c>
      <c r="I10">
        <v>116.95</v>
      </c>
      <c r="J10">
        <v>7.4139999999999997</v>
      </c>
      <c r="K10">
        <v>86.18</v>
      </c>
      <c r="L10">
        <v>65.849999999999994</v>
      </c>
      <c r="M10">
        <v>65.67</v>
      </c>
      <c r="N10">
        <v>32.715000000000003</v>
      </c>
      <c r="O10">
        <v>23.79</v>
      </c>
      <c r="P10">
        <v>67.89</v>
      </c>
      <c r="Q10">
        <v>17.09</v>
      </c>
      <c r="R10">
        <v>76.650000000000006</v>
      </c>
      <c r="S10">
        <v>31.565000000000001</v>
      </c>
      <c r="T10">
        <v>17.8</v>
      </c>
      <c r="U10">
        <v>118.75</v>
      </c>
      <c r="V10">
        <v>4.6840000000000002</v>
      </c>
      <c r="W10">
        <v>13.48</v>
      </c>
      <c r="X10">
        <v>15.04</v>
      </c>
      <c r="Y10">
        <v>7.3949999999999996</v>
      </c>
      <c r="Z10">
        <v>48.4</v>
      </c>
      <c r="AA10">
        <v>76.040000000000006</v>
      </c>
      <c r="AB10">
        <v>50.02</v>
      </c>
      <c r="AC10">
        <v>6.9350000000000005</v>
      </c>
      <c r="AD10">
        <v>15.09</v>
      </c>
      <c r="AE10">
        <v>2.8</v>
      </c>
      <c r="AF10">
        <v>35.935000000000002</v>
      </c>
      <c r="AG10">
        <v>229.1</v>
      </c>
      <c r="AH10">
        <v>172.35</v>
      </c>
      <c r="AI10">
        <v>5.5649999999999995</v>
      </c>
      <c r="AJ10">
        <v>187.1</v>
      </c>
      <c r="AK10">
        <v>15.29</v>
      </c>
      <c r="AL10">
        <v>31.625</v>
      </c>
      <c r="AM10">
        <v>76.36</v>
      </c>
      <c r="AN10">
        <v>88.38</v>
      </c>
      <c r="AO10">
        <v>5.7370999999999999</v>
      </c>
      <c r="AP10">
        <v>94.1</v>
      </c>
      <c r="AQ10">
        <v>50.43</v>
      </c>
      <c r="AR10">
        <v>128.15</v>
      </c>
      <c r="AS10">
        <v>68.5</v>
      </c>
      <c r="AT10">
        <v>9.9439999999999991</v>
      </c>
      <c r="AU10">
        <v>229.8</v>
      </c>
      <c r="AV10">
        <v>49.234999999999999</v>
      </c>
      <c r="AW10">
        <v>18.940000000000001</v>
      </c>
      <c r="AX10" s="4">
        <v>139.4</v>
      </c>
      <c r="AY10" s="7">
        <v>3587.01</v>
      </c>
      <c r="AZ10" s="12">
        <f>(1+0.368/100)^(1/52)-1</f>
        <v>7.064182898375293E-5</v>
      </c>
      <c r="BA10" s="2">
        <f t="shared" si="3"/>
        <v>-3.3379058070415968E-2</v>
      </c>
      <c r="BB10" s="2">
        <f t="shared" si="131"/>
        <v>1.1275369581558614E-2</v>
      </c>
      <c r="BC10" s="2">
        <f t="shared" si="132"/>
        <v>-2.0998864926220162E-2</v>
      </c>
      <c r="BD10" s="2">
        <f t="shared" si="133"/>
        <v>-3.0620994696325843E-2</v>
      </c>
      <c r="BE10" s="2">
        <f t="shared" si="134"/>
        <v>-9.4010206822453535E-3</v>
      </c>
      <c r="BF10" s="2">
        <f t="shared" si="135"/>
        <v>-1.736111111111116E-2</v>
      </c>
      <c r="BG10" s="2">
        <f t="shared" si="136"/>
        <v>-2.5091056252529276E-2</v>
      </c>
      <c r="BH10" s="2">
        <f t="shared" si="137"/>
        <v>-4.2652970075926833E-2</v>
      </c>
      <c r="BI10" s="2">
        <f t="shared" si="138"/>
        <v>1.7130620985010836E-3</v>
      </c>
      <c r="BJ10" s="2">
        <f t="shared" si="139"/>
        <v>3.5192203573362058E-3</v>
      </c>
      <c r="BK10" s="2">
        <f t="shared" si="140"/>
        <v>-1.2150389729481792E-2</v>
      </c>
      <c r="BL10" s="2">
        <f t="shared" si="8"/>
        <v>-1.8921334922527011E-2</v>
      </c>
      <c r="BM10" s="2">
        <f t="shared" si="9"/>
        <v>-1.3371394230769273E-2</v>
      </c>
      <c r="BN10" s="2">
        <f t="shared" si="10"/>
        <v>-3.2243750924419334E-2</v>
      </c>
      <c r="BO10" s="2">
        <f t="shared" si="11"/>
        <v>-1.8361873323705424E-2</v>
      </c>
      <c r="BP10" s="2">
        <f t="shared" si="12"/>
        <v>-1.7084117561893652E-2</v>
      </c>
      <c r="BQ10" s="2">
        <f t="shared" si="13"/>
        <v>-5.5280768111725109E-3</v>
      </c>
      <c r="BR10" s="2">
        <f t="shared" si="14"/>
        <v>-2.3939895581306492E-2</v>
      </c>
      <c r="BS10" s="2">
        <f t="shared" si="15"/>
        <v>-1.6360236833904751E-2</v>
      </c>
      <c r="BT10" s="2">
        <f t="shared" si="16"/>
        <v>1.540216771249292E-2</v>
      </c>
      <c r="BU10" s="2">
        <f t="shared" si="17"/>
        <v>-1.1652101539742055E-2</v>
      </c>
      <c r="BV10" s="2">
        <f t="shared" si="18"/>
        <v>2.5843188786684346E-2</v>
      </c>
      <c r="BW10" s="2">
        <f t="shared" si="19"/>
        <v>-2.3188405797101463E-2</v>
      </c>
      <c r="BX10" s="2">
        <f t="shared" si="20"/>
        <v>1.0073875083948858E-2</v>
      </c>
      <c r="BY10" s="2">
        <f t="shared" si="21"/>
        <v>2.5658807212205259E-2</v>
      </c>
      <c r="BZ10" s="2">
        <f t="shared" si="22"/>
        <v>8.7536473530638315E-3</v>
      </c>
      <c r="CA10" s="2">
        <f t="shared" si="23"/>
        <v>-4.3401685746634611E-2</v>
      </c>
      <c r="CB10" s="2">
        <f t="shared" si="24"/>
        <v>6.5398933494316136E-3</v>
      </c>
      <c r="CC10" s="2">
        <f t="shared" si="25"/>
        <v>2.5887573964497257E-2</v>
      </c>
      <c r="CD10" s="2">
        <f t="shared" si="26"/>
        <v>-1.4691478942213454E-2</v>
      </c>
      <c r="CE10" s="2">
        <f t="shared" si="27"/>
        <v>-9.9009900990099098E-3</v>
      </c>
      <c r="CF10" s="2">
        <f t="shared" si="28"/>
        <v>-1.3452299245023891E-2</v>
      </c>
      <c r="CG10" s="2">
        <f t="shared" si="29"/>
        <v>-1.0367170626349953E-2</v>
      </c>
      <c r="CH10" s="2">
        <f t="shared" si="30"/>
        <v>-1.7948717948717996E-2</v>
      </c>
      <c r="CI10" s="2">
        <f t="shared" si="31"/>
        <v>-1.3297872340425565E-2</v>
      </c>
      <c r="CJ10" s="2">
        <f t="shared" si="32"/>
        <v>-1.5522230991844355E-2</v>
      </c>
      <c r="CK10" s="2">
        <f t="shared" si="33"/>
        <v>-2.283849918433889E-3</v>
      </c>
      <c r="CL10" s="2">
        <f t="shared" si="34"/>
        <v>-5.1297435128243585E-2</v>
      </c>
      <c r="CM10" s="2">
        <f t="shared" si="35"/>
        <v>-8.6979099052317821E-3</v>
      </c>
      <c r="CN10" s="2">
        <f t="shared" si="36"/>
        <v>-4.71159029649596E-2</v>
      </c>
      <c r="CO10" s="2">
        <f t="shared" si="37"/>
        <v>-3.2350014336554822E-2</v>
      </c>
      <c r="CP10" s="2">
        <f t="shared" si="38"/>
        <v>-5.9159095710965559E-3</v>
      </c>
      <c r="CQ10" s="2">
        <f t="shared" si="39"/>
        <v>3.1828128108215559E-3</v>
      </c>
      <c r="CR10" s="2">
        <f t="shared" si="40"/>
        <v>-1.4230769230769158E-2</v>
      </c>
      <c r="CS10" s="2">
        <f t="shared" si="41"/>
        <v>-2.2824536376604754E-2</v>
      </c>
      <c r="CT10" s="2">
        <f t="shared" si="42"/>
        <v>-1.1039283938339195E-2</v>
      </c>
      <c r="CU10" s="2">
        <f t="shared" si="43"/>
        <v>-2.9560810810810856E-2</v>
      </c>
      <c r="CV10" s="2">
        <f t="shared" si="44"/>
        <v>1.8313154949638477E-3</v>
      </c>
      <c r="CW10" s="2">
        <f t="shared" si="45"/>
        <v>-1.6103896103896065E-2</v>
      </c>
      <c r="CX10" s="2">
        <f t="shared" si="46"/>
        <v>-3.6294503975112358E-2</v>
      </c>
      <c r="CY10" s="10">
        <f t="shared" si="4"/>
        <v>-1.3885834304691036E-2</v>
      </c>
      <c r="CZ10" s="3">
        <f t="shared" si="5"/>
        <v>-3.3449699899399721E-2</v>
      </c>
      <c r="DA10" s="3">
        <f t="shared" si="141"/>
        <v>1.1204727752574861E-2</v>
      </c>
      <c r="DB10" s="3">
        <f t="shared" si="142"/>
        <v>-2.1069506755203915E-2</v>
      </c>
      <c r="DC10" s="3">
        <f t="shared" si="143"/>
        <v>-3.0691636525309596E-2</v>
      </c>
      <c r="DD10" s="3">
        <f t="shared" si="144"/>
        <v>-9.4716625112291064E-3</v>
      </c>
      <c r="DE10" s="3">
        <f t="shared" si="145"/>
        <v>-1.7431752940094913E-2</v>
      </c>
      <c r="DF10" s="3">
        <f t="shared" si="47"/>
        <v>-2.5161698081513029E-2</v>
      </c>
      <c r="DG10" s="3">
        <f t="shared" si="48"/>
        <v>-4.2723611904910586E-2</v>
      </c>
      <c r="DH10" s="3">
        <f t="shared" si="49"/>
        <v>1.6424202695173307E-3</v>
      </c>
      <c r="DI10" s="3">
        <f t="shared" si="50"/>
        <v>3.4485785283524528E-3</v>
      </c>
      <c r="DJ10" s="3">
        <f t="shared" si="51"/>
        <v>-1.2221031558465545E-2</v>
      </c>
      <c r="DK10" s="3">
        <f t="shared" si="52"/>
        <v>-1.8991976751510764E-2</v>
      </c>
      <c r="DL10" s="3">
        <f t="shared" si="53"/>
        <v>-1.3442036059753026E-2</v>
      </c>
      <c r="DM10" s="3">
        <f t="shared" si="54"/>
        <v>-3.2314392753403087E-2</v>
      </c>
      <c r="DN10" s="3">
        <f t="shared" si="55"/>
        <v>-1.8432515152689177E-2</v>
      </c>
      <c r="DO10" s="3">
        <f t="shared" si="56"/>
        <v>-1.7154759390877405E-2</v>
      </c>
      <c r="DP10" s="3">
        <f t="shared" si="57"/>
        <v>-5.5987186401562639E-3</v>
      </c>
      <c r="DQ10" s="3">
        <f t="shared" si="58"/>
        <v>-2.4010537410290245E-2</v>
      </c>
      <c r="DR10" s="3">
        <f t="shared" si="59"/>
        <v>-1.6430878662888504E-2</v>
      </c>
      <c r="DS10" s="3">
        <f t="shared" si="60"/>
        <v>1.5331525883509167E-2</v>
      </c>
      <c r="DT10" s="3">
        <f t="shared" si="61"/>
        <v>-1.1722743368725808E-2</v>
      </c>
      <c r="DU10" s="3">
        <f t="shared" si="62"/>
        <v>2.5772546957700593E-2</v>
      </c>
      <c r="DV10" s="3">
        <f t="shared" si="63"/>
        <v>-2.3259047626085216E-2</v>
      </c>
      <c r="DW10" s="3">
        <f t="shared" si="64"/>
        <v>1.0003233254965105E-2</v>
      </c>
      <c r="DX10" s="3">
        <f t="shared" si="65"/>
        <v>2.5588165383221506E-2</v>
      </c>
      <c r="DY10" s="3">
        <f t="shared" si="66"/>
        <v>8.6830055240800785E-3</v>
      </c>
      <c r="DZ10" s="3">
        <f t="shared" si="67"/>
        <v>-4.3472327575618364E-2</v>
      </c>
      <c r="EA10" s="3">
        <f t="shared" si="68"/>
        <v>6.4692515204478607E-3</v>
      </c>
      <c r="EB10" s="3">
        <f t="shared" si="69"/>
        <v>2.5816932135513504E-2</v>
      </c>
      <c r="EC10" s="3">
        <f t="shared" si="70"/>
        <v>-1.4762120771197207E-2</v>
      </c>
      <c r="ED10" s="3">
        <f t="shared" si="71"/>
        <v>-9.9716319279936627E-3</v>
      </c>
      <c r="EE10" s="3">
        <f t="shared" si="72"/>
        <v>-1.3522941074007644E-2</v>
      </c>
      <c r="EF10" s="3">
        <f t="shared" si="73"/>
        <v>-1.0437812455333706E-2</v>
      </c>
      <c r="EG10" s="3">
        <f t="shared" si="74"/>
        <v>-1.8019359777701749E-2</v>
      </c>
      <c r="EH10" s="3">
        <f t="shared" si="75"/>
        <v>-1.3368514169409318E-2</v>
      </c>
      <c r="EI10" s="3">
        <f t="shared" si="76"/>
        <v>-1.5592872820828108E-2</v>
      </c>
      <c r="EJ10" s="3">
        <f t="shared" si="77"/>
        <v>-2.3544917474176419E-3</v>
      </c>
      <c r="EK10" s="3">
        <f t="shared" si="78"/>
        <v>-5.1368076957227338E-2</v>
      </c>
      <c r="EL10" s="3">
        <f t="shared" si="79"/>
        <v>-8.768551734215535E-3</v>
      </c>
      <c r="EM10" s="3">
        <f t="shared" si="80"/>
        <v>-4.7186544793943352E-2</v>
      </c>
      <c r="EN10" s="3">
        <f t="shared" si="81"/>
        <v>-3.2420656165538575E-2</v>
      </c>
      <c r="EO10" s="3">
        <f t="shared" si="82"/>
        <v>-5.9865514000803088E-3</v>
      </c>
      <c r="EP10" s="3">
        <f t="shared" si="83"/>
        <v>3.1121709818378029E-3</v>
      </c>
      <c r="EQ10" s="3">
        <f t="shared" si="84"/>
        <v>-1.4301411059752911E-2</v>
      </c>
      <c r="ER10" s="3">
        <f t="shared" si="85"/>
        <v>-2.2895178205588507E-2</v>
      </c>
      <c r="ES10" s="3">
        <f t="shared" si="86"/>
        <v>-1.1109925767322948E-2</v>
      </c>
      <c r="ET10" s="3">
        <f t="shared" si="87"/>
        <v>-2.9631452639794609E-2</v>
      </c>
      <c r="EU10" s="3">
        <f t="shared" si="88"/>
        <v>1.7606736659800948E-3</v>
      </c>
      <c r="EV10" s="3">
        <f t="shared" si="89"/>
        <v>-1.6174537932879818E-2</v>
      </c>
      <c r="EW10" s="18">
        <f t="shared" si="90"/>
        <v>-3.6365145804096111E-2</v>
      </c>
      <c r="EX10" s="11">
        <f t="shared" si="91"/>
        <v>-1.3956476133674789E-2</v>
      </c>
      <c r="EY10" s="21">
        <f t="shared" si="6"/>
        <v>-1.4661870350101188E-2</v>
      </c>
      <c r="EZ10" s="21">
        <f t="shared" si="146"/>
        <v>-5.1691878565066247E-3</v>
      </c>
      <c r="FA10" s="21">
        <f t="shared" si="147"/>
        <v>-6.9302202895296415E-3</v>
      </c>
      <c r="FB10" s="21">
        <f t="shared" si="148"/>
        <v>-1.4861635554777586E-2</v>
      </c>
      <c r="FC10" s="21">
        <f t="shared" si="149"/>
        <v>-1.2119593409272423E-2</v>
      </c>
      <c r="FD10" s="21">
        <f t="shared" si="150"/>
        <v>-1.219527287558116E-2</v>
      </c>
      <c r="FE10" s="21">
        <f t="shared" si="151"/>
        <v>-1.1016857236154778E-2</v>
      </c>
      <c r="FF10" s="21">
        <f t="shared" si="152"/>
        <v>-1.7800903510009992E-2</v>
      </c>
      <c r="FG10" s="21">
        <f t="shared" si="153"/>
        <v>-1.7880723302246892E-2</v>
      </c>
      <c r="FH10" s="21">
        <f t="shared" si="154"/>
        <v>-1.4734519356518832E-2</v>
      </c>
      <c r="FI10" s="21">
        <f t="shared" si="155"/>
        <v>-1.1551481366849418E-2</v>
      </c>
      <c r="FJ10" s="21">
        <f t="shared" si="92"/>
        <v>-1.1770148970580218E-2</v>
      </c>
      <c r="FK10" s="21">
        <f t="shared" si="93"/>
        <v>-1.2982582858923722E-2</v>
      </c>
      <c r="FL10" s="21">
        <f t="shared" si="94"/>
        <v>-1.8318026923022142E-2</v>
      </c>
      <c r="FM10" s="21">
        <f t="shared" si="95"/>
        <v>-1.1147984300401195E-2</v>
      </c>
      <c r="FN10" s="21">
        <f t="shared" si="96"/>
        <v>-1.2665239885734099E-2</v>
      </c>
      <c r="FO10" s="21">
        <f t="shared" si="97"/>
        <v>-2.3881262918408114E-2</v>
      </c>
      <c r="FP10" s="21">
        <f t="shared" si="98"/>
        <v>-1.5562377765068186E-2</v>
      </c>
      <c r="FQ10" s="21">
        <f t="shared" si="99"/>
        <v>-1.0948928873842004E-2</v>
      </c>
      <c r="FR10" s="21">
        <f t="shared" si="100"/>
        <v>-1.5826409433279974E-2</v>
      </c>
      <c r="FS10" s="21">
        <f t="shared" si="101"/>
        <v>-8.9727644937979169E-3</v>
      </c>
      <c r="FT10" s="21">
        <f t="shared" si="102"/>
        <v>-1.2254656987457832E-2</v>
      </c>
      <c r="FU10" s="21">
        <f t="shared" si="103"/>
        <v>-1.1332755135432925E-2</v>
      </c>
      <c r="FV10" s="21">
        <f t="shared" si="104"/>
        <v>-1.0931325068040523E-2</v>
      </c>
      <c r="FW10" s="21">
        <f t="shared" si="105"/>
        <v>-6.1746927243565E-3</v>
      </c>
      <c r="FX10" s="21">
        <f t="shared" si="106"/>
        <v>-1.0313909997635299E-2</v>
      </c>
      <c r="FY10" s="21">
        <f t="shared" si="107"/>
        <v>-1.7421857557709843E-2</v>
      </c>
      <c r="FZ10" s="21">
        <f t="shared" si="108"/>
        <v>-1.4921312077668695E-2</v>
      </c>
      <c r="GA10" s="21">
        <f t="shared" si="109"/>
        <v>-1.3998164039952521E-2</v>
      </c>
      <c r="GB10" s="21">
        <f t="shared" si="110"/>
        <v>-1.3874071632720553E-2</v>
      </c>
      <c r="GC10" s="21">
        <f t="shared" si="111"/>
        <v>-6.2846513821646442E-3</v>
      </c>
      <c r="GD10" s="21">
        <f t="shared" si="112"/>
        <v>-1.7475299899786401E-2</v>
      </c>
      <c r="GE10" s="21">
        <f t="shared" si="113"/>
        <v>-1.1766139348708658E-2</v>
      </c>
      <c r="GF10" s="21">
        <f t="shared" si="114"/>
        <v>-9.6318440064139949E-3</v>
      </c>
      <c r="GG10" s="21">
        <f t="shared" si="115"/>
        <v>-8.8559245723354683E-3</v>
      </c>
      <c r="GH10" s="21">
        <f t="shared" si="116"/>
        <v>-1.0499816242348798E-2</v>
      </c>
      <c r="GI10" s="21">
        <f t="shared" si="117"/>
        <v>-1.1935091448843001E-2</v>
      </c>
      <c r="GJ10" s="21">
        <f t="shared" si="118"/>
        <v>-1.6513130891727811E-2</v>
      </c>
      <c r="GK10" s="21">
        <f t="shared" si="119"/>
        <v>-1.1732781512141573E-2</v>
      </c>
      <c r="GL10" s="21">
        <f t="shared" si="120"/>
        <v>-1.8670965265062681E-2</v>
      </c>
      <c r="GM10" s="21">
        <f t="shared" si="121"/>
        <v>-1.6273164446755396E-2</v>
      </c>
      <c r="GN10" s="21">
        <f t="shared" si="122"/>
        <v>-1.4590250904873616E-2</v>
      </c>
      <c r="GO10" s="21">
        <f t="shared" si="123"/>
        <v>-1.870756457910034E-2</v>
      </c>
      <c r="GP10" s="21">
        <f t="shared" si="124"/>
        <v>-2.0222911971935029E-2</v>
      </c>
      <c r="GQ10" s="21">
        <f t="shared" si="125"/>
        <v>-1.4752657153341977E-2</v>
      </c>
      <c r="GR10" s="21">
        <f t="shared" si="126"/>
        <v>-1.9100454780967304E-2</v>
      </c>
      <c r="GS10" s="21">
        <f t="shared" si="127"/>
        <v>-1.274495887783493E-2</v>
      </c>
      <c r="GT10" s="21">
        <f t="shared" si="128"/>
        <v>-8.5627049074855511E-3</v>
      </c>
      <c r="GU10" s="21">
        <f t="shared" si="129"/>
        <v>-9.4897042463708853E-3</v>
      </c>
      <c r="GV10" s="22">
        <f t="shared" si="130"/>
        <v>-1.2505927734707581E-2</v>
      </c>
      <c r="GW10" s="22">
        <f t="shared" si="130"/>
        <v>-1.3956476133674789E-2</v>
      </c>
      <c r="GX10" s="3">
        <f>CZ10-EY10</f>
        <v>-1.8787829549298533E-2</v>
      </c>
      <c r="GY10" s="3">
        <f>DA10-EZ10</f>
        <v>1.6373915609081486E-2</v>
      </c>
      <c r="GZ10" s="3">
        <f>DB10-FA10</f>
        <v>-1.4139286465674274E-2</v>
      </c>
      <c r="HA10" s="3">
        <f>DC10-FB10</f>
        <v>-1.5830000970532009E-2</v>
      </c>
      <c r="HB10" s="3">
        <f>DD10-FC10</f>
        <v>2.6479308980433165E-3</v>
      </c>
      <c r="HC10" s="3">
        <f>DE10-FD10</f>
        <v>-5.2364800645137537E-3</v>
      </c>
      <c r="HD10" s="3">
        <f>DF10-FE10</f>
        <v>-1.4144840845358251E-2</v>
      </c>
      <c r="HE10" s="3">
        <f>DG10-FF10</f>
        <v>-2.4922708394900593E-2</v>
      </c>
      <c r="HF10" s="3">
        <f>DH10-FG10</f>
        <v>1.9523143571764223E-2</v>
      </c>
      <c r="HG10" s="3">
        <f>DI10-FH10</f>
        <v>1.8183097884871283E-2</v>
      </c>
      <c r="HH10" s="3">
        <f>DJ10-FI10</f>
        <v>-6.6955019161612714E-4</v>
      </c>
      <c r="HI10" s="3">
        <f>DK10-FJ10</f>
        <v>-7.221827780930546E-3</v>
      </c>
      <c r="HJ10" s="3">
        <f>DL10-FK10</f>
        <v>-4.5945320082930487E-4</v>
      </c>
      <c r="HK10" s="3">
        <f>DM10-FL10</f>
        <v>-1.3996365830380945E-2</v>
      </c>
      <c r="HL10" s="3">
        <f>DN10-FM10</f>
        <v>-7.2845308522879824E-3</v>
      </c>
      <c r="HM10" s="3">
        <f>DO10-FN10</f>
        <v>-4.4895195051433065E-3</v>
      </c>
      <c r="HN10" s="3">
        <f>DP10-FO10</f>
        <v>1.828254427825185E-2</v>
      </c>
      <c r="HO10" s="3">
        <f>DQ10-FP10</f>
        <v>-8.4481596452220583E-3</v>
      </c>
      <c r="HP10" s="3">
        <f>DR10-FQ10</f>
        <v>-5.4819497890464999E-3</v>
      </c>
      <c r="HQ10" s="3">
        <f>DS10-FR10</f>
        <v>3.1157935316789141E-2</v>
      </c>
      <c r="HR10" s="3">
        <f>DT10-FS10</f>
        <v>-2.7499788749278907E-3</v>
      </c>
      <c r="HS10" s="3">
        <f>DU10-FT10</f>
        <v>3.8027203945158426E-2</v>
      </c>
      <c r="HT10" s="3">
        <f>DV10-FU10</f>
        <v>-1.1926292490652291E-2</v>
      </c>
      <c r="HU10" s="3">
        <f>DW10-FV10</f>
        <v>2.0934558323005628E-2</v>
      </c>
      <c r="HV10" s="3">
        <f>DX10-FW10</f>
        <v>3.1762858107578007E-2</v>
      </c>
      <c r="HW10" s="3">
        <f>DY10-FX10</f>
        <v>1.8996915521715375E-2</v>
      </c>
      <c r="HX10" s="3">
        <f>DZ10-FY10</f>
        <v>-2.6050470017908521E-2</v>
      </c>
      <c r="HY10" s="3">
        <f>EA10-FZ10</f>
        <v>2.1390563598116558E-2</v>
      </c>
      <c r="HZ10" s="3">
        <f>EB10-GA10</f>
        <v>3.9815096175466025E-2</v>
      </c>
      <c r="IA10" s="3">
        <f>EC10-GB10</f>
        <v>-8.8804913847665388E-4</v>
      </c>
      <c r="IB10" s="3">
        <f>ED10-GC10</f>
        <v>-3.6869805458290186E-3</v>
      </c>
      <c r="IC10" s="3">
        <f>EE10-GD10</f>
        <v>3.9523588257787574E-3</v>
      </c>
      <c r="ID10" s="3">
        <f>EF10-GE10</f>
        <v>1.3283268933749516E-3</v>
      </c>
      <c r="IE10" s="3">
        <f>EG10-GF10</f>
        <v>-8.3875157712877541E-3</v>
      </c>
      <c r="IF10" s="3">
        <f>EH10-GG10</f>
        <v>-4.5125895970738496E-3</v>
      </c>
      <c r="IG10" s="3">
        <f>EI10-GH10</f>
        <v>-5.0930565784793099E-3</v>
      </c>
      <c r="IH10" s="3">
        <f>EJ10-GI10</f>
        <v>9.5805997014253592E-3</v>
      </c>
      <c r="II10" s="3">
        <f>EK10-GJ10</f>
        <v>-3.4854946065499527E-2</v>
      </c>
      <c r="IJ10" s="3">
        <f>EL10-GK10</f>
        <v>2.9642297779260383E-3</v>
      </c>
      <c r="IK10" s="3">
        <f>EM10-GL10</f>
        <v>-2.8515579528880671E-2</v>
      </c>
      <c r="IL10" s="3">
        <f>EN10-GM10</f>
        <v>-1.6147491718783179E-2</v>
      </c>
      <c r="IM10" s="3">
        <f>EO10-GN10</f>
        <v>8.6036995047933072E-3</v>
      </c>
      <c r="IN10" s="3">
        <f>EP10-GO10</f>
        <v>2.1819735560938143E-2</v>
      </c>
      <c r="IO10" s="3">
        <f>EQ10-GP10</f>
        <v>5.9215009121821177E-3</v>
      </c>
      <c r="IP10" s="3">
        <f>ER10-GQ10</f>
        <v>-8.1425210522465298E-3</v>
      </c>
      <c r="IQ10" s="3">
        <f>ES10-GR10</f>
        <v>7.9905290136443562E-3</v>
      </c>
      <c r="IR10" s="3">
        <f>ET10-GS10</f>
        <v>-1.6886493761959678E-2</v>
      </c>
      <c r="IS10" s="3">
        <f>EU10-GT10</f>
        <v>1.0323378573465646E-2</v>
      </c>
      <c r="IT10" s="3">
        <f>EV10-GU10</f>
        <v>-6.6848336865089324E-3</v>
      </c>
      <c r="IU10" s="3">
        <f>EW10-GV10</f>
        <v>-2.3859218069388531E-2</v>
      </c>
      <c r="IV10" s="3">
        <f t="shared" si="7"/>
        <v>0</v>
      </c>
    </row>
    <row r="11" spans="1:256" x14ac:dyDescent="0.2">
      <c r="A11">
        <v>105.55</v>
      </c>
      <c r="B11">
        <v>19.774999999999999</v>
      </c>
      <c r="C11">
        <v>172.15</v>
      </c>
      <c r="D11">
        <v>100.86360000000001</v>
      </c>
      <c r="E11">
        <v>73.900000000000006</v>
      </c>
      <c r="F11">
        <v>171.05</v>
      </c>
      <c r="G11">
        <v>119.8</v>
      </c>
      <c r="H11">
        <v>83.86</v>
      </c>
      <c r="I11">
        <v>116.7</v>
      </c>
      <c r="J11">
        <v>7.45</v>
      </c>
      <c r="K11">
        <v>84.31</v>
      </c>
      <c r="L11">
        <v>66.55</v>
      </c>
      <c r="M11">
        <v>66.39</v>
      </c>
      <c r="N11">
        <v>31.934999999999999</v>
      </c>
      <c r="O11">
        <v>23.704999999999998</v>
      </c>
      <c r="P11">
        <v>65.38</v>
      </c>
      <c r="Q11">
        <v>16.489999999999998</v>
      </c>
      <c r="R11">
        <v>77</v>
      </c>
      <c r="S11">
        <v>31.585000000000001</v>
      </c>
      <c r="T11">
        <v>17.91</v>
      </c>
      <c r="U11">
        <v>120</v>
      </c>
      <c r="V11">
        <v>4.8079999999999998</v>
      </c>
      <c r="W11">
        <v>13.24</v>
      </c>
      <c r="X11">
        <v>14.31</v>
      </c>
      <c r="Y11">
        <v>7.5380000000000003</v>
      </c>
      <c r="Z11">
        <v>47.435000000000002</v>
      </c>
      <c r="AA11">
        <v>76.34</v>
      </c>
      <c r="AB11">
        <v>49.344999999999999</v>
      </c>
      <c r="AC11">
        <v>7.0060000000000002</v>
      </c>
      <c r="AD11">
        <v>15.2</v>
      </c>
      <c r="AE11">
        <v>2.6219999999999999</v>
      </c>
      <c r="AF11">
        <v>36.270000000000003</v>
      </c>
      <c r="AG11">
        <v>227.4</v>
      </c>
      <c r="AH11">
        <v>172.6</v>
      </c>
      <c r="AI11">
        <v>5.7350000000000003</v>
      </c>
      <c r="AJ11">
        <v>189.1</v>
      </c>
      <c r="AK11">
        <v>15.73</v>
      </c>
      <c r="AL11">
        <v>31.4</v>
      </c>
      <c r="AM11">
        <v>79.569999999999993</v>
      </c>
      <c r="AN11">
        <v>87.74</v>
      </c>
      <c r="AO11">
        <v>5.7705000000000002</v>
      </c>
      <c r="AP11">
        <v>94.82</v>
      </c>
      <c r="AQ11">
        <v>50.05</v>
      </c>
      <c r="AR11">
        <v>126.05</v>
      </c>
      <c r="AS11">
        <v>68.959999999999994</v>
      </c>
      <c r="AT11">
        <v>10.050000000000001</v>
      </c>
      <c r="AU11">
        <v>232</v>
      </c>
      <c r="AV11">
        <v>50.54</v>
      </c>
      <c r="AW11">
        <v>19.579999999999998</v>
      </c>
      <c r="AX11" s="4">
        <v>137.94999999999999</v>
      </c>
      <c r="AY11" s="7">
        <v>3579.02</v>
      </c>
      <c r="AZ11" s="12">
        <f>(1+0.331/100)^(1/52)-1</f>
        <v>6.3550750192264971E-5</v>
      </c>
      <c r="BA11" s="2">
        <f t="shared" si="3"/>
        <v>-1.4191106906339401E-3</v>
      </c>
      <c r="BB11" s="2">
        <f t="shared" si="131"/>
        <v>-2.0069375619425234E-2</v>
      </c>
      <c r="BC11" s="2">
        <f t="shared" si="132"/>
        <v>-2.0289855072463947E-3</v>
      </c>
      <c r="BD11" s="2">
        <f t="shared" si="133"/>
        <v>1.3531584783867956E-3</v>
      </c>
      <c r="BE11" s="2">
        <f t="shared" si="134"/>
        <v>1.8980477223426995E-3</v>
      </c>
      <c r="BF11" s="2">
        <f t="shared" si="135"/>
        <v>7.3616018845701348E-3</v>
      </c>
      <c r="BG11" s="2">
        <f t="shared" si="136"/>
        <v>-5.3964300539643961E-3</v>
      </c>
      <c r="BH11" s="2">
        <f t="shared" si="137"/>
        <v>-2.1926755306741263E-2</v>
      </c>
      <c r="BI11" s="2">
        <f t="shared" si="138"/>
        <v>-2.1376656690893503E-3</v>
      </c>
      <c r="BJ11" s="2">
        <f t="shared" si="139"/>
        <v>4.8556784461830649E-3</v>
      </c>
      <c r="BK11" s="2">
        <f t="shared" si="140"/>
        <v>-2.1698770016245095E-2</v>
      </c>
      <c r="BL11" s="2">
        <f t="shared" si="8"/>
        <v>1.0630220197418438E-2</v>
      </c>
      <c r="BM11" s="2">
        <f t="shared" si="9"/>
        <v>1.0963910461397885E-2</v>
      </c>
      <c r="BN11" s="2">
        <f t="shared" si="10"/>
        <v>-2.3842274186153256E-2</v>
      </c>
      <c r="BO11" s="2">
        <f t="shared" si="11"/>
        <v>-3.5729298024380629E-3</v>
      </c>
      <c r="BP11" s="2">
        <f t="shared" si="12"/>
        <v>-3.6971571660038394E-2</v>
      </c>
      <c r="BQ11" s="2">
        <f t="shared" si="13"/>
        <v>-3.5108250438853239E-2</v>
      </c>
      <c r="BR11" s="2">
        <f t="shared" si="14"/>
        <v>4.5662100456620447E-3</v>
      </c>
      <c r="BS11" s="2">
        <f t="shared" si="15"/>
        <v>6.3361317915400228E-4</v>
      </c>
      <c r="BT11" s="2">
        <f t="shared" si="16"/>
        <v>6.1797752808987472E-3</v>
      </c>
      <c r="BU11" s="2">
        <f t="shared" si="17"/>
        <v>1.0526315789473717E-2</v>
      </c>
      <c r="BV11" s="2">
        <f t="shared" si="18"/>
        <v>2.6473099914602782E-2</v>
      </c>
      <c r="BW11" s="2">
        <f t="shared" si="19"/>
        <v>-1.7804154302670683E-2</v>
      </c>
      <c r="BX11" s="2">
        <f t="shared" si="20"/>
        <v>-4.8537234042553057E-2</v>
      </c>
      <c r="BY11" s="2">
        <f t="shared" si="21"/>
        <v>1.9337390128465248E-2</v>
      </c>
      <c r="BZ11" s="2">
        <f t="shared" si="22"/>
        <v>-1.9938016528925573E-2</v>
      </c>
      <c r="CA11" s="2">
        <f t="shared" si="23"/>
        <v>3.9452919516043128E-3</v>
      </c>
      <c r="CB11" s="2">
        <f t="shared" si="24"/>
        <v>-1.3494602159136448E-2</v>
      </c>
      <c r="CC11" s="2">
        <f t="shared" si="25"/>
        <v>1.0237923576063457E-2</v>
      </c>
      <c r="CD11" s="2">
        <f t="shared" si="26"/>
        <v>7.2895957587806315E-3</v>
      </c>
      <c r="CE11" s="2">
        <f t="shared" si="27"/>
        <v>-6.3571428571428501E-2</v>
      </c>
      <c r="CF11" s="2">
        <f t="shared" si="28"/>
        <v>9.3223876443579989E-3</v>
      </c>
      <c r="CG11" s="2">
        <f t="shared" si="29"/>
        <v>-7.4203404626800307E-3</v>
      </c>
      <c r="CH11" s="2">
        <f t="shared" si="30"/>
        <v>1.4505366985784196E-3</v>
      </c>
      <c r="CI11" s="2">
        <f t="shared" si="31"/>
        <v>3.0548068283917429E-2</v>
      </c>
      <c r="CJ11" s="2">
        <f t="shared" si="32"/>
        <v>1.0689470871191986E-2</v>
      </c>
      <c r="CK11" s="2">
        <f t="shared" si="33"/>
        <v>2.877697841726623E-2</v>
      </c>
      <c r="CL11" s="2">
        <f t="shared" si="34"/>
        <v>-7.1146245059289237E-3</v>
      </c>
      <c r="CM11" s="2">
        <f t="shared" si="35"/>
        <v>4.2037716081718024E-2</v>
      </c>
      <c r="CN11" s="2">
        <f t="shared" si="36"/>
        <v>-7.2414573432902918E-3</v>
      </c>
      <c r="CO11" s="2">
        <f t="shared" si="37"/>
        <v>5.8217566366283169E-3</v>
      </c>
      <c r="CP11" s="2">
        <f t="shared" si="38"/>
        <v>7.6514346439957581E-3</v>
      </c>
      <c r="CQ11" s="2">
        <f t="shared" si="39"/>
        <v>-7.5351973031926311E-3</v>
      </c>
      <c r="CR11" s="2">
        <f t="shared" si="40"/>
        <v>-1.6387046429964913E-2</v>
      </c>
      <c r="CS11" s="2">
        <f t="shared" si="41"/>
        <v>6.7153284671532809E-3</v>
      </c>
      <c r="CT11" s="2">
        <f t="shared" si="42"/>
        <v>1.0659694288013055E-2</v>
      </c>
      <c r="CU11" s="2">
        <f t="shared" si="43"/>
        <v>9.5735422106177914E-3</v>
      </c>
      <c r="CV11" s="2">
        <f t="shared" si="44"/>
        <v>2.6505534680613341E-2</v>
      </c>
      <c r="CW11" s="2">
        <f t="shared" si="45"/>
        <v>3.3790918690601801E-2</v>
      </c>
      <c r="CX11" s="2">
        <f t="shared" si="46"/>
        <v>-1.0401721664275554E-2</v>
      </c>
      <c r="CY11" s="10">
        <f t="shared" si="4"/>
        <v>-2.2274819417844594E-3</v>
      </c>
      <c r="CZ11" s="3">
        <f t="shared" si="5"/>
        <v>-1.4826614408262051E-3</v>
      </c>
      <c r="DA11" s="3">
        <f t="shared" si="141"/>
        <v>-2.0132926369617499E-2</v>
      </c>
      <c r="DB11" s="3">
        <f t="shared" si="142"/>
        <v>-2.0925362574386597E-3</v>
      </c>
      <c r="DC11" s="3">
        <f t="shared" si="143"/>
        <v>1.2896077281945306E-3</v>
      </c>
      <c r="DD11" s="3">
        <f t="shared" si="144"/>
        <v>1.8344969721504345E-3</v>
      </c>
      <c r="DE11" s="3">
        <f t="shared" si="145"/>
        <v>7.2980511343778698E-3</v>
      </c>
      <c r="DF11" s="3">
        <f t="shared" si="47"/>
        <v>-5.4599808041566611E-3</v>
      </c>
      <c r="DG11" s="3">
        <f t="shared" si="48"/>
        <v>-2.1990306056933528E-2</v>
      </c>
      <c r="DH11" s="3">
        <f t="shared" si="49"/>
        <v>-2.2012164192816153E-3</v>
      </c>
      <c r="DI11" s="3">
        <f t="shared" si="50"/>
        <v>4.7921276959907999E-3</v>
      </c>
      <c r="DJ11" s="3">
        <f t="shared" si="51"/>
        <v>-2.176232076643736E-2</v>
      </c>
      <c r="DK11" s="3">
        <f t="shared" si="52"/>
        <v>1.0566669447226174E-2</v>
      </c>
      <c r="DL11" s="3">
        <f t="shared" si="53"/>
        <v>1.0900359711205621E-2</v>
      </c>
      <c r="DM11" s="3">
        <f t="shared" si="54"/>
        <v>-2.3905824936345521E-2</v>
      </c>
      <c r="DN11" s="3">
        <f t="shared" si="55"/>
        <v>-3.6364805526303279E-3</v>
      </c>
      <c r="DO11" s="3">
        <f t="shared" si="56"/>
        <v>-3.7035122410230659E-2</v>
      </c>
      <c r="DP11" s="3">
        <f t="shared" si="57"/>
        <v>-3.5171801189045504E-2</v>
      </c>
      <c r="DQ11" s="3">
        <f t="shared" si="58"/>
        <v>4.5026592954697797E-3</v>
      </c>
      <c r="DR11" s="3">
        <f t="shared" si="59"/>
        <v>5.7006242896173731E-4</v>
      </c>
      <c r="DS11" s="3">
        <f t="shared" si="60"/>
        <v>6.1162245307064822E-3</v>
      </c>
      <c r="DT11" s="3">
        <f t="shared" si="61"/>
        <v>1.0462765039281452E-2</v>
      </c>
      <c r="DU11" s="3">
        <f t="shared" si="62"/>
        <v>2.6409549164410517E-2</v>
      </c>
      <c r="DV11" s="3">
        <f t="shared" si="63"/>
        <v>-1.7867705052862948E-2</v>
      </c>
      <c r="DW11" s="3">
        <f t="shared" si="64"/>
        <v>-4.8600784792745322E-2</v>
      </c>
      <c r="DX11" s="3">
        <f t="shared" si="65"/>
        <v>1.9273839378272983E-2</v>
      </c>
      <c r="DY11" s="3">
        <f t="shared" si="66"/>
        <v>-2.0001567279117838E-2</v>
      </c>
      <c r="DZ11" s="3">
        <f t="shared" si="67"/>
        <v>3.8817412014120478E-3</v>
      </c>
      <c r="EA11" s="3">
        <f t="shared" si="68"/>
        <v>-1.3558152909328713E-2</v>
      </c>
      <c r="EB11" s="3">
        <f t="shared" si="69"/>
        <v>1.0174372825871192E-2</v>
      </c>
      <c r="EC11" s="3">
        <f t="shared" si="70"/>
        <v>7.2260450085883665E-3</v>
      </c>
      <c r="ED11" s="3">
        <f t="shared" si="71"/>
        <v>-6.3634979321620766E-2</v>
      </c>
      <c r="EE11" s="3">
        <f t="shared" si="72"/>
        <v>9.258836894165734E-3</v>
      </c>
      <c r="EF11" s="3">
        <f t="shared" si="73"/>
        <v>-7.4838912128722956E-3</v>
      </c>
      <c r="EG11" s="3">
        <f t="shared" si="74"/>
        <v>1.3869859483861546E-3</v>
      </c>
      <c r="EH11" s="3">
        <f t="shared" si="75"/>
        <v>3.0484517533725164E-2</v>
      </c>
      <c r="EI11" s="3">
        <f t="shared" si="76"/>
        <v>1.0625920120999721E-2</v>
      </c>
      <c r="EJ11" s="3">
        <f t="shared" si="77"/>
        <v>2.8713427667073965E-2</v>
      </c>
      <c r="EK11" s="3">
        <f t="shared" si="78"/>
        <v>-7.1781752561211887E-3</v>
      </c>
      <c r="EL11" s="3">
        <f t="shared" si="79"/>
        <v>4.1974165331525759E-2</v>
      </c>
      <c r="EM11" s="3">
        <f t="shared" si="80"/>
        <v>-7.3050080934825568E-3</v>
      </c>
      <c r="EN11" s="3">
        <f t="shared" si="81"/>
        <v>5.7582058864360519E-3</v>
      </c>
      <c r="EO11" s="3">
        <f t="shared" si="82"/>
        <v>7.5878838938034932E-3</v>
      </c>
      <c r="EP11" s="3">
        <f t="shared" si="83"/>
        <v>-7.5987480533848961E-3</v>
      </c>
      <c r="EQ11" s="3">
        <f t="shared" si="84"/>
        <v>-1.6450597180157178E-2</v>
      </c>
      <c r="ER11" s="3">
        <f t="shared" si="85"/>
        <v>6.6517777169610159E-3</v>
      </c>
      <c r="ES11" s="3">
        <f t="shared" si="86"/>
        <v>1.059614353782079E-2</v>
      </c>
      <c r="ET11" s="3">
        <f t="shared" si="87"/>
        <v>9.5099914604255265E-3</v>
      </c>
      <c r="EU11" s="3">
        <f t="shared" si="88"/>
        <v>2.6441983930421076E-2</v>
      </c>
      <c r="EV11" s="3">
        <f t="shared" si="89"/>
        <v>3.3727367940409536E-2</v>
      </c>
      <c r="EW11" s="18">
        <f t="shared" si="90"/>
        <v>-1.0465272414467819E-2</v>
      </c>
      <c r="EX11" s="11">
        <f t="shared" si="91"/>
        <v>-2.2910326919767243E-3</v>
      </c>
      <c r="EY11" s="21">
        <f t="shared" si="6"/>
        <v>-4.2099670785064524E-3</v>
      </c>
      <c r="EZ11" s="21">
        <f t="shared" si="146"/>
        <v>-1.2265019467870876E-3</v>
      </c>
      <c r="FA11" s="21">
        <f t="shared" si="147"/>
        <v>1.126032524665158E-3</v>
      </c>
      <c r="FB11" s="21">
        <f t="shared" si="148"/>
        <v>-1.0786075259492142E-3</v>
      </c>
      <c r="FC11" s="21">
        <f t="shared" si="149"/>
        <v>3.8706893153484735E-3</v>
      </c>
      <c r="FD11" s="21">
        <f t="shared" si="150"/>
        <v>-2.4154134445095307E-4</v>
      </c>
      <c r="FE11" s="21">
        <f t="shared" si="151"/>
        <v>4.0599753309583913E-3</v>
      </c>
      <c r="FF11" s="21">
        <f t="shared" si="152"/>
        <v>-3.6684796953916823E-3</v>
      </c>
      <c r="FG11" s="21">
        <f t="shared" si="153"/>
        <v>-4.6213749171959209E-3</v>
      </c>
      <c r="FH11" s="21">
        <f t="shared" si="154"/>
        <v>-3.794928488210181E-3</v>
      </c>
      <c r="FI11" s="21">
        <f t="shared" si="155"/>
        <v>-1.0699625503664586E-3</v>
      </c>
      <c r="FJ11" s="21">
        <f t="shared" si="92"/>
        <v>-1.0697197214809091E-3</v>
      </c>
      <c r="FK11" s="21">
        <f t="shared" si="93"/>
        <v>-1.5479379190108827E-3</v>
      </c>
      <c r="FL11" s="21">
        <f t="shared" si="94"/>
        <v>-4.8461258756163621E-3</v>
      </c>
      <c r="FM11" s="21">
        <f t="shared" si="95"/>
        <v>-2.7468448920730517E-3</v>
      </c>
      <c r="FN11" s="21">
        <f t="shared" si="96"/>
        <v>-2.4901176356513671E-3</v>
      </c>
      <c r="FO11" s="21">
        <f t="shared" si="97"/>
        <v>-7.3685118167234115E-3</v>
      </c>
      <c r="FP11" s="21">
        <f t="shared" si="98"/>
        <v>-6.4076203415058645E-4</v>
      </c>
      <c r="FQ11" s="21">
        <f t="shared" si="99"/>
        <v>7.6454808443651451E-4</v>
      </c>
      <c r="FR11" s="21">
        <f t="shared" si="100"/>
        <v>-5.4220064940959291E-3</v>
      </c>
      <c r="FS11" s="21">
        <f t="shared" si="101"/>
        <v>-1.7533417497532702E-3</v>
      </c>
      <c r="FT11" s="21">
        <f t="shared" si="102"/>
        <v>9.378167553189664E-4</v>
      </c>
      <c r="FU11" s="21">
        <f t="shared" si="103"/>
        <v>-1.7636496747914024E-4</v>
      </c>
      <c r="FV11" s="21">
        <f t="shared" si="104"/>
        <v>-2.1525140002783519E-3</v>
      </c>
      <c r="FW11" s="21">
        <f t="shared" si="105"/>
        <v>3.2011202358701663E-3</v>
      </c>
      <c r="FX11" s="21">
        <f t="shared" si="106"/>
        <v>-1.2364089836338459E-3</v>
      </c>
      <c r="FY11" s="21">
        <f t="shared" si="107"/>
        <v>-4.9670747373029142E-3</v>
      </c>
      <c r="FZ11" s="21">
        <f t="shared" si="108"/>
        <v>-2.7405667435043161E-3</v>
      </c>
      <c r="GA11" s="21">
        <f t="shared" si="109"/>
        <v>-3.428397537237656E-3</v>
      </c>
      <c r="GB11" s="21">
        <f t="shared" si="110"/>
        <v>-1.8442287340794106E-3</v>
      </c>
      <c r="GC11" s="21">
        <f t="shared" si="111"/>
        <v>2.0952217176446481E-3</v>
      </c>
      <c r="GD11" s="21">
        <f t="shared" si="112"/>
        <v>-6.0784935020946713E-3</v>
      </c>
      <c r="GE11" s="21">
        <f t="shared" si="113"/>
        <v>2.1477105990390095E-3</v>
      </c>
      <c r="GF11" s="21">
        <f t="shared" si="114"/>
        <v>-4.2123409011179903E-4</v>
      </c>
      <c r="GG11" s="21">
        <f t="shared" si="115"/>
        <v>-1.8615494692813983E-3</v>
      </c>
      <c r="GH11" s="21">
        <f t="shared" si="116"/>
        <v>-1.3088581921501595E-3</v>
      </c>
      <c r="GI11" s="21">
        <f t="shared" si="117"/>
        <v>-2.5939262936052767E-3</v>
      </c>
      <c r="GJ11" s="21">
        <f t="shared" si="118"/>
        <v>-8.4629904926454948E-4</v>
      </c>
      <c r="GK11" s="21">
        <f t="shared" si="119"/>
        <v>1.8743327268932602E-3</v>
      </c>
      <c r="GL11" s="21">
        <f t="shared" si="120"/>
        <v>-6.3767079597588042E-3</v>
      </c>
      <c r="GM11" s="21">
        <f t="shared" si="121"/>
        <v>-2.9965223010061494E-3</v>
      </c>
      <c r="GN11" s="21">
        <f t="shared" si="122"/>
        <v>-2.8293249042079679E-3</v>
      </c>
      <c r="GO11" s="21">
        <f t="shared" si="123"/>
        <v>-3.398590295261023E-3</v>
      </c>
      <c r="GP11" s="21">
        <f t="shared" si="124"/>
        <v>-5.5473621360224825E-3</v>
      </c>
      <c r="GQ11" s="21">
        <f t="shared" si="125"/>
        <v>-1.0922132198548471E-3</v>
      </c>
      <c r="GR11" s="21">
        <f t="shared" si="126"/>
        <v>-6.9787059042859837E-3</v>
      </c>
      <c r="GS11" s="21">
        <f t="shared" si="127"/>
        <v>-4.4199183280165593E-3</v>
      </c>
      <c r="GT11" s="21">
        <f t="shared" si="128"/>
        <v>-2.0261058464096883E-3</v>
      </c>
      <c r="GU11" s="21">
        <f t="shared" si="129"/>
        <v>2.7191920034613129E-3</v>
      </c>
      <c r="GV11" s="22">
        <f t="shared" si="130"/>
        <v>1.0891490741717232E-3</v>
      </c>
      <c r="GW11" s="22">
        <f t="shared" si="130"/>
        <v>-2.2910326919767243E-3</v>
      </c>
      <c r="GX11" s="3">
        <f>CZ11-EY11</f>
        <v>2.7273056376802473E-3</v>
      </c>
      <c r="GY11" s="3">
        <f>DA11-EZ11</f>
        <v>-1.8906424422830411E-2</v>
      </c>
      <c r="GZ11" s="3">
        <f>DB11-FA11</f>
        <v>-3.2185687821038177E-3</v>
      </c>
      <c r="HA11" s="3">
        <f>DC11-FB11</f>
        <v>2.368215254143745E-3</v>
      </c>
      <c r="HB11" s="3">
        <f>DD11-FC11</f>
        <v>-2.036192343198039E-3</v>
      </c>
      <c r="HC11" s="3">
        <f>DE11-FD11</f>
        <v>7.5395924788288233E-3</v>
      </c>
      <c r="HD11" s="3">
        <f>DF11-FE11</f>
        <v>-9.5199561351150524E-3</v>
      </c>
      <c r="HE11" s="3">
        <f>DG11-FF11</f>
        <v>-1.8321826361541844E-2</v>
      </c>
      <c r="HF11" s="3">
        <f>DH11-FG11</f>
        <v>2.4201584979143057E-3</v>
      </c>
      <c r="HG11" s="3">
        <f>DI11-FH11</f>
        <v>8.58705618420098E-3</v>
      </c>
      <c r="HH11" s="3">
        <f>DJ11-FI11</f>
        <v>-2.0692358216070902E-2</v>
      </c>
      <c r="HI11" s="3">
        <f>DK11-FJ11</f>
        <v>1.1636389168707083E-2</v>
      </c>
      <c r="HJ11" s="3">
        <f>DL11-FK11</f>
        <v>1.2448297630216503E-2</v>
      </c>
      <c r="HK11" s="3">
        <f>DM11-FL11</f>
        <v>-1.9059699060729157E-2</v>
      </c>
      <c r="HL11" s="3">
        <f>DN11-FM11</f>
        <v>-8.8963566055727614E-4</v>
      </c>
      <c r="HM11" s="3">
        <f>DO11-FN11</f>
        <v>-3.4545004774579294E-2</v>
      </c>
      <c r="HN11" s="3">
        <f>DP11-FO11</f>
        <v>-2.7803289372322092E-2</v>
      </c>
      <c r="HO11" s="3">
        <f>DQ11-FP11</f>
        <v>5.1434213296203662E-3</v>
      </c>
      <c r="HP11" s="3">
        <f>DR11-FQ11</f>
        <v>-1.944856554747772E-4</v>
      </c>
      <c r="HQ11" s="3">
        <f>DS11-FR11</f>
        <v>1.1538231024802411E-2</v>
      </c>
      <c r="HR11" s="3">
        <f>DT11-FS11</f>
        <v>1.2216106789034722E-2</v>
      </c>
      <c r="HS11" s="3">
        <f>DU11-FT11</f>
        <v>2.5471732409091549E-2</v>
      </c>
      <c r="HT11" s="3">
        <f>DV11-FU11</f>
        <v>-1.7691340085383808E-2</v>
      </c>
      <c r="HU11" s="3">
        <f>DW11-FV11</f>
        <v>-4.6448270792466967E-2</v>
      </c>
      <c r="HV11" s="3">
        <f>DX11-FW11</f>
        <v>1.6072719142402818E-2</v>
      </c>
      <c r="HW11" s="3">
        <f>DY11-FX11</f>
        <v>-1.8765158295483992E-2</v>
      </c>
      <c r="HX11" s="3">
        <f>DZ11-FY11</f>
        <v>8.8488159387149629E-3</v>
      </c>
      <c r="HY11" s="3">
        <f>EA11-FZ11</f>
        <v>-1.0817586165824396E-2</v>
      </c>
      <c r="HZ11" s="3">
        <f>EB11-GA11</f>
        <v>1.3602770363108849E-2</v>
      </c>
      <c r="IA11" s="3">
        <f>EC11-GB11</f>
        <v>9.0702737426677765E-3</v>
      </c>
      <c r="IB11" s="3">
        <f>ED11-GC11</f>
        <v>-6.5730201039265412E-2</v>
      </c>
      <c r="IC11" s="3">
        <f>EE11-GD11</f>
        <v>1.5337330396260406E-2</v>
      </c>
      <c r="ID11" s="3">
        <f>EF11-GE11</f>
        <v>-9.6316018119113056E-3</v>
      </c>
      <c r="IE11" s="3">
        <f>EG11-GF11</f>
        <v>1.8082200384979537E-3</v>
      </c>
      <c r="IF11" s="3">
        <f>EH11-GG11</f>
        <v>3.2346067003006559E-2</v>
      </c>
      <c r="IG11" s="3">
        <f>EI11-GH11</f>
        <v>1.1934778313149881E-2</v>
      </c>
      <c r="IH11" s="3">
        <f>EJ11-GI11</f>
        <v>3.1307353960679241E-2</v>
      </c>
      <c r="II11" s="3">
        <f>EK11-GJ11</f>
        <v>-6.3318762068566396E-3</v>
      </c>
      <c r="IJ11" s="3">
        <f>EL11-GK11</f>
        <v>4.0099832604632499E-2</v>
      </c>
      <c r="IK11" s="3">
        <f>EM11-GL11</f>
        <v>-9.2830013372375252E-4</v>
      </c>
      <c r="IL11" s="3">
        <f>EN11-GM11</f>
        <v>8.7547281874422005E-3</v>
      </c>
      <c r="IM11" s="3">
        <f>EO11-GN11</f>
        <v>1.0417208798011461E-2</v>
      </c>
      <c r="IN11" s="3">
        <f>EP11-GO11</f>
        <v>-4.2001577581238731E-3</v>
      </c>
      <c r="IO11" s="3">
        <f>EQ11-GP11</f>
        <v>-1.0903235044134697E-2</v>
      </c>
      <c r="IP11" s="3">
        <f>ER11-GQ11</f>
        <v>7.7439909368158628E-3</v>
      </c>
      <c r="IQ11" s="3">
        <f>ES11-GR11</f>
        <v>1.7574849442106775E-2</v>
      </c>
      <c r="IR11" s="3">
        <f>ET11-GS11</f>
        <v>1.3929909788442087E-2</v>
      </c>
      <c r="IS11" s="3">
        <f>EU11-GT11</f>
        <v>2.8468089776830765E-2</v>
      </c>
      <c r="IT11" s="3">
        <f>EV11-GU11</f>
        <v>3.1008175936948223E-2</v>
      </c>
      <c r="IU11" s="3">
        <f>EW11-GV11</f>
        <v>-1.1554421488639543E-2</v>
      </c>
      <c r="IV11" s="3">
        <f t="shared" si="7"/>
        <v>0</v>
      </c>
    </row>
    <row r="12" spans="1:256" x14ac:dyDescent="0.2">
      <c r="A12">
        <v>104.9</v>
      </c>
      <c r="B12">
        <v>19.704999999999998</v>
      </c>
      <c r="C12">
        <v>171.5</v>
      </c>
      <c r="D12">
        <v>101</v>
      </c>
      <c r="E12">
        <v>75.599999999999994</v>
      </c>
      <c r="F12">
        <v>173.35</v>
      </c>
      <c r="G12">
        <v>118.95</v>
      </c>
      <c r="H12">
        <v>85.31</v>
      </c>
      <c r="I12">
        <v>121.6</v>
      </c>
      <c r="J12">
        <v>7.2389999999999999</v>
      </c>
      <c r="K12">
        <v>85.93</v>
      </c>
      <c r="L12">
        <v>67.319999999999993</v>
      </c>
      <c r="M12">
        <v>63.4</v>
      </c>
      <c r="N12">
        <v>32.44</v>
      </c>
      <c r="O12">
        <v>23.885000000000002</v>
      </c>
      <c r="P12">
        <v>65.84</v>
      </c>
      <c r="Q12">
        <v>15.59</v>
      </c>
      <c r="R12">
        <v>78.09</v>
      </c>
      <c r="S12">
        <v>32.634999999999998</v>
      </c>
      <c r="T12">
        <v>17.38</v>
      </c>
      <c r="U12">
        <v>119.2</v>
      </c>
      <c r="V12">
        <v>4.7300000000000004</v>
      </c>
      <c r="W12">
        <v>13.5</v>
      </c>
      <c r="X12">
        <v>14.05</v>
      </c>
      <c r="Y12">
        <v>7.8330000000000002</v>
      </c>
      <c r="Z12">
        <v>46.8</v>
      </c>
      <c r="AA12">
        <v>76.81</v>
      </c>
      <c r="AB12">
        <v>47.3</v>
      </c>
      <c r="AC12">
        <v>7.1470000000000002</v>
      </c>
      <c r="AD12">
        <v>14.93</v>
      </c>
      <c r="AE12">
        <v>2.59</v>
      </c>
      <c r="AF12">
        <v>36.664999999999999</v>
      </c>
      <c r="AG12">
        <v>231.45</v>
      </c>
      <c r="AH12">
        <v>177.4</v>
      </c>
      <c r="AI12">
        <v>5.83</v>
      </c>
      <c r="AJ12">
        <v>192.9</v>
      </c>
      <c r="AK12">
        <v>15.55</v>
      </c>
      <c r="AL12">
        <v>32.06</v>
      </c>
      <c r="AM12">
        <v>79.78</v>
      </c>
      <c r="AN12">
        <v>88.87</v>
      </c>
      <c r="AO12">
        <v>5.7243000000000004</v>
      </c>
      <c r="AP12">
        <v>96.1</v>
      </c>
      <c r="AQ12">
        <v>50</v>
      </c>
      <c r="AR12">
        <v>129.5</v>
      </c>
      <c r="AS12">
        <v>69.62</v>
      </c>
      <c r="AT12">
        <v>10.015000000000001</v>
      </c>
      <c r="AU12">
        <v>236.15</v>
      </c>
      <c r="AV12">
        <v>51.09</v>
      </c>
      <c r="AW12">
        <v>19.920000000000002</v>
      </c>
      <c r="AX12" s="4">
        <v>137.55000000000001</v>
      </c>
      <c r="AY12" s="7">
        <v>3591.82</v>
      </c>
      <c r="AZ12" s="12">
        <f>(1+0.274/100)^(1/52)-1</f>
        <v>5.2621635294292091E-5</v>
      </c>
      <c r="BA12" s="2">
        <f t="shared" si="3"/>
        <v>-6.1582188536237759E-3</v>
      </c>
      <c r="BB12" s="2">
        <f t="shared" si="131"/>
        <v>-3.5398230088495852E-3</v>
      </c>
      <c r="BC12" s="2">
        <f t="shared" si="132"/>
        <v>-3.7757769387162243E-3</v>
      </c>
      <c r="BD12" s="2">
        <f t="shared" si="133"/>
        <v>1.3523213527972811E-3</v>
      </c>
      <c r="BE12" s="2">
        <f t="shared" si="134"/>
        <v>2.3004059539918575E-2</v>
      </c>
      <c r="BF12" s="2">
        <f t="shared" si="135"/>
        <v>1.3446360713241567E-2</v>
      </c>
      <c r="BG12" s="2">
        <f t="shared" si="136"/>
        <v>-7.0951585976627429E-3</v>
      </c>
      <c r="BH12" s="2">
        <f t="shared" si="137"/>
        <v>1.7290722632959721E-2</v>
      </c>
      <c r="BI12" s="2">
        <f t="shared" si="138"/>
        <v>4.1988003427592124E-2</v>
      </c>
      <c r="BJ12" s="2">
        <f t="shared" si="139"/>
        <v>-2.8322147651006713E-2</v>
      </c>
      <c r="BK12" s="2">
        <f t="shared" si="140"/>
        <v>1.9214802514529783E-2</v>
      </c>
      <c r="BL12" s="2">
        <f t="shared" si="8"/>
        <v>1.157024793388417E-2</v>
      </c>
      <c r="BM12" s="2">
        <f t="shared" si="9"/>
        <v>-4.5036903148064522E-2</v>
      </c>
      <c r="BN12" s="2">
        <f t="shared" si="10"/>
        <v>1.5813370909660174E-2</v>
      </c>
      <c r="BO12" s="2">
        <f t="shared" si="11"/>
        <v>7.5933347395065187E-3</v>
      </c>
      <c r="BP12" s="2">
        <f t="shared" si="12"/>
        <v>7.0357907617009108E-3</v>
      </c>
      <c r="BQ12" s="2">
        <f t="shared" si="13"/>
        <v>-5.4578532443905314E-2</v>
      </c>
      <c r="BR12" s="2">
        <f t="shared" si="14"/>
        <v>1.4155844155844255E-2</v>
      </c>
      <c r="BS12" s="2">
        <f t="shared" si="15"/>
        <v>3.3243628304574946E-2</v>
      </c>
      <c r="BT12" s="2">
        <f t="shared" si="16"/>
        <v>-2.9592406476828703E-2</v>
      </c>
      <c r="BU12" s="2">
        <f t="shared" si="17"/>
        <v>-6.6666666666665986E-3</v>
      </c>
      <c r="BV12" s="2">
        <f t="shared" si="18"/>
        <v>-1.6222961730449126E-2</v>
      </c>
      <c r="BW12" s="2">
        <f t="shared" si="19"/>
        <v>1.9637462235649439E-2</v>
      </c>
      <c r="BX12" s="2">
        <f t="shared" si="20"/>
        <v>-1.8169112508735097E-2</v>
      </c>
      <c r="BY12" s="2">
        <f t="shared" si="21"/>
        <v>3.913504908463783E-2</v>
      </c>
      <c r="BZ12" s="2">
        <f t="shared" si="22"/>
        <v>-1.3386739749130516E-2</v>
      </c>
      <c r="CA12" s="2">
        <f t="shared" si="23"/>
        <v>6.1566675399529203E-3</v>
      </c>
      <c r="CB12" s="2">
        <f t="shared" si="24"/>
        <v>-4.1442902016415095E-2</v>
      </c>
      <c r="CC12" s="2">
        <f t="shared" si="25"/>
        <v>2.0125606622894754E-2</v>
      </c>
      <c r="CD12" s="2">
        <f t="shared" si="26"/>
        <v>-1.7763157894736814E-2</v>
      </c>
      <c r="CE12" s="2">
        <f t="shared" si="27"/>
        <v>-1.2204424103737566E-2</v>
      </c>
      <c r="CF12" s="2">
        <f t="shared" si="28"/>
        <v>1.089054314860749E-2</v>
      </c>
      <c r="CG12" s="2">
        <f t="shared" si="29"/>
        <v>1.7810026385224109E-2</v>
      </c>
      <c r="CH12" s="2">
        <f t="shared" si="30"/>
        <v>2.7809965237543421E-2</v>
      </c>
      <c r="CI12" s="2">
        <f t="shared" si="31"/>
        <v>1.6564952048822912E-2</v>
      </c>
      <c r="CJ12" s="2">
        <f t="shared" si="32"/>
        <v>2.0095187731359099E-2</v>
      </c>
      <c r="CK12" s="2">
        <f t="shared" si="33"/>
        <v>-1.1443102352193257E-2</v>
      </c>
      <c r="CL12" s="2">
        <f t="shared" si="34"/>
        <v>2.1019108280254883E-2</v>
      </c>
      <c r="CM12" s="2">
        <f t="shared" si="35"/>
        <v>2.63918562272214E-3</v>
      </c>
      <c r="CN12" s="2">
        <f t="shared" si="36"/>
        <v>1.2878960565306796E-2</v>
      </c>
      <c r="CO12" s="2">
        <f t="shared" si="37"/>
        <v>-8.0062386275019382E-3</v>
      </c>
      <c r="CP12" s="2">
        <f t="shared" si="38"/>
        <v>1.3499261759122527E-2</v>
      </c>
      <c r="CQ12" s="2">
        <f t="shared" si="39"/>
        <v>-9.9900099900096517E-4</v>
      </c>
      <c r="CR12" s="2">
        <f t="shared" si="40"/>
        <v>2.7370091233637428E-2</v>
      </c>
      <c r="CS12" s="2">
        <f t="shared" si="41"/>
        <v>9.5707656612531444E-3</v>
      </c>
      <c r="CT12" s="2">
        <f t="shared" si="42"/>
        <v>-3.4825870646766344E-3</v>
      </c>
      <c r="CU12" s="2">
        <f t="shared" si="43"/>
        <v>1.7887931034482829E-2</v>
      </c>
      <c r="CV12" s="2">
        <f t="shared" si="44"/>
        <v>1.0882469331222833E-2</v>
      </c>
      <c r="CW12" s="2">
        <f t="shared" si="45"/>
        <v>1.736465781409624E-2</v>
      </c>
      <c r="CX12" s="2">
        <f t="shared" si="46"/>
        <v>-2.8996013048204761E-3</v>
      </c>
      <c r="CY12" s="10">
        <f t="shared" si="4"/>
        <v>3.5763980083933777E-3</v>
      </c>
      <c r="CZ12" s="3">
        <f t="shared" si="5"/>
        <v>-6.2108404889180679E-3</v>
      </c>
      <c r="DA12" s="3">
        <f t="shared" si="141"/>
        <v>-3.5924446441438773E-3</v>
      </c>
      <c r="DB12" s="3">
        <f t="shared" si="142"/>
        <v>-3.8283985740105164E-3</v>
      </c>
      <c r="DC12" s="3">
        <f t="shared" si="143"/>
        <v>1.299699717502989E-3</v>
      </c>
      <c r="DD12" s="3">
        <f t="shared" si="144"/>
        <v>2.2951437904624283E-2</v>
      </c>
      <c r="DE12" s="3">
        <f t="shared" si="145"/>
        <v>1.3393739077947275E-2</v>
      </c>
      <c r="DF12" s="3">
        <f t="shared" si="47"/>
        <v>-7.147780232957035E-3</v>
      </c>
      <c r="DG12" s="3">
        <f t="shared" si="48"/>
        <v>1.7238100997665429E-2</v>
      </c>
      <c r="DH12" s="3">
        <f t="shared" si="49"/>
        <v>4.1935381792297832E-2</v>
      </c>
      <c r="DI12" s="3">
        <f t="shared" si="50"/>
        <v>-2.8374769286301005E-2</v>
      </c>
      <c r="DJ12" s="3">
        <f t="shared" si="51"/>
        <v>1.9162180879235491E-2</v>
      </c>
      <c r="DK12" s="3">
        <f t="shared" si="52"/>
        <v>1.1517626298589878E-2</v>
      </c>
      <c r="DL12" s="3">
        <f t="shared" si="53"/>
        <v>-4.5089524783358814E-2</v>
      </c>
      <c r="DM12" s="3">
        <f t="shared" si="54"/>
        <v>1.5760749274365882E-2</v>
      </c>
      <c r="DN12" s="3">
        <f t="shared" si="55"/>
        <v>7.5407131042122266E-3</v>
      </c>
      <c r="DO12" s="3">
        <f t="shared" si="56"/>
        <v>6.9831691264066187E-3</v>
      </c>
      <c r="DP12" s="3">
        <f t="shared" si="57"/>
        <v>-5.4631154079199606E-2</v>
      </c>
      <c r="DQ12" s="3">
        <f t="shared" si="58"/>
        <v>1.4103222520549963E-2</v>
      </c>
      <c r="DR12" s="3">
        <f t="shared" si="59"/>
        <v>3.3191006669280654E-2</v>
      </c>
      <c r="DS12" s="3">
        <f t="shared" si="60"/>
        <v>-2.9645028112122995E-2</v>
      </c>
      <c r="DT12" s="3">
        <f t="shared" si="61"/>
        <v>-6.7192883019608907E-3</v>
      </c>
      <c r="DU12" s="3">
        <f t="shared" si="62"/>
        <v>-1.6275583365743418E-2</v>
      </c>
      <c r="DV12" s="3">
        <f t="shared" si="63"/>
        <v>1.9584840600355147E-2</v>
      </c>
      <c r="DW12" s="3">
        <f t="shared" si="64"/>
        <v>-1.8221734144029389E-2</v>
      </c>
      <c r="DX12" s="3">
        <f t="shared" si="65"/>
        <v>3.9082427449343538E-2</v>
      </c>
      <c r="DY12" s="3">
        <f t="shared" si="66"/>
        <v>-1.3439361384424808E-2</v>
      </c>
      <c r="DZ12" s="3">
        <f t="shared" si="67"/>
        <v>6.1040459046586282E-3</v>
      </c>
      <c r="EA12" s="3">
        <f t="shared" si="68"/>
        <v>-4.1495523651709387E-2</v>
      </c>
      <c r="EB12" s="3">
        <f t="shared" si="69"/>
        <v>2.0072984987600462E-2</v>
      </c>
      <c r="EC12" s="3">
        <f t="shared" si="70"/>
        <v>-1.7815779530031106E-2</v>
      </c>
      <c r="ED12" s="3">
        <f t="shared" si="71"/>
        <v>-1.2257045739031858E-2</v>
      </c>
      <c r="EE12" s="3">
        <f t="shared" si="72"/>
        <v>1.0837921513313198E-2</v>
      </c>
      <c r="EF12" s="3">
        <f t="shared" si="73"/>
        <v>1.7757404749929817E-2</v>
      </c>
      <c r="EG12" s="3">
        <f t="shared" si="74"/>
        <v>2.7757343602249129E-2</v>
      </c>
      <c r="EH12" s="3">
        <f t="shared" si="75"/>
        <v>1.651233041352862E-2</v>
      </c>
      <c r="EI12" s="3">
        <f t="shared" si="76"/>
        <v>2.0042566096064807E-2</v>
      </c>
      <c r="EJ12" s="3">
        <f t="shared" si="77"/>
        <v>-1.1495723987487549E-2</v>
      </c>
      <c r="EK12" s="3">
        <f t="shared" si="78"/>
        <v>2.0966486644960591E-2</v>
      </c>
      <c r="EL12" s="3">
        <f t="shared" si="79"/>
        <v>2.5865639874278479E-3</v>
      </c>
      <c r="EM12" s="3">
        <f t="shared" si="80"/>
        <v>1.2826338930012504E-2</v>
      </c>
      <c r="EN12" s="3">
        <f t="shared" si="81"/>
        <v>-8.0588602627962302E-3</v>
      </c>
      <c r="EO12" s="3">
        <f t="shared" si="82"/>
        <v>1.3446640123828235E-2</v>
      </c>
      <c r="EP12" s="3">
        <f t="shared" si="83"/>
        <v>-1.0516226342952573E-3</v>
      </c>
      <c r="EQ12" s="3">
        <f t="shared" si="84"/>
        <v>2.7317469598343136E-2</v>
      </c>
      <c r="ER12" s="3">
        <f t="shared" si="85"/>
        <v>9.5181440259588523E-3</v>
      </c>
      <c r="ES12" s="3">
        <f t="shared" si="86"/>
        <v>-3.5352086999709265E-3</v>
      </c>
      <c r="ET12" s="3">
        <f t="shared" si="87"/>
        <v>1.7835309399188537E-2</v>
      </c>
      <c r="EU12" s="3">
        <f t="shared" si="88"/>
        <v>1.0829847695928541E-2</v>
      </c>
      <c r="EV12" s="3">
        <f t="shared" si="89"/>
        <v>1.7312036178801948E-2</v>
      </c>
      <c r="EW12" s="18">
        <f t="shared" si="90"/>
        <v>-2.9522229401147682E-3</v>
      </c>
      <c r="EX12" s="11">
        <f t="shared" si="91"/>
        <v>3.5237763730990856E-3</v>
      </c>
      <c r="EY12" s="21">
        <f t="shared" si="6"/>
        <v>9.9993533066573045E-4</v>
      </c>
      <c r="EZ12" s="21">
        <f t="shared" si="146"/>
        <v>7.3878688969512363E-4</v>
      </c>
      <c r="FA12" s="21">
        <f t="shared" si="147"/>
        <v>5.1417883018586063E-3</v>
      </c>
      <c r="FB12" s="21">
        <f t="shared" si="148"/>
        <v>5.7917422148711746E-3</v>
      </c>
      <c r="FC12" s="21">
        <f t="shared" si="149"/>
        <v>1.1841277094968803E-2</v>
      </c>
      <c r="FD12" s="21">
        <f t="shared" si="150"/>
        <v>5.7169690899008287E-3</v>
      </c>
      <c r="FE12" s="21">
        <f t="shared" si="151"/>
        <v>1.157524066330811E-2</v>
      </c>
      <c r="FF12" s="21">
        <f t="shared" si="152"/>
        <v>3.3760314300914124E-3</v>
      </c>
      <c r="FG12" s="21">
        <f t="shared" si="153"/>
        <v>1.9879391283205219E-3</v>
      </c>
      <c r="FH12" s="21">
        <f t="shared" si="154"/>
        <v>1.6580688596559317E-3</v>
      </c>
      <c r="FI12" s="21">
        <f t="shared" si="155"/>
        <v>4.1547021556480063E-3</v>
      </c>
      <c r="FJ12" s="21">
        <f t="shared" si="92"/>
        <v>4.2640640569785154E-3</v>
      </c>
      <c r="FK12" s="21">
        <f t="shared" si="93"/>
        <v>4.1518262935401201E-3</v>
      </c>
      <c r="FL12" s="21">
        <f t="shared" si="94"/>
        <v>1.8691381197707257E-3</v>
      </c>
      <c r="FM12" s="21">
        <f t="shared" si="95"/>
        <v>1.4408245979605982E-3</v>
      </c>
      <c r="FN12" s="21">
        <f t="shared" si="96"/>
        <v>2.5818192687397418E-3</v>
      </c>
      <c r="FO12" s="21">
        <f t="shared" si="97"/>
        <v>8.6250788478224941E-4</v>
      </c>
      <c r="FP12" s="21">
        <f t="shared" si="98"/>
        <v>6.7971332204414189E-3</v>
      </c>
      <c r="FQ12" s="21">
        <f t="shared" si="99"/>
        <v>6.6033001508251695E-3</v>
      </c>
      <c r="FR12" s="21">
        <f t="shared" si="100"/>
        <v>-2.3578131287279496E-4</v>
      </c>
      <c r="FS12" s="21">
        <f t="shared" si="101"/>
        <v>1.8452839712912949E-3</v>
      </c>
      <c r="FT12" s="21">
        <f t="shared" si="102"/>
        <v>7.5137961678175529E-3</v>
      </c>
      <c r="FU12" s="21">
        <f t="shared" si="103"/>
        <v>5.3846991280574854E-3</v>
      </c>
      <c r="FV12" s="21">
        <f t="shared" si="104"/>
        <v>2.2234113927456041E-3</v>
      </c>
      <c r="FW12" s="21">
        <f t="shared" si="105"/>
        <v>7.8746298599196886E-3</v>
      </c>
      <c r="FX12" s="21">
        <f t="shared" si="106"/>
        <v>3.2884027346909471E-3</v>
      </c>
      <c r="FY12" s="21">
        <f t="shared" si="107"/>
        <v>1.2411919616534205E-3</v>
      </c>
      <c r="FZ12" s="21">
        <f t="shared" si="108"/>
        <v>3.3311020055208666E-3</v>
      </c>
      <c r="GA12" s="21">
        <f t="shared" si="109"/>
        <v>1.8402555047914533E-3</v>
      </c>
      <c r="GB12" s="21">
        <f t="shared" si="110"/>
        <v>4.1522205126261228E-3</v>
      </c>
      <c r="GC12" s="21">
        <f t="shared" si="111"/>
        <v>6.2722907085053228E-3</v>
      </c>
      <c r="GD12" s="21">
        <f t="shared" si="112"/>
        <v>-3.975904583810308E-4</v>
      </c>
      <c r="GE12" s="21">
        <f t="shared" si="113"/>
        <v>9.083270418142695E-3</v>
      </c>
      <c r="GF12" s="21">
        <f t="shared" si="114"/>
        <v>4.1699276864520136E-3</v>
      </c>
      <c r="GG12" s="21">
        <f t="shared" si="115"/>
        <v>1.6248979990078267E-3</v>
      </c>
      <c r="GH12" s="21">
        <f t="shared" si="116"/>
        <v>3.2725078274211529E-3</v>
      </c>
      <c r="GI12" s="21">
        <f t="shared" si="117"/>
        <v>2.0623126307454638E-3</v>
      </c>
      <c r="GJ12" s="21">
        <f t="shared" si="118"/>
        <v>6.9630599582926403E-3</v>
      </c>
      <c r="GK12" s="21">
        <f t="shared" si="119"/>
        <v>8.6569956939809897E-3</v>
      </c>
      <c r="GL12" s="21">
        <f t="shared" si="120"/>
        <v>-2.4845752637027907E-4</v>
      </c>
      <c r="GM12" s="21">
        <f t="shared" si="121"/>
        <v>3.6214120697452626E-3</v>
      </c>
      <c r="GN12" s="21">
        <f t="shared" si="122"/>
        <v>3.0330788238754E-3</v>
      </c>
      <c r="GO12" s="21">
        <f t="shared" si="123"/>
        <v>4.2323894345351228E-3</v>
      </c>
      <c r="GP12" s="21">
        <f t="shared" si="124"/>
        <v>1.7678780129978906E-3</v>
      </c>
      <c r="GQ12" s="21">
        <f t="shared" si="125"/>
        <v>5.7170327050337392E-3</v>
      </c>
      <c r="GR12" s="21">
        <f t="shared" si="126"/>
        <v>-9.3644479308394686E-4</v>
      </c>
      <c r="GS12" s="21">
        <f t="shared" si="127"/>
        <v>-2.7018141504404642E-4</v>
      </c>
      <c r="GT12" s="21">
        <f t="shared" si="128"/>
        <v>1.2321565304191876E-3</v>
      </c>
      <c r="GU12" s="21">
        <f t="shared" si="129"/>
        <v>8.8048929837028674E-3</v>
      </c>
      <c r="GV12" s="22">
        <f t="shared" si="130"/>
        <v>7.865811810034774E-3</v>
      </c>
      <c r="GW12" s="22">
        <f t="shared" si="130"/>
        <v>3.5237763730990856E-3</v>
      </c>
      <c r="GX12" s="3">
        <f>CZ12-EY12</f>
        <v>-7.2107758195837984E-3</v>
      </c>
      <c r="GY12" s="3">
        <f>DA12-EZ12</f>
        <v>-4.3312315338390013E-3</v>
      </c>
      <c r="GZ12" s="3">
        <f>DB12-FA12</f>
        <v>-8.9701868758691218E-3</v>
      </c>
      <c r="HA12" s="3">
        <f>DC12-FB12</f>
        <v>-4.4920424973681856E-3</v>
      </c>
      <c r="HB12" s="3">
        <f>DD12-FC12</f>
        <v>1.1110160809655481E-2</v>
      </c>
      <c r="HC12" s="3">
        <f>DE12-FD12</f>
        <v>7.6767699880464467E-3</v>
      </c>
      <c r="HD12" s="3">
        <f>DF12-FE12</f>
        <v>-1.8723020896265145E-2</v>
      </c>
      <c r="HE12" s="3">
        <f>DG12-FF12</f>
        <v>1.3862069567574017E-2</v>
      </c>
      <c r="HF12" s="3">
        <f>DH12-FG12</f>
        <v>3.994744266397731E-2</v>
      </c>
      <c r="HG12" s="3">
        <f>DI12-FH12</f>
        <v>-3.0032838145956937E-2</v>
      </c>
      <c r="HH12" s="3">
        <f>DJ12-FI12</f>
        <v>1.5007478723587485E-2</v>
      </c>
      <c r="HI12" s="3">
        <f>DK12-FJ12</f>
        <v>7.2535622416113627E-3</v>
      </c>
      <c r="HJ12" s="3">
        <f>DL12-FK12</f>
        <v>-4.9241351076898934E-2</v>
      </c>
      <c r="HK12" s="3">
        <f>DM12-FL12</f>
        <v>1.3891611154595156E-2</v>
      </c>
      <c r="HL12" s="3">
        <f>DN12-FM12</f>
        <v>6.0998885062516287E-3</v>
      </c>
      <c r="HM12" s="3">
        <f>DO12-FN12</f>
        <v>4.4013498576668773E-3</v>
      </c>
      <c r="HN12" s="3">
        <f>DP12-FO12</f>
        <v>-5.5493661963981852E-2</v>
      </c>
      <c r="HO12" s="3">
        <f>DQ12-FP12</f>
        <v>7.3060893001085439E-3</v>
      </c>
      <c r="HP12" s="3">
        <f>DR12-FQ12</f>
        <v>2.6587706518455483E-2</v>
      </c>
      <c r="HQ12" s="3">
        <f>DS12-FR12</f>
        <v>-2.9409246799250201E-2</v>
      </c>
      <c r="HR12" s="3">
        <f>DT12-FS12</f>
        <v>-8.564572273252186E-3</v>
      </c>
      <c r="HS12" s="3">
        <f>DU12-FT12</f>
        <v>-2.3789379533560973E-2</v>
      </c>
      <c r="HT12" s="3">
        <f>DV12-FU12</f>
        <v>1.4200141472297662E-2</v>
      </c>
      <c r="HU12" s="3">
        <f>DW12-FV12</f>
        <v>-2.0445145536774994E-2</v>
      </c>
      <c r="HV12" s="3">
        <f>DX12-FW12</f>
        <v>3.1207797589423849E-2</v>
      </c>
      <c r="HW12" s="3">
        <f>DY12-FX12</f>
        <v>-1.6727764119115755E-2</v>
      </c>
      <c r="HX12" s="3">
        <f>DZ12-FY12</f>
        <v>4.8628539430052072E-3</v>
      </c>
      <c r="HY12" s="3">
        <f>EA12-FZ12</f>
        <v>-4.4826625657230251E-2</v>
      </c>
      <c r="HZ12" s="3">
        <f>EB12-GA12</f>
        <v>1.8232729482809008E-2</v>
      </c>
      <c r="IA12" s="3">
        <f>EC12-GB12</f>
        <v>-2.196800004265723E-2</v>
      </c>
      <c r="IB12" s="3">
        <f>ED12-GC12</f>
        <v>-1.8529336447537181E-2</v>
      </c>
      <c r="IC12" s="3">
        <f>EE12-GD12</f>
        <v>1.1235511971694229E-2</v>
      </c>
      <c r="ID12" s="3">
        <f>EF12-GE12</f>
        <v>8.6741343317871221E-3</v>
      </c>
      <c r="IE12" s="3">
        <f>EG12-GF12</f>
        <v>2.3587415915797116E-2</v>
      </c>
      <c r="IF12" s="3">
        <f>EH12-GG12</f>
        <v>1.4887432414520793E-2</v>
      </c>
      <c r="IG12" s="3">
        <f>EI12-GH12</f>
        <v>1.6770058268643653E-2</v>
      </c>
      <c r="IH12" s="3">
        <f>EJ12-GI12</f>
        <v>-1.3558036618233012E-2</v>
      </c>
      <c r="II12" s="3">
        <f>EK12-GJ12</f>
        <v>1.4003426686667951E-2</v>
      </c>
      <c r="IJ12" s="3">
        <f>EL12-GK12</f>
        <v>-6.0704317065531418E-3</v>
      </c>
      <c r="IK12" s="3">
        <f>EM12-GL12</f>
        <v>1.3074796456382784E-2</v>
      </c>
      <c r="IL12" s="3">
        <f>EN12-GM12</f>
        <v>-1.1680272332541493E-2</v>
      </c>
      <c r="IM12" s="3">
        <f>EO12-GN12</f>
        <v>1.0413561299952835E-2</v>
      </c>
      <c r="IN12" s="3">
        <f>EP12-GO12</f>
        <v>-5.28401206883038E-3</v>
      </c>
      <c r="IO12" s="3">
        <f>EQ12-GP12</f>
        <v>2.5549591585345244E-2</v>
      </c>
      <c r="IP12" s="3">
        <f>ER12-GQ12</f>
        <v>3.8011113209251131E-3</v>
      </c>
      <c r="IQ12" s="3">
        <f>ES12-GR12</f>
        <v>-2.5987639068869796E-3</v>
      </c>
      <c r="IR12" s="3">
        <f>ET12-GS12</f>
        <v>1.8105490814232583E-2</v>
      </c>
      <c r="IS12" s="3">
        <f>EU12-GT12</f>
        <v>9.597691165509353E-3</v>
      </c>
      <c r="IT12" s="3">
        <f>EV12-GU12</f>
        <v>8.507143195099081E-3</v>
      </c>
      <c r="IU12" s="3">
        <f>EW12-GV12</f>
        <v>-1.0818034750149542E-2</v>
      </c>
      <c r="IV12" s="3">
        <f t="shared" si="7"/>
        <v>0</v>
      </c>
    </row>
    <row r="13" spans="1:256" x14ac:dyDescent="0.2">
      <c r="A13">
        <v>101.55</v>
      </c>
      <c r="B13">
        <v>19.28</v>
      </c>
      <c r="C13">
        <v>170</v>
      </c>
      <c r="D13">
        <v>99.818200000000004</v>
      </c>
      <c r="E13">
        <v>75.41</v>
      </c>
      <c r="F13">
        <v>173.85</v>
      </c>
      <c r="G13">
        <v>119.9</v>
      </c>
      <c r="H13">
        <v>86.59</v>
      </c>
      <c r="I13">
        <v>119.05</v>
      </c>
      <c r="J13">
        <v>7.4580000000000002</v>
      </c>
      <c r="K13">
        <v>84.43</v>
      </c>
      <c r="L13">
        <v>66.91</v>
      </c>
      <c r="M13">
        <v>64.510000000000005</v>
      </c>
      <c r="N13">
        <v>32.725000000000001</v>
      </c>
      <c r="O13">
        <v>24.024999999999999</v>
      </c>
      <c r="P13">
        <v>65.459999999999994</v>
      </c>
      <c r="Q13">
        <v>15.815</v>
      </c>
      <c r="R13">
        <v>78.010000000000005</v>
      </c>
      <c r="S13">
        <v>31.91</v>
      </c>
      <c r="T13">
        <v>17.125</v>
      </c>
      <c r="U13">
        <v>118.25</v>
      </c>
      <c r="V13">
        <v>4.8979999999999997</v>
      </c>
      <c r="W13">
        <v>13.93</v>
      </c>
      <c r="X13">
        <v>13.9</v>
      </c>
      <c r="Y13">
        <v>8.7970000000000006</v>
      </c>
      <c r="Z13">
        <v>45.695</v>
      </c>
      <c r="AA13">
        <v>77.760000000000005</v>
      </c>
      <c r="AB13">
        <v>48</v>
      </c>
      <c r="AC13">
        <v>7.15</v>
      </c>
      <c r="AD13">
        <v>15.52</v>
      </c>
      <c r="AE13">
        <v>2.5859999999999999</v>
      </c>
      <c r="AF13">
        <v>36.405000000000001</v>
      </c>
      <c r="AG13">
        <v>227.9</v>
      </c>
      <c r="AH13">
        <v>177.3</v>
      </c>
      <c r="AI13">
        <v>5.8100000000000005</v>
      </c>
      <c r="AJ13">
        <v>190.05</v>
      </c>
      <c r="AK13">
        <v>15.27</v>
      </c>
      <c r="AL13">
        <v>32.020000000000003</v>
      </c>
      <c r="AM13">
        <v>79.2</v>
      </c>
      <c r="AN13">
        <v>86.14</v>
      </c>
      <c r="AO13">
        <v>6.0194000000000001</v>
      </c>
      <c r="AP13">
        <v>96</v>
      </c>
      <c r="AQ13">
        <v>49.97</v>
      </c>
      <c r="AR13">
        <v>129.4</v>
      </c>
      <c r="AS13">
        <v>68.92</v>
      </c>
      <c r="AT13">
        <v>10.06</v>
      </c>
      <c r="AU13">
        <v>233.55</v>
      </c>
      <c r="AV13">
        <v>50.25</v>
      </c>
      <c r="AW13">
        <v>20.05</v>
      </c>
      <c r="AX13" s="4">
        <v>132.6</v>
      </c>
      <c r="AY13" s="7">
        <v>3586.07</v>
      </c>
      <c r="AZ13" s="12">
        <f>(1+0.264/100)^(1/52)-1</f>
        <v>5.0703618483582957E-5</v>
      </c>
      <c r="BA13" s="2">
        <f t="shared" si="3"/>
        <v>-3.1935176358436679E-2</v>
      </c>
      <c r="BB13" s="2">
        <f t="shared" si="131"/>
        <v>-2.1568129916264778E-2</v>
      </c>
      <c r="BC13" s="2">
        <f t="shared" si="132"/>
        <v>-8.7463556851311575E-3</v>
      </c>
      <c r="BD13" s="2">
        <f t="shared" si="133"/>
        <v>-1.1700990099009823E-2</v>
      </c>
      <c r="BE13" s="2">
        <f t="shared" si="134"/>
        <v>-2.5132275132274673E-3</v>
      </c>
      <c r="BF13" s="2">
        <f t="shared" si="135"/>
        <v>2.8843380444187883E-3</v>
      </c>
      <c r="BG13" s="2">
        <f t="shared" si="136"/>
        <v>7.9865489701556047E-3</v>
      </c>
      <c r="BH13" s="2">
        <f t="shared" si="137"/>
        <v>1.5004102684327725E-2</v>
      </c>
      <c r="BI13" s="2">
        <f t="shared" si="138"/>
        <v>-2.0970394736842035E-2</v>
      </c>
      <c r="BJ13" s="2">
        <f t="shared" si="139"/>
        <v>3.0252797347700033E-2</v>
      </c>
      <c r="BK13" s="2">
        <f t="shared" si="140"/>
        <v>-1.7456068893285215E-2</v>
      </c>
      <c r="BL13" s="2">
        <f t="shared" si="8"/>
        <v>-6.0903149138442636E-3</v>
      </c>
      <c r="BM13" s="2">
        <f t="shared" si="9"/>
        <v>1.7507886435331299E-2</v>
      </c>
      <c r="BN13" s="2">
        <f t="shared" si="10"/>
        <v>8.7854500616524334E-3</v>
      </c>
      <c r="BO13" s="2">
        <f t="shared" si="11"/>
        <v>5.8614193008161841E-3</v>
      </c>
      <c r="BP13" s="2">
        <f t="shared" si="12"/>
        <v>-5.7715674362091018E-3</v>
      </c>
      <c r="BQ13" s="2">
        <f t="shared" si="13"/>
        <v>1.4432328415651119E-2</v>
      </c>
      <c r="BR13" s="2">
        <f t="shared" si="14"/>
        <v>-1.0244589576129393E-3</v>
      </c>
      <c r="BS13" s="2">
        <f t="shared" si="15"/>
        <v>-2.2215412900260412E-2</v>
      </c>
      <c r="BT13" s="2">
        <f t="shared" si="16"/>
        <v>-1.4672036823935475E-2</v>
      </c>
      <c r="BU13" s="2">
        <f t="shared" si="17"/>
        <v>-7.9697986577181856E-3</v>
      </c>
      <c r="BV13" s="2">
        <f t="shared" si="18"/>
        <v>3.5517970401691246E-2</v>
      </c>
      <c r="BW13" s="2">
        <f t="shared" si="19"/>
        <v>3.1851851851851798E-2</v>
      </c>
      <c r="BX13" s="2">
        <f t="shared" si="20"/>
        <v>-1.067615658362997E-2</v>
      </c>
      <c r="BY13" s="2">
        <f t="shared" si="21"/>
        <v>0.12306906676879881</v>
      </c>
      <c r="BZ13" s="2">
        <f t="shared" si="22"/>
        <v>-2.3611111111111027E-2</v>
      </c>
      <c r="CA13" s="2">
        <f t="shared" si="23"/>
        <v>1.236818122640293E-2</v>
      </c>
      <c r="CB13" s="2">
        <f t="shared" si="24"/>
        <v>1.4799154334038223E-2</v>
      </c>
      <c r="CC13" s="2">
        <f t="shared" si="25"/>
        <v>4.1975654120607331E-4</v>
      </c>
      <c r="CD13" s="2">
        <f t="shared" si="26"/>
        <v>3.9517749497655741E-2</v>
      </c>
      <c r="CE13" s="2">
        <f t="shared" si="27"/>
        <v>-1.5444015444014969E-3</v>
      </c>
      <c r="CF13" s="2">
        <f t="shared" si="28"/>
        <v>-7.091231419609878E-3</v>
      </c>
      <c r="CG13" s="2">
        <f t="shared" si="29"/>
        <v>-1.5338085979693217E-2</v>
      </c>
      <c r="CH13" s="2">
        <f t="shared" si="30"/>
        <v>-5.6369785794807559E-4</v>
      </c>
      <c r="CI13" s="2">
        <f t="shared" si="31"/>
        <v>-3.4305317324184736E-3</v>
      </c>
      <c r="CJ13" s="2">
        <f t="shared" si="32"/>
        <v>-1.4774494556765161E-2</v>
      </c>
      <c r="CK13" s="2">
        <f t="shared" si="33"/>
        <v>-1.8006430868167222E-2</v>
      </c>
      <c r="CL13" s="2">
        <f t="shared" si="34"/>
        <v>-1.2476606363068798E-3</v>
      </c>
      <c r="CM13" s="2">
        <f t="shared" si="35"/>
        <v>-7.2699924793181436E-3</v>
      </c>
      <c r="CN13" s="2">
        <f t="shared" si="36"/>
        <v>-3.0719027793406184E-2</v>
      </c>
      <c r="CO13" s="2">
        <f t="shared" si="37"/>
        <v>5.155215484862774E-2</v>
      </c>
      <c r="CP13" s="2">
        <f t="shared" si="38"/>
        <v>-1.0405827263266776E-3</v>
      </c>
      <c r="CQ13" s="2">
        <f t="shared" si="39"/>
        <v>-6.0000000000004494E-4</v>
      </c>
      <c r="CR13" s="2">
        <f t="shared" si="40"/>
        <v>-7.7220077220074845E-4</v>
      </c>
      <c r="CS13" s="2">
        <f t="shared" si="41"/>
        <v>-1.0054582016661873E-2</v>
      </c>
      <c r="CT13" s="2">
        <f t="shared" si="42"/>
        <v>4.4932601098353064E-3</v>
      </c>
      <c r="CU13" s="2">
        <f t="shared" si="43"/>
        <v>-1.1009951302138443E-2</v>
      </c>
      <c r="CV13" s="2">
        <f t="shared" si="44"/>
        <v>-1.6441573693482203E-2</v>
      </c>
      <c r="CW13" s="2">
        <f t="shared" si="45"/>
        <v>6.5261044176705418E-3</v>
      </c>
      <c r="CX13" s="2">
        <f t="shared" si="46"/>
        <v>-3.5986913849509361E-2</v>
      </c>
      <c r="CY13" s="10">
        <f t="shared" si="4"/>
        <v>-1.6008597312783257E-3</v>
      </c>
      <c r="CZ13" s="3">
        <f t="shared" si="5"/>
        <v>-3.1985879976920262E-2</v>
      </c>
      <c r="DA13" s="3">
        <f t="shared" si="141"/>
        <v>-2.1618833534748361E-2</v>
      </c>
      <c r="DB13" s="3">
        <f t="shared" si="142"/>
        <v>-8.7970593036147404E-3</v>
      </c>
      <c r="DC13" s="3">
        <f t="shared" si="143"/>
        <v>-1.1751693717493406E-2</v>
      </c>
      <c r="DD13" s="3">
        <f t="shared" si="144"/>
        <v>-2.5639311317110502E-3</v>
      </c>
      <c r="DE13" s="3">
        <f t="shared" si="145"/>
        <v>2.8336344259352053E-3</v>
      </c>
      <c r="DF13" s="3">
        <f t="shared" si="47"/>
        <v>7.9358453516720218E-3</v>
      </c>
      <c r="DG13" s="3">
        <f t="shared" si="48"/>
        <v>1.4953399065844142E-2</v>
      </c>
      <c r="DH13" s="3">
        <f t="shared" si="49"/>
        <v>-2.1021098355325618E-2</v>
      </c>
      <c r="DI13" s="3">
        <f t="shared" si="50"/>
        <v>3.020209372921645E-2</v>
      </c>
      <c r="DJ13" s="3">
        <f t="shared" si="51"/>
        <v>-1.7506772511768798E-2</v>
      </c>
      <c r="DK13" s="3">
        <f t="shared" si="52"/>
        <v>-6.1410185323278466E-3</v>
      </c>
      <c r="DL13" s="3">
        <f t="shared" si="53"/>
        <v>1.7457182816847716E-2</v>
      </c>
      <c r="DM13" s="3">
        <f t="shared" si="54"/>
        <v>8.7347464431688504E-3</v>
      </c>
      <c r="DN13" s="3">
        <f t="shared" si="55"/>
        <v>5.8107156823326012E-3</v>
      </c>
      <c r="DO13" s="3">
        <f t="shared" si="56"/>
        <v>-5.8222710546926848E-3</v>
      </c>
      <c r="DP13" s="3">
        <f t="shared" si="57"/>
        <v>1.4381624797167536E-2</v>
      </c>
      <c r="DQ13" s="3">
        <f t="shared" si="58"/>
        <v>-1.0751625760965222E-3</v>
      </c>
      <c r="DR13" s="3">
        <f t="shared" si="59"/>
        <v>-2.2266116518743995E-2</v>
      </c>
      <c r="DS13" s="3">
        <f t="shared" si="60"/>
        <v>-1.4722740442419058E-2</v>
      </c>
      <c r="DT13" s="3">
        <f t="shared" si="61"/>
        <v>-8.0205022762017686E-3</v>
      </c>
      <c r="DU13" s="3">
        <f t="shared" si="62"/>
        <v>3.5467266783207663E-2</v>
      </c>
      <c r="DV13" s="3">
        <f t="shared" si="63"/>
        <v>3.1801148233368215E-2</v>
      </c>
      <c r="DW13" s="3">
        <f t="shared" si="64"/>
        <v>-1.0726860202113553E-2</v>
      </c>
      <c r="DX13" s="3">
        <f t="shared" si="65"/>
        <v>0.12301836315031522</v>
      </c>
      <c r="DY13" s="3">
        <f t="shared" si="66"/>
        <v>-2.366181472959461E-2</v>
      </c>
      <c r="DZ13" s="3">
        <f t="shared" si="67"/>
        <v>1.2317477607919347E-2</v>
      </c>
      <c r="EA13" s="3">
        <f t="shared" si="68"/>
        <v>1.474845071555464E-2</v>
      </c>
      <c r="EB13" s="3">
        <f t="shared" si="69"/>
        <v>3.6905292272249035E-4</v>
      </c>
      <c r="EC13" s="3">
        <f t="shared" si="70"/>
        <v>3.9467045879172158E-2</v>
      </c>
      <c r="ED13" s="3">
        <f t="shared" si="71"/>
        <v>-1.5951051628850799E-3</v>
      </c>
      <c r="EE13" s="3">
        <f t="shared" si="72"/>
        <v>-7.141935038093461E-3</v>
      </c>
      <c r="EF13" s="3">
        <f t="shared" si="73"/>
        <v>-1.53887895981768E-2</v>
      </c>
      <c r="EG13" s="3">
        <f t="shared" si="74"/>
        <v>-6.1440147643165854E-4</v>
      </c>
      <c r="EH13" s="3">
        <f t="shared" si="75"/>
        <v>-3.4812353509020566E-3</v>
      </c>
      <c r="EI13" s="3">
        <f t="shared" si="76"/>
        <v>-1.4825198175248744E-2</v>
      </c>
      <c r="EJ13" s="3">
        <f t="shared" si="77"/>
        <v>-1.8057134486650805E-2</v>
      </c>
      <c r="EK13" s="3">
        <f t="shared" si="78"/>
        <v>-1.2983642547904628E-3</v>
      </c>
      <c r="EL13" s="3">
        <f t="shared" si="79"/>
        <v>-7.3206960978017266E-3</v>
      </c>
      <c r="EM13" s="3">
        <f t="shared" si="80"/>
        <v>-3.0769731411889767E-2</v>
      </c>
      <c r="EN13" s="3">
        <f t="shared" si="81"/>
        <v>5.1501451230144157E-2</v>
      </c>
      <c r="EO13" s="3">
        <f t="shared" si="82"/>
        <v>-1.0912863448102605E-3</v>
      </c>
      <c r="EP13" s="3">
        <f t="shared" si="83"/>
        <v>-6.507036184836279E-4</v>
      </c>
      <c r="EQ13" s="3">
        <f t="shared" si="84"/>
        <v>-8.2290439068433141E-4</v>
      </c>
      <c r="ER13" s="3">
        <f t="shared" si="85"/>
        <v>-1.0105285635145456E-2</v>
      </c>
      <c r="ES13" s="3">
        <f t="shared" si="86"/>
        <v>4.4425564913517235E-3</v>
      </c>
      <c r="ET13" s="3">
        <f t="shared" si="87"/>
        <v>-1.1060654920622026E-2</v>
      </c>
      <c r="EU13" s="3">
        <f t="shared" si="88"/>
        <v>-1.6492277311965786E-2</v>
      </c>
      <c r="EV13" s="3">
        <f t="shared" si="89"/>
        <v>6.4754007991869589E-3</v>
      </c>
      <c r="EW13" s="18">
        <f t="shared" si="90"/>
        <v>-3.6037617467992944E-2</v>
      </c>
      <c r="EX13" s="11">
        <f t="shared" si="91"/>
        <v>-1.6515633497619087E-3</v>
      </c>
      <c r="EY13" s="21">
        <f t="shared" si="6"/>
        <v>-3.6370208597550236E-3</v>
      </c>
      <c r="EZ13" s="21">
        <f t="shared" si="146"/>
        <v>-1.0103741349427593E-3</v>
      </c>
      <c r="FA13" s="21">
        <f t="shared" si="147"/>
        <v>1.567655401117037E-3</v>
      </c>
      <c r="FB13" s="21">
        <f t="shared" si="148"/>
        <v>-3.2305769097095002E-4</v>
      </c>
      <c r="FC13" s="21">
        <f t="shared" si="149"/>
        <v>4.7472351257882199E-3</v>
      </c>
      <c r="FD13" s="21">
        <f t="shared" si="150"/>
        <v>4.1373120283179658E-4</v>
      </c>
      <c r="FE13" s="21">
        <f t="shared" si="151"/>
        <v>4.8864481738091353E-3</v>
      </c>
      <c r="FF13" s="21">
        <f t="shared" si="152"/>
        <v>-2.8937768899817001E-3</v>
      </c>
      <c r="FG13" s="21">
        <f t="shared" si="153"/>
        <v>-3.8945318415458622E-3</v>
      </c>
      <c r="FH13" s="21">
        <f t="shared" si="154"/>
        <v>-3.1952485007652942E-3</v>
      </c>
      <c r="FI13" s="21">
        <f t="shared" si="155"/>
        <v>-4.9539288428500231E-4</v>
      </c>
      <c r="FJ13" s="21">
        <f t="shared" si="92"/>
        <v>-4.8314995347030053E-4</v>
      </c>
      <c r="FK13" s="21">
        <f t="shared" si="93"/>
        <v>-9.2112035183217124E-4</v>
      </c>
      <c r="FL13" s="21">
        <f t="shared" si="94"/>
        <v>-4.1076312145069639E-3</v>
      </c>
      <c r="FM13" s="21">
        <f t="shared" si="95"/>
        <v>-2.2863162273764823E-3</v>
      </c>
      <c r="FN13" s="21">
        <f t="shared" si="96"/>
        <v>-1.9323438343608265E-3</v>
      </c>
      <c r="FO13" s="21">
        <f t="shared" si="97"/>
        <v>-6.4633256454539358E-3</v>
      </c>
      <c r="FP13" s="21">
        <f t="shared" si="98"/>
        <v>1.7720222446684399E-4</v>
      </c>
      <c r="FQ13" s="21">
        <f t="shared" si="99"/>
        <v>1.4066504994020988E-3</v>
      </c>
      <c r="FR13" s="21">
        <f t="shared" si="100"/>
        <v>-4.8516641203224867E-3</v>
      </c>
      <c r="FS13" s="21">
        <f t="shared" si="101"/>
        <v>-1.3575917265005834E-3</v>
      </c>
      <c r="FT13" s="21">
        <f t="shared" si="102"/>
        <v>1.6609939365930721E-3</v>
      </c>
      <c r="FU13" s="21">
        <f t="shared" si="103"/>
        <v>4.3519939506298086E-4</v>
      </c>
      <c r="FV13" s="21">
        <f t="shared" si="104"/>
        <v>-1.6712823551217183E-3</v>
      </c>
      <c r="FW13" s="21">
        <f t="shared" si="105"/>
        <v>3.7150779757854999E-3</v>
      </c>
      <c r="FX13" s="21">
        <f t="shared" si="106"/>
        <v>-7.3880393060785771E-4</v>
      </c>
      <c r="FY13" s="21">
        <f t="shared" si="107"/>
        <v>-4.2843358583739641E-3</v>
      </c>
      <c r="FZ13" s="21">
        <f t="shared" si="108"/>
        <v>-2.072849888551183E-3</v>
      </c>
      <c r="GA13" s="21">
        <f t="shared" si="109"/>
        <v>-2.8489903619651662E-3</v>
      </c>
      <c r="GB13" s="21">
        <f t="shared" si="110"/>
        <v>-1.1847839591089154E-3</v>
      </c>
      <c r="GC13" s="21">
        <f t="shared" si="111"/>
        <v>2.5545846184859599E-3</v>
      </c>
      <c r="GD13" s="21">
        <f t="shared" si="112"/>
        <v>-5.4537501456243167E-3</v>
      </c>
      <c r="GE13" s="21">
        <f t="shared" si="113"/>
        <v>2.9104317521807623E-3</v>
      </c>
      <c r="GF13" s="21">
        <f t="shared" si="114"/>
        <v>8.3667647572822348E-5</v>
      </c>
      <c r="GG13" s="21">
        <f t="shared" si="115"/>
        <v>-1.4781359737972859E-3</v>
      </c>
      <c r="GH13" s="21">
        <f t="shared" si="116"/>
        <v>-8.0503371877643564E-4</v>
      </c>
      <c r="GI13" s="21">
        <f t="shared" si="117"/>
        <v>-2.0818678564619463E-3</v>
      </c>
      <c r="GJ13" s="21">
        <f t="shared" si="118"/>
        <v>1.2516023043733764E-5</v>
      </c>
      <c r="GK13" s="21">
        <f t="shared" si="119"/>
        <v>2.6202394243424625E-3</v>
      </c>
      <c r="GL13" s="21">
        <f t="shared" si="120"/>
        <v>-5.7027686730669325E-3</v>
      </c>
      <c r="GM13" s="21">
        <f t="shared" si="121"/>
        <v>-2.2687312262651507E-3</v>
      </c>
      <c r="GN13" s="21">
        <f t="shared" si="122"/>
        <v>-2.1846214558504115E-3</v>
      </c>
      <c r="GO13" s="21">
        <f t="shared" si="123"/>
        <v>-2.5593920458162299E-3</v>
      </c>
      <c r="GP13" s="21">
        <f t="shared" si="124"/>
        <v>-4.7428865713245588E-3</v>
      </c>
      <c r="GQ13" s="21">
        <f t="shared" si="125"/>
        <v>-3.4338312692545002E-4</v>
      </c>
      <c r="GR13" s="21">
        <f t="shared" si="126"/>
        <v>-6.3142230820593601E-3</v>
      </c>
      <c r="GS13" s="21">
        <f t="shared" si="127"/>
        <v>-3.9635612052967483E-3</v>
      </c>
      <c r="GT13" s="21">
        <f t="shared" si="128"/>
        <v>-1.6677864457971974E-3</v>
      </c>
      <c r="GU13" s="21">
        <f t="shared" si="129"/>
        <v>3.3884520185707497E-3</v>
      </c>
      <c r="GV13" s="22">
        <f t="shared" si="130"/>
        <v>1.8343959109322183E-3</v>
      </c>
      <c r="GW13" s="22">
        <f t="shared" si="130"/>
        <v>-1.6515633497619087E-3</v>
      </c>
      <c r="GX13" s="3">
        <f>CZ13-EY13</f>
        <v>-2.834885911716524E-2</v>
      </c>
      <c r="GY13" s="3">
        <f>DA13-EZ13</f>
        <v>-2.0608459399805601E-2</v>
      </c>
      <c r="GZ13" s="3">
        <f>DB13-FA13</f>
        <v>-1.0364714704731777E-2</v>
      </c>
      <c r="HA13" s="3">
        <f>DC13-FB13</f>
        <v>-1.1428636026522455E-2</v>
      </c>
      <c r="HB13" s="3">
        <f>DD13-FC13</f>
        <v>-7.3111662574992702E-3</v>
      </c>
      <c r="HC13" s="3">
        <f>DE13-FD13</f>
        <v>2.4199032231034087E-3</v>
      </c>
      <c r="HD13" s="3">
        <f>DF13-FE13</f>
        <v>3.0493971778628864E-3</v>
      </c>
      <c r="HE13" s="3">
        <f>DG13-FF13</f>
        <v>1.7847175955825842E-2</v>
      </c>
      <c r="HF13" s="3">
        <f>DH13-FG13</f>
        <v>-1.7126566513779758E-2</v>
      </c>
      <c r="HG13" s="3">
        <f>DI13-FH13</f>
        <v>3.3397342229981745E-2</v>
      </c>
      <c r="HH13" s="3">
        <f>DJ13-FI13</f>
        <v>-1.7011379627483794E-2</v>
      </c>
      <c r="HI13" s="3">
        <f>DK13-FJ13</f>
        <v>-5.657868578857546E-3</v>
      </c>
      <c r="HJ13" s="3">
        <f>DL13-FK13</f>
        <v>1.8378303168679888E-2</v>
      </c>
      <c r="HK13" s="3">
        <f>DM13-FL13</f>
        <v>1.2842377657675815E-2</v>
      </c>
      <c r="HL13" s="3">
        <f>DN13-FM13</f>
        <v>8.0970319097090834E-3</v>
      </c>
      <c r="HM13" s="3">
        <f>DO13-FN13</f>
        <v>-3.8899272203318583E-3</v>
      </c>
      <c r="HN13" s="3">
        <f>DP13-FO13</f>
        <v>2.0844950442621472E-2</v>
      </c>
      <c r="HO13" s="3">
        <f>DQ13-FP13</f>
        <v>-1.2523648005633662E-3</v>
      </c>
      <c r="HP13" s="3">
        <f>DR13-FQ13</f>
        <v>-2.3672767018146093E-2</v>
      </c>
      <c r="HQ13" s="3">
        <f>DS13-FR13</f>
        <v>-9.8710763220965711E-3</v>
      </c>
      <c r="HR13" s="3">
        <f>DT13-FS13</f>
        <v>-6.6629105497011849E-3</v>
      </c>
      <c r="HS13" s="3">
        <f>DU13-FT13</f>
        <v>3.3806272846614589E-2</v>
      </c>
      <c r="HT13" s="3">
        <f>DV13-FU13</f>
        <v>3.1365948838305235E-2</v>
      </c>
      <c r="HU13" s="3">
        <f>DW13-FV13</f>
        <v>-9.0555778469918347E-3</v>
      </c>
      <c r="HV13" s="3">
        <f>DX13-FW13</f>
        <v>0.11930328517452972</v>
      </c>
      <c r="HW13" s="3">
        <f>DY13-FX13</f>
        <v>-2.2923010798986752E-2</v>
      </c>
      <c r="HX13" s="3">
        <f>DZ13-FY13</f>
        <v>1.660181346629331E-2</v>
      </c>
      <c r="HY13" s="3">
        <f>EA13-FZ13</f>
        <v>1.6821300604105822E-2</v>
      </c>
      <c r="HZ13" s="3">
        <f>EB13-GA13</f>
        <v>3.2180432846876566E-3</v>
      </c>
      <c r="IA13" s="3">
        <f>EC13-GB13</f>
        <v>4.065182983828107E-2</v>
      </c>
      <c r="IB13" s="3">
        <f>ED13-GC13</f>
        <v>-4.1496897813710397E-3</v>
      </c>
      <c r="IC13" s="3">
        <f>EE13-GD13</f>
        <v>-1.6881848924691443E-3</v>
      </c>
      <c r="ID13" s="3">
        <f>EF13-GE13</f>
        <v>-1.8299221350357563E-2</v>
      </c>
      <c r="IE13" s="3">
        <f>EG13-GF13</f>
        <v>-6.9806912400448089E-4</v>
      </c>
      <c r="IF13" s="3">
        <f>EH13-GG13</f>
        <v>-2.0030993771047705E-3</v>
      </c>
      <c r="IG13" s="3">
        <f>EI13-GH13</f>
        <v>-1.4020164456472308E-2</v>
      </c>
      <c r="IH13" s="3">
        <f>EJ13-GI13</f>
        <v>-1.5975266630188858E-2</v>
      </c>
      <c r="II13" s="3">
        <f>EK13-GJ13</f>
        <v>-1.3108802778341966E-3</v>
      </c>
      <c r="IJ13" s="3">
        <f>EL13-GK13</f>
        <v>-9.9409355221441887E-3</v>
      </c>
      <c r="IK13" s="3">
        <f>EM13-GL13</f>
        <v>-2.5066962738822834E-2</v>
      </c>
      <c r="IL13" s="3">
        <f>EN13-GM13</f>
        <v>5.3770182456409306E-2</v>
      </c>
      <c r="IM13" s="3">
        <f>EO13-GN13</f>
        <v>1.093335111040151E-3</v>
      </c>
      <c r="IN13" s="3">
        <f>EP13-GO13</f>
        <v>1.908688427332602E-3</v>
      </c>
      <c r="IO13" s="3">
        <f>EQ13-GP13</f>
        <v>3.9199821806402274E-3</v>
      </c>
      <c r="IP13" s="3">
        <f>ER13-GQ13</f>
        <v>-9.7619025082200054E-3</v>
      </c>
      <c r="IQ13" s="3">
        <f>ES13-GR13</f>
        <v>1.0756779573411084E-2</v>
      </c>
      <c r="IR13" s="3">
        <f>ET13-GS13</f>
        <v>-7.0970937153252778E-3</v>
      </c>
      <c r="IS13" s="3">
        <f>EU13-GT13</f>
        <v>-1.4824490866168589E-2</v>
      </c>
      <c r="IT13" s="3">
        <f>EV13-GU13</f>
        <v>3.0869487806162092E-3</v>
      </c>
      <c r="IU13" s="3">
        <f>EW13-GV13</f>
        <v>-3.7872013378925165E-2</v>
      </c>
      <c r="IV13" s="3">
        <f t="shared" si="7"/>
        <v>0</v>
      </c>
    </row>
    <row r="14" spans="1:256" x14ac:dyDescent="0.2">
      <c r="A14">
        <v>101.6</v>
      </c>
      <c r="B14">
        <v>16.7</v>
      </c>
      <c r="C14">
        <v>174.05</v>
      </c>
      <c r="D14">
        <v>99.818200000000004</v>
      </c>
      <c r="E14">
        <v>74.930000000000007</v>
      </c>
      <c r="F14">
        <v>174.45</v>
      </c>
      <c r="G14">
        <v>116</v>
      </c>
      <c r="H14">
        <v>85.03</v>
      </c>
      <c r="I14">
        <v>122.8</v>
      </c>
      <c r="J14">
        <v>7.3109999999999999</v>
      </c>
      <c r="K14">
        <v>83.36</v>
      </c>
      <c r="L14">
        <v>67.430000000000007</v>
      </c>
      <c r="M14">
        <v>62.05</v>
      </c>
      <c r="N14">
        <v>32.25</v>
      </c>
      <c r="O14">
        <v>24.225000000000001</v>
      </c>
      <c r="P14">
        <v>65.2</v>
      </c>
      <c r="Q14">
        <v>15</v>
      </c>
      <c r="R14">
        <v>79.59</v>
      </c>
      <c r="S14">
        <v>32.384999999999998</v>
      </c>
      <c r="T14">
        <v>16.690000000000001</v>
      </c>
      <c r="U14">
        <v>120.75</v>
      </c>
      <c r="V14">
        <v>4.92</v>
      </c>
      <c r="W14">
        <v>14.015000000000001</v>
      </c>
      <c r="X14">
        <v>13.85</v>
      </c>
      <c r="Y14">
        <v>8.84</v>
      </c>
      <c r="Z14">
        <v>44.81</v>
      </c>
      <c r="AA14">
        <v>79.34</v>
      </c>
      <c r="AB14">
        <v>46.49</v>
      </c>
      <c r="AC14">
        <v>7.18</v>
      </c>
      <c r="AD14">
        <v>15.14</v>
      </c>
      <c r="AE14">
        <v>2.556</v>
      </c>
      <c r="AF14">
        <v>35.21</v>
      </c>
      <c r="AG14">
        <v>230.7</v>
      </c>
      <c r="AH14">
        <v>176.55</v>
      </c>
      <c r="AI14">
        <v>5.72</v>
      </c>
      <c r="AJ14">
        <v>191</v>
      </c>
      <c r="AK14">
        <v>14.734999999999999</v>
      </c>
      <c r="AL14">
        <v>31.87</v>
      </c>
      <c r="AM14">
        <v>80.209999999999994</v>
      </c>
      <c r="AN14">
        <v>85.06</v>
      </c>
      <c r="AO14">
        <v>5.7576999999999998</v>
      </c>
      <c r="AP14">
        <v>94.4</v>
      </c>
      <c r="AQ14">
        <v>48.14</v>
      </c>
      <c r="AR14">
        <v>124.55</v>
      </c>
      <c r="AS14">
        <v>67.55</v>
      </c>
      <c r="AT14">
        <v>9.625</v>
      </c>
      <c r="AU14">
        <v>232</v>
      </c>
      <c r="AV14">
        <v>49.81</v>
      </c>
      <c r="AW14">
        <v>20.56</v>
      </c>
      <c r="AX14" s="4">
        <v>131.19999999999999</v>
      </c>
      <c r="AY14" s="7">
        <v>3543.88</v>
      </c>
      <c r="AZ14" s="12">
        <f>(1+0.276/100)^(1/52)-1</f>
        <v>5.3005216144486056E-5</v>
      </c>
      <c r="BA14" s="2">
        <f t="shared" si="3"/>
        <v>4.9236829148191497E-4</v>
      </c>
      <c r="BB14" s="2">
        <f t="shared" si="131"/>
        <v>-0.1338174273858922</v>
      </c>
      <c r="BC14" s="2">
        <f t="shared" si="132"/>
        <v>2.3823529411764799E-2</v>
      </c>
      <c r="BD14" s="2">
        <f t="shared" si="133"/>
        <v>0</v>
      </c>
      <c r="BE14" s="2">
        <f t="shared" si="134"/>
        <v>-6.3652035539051299E-3</v>
      </c>
      <c r="BF14" s="2">
        <f t="shared" si="135"/>
        <v>3.451251078515849E-3</v>
      </c>
      <c r="BG14" s="2">
        <f t="shared" si="136"/>
        <v>-3.2527105921601351E-2</v>
      </c>
      <c r="BH14" s="2">
        <f t="shared" si="137"/>
        <v>-1.8015937175193453E-2</v>
      </c>
      <c r="BI14" s="2">
        <f t="shared" si="138"/>
        <v>3.1499370012599837E-2</v>
      </c>
      <c r="BJ14" s="2">
        <f t="shared" si="139"/>
        <v>-1.9710378117457794E-2</v>
      </c>
      <c r="BK14" s="2">
        <f t="shared" si="140"/>
        <v>-1.2673220419282316E-2</v>
      </c>
      <c r="BL14" s="2">
        <f t="shared" si="8"/>
        <v>7.7716335375879186E-3</v>
      </c>
      <c r="BM14" s="2">
        <f t="shared" si="9"/>
        <v>-3.81336226941561E-2</v>
      </c>
      <c r="BN14" s="2">
        <f t="shared" si="10"/>
        <v>-1.4514896867838134E-2</v>
      </c>
      <c r="BO14" s="2">
        <f t="shared" si="11"/>
        <v>8.3246618106140868E-3</v>
      </c>
      <c r="BP14" s="2">
        <f t="shared" si="12"/>
        <v>-3.9718912312861621E-3</v>
      </c>
      <c r="BQ14" s="2">
        <f t="shared" si="13"/>
        <v>-5.153335441036988E-2</v>
      </c>
      <c r="BR14" s="2">
        <f t="shared" si="14"/>
        <v>2.0253813613639204E-2</v>
      </c>
      <c r="BS14" s="2">
        <f t="shared" si="15"/>
        <v>1.4885615794421714E-2</v>
      </c>
      <c r="BT14" s="2">
        <f t="shared" si="16"/>
        <v>-2.5401459854014541E-2</v>
      </c>
      <c r="BU14" s="2">
        <f t="shared" si="17"/>
        <v>2.114164904862581E-2</v>
      </c>
      <c r="BV14" s="2">
        <f t="shared" si="18"/>
        <v>4.4916292364229893E-3</v>
      </c>
      <c r="BW14" s="2">
        <f t="shared" si="19"/>
        <v>6.1019382627423013E-3</v>
      </c>
      <c r="BX14" s="2">
        <f t="shared" si="20"/>
        <v>-3.597122302158362E-3</v>
      </c>
      <c r="BY14" s="2">
        <f t="shared" si="21"/>
        <v>4.8880300102307483E-3</v>
      </c>
      <c r="BZ14" s="2">
        <f t="shared" si="22"/>
        <v>-1.9367545683335097E-2</v>
      </c>
      <c r="CA14" s="2">
        <f t="shared" si="23"/>
        <v>2.031893004115215E-2</v>
      </c>
      <c r="CB14" s="2">
        <f t="shared" si="24"/>
        <v>-3.1458333333333255E-2</v>
      </c>
      <c r="CC14" s="2">
        <f t="shared" si="25"/>
        <v>4.1958041958041203E-3</v>
      </c>
      <c r="CD14" s="2">
        <f t="shared" si="26"/>
        <v>-2.448453608247414E-2</v>
      </c>
      <c r="CE14" s="2">
        <f t="shared" si="27"/>
        <v>-1.1600928074245842E-2</v>
      </c>
      <c r="CF14" s="2">
        <f t="shared" si="28"/>
        <v>-3.2825161378931433E-2</v>
      </c>
      <c r="CG14" s="2">
        <f t="shared" si="29"/>
        <v>1.2286090390521975E-2</v>
      </c>
      <c r="CH14" s="2">
        <f t="shared" si="30"/>
        <v>-4.230118443316444E-3</v>
      </c>
      <c r="CI14" s="2">
        <f t="shared" si="31"/>
        <v>-1.5490533562822817E-2</v>
      </c>
      <c r="CJ14" s="2">
        <f t="shared" si="32"/>
        <v>4.9986845566956095E-3</v>
      </c>
      <c r="CK14" s="2">
        <f t="shared" si="33"/>
        <v>-3.5036018336607744E-2</v>
      </c>
      <c r="CL14" s="2">
        <f t="shared" si="34"/>
        <v>-4.6845721424110254E-3</v>
      </c>
      <c r="CM14" s="2">
        <f t="shared" si="35"/>
        <v>1.2752525252525126E-2</v>
      </c>
      <c r="CN14" s="2">
        <f t="shared" si="36"/>
        <v>-1.2537729277919629E-2</v>
      </c>
      <c r="CO14" s="2">
        <f t="shared" si="37"/>
        <v>-4.3476093962853457E-2</v>
      </c>
      <c r="CP14" s="2">
        <f t="shared" si="38"/>
        <v>-1.6666666666666607E-2</v>
      </c>
      <c r="CQ14" s="2">
        <f t="shared" si="39"/>
        <v>-3.6621973183910361E-2</v>
      </c>
      <c r="CR14" s="2">
        <f t="shared" si="40"/>
        <v>-3.7480680061823812E-2</v>
      </c>
      <c r="CS14" s="2">
        <f t="shared" si="41"/>
        <v>-1.9878119558908947E-2</v>
      </c>
      <c r="CT14" s="2">
        <f t="shared" si="42"/>
        <v>-4.3240556660039786E-2</v>
      </c>
      <c r="CU14" s="2">
        <f t="shared" si="43"/>
        <v>-6.6366944979662224E-3</v>
      </c>
      <c r="CV14" s="2">
        <f t="shared" si="44"/>
        <v>-8.7562189054726236E-3</v>
      </c>
      <c r="CW14" s="2">
        <f t="shared" si="45"/>
        <v>2.5436408977556058E-2</v>
      </c>
      <c r="CX14" s="2">
        <f t="shared" si="46"/>
        <v>-1.0558069381598867E-2</v>
      </c>
      <c r="CY14" s="10">
        <f t="shared" si="4"/>
        <v>-1.1764968335810533E-2</v>
      </c>
      <c r="CZ14" s="3">
        <f t="shared" si="5"/>
        <v>4.3936307533742891E-4</v>
      </c>
      <c r="DA14" s="3">
        <f t="shared" si="141"/>
        <v>-0.13387043260203668</v>
      </c>
      <c r="DB14" s="3">
        <f t="shared" si="142"/>
        <v>2.3770524195620313E-2</v>
      </c>
      <c r="DC14" s="3">
        <f t="shared" si="143"/>
        <v>-5.3005216144486056E-5</v>
      </c>
      <c r="DD14" s="3">
        <f t="shared" si="144"/>
        <v>-6.418208770049616E-3</v>
      </c>
      <c r="DE14" s="3">
        <f t="shared" si="145"/>
        <v>3.3982458623713629E-3</v>
      </c>
      <c r="DF14" s="3">
        <f t="shared" si="47"/>
        <v>-3.2580111137745837E-2</v>
      </c>
      <c r="DG14" s="3">
        <f t="shared" si="48"/>
        <v>-1.8068942391337939E-2</v>
      </c>
      <c r="DH14" s="3">
        <f t="shared" si="49"/>
        <v>3.1446364796455351E-2</v>
      </c>
      <c r="DI14" s="3">
        <f t="shared" si="50"/>
        <v>-1.976338333360228E-2</v>
      </c>
      <c r="DJ14" s="3">
        <f t="shared" si="51"/>
        <v>-1.2726225635426802E-2</v>
      </c>
      <c r="DK14" s="3">
        <f t="shared" si="52"/>
        <v>7.7186283214434326E-3</v>
      </c>
      <c r="DL14" s="3">
        <f t="shared" si="53"/>
        <v>-3.8186627910300586E-2</v>
      </c>
      <c r="DM14" s="3">
        <f t="shared" si="54"/>
        <v>-1.456790208398262E-2</v>
      </c>
      <c r="DN14" s="3">
        <f t="shared" si="55"/>
        <v>8.2716565944696008E-3</v>
      </c>
      <c r="DO14" s="3">
        <f t="shared" si="56"/>
        <v>-4.0248964474306481E-3</v>
      </c>
      <c r="DP14" s="3">
        <f t="shared" si="57"/>
        <v>-5.1586359626514366E-2</v>
      </c>
      <c r="DQ14" s="3">
        <f t="shared" si="58"/>
        <v>2.0200808397494718E-2</v>
      </c>
      <c r="DR14" s="3">
        <f t="shared" si="59"/>
        <v>1.4832610578277228E-2</v>
      </c>
      <c r="DS14" s="3">
        <f t="shared" si="60"/>
        <v>-2.5454465070159027E-2</v>
      </c>
      <c r="DT14" s="3">
        <f t="shared" si="61"/>
        <v>2.1088643832481324E-2</v>
      </c>
      <c r="DU14" s="3">
        <f t="shared" si="62"/>
        <v>4.4386240202785032E-3</v>
      </c>
      <c r="DV14" s="3">
        <f t="shared" si="63"/>
        <v>6.0489330465978153E-3</v>
      </c>
      <c r="DW14" s="3">
        <f t="shared" si="64"/>
        <v>-3.6501275183028481E-3</v>
      </c>
      <c r="DX14" s="3">
        <f t="shared" si="65"/>
        <v>4.8350247940862623E-3</v>
      </c>
      <c r="DY14" s="3">
        <f t="shared" si="66"/>
        <v>-1.9420550899479583E-2</v>
      </c>
      <c r="DZ14" s="3">
        <f t="shared" si="67"/>
        <v>2.0265924825007664E-2</v>
      </c>
      <c r="EA14" s="3">
        <f t="shared" si="68"/>
        <v>-3.1511338549477741E-2</v>
      </c>
      <c r="EB14" s="3">
        <f t="shared" si="69"/>
        <v>4.1427989796596343E-3</v>
      </c>
      <c r="EC14" s="3">
        <f t="shared" si="70"/>
        <v>-2.4537541298618626E-2</v>
      </c>
      <c r="ED14" s="3">
        <f t="shared" si="71"/>
        <v>-1.1653933290390328E-2</v>
      </c>
      <c r="EE14" s="3">
        <f t="shared" si="72"/>
        <v>-3.2878166595075919E-2</v>
      </c>
      <c r="EF14" s="3">
        <f t="shared" si="73"/>
        <v>1.2233085174377489E-2</v>
      </c>
      <c r="EG14" s="3">
        <f t="shared" si="74"/>
        <v>-4.2831236594609301E-3</v>
      </c>
      <c r="EH14" s="3">
        <f t="shared" si="75"/>
        <v>-1.5543538778967303E-2</v>
      </c>
      <c r="EI14" s="3">
        <f t="shared" si="76"/>
        <v>4.9456793405511235E-3</v>
      </c>
      <c r="EJ14" s="3">
        <f t="shared" si="77"/>
        <v>-3.508902355275223E-2</v>
      </c>
      <c r="EK14" s="3">
        <f t="shared" si="78"/>
        <v>-4.7375773585555114E-3</v>
      </c>
      <c r="EL14" s="3">
        <f t="shared" si="79"/>
        <v>1.269952003638064E-2</v>
      </c>
      <c r="EM14" s="3">
        <f t="shared" si="80"/>
        <v>-1.2590734494064115E-2</v>
      </c>
      <c r="EN14" s="3">
        <f t="shared" si="81"/>
        <v>-4.3529099178997943E-2</v>
      </c>
      <c r="EO14" s="3">
        <f t="shared" si="82"/>
        <v>-1.6719671882811094E-2</v>
      </c>
      <c r="EP14" s="3">
        <f t="shared" si="83"/>
        <v>-3.6674978400054847E-2</v>
      </c>
      <c r="EQ14" s="3">
        <f t="shared" si="84"/>
        <v>-3.7533685277968298E-2</v>
      </c>
      <c r="ER14" s="3">
        <f t="shared" si="85"/>
        <v>-1.9931124775053433E-2</v>
      </c>
      <c r="ES14" s="3">
        <f t="shared" si="86"/>
        <v>-4.3293561876184272E-2</v>
      </c>
      <c r="ET14" s="3">
        <f t="shared" si="87"/>
        <v>-6.6896997141107084E-3</v>
      </c>
      <c r="EU14" s="3">
        <f t="shared" si="88"/>
        <v>-8.8092241216171097E-3</v>
      </c>
      <c r="EV14" s="3">
        <f t="shared" si="89"/>
        <v>2.5383403761411572E-2</v>
      </c>
      <c r="EW14" s="18">
        <f t="shared" si="90"/>
        <v>-1.0611074597743353E-2</v>
      </c>
      <c r="EX14" s="11">
        <f t="shared" si="91"/>
        <v>-1.1817973551955019E-2</v>
      </c>
      <c r="EY14" s="21">
        <f t="shared" si="6"/>
        <v>-1.2745833275137061E-2</v>
      </c>
      <c r="EZ14" s="21">
        <f t="shared" si="146"/>
        <v>-4.4464168757904314E-3</v>
      </c>
      <c r="FA14" s="21">
        <f t="shared" si="147"/>
        <v>-5.4533525195004104E-3</v>
      </c>
      <c r="FB14" s="21">
        <f t="shared" si="148"/>
        <v>-1.2334938548283427E-2</v>
      </c>
      <c r="FC14" s="21">
        <f t="shared" si="149"/>
        <v>-9.1882637037251774E-3</v>
      </c>
      <c r="FD14" s="21">
        <f t="shared" si="150"/>
        <v>-1.0003921482188616E-2</v>
      </c>
      <c r="FE14" s="21">
        <f t="shared" si="151"/>
        <v>-8.2529807037222506E-3</v>
      </c>
      <c r="FF14" s="21">
        <f t="shared" si="152"/>
        <v>-1.5210155463048484E-2</v>
      </c>
      <c r="FG14" s="21">
        <f t="shared" si="153"/>
        <v>-1.5450026955805569E-2</v>
      </c>
      <c r="FH14" s="21">
        <f t="shared" si="154"/>
        <v>-1.2729079663483836E-2</v>
      </c>
      <c r="FI14" s="21">
        <f t="shared" si="155"/>
        <v>-9.6300151867236179E-3</v>
      </c>
      <c r="FJ14" s="21">
        <f t="shared" si="92"/>
        <v>-9.8085522521122494E-3</v>
      </c>
      <c r="FK14" s="21">
        <f t="shared" si="93"/>
        <v>-1.0886390129751908E-2</v>
      </c>
      <c r="FL14" s="21">
        <f t="shared" si="94"/>
        <v>-1.5848365541134984E-2</v>
      </c>
      <c r="FM14" s="21">
        <f t="shared" si="95"/>
        <v>-9.6078921124027033E-3</v>
      </c>
      <c r="FN14" s="21">
        <f t="shared" si="96"/>
        <v>-1.0799942153173252E-2</v>
      </c>
      <c r="FO14" s="21">
        <f t="shared" si="97"/>
        <v>-2.0854154601546007E-2</v>
      </c>
      <c r="FP14" s="21">
        <f t="shared" si="98"/>
        <v>-1.282695549642679E-2</v>
      </c>
      <c r="FQ14" s="21">
        <f t="shared" si="99"/>
        <v>-8.8016208146682699E-3</v>
      </c>
      <c r="FR14" s="21">
        <f t="shared" si="100"/>
        <v>-1.3919080092745355E-2</v>
      </c>
      <c r="FS14" s="21">
        <f t="shared" si="101"/>
        <v>-7.6493039452275834E-3</v>
      </c>
      <c r="FT14" s="21">
        <f t="shared" si="102"/>
        <v>-9.836220063118177E-3</v>
      </c>
      <c r="FU14" s="21">
        <f t="shared" si="103"/>
        <v>-9.2875719157739078E-3</v>
      </c>
      <c r="FV14" s="21">
        <f t="shared" si="104"/>
        <v>-9.3219983221978671E-3</v>
      </c>
      <c r="FW14" s="21">
        <f t="shared" si="105"/>
        <v>-4.4559239247498718E-3</v>
      </c>
      <c r="FX14" s="21">
        <f t="shared" si="106"/>
        <v>-8.64982757753484E-3</v>
      </c>
      <c r="FY14" s="21">
        <f t="shared" si="107"/>
        <v>-1.5138653721583555E-2</v>
      </c>
      <c r="FZ14" s="21">
        <f t="shared" si="108"/>
        <v>-1.2688344640591152E-2</v>
      </c>
      <c r="GA14" s="21">
        <f t="shared" si="109"/>
        <v>-1.2060520343234151E-2</v>
      </c>
      <c r="GB14" s="21">
        <f t="shared" si="110"/>
        <v>-1.1668767545910581E-2</v>
      </c>
      <c r="GC14" s="21">
        <f t="shared" si="111"/>
        <v>-4.748457721975961E-3</v>
      </c>
      <c r="GD14" s="21">
        <f t="shared" si="112"/>
        <v>-1.5386043711058402E-2</v>
      </c>
      <c r="GE14" s="21">
        <f t="shared" si="113"/>
        <v>-9.215460141044636E-3</v>
      </c>
      <c r="GF14" s="21">
        <f t="shared" si="114"/>
        <v>-7.9433601366264619E-3</v>
      </c>
      <c r="GG14" s="21">
        <f t="shared" si="115"/>
        <v>-7.5737196317215393E-3</v>
      </c>
      <c r="GH14" s="21">
        <f t="shared" si="116"/>
        <v>-8.8149349416884546E-3</v>
      </c>
      <c r="GI14" s="21">
        <f t="shared" si="117"/>
        <v>-1.0222674265511406E-2</v>
      </c>
      <c r="GJ14" s="21">
        <f t="shared" si="118"/>
        <v>-1.3641096021392844E-2</v>
      </c>
      <c r="GK14" s="21">
        <f t="shared" si="119"/>
        <v>-9.2383329234219918E-3</v>
      </c>
      <c r="GL14" s="21">
        <f t="shared" si="120"/>
        <v>-1.6417188876782285E-2</v>
      </c>
      <c r="GM14" s="21">
        <f t="shared" si="121"/>
        <v>-1.3839297817753815E-2</v>
      </c>
      <c r="GN14" s="21">
        <f t="shared" si="122"/>
        <v>-1.2434244513728864E-2</v>
      </c>
      <c r="GO14" s="21">
        <f t="shared" si="123"/>
        <v>-1.590113195670648E-2</v>
      </c>
      <c r="GP14" s="21">
        <f t="shared" si="124"/>
        <v>-1.753259836584653E-2</v>
      </c>
      <c r="GQ14" s="21">
        <f t="shared" si="125"/>
        <v>-1.2248432194796547E-2</v>
      </c>
      <c r="GR14" s="21">
        <f t="shared" si="126"/>
        <v>-1.687830254155202E-2</v>
      </c>
      <c r="GS14" s="21">
        <f t="shared" si="127"/>
        <v>-1.1218817090110755E-2</v>
      </c>
      <c r="GT14" s="21">
        <f t="shared" si="128"/>
        <v>-7.3644192154207668E-3</v>
      </c>
      <c r="GU14" s="21">
        <f t="shared" si="129"/>
        <v>-7.2515761991430051E-3</v>
      </c>
      <c r="GV14" s="22">
        <f t="shared" si="130"/>
        <v>-1.0013685840966506E-2</v>
      </c>
      <c r="GW14" s="22">
        <f t="shared" si="130"/>
        <v>-1.1817973551955019E-2</v>
      </c>
      <c r="GX14" s="3">
        <f>CZ14-EY14</f>
        <v>1.3185196350474489E-2</v>
      </c>
      <c r="GY14" s="3">
        <f>DA14-EZ14</f>
        <v>-0.12942401572624626</v>
      </c>
      <c r="GZ14" s="3">
        <f>DB14-FA14</f>
        <v>2.9223876715120722E-2</v>
      </c>
      <c r="HA14" s="3">
        <f>DC14-FB14</f>
        <v>1.2281933332138941E-2</v>
      </c>
      <c r="HB14" s="3">
        <f>DD14-FC14</f>
        <v>2.7700549336755614E-3</v>
      </c>
      <c r="HC14" s="3">
        <f>DE14-FD14</f>
        <v>1.3402167344559979E-2</v>
      </c>
      <c r="HD14" s="3">
        <f>DF14-FE14</f>
        <v>-2.4327130434023587E-2</v>
      </c>
      <c r="HE14" s="3">
        <f>DG14-FF14</f>
        <v>-2.8587869282894543E-3</v>
      </c>
      <c r="HF14" s="3">
        <f>DH14-FG14</f>
        <v>4.6896391752260916E-2</v>
      </c>
      <c r="HG14" s="3">
        <f>DI14-FH14</f>
        <v>-7.0343036701184438E-3</v>
      </c>
      <c r="HH14" s="3">
        <f>DJ14-FI14</f>
        <v>-3.0962104487031843E-3</v>
      </c>
      <c r="HI14" s="3">
        <f>DK14-FJ14</f>
        <v>1.7527180573555682E-2</v>
      </c>
      <c r="HJ14" s="3">
        <f>DL14-FK14</f>
        <v>-2.7300237780548679E-2</v>
      </c>
      <c r="HK14" s="3">
        <f>DM14-FL14</f>
        <v>1.2804634571523636E-3</v>
      </c>
      <c r="HL14" s="3">
        <f>DN14-FM14</f>
        <v>1.7879548706872306E-2</v>
      </c>
      <c r="HM14" s="3">
        <f>DO14-FN14</f>
        <v>6.7750457057426036E-3</v>
      </c>
      <c r="HN14" s="3">
        <f>DP14-FO14</f>
        <v>-3.0732205024968359E-2</v>
      </c>
      <c r="HO14" s="3">
        <f>DQ14-FP14</f>
        <v>3.3027763893921508E-2</v>
      </c>
      <c r="HP14" s="3">
        <f>DR14-FQ14</f>
        <v>2.3634231392945498E-2</v>
      </c>
      <c r="HQ14" s="3">
        <f>DS14-FR14</f>
        <v>-1.1535384977413672E-2</v>
      </c>
      <c r="HR14" s="3">
        <f>DT14-FS14</f>
        <v>2.8737947777708907E-2</v>
      </c>
      <c r="HS14" s="3">
        <f>DU14-FT14</f>
        <v>1.427484408339668E-2</v>
      </c>
      <c r="HT14" s="3">
        <f>DV14-FU14</f>
        <v>1.5336504962371723E-2</v>
      </c>
      <c r="HU14" s="3">
        <f>DW14-FV14</f>
        <v>5.671870803895019E-3</v>
      </c>
      <c r="HV14" s="3">
        <f>DX14-FW14</f>
        <v>9.2909487188361332E-3</v>
      </c>
      <c r="HW14" s="3">
        <f>DY14-FX14</f>
        <v>-1.0770723321944743E-2</v>
      </c>
      <c r="HX14" s="3">
        <f>DZ14-FY14</f>
        <v>3.5404578546591223E-2</v>
      </c>
      <c r="HY14" s="3">
        <f>EA14-FZ14</f>
        <v>-1.8822993908886587E-2</v>
      </c>
      <c r="HZ14" s="3">
        <f>EB14-GA14</f>
        <v>1.6203319322893785E-2</v>
      </c>
      <c r="IA14" s="3">
        <f>EC14-GB14</f>
        <v>-1.2868773752708045E-2</v>
      </c>
      <c r="IB14" s="3">
        <f>ED14-GC14</f>
        <v>-6.9054755684143671E-3</v>
      </c>
      <c r="IC14" s="3">
        <f>EE14-GD14</f>
        <v>-1.7492122884017518E-2</v>
      </c>
      <c r="ID14" s="3">
        <f>EF14-GE14</f>
        <v>2.1448545315422125E-2</v>
      </c>
      <c r="IE14" s="3">
        <f>EG14-GF14</f>
        <v>3.6602364771655318E-3</v>
      </c>
      <c r="IF14" s="3">
        <f>EH14-GG14</f>
        <v>-7.9698191472457637E-3</v>
      </c>
      <c r="IG14" s="3">
        <f>EI14-GH14</f>
        <v>1.3760614282239578E-2</v>
      </c>
      <c r="IH14" s="3">
        <f>EJ14-GI14</f>
        <v>-2.4866349287240824E-2</v>
      </c>
      <c r="II14" s="3">
        <f>EK14-GJ14</f>
        <v>8.9035186628373328E-3</v>
      </c>
      <c r="IJ14" s="3">
        <f>EL14-GK14</f>
        <v>2.1937852959802634E-2</v>
      </c>
      <c r="IK14" s="3">
        <f>EM14-GL14</f>
        <v>3.8264543827181696E-3</v>
      </c>
      <c r="IL14" s="3">
        <f>EN14-GM14</f>
        <v>-2.9689801361244127E-2</v>
      </c>
      <c r="IM14" s="3">
        <f>EO14-GN14</f>
        <v>-4.2854273690822297E-3</v>
      </c>
      <c r="IN14" s="3">
        <f>EP14-GO14</f>
        <v>-2.0773846443348367E-2</v>
      </c>
      <c r="IO14" s="3">
        <f>EQ14-GP14</f>
        <v>-2.0001086912121768E-2</v>
      </c>
      <c r="IP14" s="3">
        <f>ER14-GQ14</f>
        <v>-7.6826925802568856E-3</v>
      </c>
      <c r="IQ14" s="3">
        <f>ES14-GR14</f>
        <v>-2.6415259334632252E-2</v>
      </c>
      <c r="IR14" s="3">
        <f>ET14-GS14</f>
        <v>4.5291173760000462E-3</v>
      </c>
      <c r="IS14" s="3">
        <f>EU14-GT14</f>
        <v>-1.4448049061963428E-3</v>
      </c>
      <c r="IT14" s="3">
        <f>EV14-GU14</f>
        <v>3.2634979960554575E-2</v>
      </c>
      <c r="IU14" s="3">
        <f>EW14-GV14</f>
        <v>-5.9738875677684683E-4</v>
      </c>
      <c r="IV14" s="3">
        <f t="shared" si="7"/>
        <v>0</v>
      </c>
    </row>
    <row r="15" spans="1:256" x14ac:dyDescent="0.2">
      <c r="A15">
        <v>100.95</v>
      </c>
      <c r="B15">
        <v>17.09</v>
      </c>
      <c r="C15">
        <v>168.5</v>
      </c>
      <c r="D15">
        <v>101.36360000000001</v>
      </c>
      <c r="E15">
        <v>75.7</v>
      </c>
      <c r="F15">
        <v>173.9</v>
      </c>
      <c r="G15">
        <v>120</v>
      </c>
      <c r="H15">
        <v>84.98</v>
      </c>
      <c r="I15">
        <v>121.9</v>
      </c>
      <c r="J15">
        <v>7.2379999999999995</v>
      </c>
      <c r="K15">
        <v>83.6</v>
      </c>
      <c r="L15">
        <v>67.48</v>
      </c>
      <c r="M15">
        <v>61.5</v>
      </c>
      <c r="N15">
        <v>32.17</v>
      </c>
      <c r="O15">
        <v>23.92</v>
      </c>
      <c r="P15">
        <v>65.34</v>
      </c>
      <c r="Q15">
        <v>14.9</v>
      </c>
      <c r="R15">
        <v>78.97</v>
      </c>
      <c r="S15">
        <v>32.494999999999997</v>
      </c>
      <c r="T15">
        <v>16.66</v>
      </c>
      <c r="U15">
        <v>118.25</v>
      </c>
      <c r="V15">
        <v>4.8979999999999997</v>
      </c>
      <c r="W15">
        <v>13.914999999999999</v>
      </c>
      <c r="X15">
        <v>13.58</v>
      </c>
      <c r="Y15">
        <v>8.9049999999999994</v>
      </c>
      <c r="Z15">
        <v>44.11</v>
      </c>
      <c r="AA15">
        <v>78.239999999999995</v>
      </c>
      <c r="AB15">
        <v>46.085000000000001</v>
      </c>
      <c r="AC15">
        <v>7.07</v>
      </c>
      <c r="AD15">
        <v>14.925000000000001</v>
      </c>
      <c r="AE15">
        <v>2.6160000000000001</v>
      </c>
      <c r="AF15">
        <v>34.86</v>
      </c>
      <c r="AG15">
        <v>231.65</v>
      </c>
      <c r="AH15">
        <v>177.3</v>
      </c>
      <c r="AI15">
        <v>5.76</v>
      </c>
      <c r="AJ15">
        <v>188.1</v>
      </c>
      <c r="AK15">
        <v>14.37</v>
      </c>
      <c r="AL15">
        <v>32.835000000000001</v>
      </c>
      <c r="AM15">
        <v>81.819999999999993</v>
      </c>
      <c r="AN15">
        <v>87.87</v>
      </c>
      <c r="AO15">
        <v>5.6997</v>
      </c>
      <c r="AP15">
        <v>95.93</v>
      </c>
      <c r="AQ15">
        <v>48.204999999999998</v>
      </c>
      <c r="AR15">
        <v>124.75</v>
      </c>
      <c r="AS15">
        <v>70.16</v>
      </c>
      <c r="AT15">
        <v>9.4960000000000004</v>
      </c>
      <c r="AU15">
        <v>232.85</v>
      </c>
      <c r="AV15">
        <v>49.91</v>
      </c>
      <c r="AW15">
        <v>20.594999999999999</v>
      </c>
      <c r="AX15" s="4">
        <v>133.65</v>
      </c>
      <c r="AY15" s="7">
        <v>3543.68</v>
      </c>
      <c r="AZ15" s="12">
        <f>(1+0.255/100)^(1/52)-1</f>
        <v>4.8977242933956333E-5</v>
      </c>
      <c r="BA15" s="2">
        <f t="shared" si="3"/>
        <v>-6.3976377952754682E-3</v>
      </c>
      <c r="BB15" s="2">
        <f t="shared" si="131"/>
        <v>2.3353293413173715E-2</v>
      </c>
      <c r="BC15" s="2">
        <f t="shared" si="132"/>
        <v>-3.1887388681413498E-2</v>
      </c>
      <c r="BD15" s="2">
        <f t="shared" si="133"/>
        <v>1.5482146542414199E-2</v>
      </c>
      <c r="BE15" s="2">
        <f t="shared" si="134"/>
        <v>1.0276257840651226E-2</v>
      </c>
      <c r="BF15" s="2">
        <f t="shared" si="135"/>
        <v>-3.1527658354828514E-3</v>
      </c>
      <c r="BG15" s="2">
        <f t="shared" si="136"/>
        <v>3.4482758620689724E-2</v>
      </c>
      <c r="BH15" s="2">
        <f t="shared" si="137"/>
        <v>-5.8802775490995884E-4</v>
      </c>
      <c r="BI15" s="2">
        <f t="shared" si="138"/>
        <v>-7.3289902280129215E-3</v>
      </c>
      <c r="BJ15" s="2">
        <f t="shared" si="139"/>
        <v>-9.984954178634986E-3</v>
      </c>
      <c r="BK15" s="2">
        <f t="shared" si="140"/>
        <v>2.8790786948176272E-3</v>
      </c>
      <c r="BL15" s="2">
        <f t="shared" si="8"/>
        <v>7.4150971377728858E-4</v>
      </c>
      <c r="BM15" s="2">
        <f t="shared" si="9"/>
        <v>-8.8638195004028253E-3</v>
      </c>
      <c r="BN15" s="2">
        <f t="shared" si="10"/>
        <v>-2.480620155038693E-3</v>
      </c>
      <c r="BO15" s="2">
        <f t="shared" si="11"/>
        <v>-1.2590299277605799E-2</v>
      </c>
      <c r="BP15" s="2">
        <f t="shared" si="12"/>
        <v>2.1472392638037796E-3</v>
      </c>
      <c r="BQ15" s="2">
        <f t="shared" si="13"/>
        <v>-6.6666666666665986E-3</v>
      </c>
      <c r="BR15" s="2">
        <f t="shared" si="14"/>
        <v>-7.7899233572057414E-3</v>
      </c>
      <c r="BS15" s="2">
        <f t="shared" si="15"/>
        <v>3.3966342442488529E-3</v>
      </c>
      <c r="BT15" s="2">
        <f t="shared" si="16"/>
        <v>-1.7974835230677444E-3</v>
      </c>
      <c r="BU15" s="2">
        <f t="shared" si="17"/>
        <v>-2.0703933747411973E-2</v>
      </c>
      <c r="BV15" s="2">
        <f t="shared" si="18"/>
        <v>-4.4715447154471955E-3</v>
      </c>
      <c r="BW15" s="2">
        <f t="shared" si="19"/>
        <v>-7.1352122725651945E-3</v>
      </c>
      <c r="BX15" s="2">
        <f t="shared" si="20"/>
        <v>-1.949458483754507E-2</v>
      </c>
      <c r="BY15" s="2">
        <f t="shared" si="21"/>
        <v>7.3529411764705621E-3</v>
      </c>
      <c r="BZ15" s="2">
        <f t="shared" si="22"/>
        <v>-1.5621513055121716E-2</v>
      </c>
      <c r="CA15" s="2">
        <f t="shared" si="23"/>
        <v>-1.3864381144441773E-2</v>
      </c>
      <c r="CB15" s="2">
        <f t="shared" si="24"/>
        <v>-8.7115508711551604E-3</v>
      </c>
      <c r="CC15" s="2">
        <f t="shared" si="25"/>
        <v>-1.532033426183832E-2</v>
      </c>
      <c r="CD15" s="2">
        <f t="shared" si="26"/>
        <v>-1.4200792602377832E-2</v>
      </c>
      <c r="CE15" s="2">
        <f t="shared" si="27"/>
        <v>2.3474178403755985E-2</v>
      </c>
      <c r="CF15" s="2">
        <f t="shared" si="28"/>
        <v>-9.9403578528827197E-3</v>
      </c>
      <c r="CG15" s="2">
        <f t="shared" si="29"/>
        <v>4.1179020372779096E-3</v>
      </c>
      <c r="CH15" s="2">
        <f t="shared" si="30"/>
        <v>4.2480883602378228E-3</v>
      </c>
      <c r="CI15" s="2">
        <f t="shared" si="31"/>
        <v>6.9930069930070893E-3</v>
      </c>
      <c r="CJ15" s="2">
        <f t="shared" si="32"/>
        <v>-1.5183246073298462E-2</v>
      </c>
      <c r="CK15" s="2">
        <f t="shared" si="33"/>
        <v>-2.4770953512046168E-2</v>
      </c>
      <c r="CL15" s="2">
        <f t="shared" si="34"/>
        <v>3.0279259491684973E-2</v>
      </c>
      <c r="CM15" s="2">
        <f t="shared" si="35"/>
        <v>2.0072310185762277E-2</v>
      </c>
      <c r="CN15" s="2">
        <f t="shared" si="36"/>
        <v>3.3035504349870681E-2</v>
      </c>
      <c r="CO15" s="2">
        <f t="shared" si="37"/>
        <v>-1.0073466835715639E-2</v>
      </c>
      <c r="CP15" s="2">
        <f t="shared" si="38"/>
        <v>1.6207627118643986E-2</v>
      </c>
      <c r="CQ15" s="2">
        <f t="shared" si="39"/>
        <v>1.3502285002076064E-3</v>
      </c>
      <c r="CR15" s="2">
        <f t="shared" si="40"/>
        <v>1.6057808109193328E-3</v>
      </c>
      <c r="CS15" s="2">
        <f t="shared" si="41"/>
        <v>3.8638045891931982E-2</v>
      </c>
      <c r="CT15" s="2">
        <f t="shared" si="42"/>
        <v>-1.3402597402597305E-2</v>
      </c>
      <c r="CU15" s="2">
        <f t="shared" si="43"/>
        <v>3.6637931034482207E-3</v>
      </c>
      <c r="CV15" s="2">
        <f t="shared" si="44"/>
        <v>2.0076289901624911E-3</v>
      </c>
      <c r="CW15" s="2">
        <f t="shared" si="45"/>
        <v>1.7023346303501885E-3</v>
      </c>
      <c r="CX15" s="2">
        <f t="shared" si="46"/>
        <v>1.8673780487804992E-2</v>
      </c>
      <c r="CY15" s="10">
        <f t="shared" si="4"/>
        <v>-5.6435319480407919E-5</v>
      </c>
      <c r="CZ15" s="3">
        <f t="shared" si="5"/>
        <v>-6.4466150382094245E-3</v>
      </c>
      <c r="DA15" s="3">
        <f t="shared" si="141"/>
        <v>2.3304316170239758E-2</v>
      </c>
      <c r="DB15" s="3">
        <f t="shared" si="142"/>
        <v>-3.1936365924347454E-2</v>
      </c>
      <c r="DC15" s="3">
        <f t="shared" si="143"/>
        <v>1.5433169299480243E-2</v>
      </c>
      <c r="DD15" s="3">
        <f t="shared" si="144"/>
        <v>1.022728059771727E-2</v>
      </c>
      <c r="DE15" s="3">
        <f t="shared" si="145"/>
        <v>-3.2017430784168077E-3</v>
      </c>
      <c r="DF15" s="3">
        <f t="shared" si="47"/>
        <v>3.4433781377755768E-2</v>
      </c>
      <c r="DG15" s="3">
        <f t="shared" si="48"/>
        <v>-6.3700499784391518E-4</v>
      </c>
      <c r="DH15" s="3">
        <f t="shared" si="49"/>
        <v>-7.3779674709468779E-3</v>
      </c>
      <c r="DI15" s="3">
        <f t="shared" si="50"/>
        <v>-1.0033931421568942E-2</v>
      </c>
      <c r="DJ15" s="3">
        <f t="shared" si="51"/>
        <v>2.8301014518836709E-3</v>
      </c>
      <c r="DK15" s="3">
        <f t="shared" si="52"/>
        <v>6.9253247084333225E-4</v>
      </c>
      <c r="DL15" s="3">
        <f t="shared" si="53"/>
        <v>-8.9127967433367816E-3</v>
      </c>
      <c r="DM15" s="3">
        <f t="shared" si="54"/>
        <v>-2.5295973979726494E-3</v>
      </c>
      <c r="DN15" s="3">
        <f t="shared" si="55"/>
        <v>-1.2639276520539755E-2</v>
      </c>
      <c r="DO15" s="3">
        <f t="shared" si="56"/>
        <v>2.0982620208698233E-3</v>
      </c>
      <c r="DP15" s="3">
        <f t="shared" si="57"/>
        <v>-6.7156439096005549E-3</v>
      </c>
      <c r="DQ15" s="3">
        <f t="shared" si="58"/>
        <v>-7.8389006001396977E-3</v>
      </c>
      <c r="DR15" s="3">
        <f t="shared" si="59"/>
        <v>3.3476570013148965E-3</v>
      </c>
      <c r="DS15" s="3">
        <f t="shared" si="60"/>
        <v>-1.8464607660017007E-3</v>
      </c>
      <c r="DT15" s="3">
        <f t="shared" si="61"/>
        <v>-2.075291099034593E-2</v>
      </c>
      <c r="DU15" s="3">
        <f t="shared" si="62"/>
        <v>-4.5205219583811518E-3</v>
      </c>
      <c r="DV15" s="3">
        <f t="shared" si="63"/>
        <v>-7.1841895154991509E-3</v>
      </c>
      <c r="DW15" s="3">
        <f t="shared" si="64"/>
        <v>-1.9543562080479027E-2</v>
      </c>
      <c r="DX15" s="3">
        <f t="shared" si="65"/>
        <v>7.3039639335366058E-3</v>
      </c>
      <c r="DY15" s="3">
        <f t="shared" si="66"/>
        <v>-1.5670490298055673E-2</v>
      </c>
      <c r="DZ15" s="3">
        <f t="shared" si="67"/>
        <v>-1.3913358387375729E-2</v>
      </c>
      <c r="EA15" s="3">
        <f t="shared" si="68"/>
        <v>-8.7605281140891167E-3</v>
      </c>
      <c r="EB15" s="3">
        <f t="shared" si="69"/>
        <v>-1.5369311504772276E-2</v>
      </c>
      <c r="EC15" s="3">
        <f t="shared" si="70"/>
        <v>-1.4249769845311788E-2</v>
      </c>
      <c r="ED15" s="3">
        <f t="shared" si="71"/>
        <v>2.3425201160822029E-2</v>
      </c>
      <c r="EE15" s="3">
        <f t="shared" si="72"/>
        <v>-9.989335095816676E-3</v>
      </c>
      <c r="EF15" s="3">
        <f t="shared" si="73"/>
        <v>4.0689247943439533E-3</v>
      </c>
      <c r="EG15" s="3">
        <f t="shared" si="74"/>
        <v>4.1991111173038664E-3</v>
      </c>
      <c r="EH15" s="3">
        <f t="shared" si="75"/>
        <v>6.9440297500731329E-3</v>
      </c>
      <c r="EI15" s="3">
        <f t="shared" si="76"/>
        <v>-1.5232223316232418E-2</v>
      </c>
      <c r="EJ15" s="3">
        <f t="shared" si="77"/>
        <v>-2.4819930754980124E-2</v>
      </c>
      <c r="EK15" s="3">
        <f t="shared" si="78"/>
        <v>3.0230282248751017E-2</v>
      </c>
      <c r="EL15" s="3">
        <f t="shared" si="79"/>
        <v>2.002333294282832E-2</v>
      </c>
      <c r="EM15" s="3">
        <f t="shared" si="80"/>
        <v>3.2986527106936725E-2</v>
      </c>
      <c r="EN15" s="3">
        <f t="shared" si="81"/>
        <v>-1.0122444078649595E-2</v>
      </c>
      <c r="EO15" s="3">
        <f t="shared" si="82"/>
        <v>1.6158649875710029E-2</v>
      </c>
      <c r="EP15" s="3">
        <f t="shared" si="83"/>
        <v>1.3012512572736501E-3</v>
      </c>
      <c r="EQ15" s="3">
        <f t="shared" si="84"/>
        <v>1.5568035679853764E-3</v>
      </c>
      <c r="ER15" s="3">
        <f t="shared" si="85"/>
        <v>3.8589068648998026E-2</v>
      </c>
      <c r="ES15" s="3">
        <f t="shared" si="86"/>
        <v>-1.3451574645531261E-2</v>
      </c>
      <c r="ET15" s="3">
        <f t="shared" si="87"/>
        <v>3.6148158605142644E-3</v>
      </c>
      <c r="EU15" s="3">
        <f t="shared" si="88"/>
        <v>1.9586517472285347E-3</v>
      </c>
      <c r="EV15" s="3">
        <f t="shared" si="89"/>
        <v>1.6533573874162322E-3</v>
      </c>
      <c r="EW15" s="18">
        <f t="shared" si="90"/>
        <v>1.8624803244871035E-2</v>
      </c>
      <c r="EX15" s="11">
        <f t="shared" si="91"/>
        <v>-1.0541256241436425E-4</v>
      </c>
      <c r="EY15" s="21">
        <f t="shared" si="6"/>
        <v>-2.2517140299355958E-3</v>
      </c>
      <c r="EZ15" s="21">
        <f t="shared" si="146"/>
        <v>-4.878061799358488E-4</v>
      </c>
      <c r="FA15" s="21">
        <f t="shared" si="147"/>
        <v>2.6354400673401488E-3</v>
      </c>
      <c r="FB15" s="21">
        <f t="shared" si="148"/>
        <v>1.5037601017099092E-3</v>
      </c>
      <c r="FC15" s="21">
        <f t="shared" si="149"/>
        <v>6.8666048992688253E-3</v>
      </c>
      <c r="FD15" s="21">
        <f t="shared" si="150"/>
        <v>1.9980920126860843E-3</v>
      </c>
      <c r="FE15" s="21">
        <f t="shared" si="151"/>
        <v>6.8847482522291191E-3</v>
      </c>
      <c r="FF15" s="21">
        <f t="shared" si="152"/>
        <v>-1.020649793072935E-3</v>
      </c>
      <c r="FG15" s="21">
        <f t="shared" si="153"/>
        <v>-2.1371231285618872E-3</v>
      </c>
      <c r="FH15" s="21">
        <f t="shared" si="154"/>
        <v>-1.7453030170097856E-3</v>
      </c>
      <c r="FI15" s="21">
        <f t="shared" si="155"/>
        <v>8.9383922263816355E-4</v>
      </c>
      <c r="FJ15" s="21">
        <f t="shared" si="92"/>
        <v>9.3509678452454044E-4</v>
      </c>
      <c r="FK15" s="21">
        <f t="shared" si="93"/>
        <v>5.9444014659602493E-4</v>
      </c>
      <c r="FL15" s="21">
        <f t="shared" si="94"/>
        <v>-2.322050536359796E-3</v>
      </c>
      <c r="FM15" s="21">
        <f t="shared" si="95"/>
        <v>-1.1728199101792803E-3</v>
      </c>
      <c r="FN15" s="21">
        <f t="shared" si="96"/>
        <v>-5.8372186752774326E-4</v>
      </c>
      <c r="FO15" s="21">
        <f t="shared" si="97"/>
        <v>-4.2747073349075322E-3</v>
      </c>
      <c r="FP15" s="21">
        <f t="shared" si="98"/>
        <v>2.1549296915932409E-3</v>
      </c>
      <c r="FQ15" s="21">
        <f t="shared" si="99"/>
        <v>2.9591677022100683E-3</v>
      </c>
      <c r="FR15" s="21">
        <f t="shared" si="100"/>
        <v>-3.4726530371433921E-3</v>
      </c>
      <c r="FS15" s="21">
        <f t="shared" si="101"/>
        <v>-4.0072144414168398E-4</v>
      </c>
      <c r="FT15" s="21">
        <f t="shared" si="102"/>
        <v>3.4095390104601493E-3</v>
      </c>
      <c r="FU15" s="21">
        <f t="shared" si="103"/>
        <v>1.9138796979891466E-3</v>
      </c>
      <c r="FV15" s="21">
        <f t="shared" si="104"/>
        <v>-5.0772901810257874E-4</v>
      </c>
      <c r="FW15" s="21">
        <f t="shared" si="105"/>
        <v>4.9577586045098567E-3</v>
      </c>
      <c r="FX15" s="21">
        <f t="shared" si="106"/>
        <v>4.6433810253404463E-4</v>
      </c>
      <c r="FY15" s="21">
        <f t="shared" si="107"/>
        <v>-2.6335651559777832E-3</v>
      </c>
      <c r="FZ15" s="21">
        <f t="shared" si="108"/>
        <v>-4.5840041793965329E-4</v>
      </c>
      <c r="GA15" s="21">
        <f t="shared" si="109"/>
        <v>-1.4480618090190966E-3</v>
      </c>
      <c r="GB15" s="21">
        <f t="shared" si="110"/>
        <v>4.0966473565015772E-4</v>
      </c>
      <c r="GC15" s="21">
        <f t="shared" si="111"/>
        <v>3.6652622756103807E-3</v>
      </c>
      <c r="GD15" s="21">
        <f t="shared" si="112"/>
        <v>-3.9432048094691745E-3</v>
      </c>
      <c r="GE15" s="21">
        <f t="shared" si="113"/>
        <v>4.7545888268143649E-3</v>
      </c>
      <c r="GF15" s="21">
        <f t="shared" si="114"/>
        <v>1.3044520819765239E-3</v>
      </c>
      <c r="GG15" s="21">
        <f t="shared" si="115"/>
        <v>-5.5109375490183896E-4</v>
      </c>
      <c r="GH15" s="21">
        <f t="shared" si="116"/>
        <v>4.1314603553938727E-4</v>
      </c>
      <c r="GI15" s="21">
        <f t="shared" si="117"/>
        <v>-8.4377948616576337E-4</v>
      </c>
      <c r="GJ15" s="21">
        <f t="shared" si="118"/>
        <v>2.0890152585447308E-3</v>
      </c>
      <c r="GK15" s="21">
        <f t="shared" si="119"/>
        <v>4.423741408588441E-3</v>
      </c>
      <c r="GL15" s="21">
        <f t="shared" si="120"/>
        <v>-4.0732742001434149E-3</v>
      </c>
      <c r="GM15" s="21">
        <f t="shared" si="121"/>
        <v>-5.0903037909412344E-4</v>
      </c>
      <c r="GN15" s="21">
        <f t="shared" si="122"/>
        <v>-6.2581530443861001E-4</v>
      </c>
      <c r="GO15" s="21">
        <f t="shared" si="123"/>
        <v>-5.303236472816962E-4</v>
      </c>
      <c r="GP15" s="21">
        <f t="shared" si="124"/>
        <v>-2.7977729503157909E-3</v>
      </c>
      <c r="GQ15" s="21">
        <f t="shared" si="125"/>
        <v>1.4671872340589285E-3</v>
      </c>
      <c r="GR15" s="21">
        <f t="shared" si="126"/>
        <v>-4.7075930672314048E-3</v>
      </c>
      <c r="GS15" s="21">
        <f t="shared" si="127"/>
        <v>-2.8601511150474703E-3</v>
      </c>
      <c r="GT15" s="21">
        <f t="shared" si="128"/>
        <v>-8.0141837026122644E-4</v>
      </c>
      <c r="GU15" s="21">
        <f t="shared" si="129"/>
        <v>5.0066326427078084E-3</v>
      </c>
      <c r="GV15" s="22">
        <f t="shared" si="130"/>
        <v>3.6363024408600101E-3</v>
      </c>
      <c r="GW15" s="22">
        <f t="shared" si="130"/>
        <v>-1.0541256241436425E-4</v>
      </c>
      <c r="GX15" s="3">
        <f>CZ15-EY15</f>
        <v>-4.1949010082738287E-3</v>
      </c>
      <c r="GY15" s="3">
        <f>DA15-EZ15</f>
        <v>2.3792122350175606E-2</v>
      </c>
      <c r="GZ15" s="3">
        <f>DB15-FA15</f>
        <v>-3.4571805991687604E-2</v>
      </c>
      <c r="HA15" s="3">
        <f>DC15-FB15</f>
        <v>1.3929409197770333E-2</v>
      </c>
      <c r="HB15" s="3">
        <f>DD15-FC15</f>
        <v>3.3606756984484445E-3</v>
      </c>
      <c r="HC15" s="3">
        <f>DE15-FD15</f>
        <v>-5.1998350911028925E-3</v>
      </c>
      <c r="HD15" s="3">
        <f>DF15-FE15</f>
        <v>2.7549033125526649E-2</v>
      </c>
      <c r="HE15" s="3">
        <f>DG15-FF15</f>
        <v>3.8364479522901983E-4</v>
      </c>
      <c r="HF15" s="3">
        <f>DH15-FG15</f>
        <v>-5.2408443423849907E-3</v>
      </c>
      <c r="HG15" s="3">
        <f>DI15-FH15</f>
        <v>-8.2886284045591563E-3</v>
      </c>
      <c r="HH15" s="3">
        <f>DJ15-FI15</f>
        <v>1.9362622292455074E-3</v>
      </c>
      <c r="HI15" s="3">
        <f>DK15-FJ15</f>
        <v>-2.425643136812082E-4</v>
      </c>
      <c r="HJ15" s="3">
        <f>DL15-FK15</f>
        <v>-9.5072368899328068E-3</v>
      </c>
      <c r="HK15" s="3">
        <f>DM15-FL15</f>
        <v>-2.0754686161285341E-4</v>
      </c>
      <c r="HL15" s="3">
        <f>DN15-FM15</f>
        <v>-1.1466456610360474E-2</v>
      </c>
      <c r="HM15" s="3">
        <f>DO15-FN15</f>
        <v>2.6819838883975666E-3</v>
      </c>
      <c r="HN15" s="3">
        <f>DP15-FO15</f>
        <v>-2.4409365746930227E-3</v>
      </c>
      <c r="HO15" s="3">
        <f>DQ15-FP15</f>
        <v>-9.9938302917329386E-3</v>
      </c>
      <c r="HP15" s="3">
        <f>DR15-FQ15</f>
        <v>3.8848929910482825E-4</v>
      </c>
      <c r="HQ15" s="3">
        <f>DS15-FR15</f>
        <v>1.6261922711416914E-3</v>
      </c>
      <c r="HR15" s="3">
        <f>DT15-FS15</f>
        <v>-2.0352189546204245E-2</v>
      </c>
      <c r="HS15" s="3">
        <f>DU15-FT15</f>
        <v>-7.9300609688413015E-3</v>
      </c>
      <c r="HT15" s="3">
        <f>DV15-FU15</f>
        <v>-9.0980692134882968E-3</v>
      </c>
      <c r="HU15" s="3">
        <f>DW15-FV15</f>
        <v>-1.9035833062376446E-2</v>
      </c>
      <c r="HV15" s="3">
        <f>DX15-FW15</f>
        <v>2.3462053290267491E-3</v>
      </c>
      <c r="HW15" s="3">
        <f>DY15-FX15</f>
        <v>-1.6134828400589718E-2</v>
      </c>
      <c r="HX15" s="3">
        <f>DZ15-FY15</f>
        <v>-1.1279793231397946E-2</v>
      </c>
      <c r="HY15" s="3">
        <f>EA15-FZ15</f>
        <v>-8.3021276961494639E-3</v>
      </c>
      <c r="HZ15" s="3">
        <f>EB15-GA15</f>
        <v>-1.3921249695753179E-2</v>
      </c>
      <c r="IA15" s="3">
        <f>EC15-GB15</f>
        <v>-1.4659434580961946E-2</v>
      </c>
      <c r="IB15" s="3">
        <f>ED15-GC15</f>
        <v>1.9759938885211648E-2</v>
      </c>
      <c r="IC15" s="3">
        <f>EE15-GD15</f>
        <v>-6.0461302863475015E-3</v>
      </c>
      <c r="ID15" s="3">
        <f>EF15-GE15</f>
        <v>-6.8566403247041167E-4</v>
      </c>
      <c r="IE15" s="3">
        <f>EG15-GF15</f>
        <v>2.8946590353273426E-3</v>
      </c>
      <c r="IF15" s="3">
        <f>EH15-GG15</f>
        <v>7.4951235049749718E-3</v>
      </c>
      <c r="IG15" s="3">
        <f>EI15-GH15</f>
        <v>-1.5645369351771805E-2</v>
      </c>
      <c r="IH15" s="3">
        <f>EJ15-GI15</f>
        <v>-2.3976151268814361E-2</v>
      </c>
      <c r="II15" s="3">
        <f>EK15-GJ15</f>
        <v>2.8141266990206287E-2</v>
      </c>
      <c r="IJ15" s="3">
        <f>EL15-GK15</f>
        <v>1.5599591534239879E-2</v>
      </c>
      <c r="IK15" s="3">
        <f>EM15-GL15</f>
        <v>3.7059801307080142E-2</v>
      </c>
      <c r="IL15" s="3">
        <f>EN15-GM15</f>
        <v>-9.6134136995554721E-3</v>
      </c>
      <c r="IM15" s="3">
        <f>EO15-GN15</f>
        <v>1.6784465180148641E-2</v>
      </c>
      <c r="IN15" s="3">
        <f>EP15-GO15</f>
        <v>1.8315749045553463E-3</v>
      </c>
      <c r="IO15" s="3">
        <f>EQ15-GP15</f>
        <v>4.3545765183011674E-3</v>
      </c>
      <c r="IP15" s="3">
        <f>ER15-GQ15</f>
        <v>3.7121881414939099E-2</v>
      </c>
      <c r="IQ15" s="3">
        <f>ES15-GR15</f>
        <v>-8.7439815782998573E-3</v>
      </c>
      <c r="IR15" s="3">
        <f>ET15-GS15</f>
        <v>6.4749669755617342E-3</v>
      </c>
      <c r="IS15" s="3">
        <f>EU15-GT15</f>
        <v>2.7600701174897613E-3</v>
      </c>
      <c r="IT15" s="3">
        <f>EV15-GU15</f>
        <v>-3.3532752552915763E-3</v>
      </c>
      <c r="IU15" s="3">
        <f>EW15-GV15</f>
        <v>1.4988500804011026E-2</v>
      </c>
      <c r="IV15" s="3">
        <f t="shared" si="7"/>
        <v>0</v>
      </c>
    </row>
    <row r="16" spans="1:256" x14ac:dyDescent="0.2">
      <c r="A16">
        <v>96.71</v>
      </c>
      <c r="B16">
        <v>16.739999999999998</v>
      </c>
      <c r="C16">
        <v>167.75</v>
      </c>
      <c r="D16">
        <v>98.363600000000005</v>
      </c>
      <c r="E16">
        <v>72</v>
      </c>
      <c r="F16">
        <v>172.4</v>
      </c>
      <c r="G16">
        <v>114.1</v>
      </c>
      <c r="H16">
        <v>81.09</v>
      </c>
      <c r="I16">
        <v>113.2</v>
      </c>
      <c r="J16">
        <v>7.2649999999999997</v>
      </c>
      <c r="K16">
        <v>81.28</v>
      </c>
      <c r="L16">
        <v>65.81</v>
      </c>
      <c r="M16">
        <v>63.06</v>
      </c>
      <c r="N16">
        <v>30.975000000000001</v>
      </c>
      <c r="O16">
        <v>23.95</v>
      </c>
      <c r="P16">
        <v>63.37</v>
      </c>
      <c r="Q16">
        <v>15.525</v>
      </c>
      <c r="R16">
        <v>74.73</v>
      </c>
      <c r="S16">
        <v>32.82</v>
      </c>
      <c r="T16">
        <v>15.72</v>
      </c>
      <c r="U16">
        <v>111.4</v>
      </c>
      <c r="V16">
        <v>4.694</v>
      </c>
      <c r="W16">
        <v>13.215</v>
      </c>
      <c r="X16">
        <v>13.16</v>
      </c>
      <c r="Y16">
        <v>8.2479999999999993</v>
      </c>
      <c r="Z16">
        <v>43.284999999999997</v>
      </c>
      <c r="AA16">
        <v>75.06</v>
      </c>
      <c r="AB16">
        <v>47.11</v>
      </c>
      <c r="AC16">
        <v>6.9329999999999998</v>
      </c>
      <c r="AD16">
        <v>15.1</v>
      </c>
      <c r="AE16">
        <v>2.7759999999999998</v>
      </c>
      <c r="AF16">
        <v>33.61</v>
      </c>
      <c r="AG16">
        <v>218.3</v>
      </c>
      <c r="AH16">
        <v>176.55</v>
      </c>
      <c r="AI16">
        <v>5.3550000000000004</v>
      </c>
      <c r="AJ16">
        <v>182.4</v>
      </c>
      <c r="AK16">
        <v>13.89</v>
      </c>
      <c r="AL16">
        <v>31.094999999999999</v>
      </c>
      <c r="AM16">
        <v>80.239999999999995</v>
      </c>
      <c r="AN16">
        <v>83.76</v>
      </c>
      <c r="AO16">
        <v>5.6967999999999996</v>
      </c>
      <c r="AP16">
        <v>91.45</v>
      </c>
      <c r="AQ16">
        <v>46.78</v>
      </c>
      <c r="AR16">
        <v>120.35</v>
      </c>
      <c r="AS16">
        <v>67.27</v>
      </c>
      <c r="AT16">
        <v>9.0380000000000003</v>
      </c>
      <c r="AU16">
        <v>220.65</v>
      </c>
      <c r="AV16">
        <v>48.32</v>
      </c>
      <c r="AW16">
        <v>19.489999999999998</v>
      </c>
      <c r="AX16" s="4">
        <v>133.35</v>
      </c>
      <c r="AY16" s="7">
        <v>3441.88</v>
      </c>
      <c r="AZ16" s="12">
        <f>(1+0.466/100)^(1/52)-1</f>
        <v>8.9411224139634982E-5</v>
      </c>
      <c r="BA16" s="2">
        <f t="shared" si="3"/>
        <v>-4.2000990589400766E-2</v>
      </c>
      <c r="BB16" s="2">
        <f t="shared" si="131"/>
        <v>-2.0479812755997751E-2</v>
      </c>
      <c r="BC16" s="2">
        <f t="shared" si="132"/>
        <v>-4.4510385756676429E-3</v>
      </c>
      <c r="BD16" s="2">
        <f t="shared" si="133"/>
        <v>-2.9596423173604669E-2</v>
      </c>
      <c r="BE16" s="2">
        <f t="shared" si="134"/>
        <v>-4.8877146631439938E-2</v>
      </c>
      <c r="BF16" s="2">
        <f t="shared" si="135"/>
        <v>-8.6256469235193034E-3</v>
      </c>
      <c r="BG16" s="2">
        <f t="shared" si="136"/>
        <v>-4.9166666666666692E-2</v>
      </c>
      <c r="BH16" s="2">
        <f t="shared" si="137"/>
        <v>-4.5775476582725405E-2</v>
      </c>
      <c r="BI16" s="2">
        <f t="shared" si="138"/>
        <v>-7.136997538966372E-2</v>
      </c>
      <c r="BJ16" s="2">
        <f t="shared" si="139"/>
        <v>3.7303122409506617E-3</v>
      </c>
      <c r="BK16" s="2">
        <f t="shared" si="140"/>
        <v>-2.7751196172248749E-2</v>
      </c>
      <c r="BL16" s="2">
        <f t="shared" si="8"/>
        <v>-2.4748073503260248E-2</v>
      </c>
      <c r="BM16" s="2">
        <f t="shared" si="9"/>
        <v>2.5365853658536608E-2</v>
      </c>
      <c r="BN16" s="2">
        <f t="shared" si="10"/>
        <v>-3.7146409698476823E-2</v>
      </c>
      <c r="BO16" s="2">
        <f t="shared" si="11"/>
        <v>1.2541806020065493E-3</v>
      </c>
      <c r="BP16" s="2">
        <f t="shared" si="12"/>
        <v>-3.014998469543928E-2</v>
      </c>
      <c r="BQ16" s="2">
        <f t="shared" si="13"/>
        <v>4.1946308724832182E-2</v>
      </c>
      <c r="BR16" s="2">
        <f t="shared" si="14"/>
        <v>-5.3691275167785157E-2</v>
      </c>
      <c r="BS16" s="2">
        <f t="shared" si="15"/>
        <v>1.0001538698261259E-2</v>
      </c>
      <c r="BT16" s="2">
        <f t="shared" si="16"/>
        <v>-5.6422569027611003E-2</v>
      </c>
      <c r="BU16" s="2">
        <f t="shared" si="17"/>
        <v>-5.792811839323464E-2</v>
      </c>
      <c r="BV16" s="2">
        <f t="shared" si="18"/>
        <v>-4.164965291955891E-2</v>
      </c>
      <c r="BW16" s="2">
        <f t="shared" si="19"/>
        <v>-5.0305425799496928E-2</v>
      </c>
      <c r="BX16" s="2">
        <f t="shared" si="20"/>
        <v>-3.0927835051546393E-2</v>
      </c>
      <c r="BY16" s="2">
        <f t="shared" si="21"/>
        <v>-7.3778775968556976E-2</v>
      </c>
      <c r="BZ16" s="2">
        <f t="shared" si="22"/>
        <v>-1.8703241895261957E-2</v>
      </c>
      <c r="CA16" s="2">
        <f t="shared" si="23"/>
        <v>-4.0644171779141036E-2</v>
      </c>
      <c r="CB16" s="2">
        <f t="shared" si="24"/>
        <v>2.224151025279375E-2</v>
      </c>
      <c r="CC16" s="2">
        <f t="shared" si="25"/>
        <v>-1.9377652050919458E-2</v>
      </c>
      <c r="CD16" s="2">
        <f t="shared" si="26"/>
        <v>1.1725293132328174E-2</v>
      </c>
      <c r="CE16" s="2">
        <f t="shared" si="27"/>
        <v>6.1162079510703293E-2</v>
      </c>
      <c r="CF16" s="2">
        <f t="shared" si="28"/>
        <v>-3.5857716580608101E-2</v>
      </c>
      <c r="CG16" s="2">
        <f t="shared" si="29"/>
        <v>-5.7630045327001889E-2</v>
      </c>
      <c r="CH16" s="2">
        <f t="shared" si="30"/>
        <v>-4.230118443316444E-3</v>
      </c>
      <c r="CI16" s="2">
        <f t="shared" si="31"/>
        <v>-7.0312499999999889E-2</v>
      </c>
      <c r="CJ16" s="2">
        <f t="shared" si="32"/>
        <v>-3.0303030303030276E-2</v>
      </c>
      <c r="CK16" s="2">
        <f t="shared" si="33"/>
        <v>-3.3402922755741082E-2</v>
      </c>
      <c r="CL16" s="2">
        <f t="shared" si="34"/>
        <v>-5.2992233896756558E-2</v>
      </c>
      <c r="CM16" s="2">
        <f t="shared" si="35"/>
        <v>-1.9310681984844758E-2</v>
      </c>
      <c r="CN16" s="2">
        <f t="shared" si="36"/>
        <v>-4.677364288152952E-2</v>
      </c>
      <c r="CO16" s="2">
        <f t="shared" si="37"/>
        <v>-5.0879870870401689E-4</v>
      </c>
      <c r="CP16" s="2">
        <f t="shared" si="38"/>
        <v>-4.6700719274471059E-2</v>
      </c>
      <c r="CQ16" s="2">
        <f t="shared" si="39"/>
        <v>-2.9561248833108511E-2</v>
      </c>
      <c r="CR16" s="2">
        <f t="shared" si="40"/>
        <v>-3.5270541082164319E-2</v>
      </c>
      <c r="CS16" s="2">
        <f t="shared" si="41"/>
        <v>-4.119156214367159E-2</v>
      </c>
      <c r="CT16" s="2">
        <f t="shared" si="42"/>
        <v>-4.8230834035383308E-2</v>
      </c>
      <c r="CU16" s="2">
        <f t="shared" si="43"/>
        <v>-5.2394245222246005E-2</v>
      </c>
      <c r="CV16" s="2">
        <f t="shared" si="44"/>
        <v>-3.1857343217791989E-2</v>
      </c>
      <c r="CW16" s="2">
        <f t="shared" si="45"/>
        <v>-5.3653799465889773E-2</v>
      </c>
      <c r="CX16" s="2">
        <f t="shared" si="46"/>
        <v>-2.2446689113356788E-3</v>
      </c>
      <c r="CY16" s="10">
        <f t="shared" si="4"/>
        <v>-2.8727198844139323E-2</v>
      </c>
      <c r="CZ16" s="3">
        <f t="shared" si="5"/>
        <v>-4.2090401813540401E-2</v>
      </c>
      <c r="DA16" s="3">
        <f t="shared" si="141"/>
        <v>-2.0569223980137386E-2</v>
      </c>
      <c r="DB16" s="3">
        <f t="shared" si="142"/>
        <v>-4.5404497998072779E-3</v>
      </c>
      <c r="DC16" s="3">
        <f t="shared" si="143"/>
        <v>-2.9685834397744304E-2</v>
      </c>
      <c r="DD16" s="3">
        <f t="shared" si="144"/>
        <v>-4.8966557855579573E-2</v>
      </c>
      <c r="DE16" s="3">
        <f t="shared" si="145"/>
        <v>-8.7150581476589384E-3</v>
      </c>
      <c r="DF16" s="3">
        <f t="shared" si="47"/>
        <v>-4.9256077890806327E-2</v>
      </c>
      <c r="DG16" s="3">
        <f t="shared" si="48"/>
        <v>-4.586488780686504E-2</v>
      </c>
      <c r="DH16" s="3">
        <f t="shared" si="49"/>
        <v>-7.1459386613803355E-2</v>
      </c>
      <c r="DI16" s="3">
        <f t="shared" si="50"/>
        <v>3.6409010168110267E-3</v>
      </c>
      <c r="DJ16" s="3">
        <f t="shared" si="51"/>
        <v>-2.7840607396388384E-2</v>
      </c>
      <c r="DK16" s="3">
        <f t="shared" si="52"/>
        <v>-2.4837484727399883E-2</v>
      </c>
      <c r="DL16" s="3">
        <f t="shared" si="53"/>
        <v>2.5276442434396973E-2</v>
      </c>
      <c r="DM16" s="3">
        <f t="shared" si="54"/>
        <v>-3.7235820922616458E-2</v>
      </c>
      <c r="DN16" s="3">
        <f t="shared" si="55"/>
        <v>1.1647693778669144E-3</v>
      </c>
      <c r="DO16" s="3">
        <f t="shared" si="56"/>
        <v>-3.0239395919578915E-2</v>
      </c>
      <c r="DP16" s="3">
        <f t="shared" si="57"/>
        <v>4.1856897500692547E-2</v>
      </c>
      <c r="DQ16" s="3">
        <f t="shared" si="58"/>
        <v>-5.3780686391924792E-2</v>
      </c>
      <c r="DR16" s="3">
        <f t="shared" si="59"/>
        <v>9.9121274741216236E-3</v>
      </c>
      <c r="DS16" s="3">
        <f t="shared" si="60"/>
        <v>-5.6511980251750638E-2</v>
      </c>
      <c r="DT16" s="3">
        <f t="shared" si="61"/>
        <v>-5.8017529617374275E-2</v>
      </c>
      <c r="DU16" s="3">
        <f t="shared" si="62"/>
        <v>-4.1739064143698545E-2</v>
      </c>
      <c r="DV16" s="3">
        <f t="shared" si="63"/>
        <v>-5.0394837023636563E-2</v>
      </c>
      <c r="DW16" s="3">
        <f t="shared" si="64"/>
        <v>-3.1017246275686028E-2</v>
      </c>
      <c r="DX16" s="3">
        <f t="shared" si="65"/>
        <v>-7.386818719269661E-2</v>
      </c>
      <c r="DY16" s="3">
        <f t="shared" si="66"/>
        <v>-1.8792653119401592E-2</v>
      </c>
      <c r="DZ16" s="3">
        <f t="shared" si="67"/>
        <v>-4.0733583003280671E-2</v>
      </c>
      <c r="EA16" s="3">
        <f t="shared" si="68"/>
        <v>2.2152099028654115E-2</v>
      </c>
      <c r="EB16" s="3">
        <f t="shared" si="69"/>
        <v>-1.9467063275059093E-2</v>
      </c>
      <c r="EC16" s="3">
        <f t="shared" si="70"/>
        <v>1.1635881908188539E-2</v>
      </c>
      <c r="ED16" s="3">
        <f t="shared" si="71"/>
        <v>6.1072668286563658E-2</v>
      </c>
      <c r="EE16" s="3">
        <f t="shared" si="72"/>
        <v>-3.5947127804747736E-2</v>
      </c>
      <c r="EF16" s="3">
        <f t="shared" si="73"/>
        <v>-5.7719456551141524E-2</v>
      </c>
      <c r="EG16" s="3">
        <f t="shared" si="74"/>
        <v>-4.319529667456079E-3</v>
      </c>
      <c r="EH16" s="3">
        <f t="shared" si="75"/>
        <v>-7.0401911224139524E-2</v>
      </c>
      <c r="EI16" s="3">
        <f t="shared" si="76"/>
        <v>-3.0392441527169911E-2</v>
      </c>
      <c r="EJ16" s="3">
        <f t="shared" si="77"/>
        <v>-3.3492333979880717E-2</v>
      </c>
      <c r="EK16" s="3">
        <f t="shared" si="78"/>
        <v>-5.3081645120896193E-2</v>
      </c>
      <c r="EL16" s="3">
        <f t="shared" si="79"/>
        <v>-1.9400093208984392E-2</v>
      </c>
      <c r="EM16" s="3">
        <f t="shared" si="80"/>
        <v>-4.6863054105669155E-2</v>
      </c>
      <c r="EN16" s="3">
        <f t="shared" si="81"/>
        <v>-5.9820993284365187E-4</v>
      </c>
      <c r="EO16" s="3">
        <f t="shared" si="82"/>
        <v>-4.6790130498610694E-2</v>
      </c>
      <c r="EP16" s="3">
        <f t="shared" si="83"/>
        <v>-2.9650660057248146E-2</v>
      </c>
      <c r="EQ16" s="3">
        <f t="shared" si="84"/>
        <v>-3.5359952306303954E-2</v>
      </c>
      <c r="ER16" s="3">
        <f t="shared" si="85"/>
        <v>-4.1280973367811225E-2</v>
      </c>
      <c r="ES16" s="3">
        <f t="shared" si="86"/>
        <v>-4.8320245259522943E-2</v>
      </c>
      <c r="ET16" s="3">
        <f t="shared" si="87"/>
        <v>-5.248365644638564E-2</v>
      </c>
      <c r="EU16" s="3">
        <f t="shared" si="88"/>
        <v>-3.1946754441931624E-2</v>
      </c>
      <c r="EV16" s="3">
        <f t="shared" si="89"/>
        <v>-5.3743210690029408E-2</v>
      </c>
      <c r="EW16" s="18">
        <f t="shared" si="90"/>
        <v>-2.3340801354753138E-3</v>
      </c>
      <c r="EX16" s="11">
        <f t="shared" si="91"/>
        <v>-2.8816610068278958E-2</v>
      </c>
      <c r="EY16" s="21">
        <f t="shared" si="6"/>
        <v>-2.797612482003815E-2</v>
      </c>
      <c r="EZ16" s="21">
        <f t="shared" si="146"/>
        <v>-1.0191615076982746E-2</v>
      </c>
      <c r="FA16" s="21">
        <f t="shared" si="147"/>
        <v>-1.7192753079499606E-2</v>
      </c>
      <c r="FB16" s="21">
        <f t="shared" si="148"/>
        <v>-3.2419274366918528E-2</v>
      </c>
      <c r="FC16" s="21">
        <f t="shared" si="149"/>
        <v>-3.2488964203244167E-2</v>
      </c>
      <c r="FD16" s="21">
        <f t="shared" si="150"/>
        <v>-2.7422645281840824E-2</v>
      </c>
      <c r="FE16" s="21">
        <f t="shared" si="151"/>
        <v>-3.0222621027015961E-2</v>
      </c>
      <c r="FF16" s="21">
        <f t="shared" si="152"/>
        <v>-3.5803623402777991E-2</v>
      </c>
      <c r="FG16" s="21">
        <f t="shared" si="153"/>
        <v>-3.4771267915675981E-2</v>
      </c>
      <c r="FH16" s="21">
        <f t="shared" si="154"/>
        <v>-2.8670019220309338E-2</v>
      </c>
      <c r="FI16" s="21">
        <f t="shared" si="155"/>
        <v>-2.4903461874873554E-2</v>
      </c>
      <c r="FJ16" s="21">
        <f t="shared" si="92"/>
        <v>-2.5400990575022958E-2</v>
      </c>
      <c r="FK16" s="21">
        <f t="shared" si="93"/>
        <v>-2.7548711969315642E-2</v>
      </c>
      <c r="FL16" s="21">
        <f t="shared" si="94"/>
        <v>-3.5479333727921718E-2</v>
      </c>
      <c r="FM16" s="21">
        <f t="shared" si="95"/>
        <v>-2.1849854095148145E-2</v>
      </c>
      <c r="FN16" s="21">
        <f t="shared" si="96"/>
        <v>-2.5626914269814831E-2</v>
      </c>
      <c r="FO16" s="21">
        <f t="shared" si="97"/>
        <v>-4.4916184927690818E-2</v>
      </c>
      <c r="FP16" s="21">
        <f t="shared" si="98"/>
        <v>-3.4570417141396872E-2</v>
      </c>
      <c r="FQ16" s="21">
        <f t="shared" si="99"/>
        <v>-2.5870250751562351E-2</v>
      </c>
      <c r="FR16" s="21">
        <f t="shared" si="100"/>
        <v>-2.9080155161728544E-2</v>
      </c>
      <c r="FS16" s="21">
        <f t="shared" si="101"/>
        <v>-1.8169293493591743E-2</v>
      </c>
      <c r="FT16" s="21">
        <f t="shared" si="102"/>
        <v>-2.9060012714070091E-2</v>
      </c>
      <c r="FU16" s="21">
        <f t="shared" si="103"/>
        <v>-2.554442680921561E-2</v>
      </c>
      <c r="FV16" s="21">
        <f t="shared" si="104"/>
        <v>-2.2114295428791928E-2</v>
      </c>
      <c r="FW16" s="21">
        <f t="shared" si="105"/>
        <v>-1.811815951420406E-2</v>
      </c>
      <c r="FX16" s="21">
        <f t="shared" si="106"/>
        <v>-2.1877369332356591E-2</v>
      </c>
      <c r="FY16" s="21">
        <f t="shared" si="107"/>
        <v>-3.3287498822240559E-2</v>
      </c>
      <c r="FZ16" s="21">
        <f t="shared" si="108"/>
        <v>-3.0437868134335785E-2</v>
      </c>
      <c r="GA16" s="21">
        <f t="shared" si="109"/>
        <v>-2.7462559686190564E-2</v>
      </c>
      <c r="GB16" s="21">
        <f t="shared" si="110"/>
        <v>-2.9198399214393052E-2</v>
      </c>
      <c r="GC16" s="21">
        <f t="shared" si="111"/>
        <v>-1.6959430891448884E-2</v>
      </c>
      <c r="GD16" s="21">
        <f t="shared" si="112"/>
        <v>-3.1993228030240774E-2</v>
      </c>
      <c r="GE16" s="21">
        <f t="shared" si="113"/>
        <v>-2.9490426882472442E-2</v>
      </c>
      <c r="GF16" s="21">
        <f t="shared" si="114"/>
        <v>-2.1364865357869842E-2</v>
      </c>
      <c r="GG16" s="21">
        <f t="shared" si="115"/>
        <v>-1.7765774535579971E-2</v>
      </c>
      <c r="GH16" s="21">
        <f t="shared" si="116"/>
        <v>-2.2207803880870944E-2</v>
      </c>
      <c r="GI16" s="21">
        <f t="shared" si="117"/>
        <v>-2.3834421809136985E-2</v>
      </c>
      <c r="GJ16" s="21">
        <f t="shared" si="118"/>
        <v>-3.6470470762558868E-2</v>
      </c>
      <c r="GK16" s="21">
        <f t="shared" si="119"/>
        <v>-2.9066330902363779E-2</v>
      </c>
      <c r="GL16" s="21">
        <f t="shared" si="120"/>
        <v>-3.4332119604919283E-2</v>
      </c>
      <c r="GM16" s="21">
        <f t="shared" si="121"/>
        <v>-3.3185738878553049E-2</v>
      </c>
      <c r="GN16" s="21">
        <f t="shared" si="122"/>
        <v>-2.9572016187807439E-2</v>
      </c>
      <c r="GO16" s="21">
        <f t="shared" si="123"/>
        <v>-3.8209044261054759E-2</v>
      </c>
      <c r="GP16" s="21">
        <f t="shared" si="124"/>
        <v>-3.8917498012795732E-2</v>
      </c>
      <c r="GQ16" s="21">
        <f t="shared" si="125"/>
        <v>-3.2154141072261132E-2</v>
      </c>
      <c r="GR16" s="21">
        <f t="shared" si="126"/>
        <v>-3.4541857649995449E-2</v>
      </c>
      <c r="GS16" s="21">
        <f t="shared" si="127"/>
        <v>-2.3349889431876852E-2</v>
      </c>
      <c r="GT16" s="21">
        <f t="shared" si="128"/>
        <v>-1.6889412589868855E-2</v>
      </c>
      <c r="GU16" s="21">
        <f t="shared" si="129"/>
        <v>-2.5042120609531787E-2</v>
      </c>
      <c r="GV16" s="22">
        <f t="shared" si="130"/>
        <v>-2.982414313225016E-2</v>
      </c>
      <c r="GW16" s="22">
        <f t="shared" si="130"/>
        <v>-2.8816610068278958E-2</v>
      </c>
      <c r="GX16" s="3">
        <f>CZ16-EY16</f>
        <v>-1.4114276993502251E-2</v>
      </c>
      <c r="GY16" s="3">
        <f>DA16-EZ16</f>
        <v>-1.037760890315464E-2</v>
      </c>
      <c r="GZ16" s="3">
        <f>DB16-FA16</f>
        <v>1.2652303279692328E-2</v>
      </c>
      <c r="HA16" s="3">
        <f>DC16-FB16</f>
        <v>2.7334399691742242E-3</v>
      </c>
      <c r="HB16" s="3">
        <f>DD16-FC16</f>
        <v>-1.6477593652335407E-2</v>
      </c>
      <c r="HC16" s="3">
        <f>DE16-FD16</f>
        <v>1.8707587134181886E-2</v>
      </c>
      <c r="HD16" s="3">
        <f>DF16-FE16</f>
        <v>-1.9033456863790366E-2</v>
      </c>
      <c r="HE16" s="3">
        <f>DG16-FF16</f>
        <v>-1.0061264404087049E-2</v>
      </c>
      <c r="HF16" s="3">
        <f>DH16-FG16</f>
        <v>-3.6688118698127374E-2</v>
      </c>
      <c r="HG16" s="3">
        <f>DI16-FH16</f>
        <v>3.2310920237120365E-2</v>
      </c>
      <c r="HH16" s="3">
        <f>DJ16-FI16</f>
        <v>-2.93714552151483E-3</v>
      </c>
      <c r="HI16" s="3">
        <f>DK16-FJ16</f>
        <v>5.6350584762307476E-4</v>
      </c>
      <c r="HJ16" s="3">
        <f>DL16-FK16</f>
        <v>5.2825154403712618E-2</v>
      </c>
      <c r="HK16" s="3">
        <f>DM16-FL16</f>
        <v>-1.7564871946947405E-3</v>
      </c>
      <c r="HL16" s="3">
        <f>DN16-FM16</f>
        <v>2.3014623473015059E-2</v>
      </c>
      <c r="HM16" s="3">
        <f>DO16-FN16</f>
        <v>-4.6124816497640844E-3</v>
      </c>
      <c r="HN16" s="3">
        <f>DP16-FO16</f>
        <v>8.6773082428383358E-2</v>
      </c>
      <c r="HO16" s="3">
        <f>DQ16-FP16</f>
        <v>-1.921026925052792E-2</v>
      </c>
      <c r="HP16" s="3">
        <f>DR16-FQ16</f>
        <v>3.5782378225683975E-2</v>
      </c>
      <c r="HQ16" s="3">
        <f>DS16-FR16</f>
        <v>-2.7431825090022094E-2</v>
      </c>
      <c r="HR16" s="3">
        <f>DT16-FS16</f>
        <v>-3.9848236123782535E-2</v>
      </c>
      <c r="HS16" s="3">
        <f>DU16-FT16</f>
        <v>-1.2679051429628455E-2</v>
      </c>
      <c r="HT16" s="3">
        <f>DV16-FU16</f>
        <v>-2.4850410214420953E-2</v>
      </c>
      <c r="HU16" s="3">
        <f>DW16-FV16</f>
        <v>-8.9029508468940997E-3</v>
      </c>
      <c r="HV16" s="3">
        <f>DX16-FW16</f>
        <v>-5.5750027678492547E-2</v>
      </c>
      <c r="HW16" s="3">
        <f>DY16-FX16</f>
        <v>3.0847162129549986E-3</v>
      </c>
      <c r="HX16" s="3">
        <f>DZ16-FY16</f>
        <v>-7.4460841810401121E-3</v>
      </c>
      <c r="HY16" s="3">
        <f>EA16-FZ16</f>
        <v>5.2589967162989901E-2</v>
      </c>
      <c r="HZ16" s="3">
        <f>EB16-GA16</f>
        <v>7.9954964111314704E-3</v>
      </c>
      <c r="IA16" s="3">
        <f>EC16-GB16</f>
        <v>4.0834281122581591E-2</v>
      </c>
      <c r="IB16" s="3">
        <f>ED16-GC16</f>
        <v>7.8032099178012543E-2</v>
      </c>
      <c r="IC16" s="3">
        <f>EE16-GD16</f>
        <v>-3.9538997745069623E-3</v>
      </c>
      <c r="ID16" s="3">
        <f>EF16-GE16</f>
        <v>-2.8229029668669081E-2</v>
      </c>
      <c r="IE16" s="3">
        <f>EG16-GF16</f>
        <v>1.7045335690413763E-2</v>
      </c>
      <c r="IF16" s="3">
        <f>EH16-GG16</f>
        <v>-5.2636136688559557E-2</v>
      </c>
      <c r="IG16" s="3">
        <f>EI16-GH16</f>
        <v>-8.1846376462989673E-3</v>
      </c>
      <c r="IH16" s="3">
        <f>EJ16-GI16</f>
        <v>-9.6579121707437328E-3</v>
      </c>
      <c r="II16" s="3">
        <f>EK16-GJ16</f>
        <v>-1.6611174358337324E-2</v>
      </c>
      <c r="IJ16" s="3">
        <f>EL16-GK16</f>
        <v>9.6662376933793863E-3</v>
      </c>
      <c r="IK16" s="3">
        <f>EM16-GL16</f>
        <v>-1.2530934500749873E-2</v>
      </c>
      <c r="IL16" s="3">
        <f>EN16-GM16</f>
        <v>3.2587528945709397E-2</v>
      </c>
      <c r="IM16" s="3">
        <f>EO16-GN16</f>
        <v>-1.7218114310803254E-2</v>
      </c>
      <c r="IN16" s="3">
        <f>EP16-GO16</f>
        <v>8.5583842038066127E-3</v>
      </c>
      <c r="IO16" s="3">
        <f>EQ16-GP16</f>
        <v>3.557545706491777E-3</v>
      </c>
      <c r="IP16" s="3">
        <f>ER16-GQ16</f>
        <v>-9.1268322955500927E-3</v>
      </c>
      <c r="IQ16" s="3">
        <f>ES16-GR16</f>
        <v>-1.3778387609527494E-2</v>
      </c>
      <c r="IR16" s="3">
        <f>ET16-GS16</f>
        <v>-2.9133767014508788E-2</v>
      </c>
      <c r="IS16" s="3">
        <f>EU16-GT16</f>
        <v>-1.5057341852062769E-2</v>
      </c>
      <c r="IT16" s="3">
        <f>EV16-GU16</f>
        <v>-2.8701090080497621E-2</v>
      </c>
      <c r="IU16" s="3">
        <f>EW16-GV16</f>
        <v>2.7490062996774846E-2</v>
      </c>
      <c r="IV16" s="3">
        <f t="shared" si="7"/>
        <v>0</v>
      </c>
    </row>
    <row r="17" spans="1:256" x14ac:dyDescent="0.2">
      <c r="A17">
        <v>97.36</v>
      </c>
      <c r="B17">
        <v>16.62</v>
      </c>
      <c r="C17">
        <v>176.2</v>
      </c>
      <c r="D17">
        <v>97.636399999999995</v>
      </c>
      <c r="E17">
        <v>74.099999999999994</v>
      </c>
      <c r="F17">
        <v>178.75</v>
      </c>
      <c r="G17">
        <v>116.5</v>
      </c>
      <c r="H17">
        <v>81.12</v>
      </c>
      <c r="I17">
        <v>109.95</v>
      </c>
      <c r="J17">
        <v>7.5309999999999997</v>
      </c>
      <c r="K17">
        <v>81.38</v>
      </c>
      <c r="L17">
        <v>65.58</v>
      </c>
      <c r="M17">
        <v>65.52</v>
      </c>
      <c r="N17">
        <v>31.344999999999999</v>
      </c>
      <c r="O17">
        <v>25</v>
      </c>
      <c r="P17">
        <v>63.48</v>
      </c>
      <c r="Q17">
        <v>16.68</v>
      </c>
      <c r="R17">
        <v>73.89</v>
      </c>
      <c r="S17">
        <v>32.83</v>
      </c>
      <c r="T17">
        <v>15.57</v>
      </c>
      <c r="U17">
        <v>112.4</v>
      </c>
      <c r="V17">
        <v>4.72</v>
      </c>
      <c r="W17">
        <v>13.095000000000001</v>
      </c>
      <c r="X17">
        <v>12.96</v>
      </c>
      <c r="Y17">
        <v>8.2430000000000003</v>
      </c>
      <c r="Z17">
        <v>42.46</v>
      </c>
      <c r="AA17">
        <v>74.72</v>
      </c>
      <c r="AB17">
        <v>49.424999999999997</v>
      </c>
      <c r="AC17">
        <v>6.6749999999999998</v>
      </c>
      <c r="AD17">
        <v>15.6</v>
      </c>
      <c r="AE17">
        <v>2.84</v>
      </c>
      <c r="AF17">
        <v>33.634999999999998</v>
      </c>
      <c r="AG17">
        <v>216.4</v>
      </c>
      <c r="AH17">
        <v>180.1</v>
      </c>
      <c r="AI17">
        <v>5.4749999999999996</v>
      </c>
      <c r="AJ17">
        <v>179.35</v>
      </c>
      <c r="AK17">
        <v>14.005000000000001</v>
      </c>
      <c r="AL17">
        <v>31.08</v>
      </c>
      <c r="AM17">
        <v>81.97</v>
      </c>
      <c r="AN17">
        <v>83.66</v>
      </c>
      <c r="AO17">
        <v>5.8090000000000002</v>
      </c>
      <c r="AP17">
        <v>90.36</v>
      </c>
      <c r="AQ17">
        <v>47.115000000000002</v>
      </c>
      <c r="AR17">
        <v>120.85</v>
      </c>
      <c r="AS17">
        <v>67.400000000000006</v>
      </c>
      <c r="AT17">
        <v>9.0510000000000002</v>
      </c>
      <c r="AU17">
        <v>213.55</v>
      </c>
      <c r="AV17">
        <v>48.07</v>
      </c>
      <c r="AW17">
        <v>19.55</v>
      </c>
      <c r="AX17" s="4">
        <v>138.75</v>
      </c>
      <c r="AY17" s="7">
        <v>3463.84</v>
      </c>
      <c r="AZ17" s="12">
        <f>(1+0.573/100)^(1/52)-1</f>
        <v>1.0988384433674447E-4</v>
      </c>
      <c r="BA17" s="2">
        <f t="shared" si="3"/>
        <v>6.7211250129253219E-3</v>
      </c>
      <c r="BB17" s="2">
        <f t="shared" si="131"/>
        <v>-7.1684587813618528E-3</v>
      </c>
      <c r="BC17" s="2">
        <f t="shared" si="132"/>
        <v>5.0372578241430599E-2</v>
      </c>
      <c r="BD17" s="2">
        <f t="shared" si="133"/>
        <v>-7.3929787035041938E-3</v>
      </c>
      <c r="BE17" s="2">
        <f t="shared" si="134"/>
        <v>2.9166666666666563E-2</v>
      </c>
      <c r="BF17" s="2">
        <f t="shared" si="135"/>
        <v>3.683294663573089E-2</v>
      </c>
      <c r="BG17" s="2">
        <f t="shared" si="136"/>
        <v>2.103418054338313E-2</v>
      </c>
      <c r="BH17" s="2">
        <f t="shared" si="137"/>
        <v>3.6995930447658587E-4</v>
      </c>
      <c r="BI17" s="2">
        <f t="shared" si="138"/>
        <v>-2.8710247349823304E-2</v>
      </c>
      <c r="BJ17" s="2">
        <f t="shared" si="139"/>
        <v>3.6613902271163123E-2</v>
      </c>
      <c r="BK17" s="2">
        <f t="shared" si="140"/>
        <v>1.2303149606298636E-3</v>
      </c>
      <c r="BL17" s="2">
        <f t="shared" si="8"/>
        <v>-3.4949095882085279E-3</v>
      </c>
      <c r="BM17" s="2">
        <f t="shared" si="9"/>
        <v>3.9010466222644924E-2</v>
      </c>
      <c r="BN17" s="2">
        <f t="shared" si="10"/>
        <v>1.1945117029862784E-2</v>
      </c>
      <c r="BO17" s="2">
        <f t="shared" si="11"/>
        <v>4.3841336116910323E-2</v>
      </c>
      <c r="BP17" s="2">
        <f t="shared" si="12"/>
        <v>1.7358371469149425E-3</v>
      </c>
      <c r="BQ17" s="2">
        <f t="shared" si="13"/>
        <v>7.4396135265700547E-2</v>
      </c>
      <c r="BR17" s="2">
        <f t="shared" si="14"/>
        <v>-1.1240465676435218E-2</v>
      </c>
      <c r="BS17" s="2">
        <f t="shared" si="15"/>
        <v>3.0469226081653034E-4</v>
      </c>
      <c r="BT17" s="2">
        <f t="shared" si="16"/>
        <v>-9.5419847328244156E-3</v>
      </c>
      <c r="BU17" s="2">
        <f t="shared" si="17"/>
        <v>8.9766606822261341E-3</v>
      </c>
      <c r="BV17" s="2">
        <f t="shared" si="18"/>
        <v>5.5389859394971985E-3</v>
      </c>
      <c r="BW17" s="2">
        <f t="shared" si="19"/>
        <v>-9.0805902383653825E-3</v>
      </c>
      <c r="BX17" s="2">
        <f t="shared" si="20"/>
        <v>-1.5197568389057725E-2</v>
      </c>
      <c r="BY17" s="2">
        <f t="shared" si="21"/>
        <v>-6.0620756547025145E-4</v>
      </c>
      <c r="BZ17" s="2">
        <f t="shared" si="22"/>
        <v>-1.9059720457433205E-2</v>
      </c>
      <c r="CA17" s="2">
        <f t="shared" si="23"/>
        <v>-4.5297095656808839E-3</v>
      </c>
      <c r="CB17" s="2">
        <f t="shared" si="24"/>
        <v>4.9140309912969693E-2</v>
      </c>
      <c r="CC17" s="2">
        <f t="shared" si="25"/>
        <v>-3.7213327563825227E-2</v>
      </c>
      <c r="CD17" s="2">
        <f t="shared" si="26"/>
        <v>3.3112582781456901E-2</v>
      </c>
      <c r="CE17" s="2">
        <f t="shared" si="27"/>
        <v>2.3054755043227626E-2</v>
      </c>
      <c r="CF17" s="2">
        <f t="shared" si="28"/>
        <v>7.4382624218971571E-4</v>
      </c>
      <c r="CG17" s="2">
        <f t="shared" si="29"/>
        <v>-8.7036188731104414E-3</v>
      </c>
      <c r="CH17" s="2">
        <f t="shared" si="30"/>
        <v>2.0107618238459191E-2</v>
      </c>
      <c r="CI17" s="2">
        <f t="shared" si="31"/>
        <v>2.2408963585434094E-2</v>
      </c>
      <c r="CJ17" s="2">
        <f t="shared" si="32"/>
        <v>-1.6721491228070207E-2</v>
      </c>
      <c r="CK17" s="2">
        <f t="shared" si="33"/>
        <v>8.2793376529877172E-3</v>
      </c>
      <c r="CL17" s="2">
        <f t="shared" si="34"/>
        <v>-4.8239266763150379E-4</v>
      </c>
      <c r="CM17" s="2">
        <f t="shared" si="35"/>
        <v>2.1560319042871479E-2</v>
      </c>
      <c r="CN17" s="2">
        <f t="shared" si="36"/>
        <v>-1.1938872970392866E-3</v>
      </c>
      <c r="CO17" s="2">
        <f t="shared" si="37"/>
        <v>1.9695267518607062E-2</v>
      </c>
      <c r="CP17" s="2">
        <f t="shared" si="38"/>
        <v>-1.1919081465281645E-2</v>
      </c>
      <c r="CQ17" s="2">
        <f t="shared" si="39"/>
        <v>7.1611799914492735E-3</v>
      </c>
      <c r="CR17" s="2">
        <f t="shared" si="40"/>
        <v>4.1545492314083443E-3</v>
      </c>
      <c r="CS17" s="2">
        <f t="shared" si="41"/>
        <v>1.932510777464147E-3</v>
      </c>
      <c r="CT17" s="2">
        <f t="shared" si="42"/>
        <v>1.438371321088816E-3</v>
      </c>
      <c r="CU17" s="2">
        <f t="shared" si="43"/>
        <v>-3.2177656922728226E-2</v>
      </c>
      <c r="CV17" s="2">
        <f t="shared" si="44"/>
        <v>-5.173841059602613E-3</v>
      </c>
      <c r="CW17" s="2">
        <f t="shared" si="45"/>
        <v>3.0785017957928318E-3</v>
      </c>
      <c r="CX17" s="2">
        <f t="shared" si="46"/>
        <v>4.0494938132733527E-2</v>
      </c>
      <c r="CY17" s="10">
        <f t="shared" si="4"/>
        <v>6.3802340581309291E-3</v>
      </c>
      <c r="CZ17" s="3">
        <f t="shared" si="5"/>
        <v>6.6112411685885775E-3</v>
      </c>
      <c r="DA17" s="3">
        <f t="shared" si="141"/>
        <v>-7.2783426256985972E-3</v>
      </c>
      <c r="DB17" s="3">
        <f t="shared" si="142"/>
        <v>5.0262694397093854E-2</v>
      </c>
      <c r="DC17" s="3">
        <f t="shared" si="143"/>
        <v>-7.5028625478409383E-3</v>
      </c>
      <c r="DD17" s="3">
        <f t="shared" si="144"/>
        <v>2.9056782822329819E-2</v>
      </c>
      <c r="DE17" s="3">
        <f t="shared" si="145"/>
        <v>3.6723062791394145E-2</v>
      </c>
      <c r="DF17" s="3">
        <f t="shared" si="47"/>
        <v>2.0924296699046385E-2</v>
      </c>
      <c r="DG17" s="3">
        <f t="shared" si="48"/>
        <v>2.600754601398414E-4</v>
      </c>
      <c r="DH17" s="3">
        <f t="shared" si="49"/>
        <v>-2.8820131194160048E-2</v>
      </c>
      <c r="DI17" s="3">
        <f t="shared" si="50"/>
        <v>3.6504018426826379E-2</v>
      </c>
      <c r="DJ17" s="3">
        <f t="shared" si="51"/>
        <v>1.1204311162931191E-3</v>
      </c>
      <c r="DK17" s="3">
        <f t="shared" si="52"/>
        <v>-3.6047934325452724E-3</v>
      </c>
      <c r="DL17" s="3">
        <f t="shared" si="53"/>
        <v>3.8900582378308179E-2</v>
      </c>
      <c r="DM17" s="3">
        <f t="shared" si="54"/>
        <v>1.183523318552604E-2</v>
      </c>
      <c r="DN17" s="3">
        <f t="shared" si="55"/>
        <v>4.3731452272573579E-2</v>
      </c>
      <c r="DO17" s="3">
        <f t="shared" si="56"/>
        <v>1.625953302578198E-3</v>
      </c>
      <c r="DP17" s="3">
        <f t="shared" si="57"/>
        <v>7.4286251421363803E-2</v>
      </c>
      <c r="DQ17" s="3">
        <f t="shared" si="58"/>
        <v>-1.1350349520771963E-2</v>
      </c>
      <c r="DR17" s="3">
        <f t="shared" si="59"/>
        <v>1.9480841647978586E-4</v>
      </c>
      <c r="DS17" s="3">
        <f t="shared" si="60"/>
        <v>-9.6518685771611601E-3</v>
      </c>
      <c r="DT17" s="3">
        <f t="shared" si="61"/>
        <v>8.8667768378893896E-3</v>
      </c>
      <c r="DU17" s="3">
        <f t="shared" si="62"/>
        <v>5.4291020951604541E-3</v>
      </c>
      <c r="DV17" s="3">
        <f t="shared" si="63"/>
        <v>-9.190474082702127E-3</v>
      </c>
      <c r="DW17" s="3">
        <f t="shared" si="64"/>
        <v>-1.530745223339447E-2</v>
      </c>
      <c r="DX17" s="3">
        <f t="shared" si="65"/>
        <v>-7.1609140980699593E-4</v>
      </c>
      <c r="DY17" s="3">
        <f t="shared" si="66"/>
        <v>-1.9169604301769949E-2</v>
      </c>
      <c r="DZ17" s="3">
        <f t="shared" si="67"/>
        <v>-4.6395934100176284E-3</v>
      </c>
      <c r="EA17" s="3">
        <f t="shared" si="68"/>
        <v>4.9030426068632948E-2</v>
      </c>
      <c r="EB17" s="3">
        <f t="shared" si="69"/>
        <v>-3.7323211408161971E-2</v>
      </c>
      <c r="EC17" s="3">
        <f t="shared" si="70"/>
        <v>3.3002698937120156E-2</v>
      </c>
      <c r="ED17" s="3">
        <f t="shared" si="71"/>
        <v>2.2944871198890882E-2</v>
      </c>
      <c r="EE17" s="3">
        <f t="shared" si="72"/>
        <v>6.3394239785297124E-4</v>
      </c>
      <c r="EF17" s="3">
        <f t="shared" si="73"/>
        <v>-8.8135027174471858E-3</v>
      </c>
      <c r="EG17" s="3">
        <f t="shared" si="74"/>
        <v>1.9997734394122446E-2</v>
      </c>
      <c r="EH17" s="3">
        <f t="shared" si="75"/>
        <v>2.229907974109735E-2</v>
      </c>
      <c r="EI17" s="3">
        <f t="shared" si="76"/>
        <v>-1.6831375072406951E-2</v>
      </c>
      <c r="EJ17" s="3">
        <f t="shared" si="77"/>
        <v>8.1694538086509727E-3</v>
      </c>
      <c r="EK17" s="3">
        <f t="shared" si="78"/>
        <v>-5.9227651196824826E-4</v>
      </c>
      <c r="EL17" s="3">
        <f t="shared" si="79"/>
        <v>2.1450435198534734E-2</v>
      </c>
      <c r="EM17" s="3">
        <f t="shared" si="80"/>
        <v>-1.3037711413760311E-3</v>
      </c>
      <c r="EN17" s="3">
        <f t="shared" si="81"/>
        <v>1.9585383674270318E-2</v>
      </c>
      <c r="EO17" s="3">
        <f t="shared" si="82"/>
        <v>-1.2028965309618389E-2</v>
      </c>
      <c r="EP17" s="3">
        <f t="shared" si="83"/>
        <v>7.0512961471125291E-3</v>
      </c>
      <c r="EQ17" s="3">
        <f t="shared" si="84"/>
        <v>4.0446653870715998E-3</v>
      </c>
      <c r="ER17" s="3">
        <f t="shared" si="85"/>
        <v>1.8226269331274025E-3</v>
      </c>
      <c r="ES17" s="3">
        <f t="shared" si="86"/>
        <v>1.3284874767520716E-3</v>
      </c>
      <c r="ET17" s="3">
        <f t="shared" si="87"/>
        <v>-3.2287540767064971E-2</v>
      </c>
      <c r="EU17" s="3">
        <f t="shared" si="88"/>
        <v>-5.2837249039393575E-3</v>
      </c>
      <c r="EV17" s="3">
        <f t="shared" si="89"/>
        <v>2.9686179514560873E-3</v>
      </c>
      <c r="EW17" s="18">
        <f t="shared" si="90"/>
        <v>4.0385054288396782E-2</v>
      </c>
      <c r="EX17" s="11">
        <f t="shared" si="91"/>
        <v>6.2703502137941847E-3</v>
      </c>
      <c r="EY17" s="21">
        <f t="shared" si="6"/>
        <v>3.4607868409156431E-3</v>
      </c>
      <c r="EZ17" s="21">
        <f t="shared" si="146"/>
        <v>1.667073759871449E-3</v>
      </c>
      <c r="FA17" s="21">
        <f t="shared" si="147"/>
        <v>7.0385951694312979E-3</v>
      </c>
      <c r="FB17" s="21">
        <f t="shared" si="148"/>
        <v>9.0368913957613681E-3</v>
      </c>
      <c r="FC17" s="21">
        <f t="shared" si="149"/>
        <v>1.5606114021765437E-2</v>
      </c>
      <c r="FD17" s="21">
        <f t="shared" si="150"/>
        <v>8.5314190065441404E-3</v>
      </c>
      <c r="FE17" s="21">
        <f t="shared" si="151"/>
        <v>1.512501004295762E-2</v>
      </c>
      <c r="FF17" s="21">
        <f t="shared" si="152"/>
        <v>6.7034442068831142E-3</v>
      </c>
      <c r="FG17" s="21">
        <f t="shared" si="153"/>
        <v>5.1097903979318128E-3</v>
      </c>
      <c r="FH17" s="21">
        <f t="shared" si="154"/>
        <v>4.2337441228356273E-3</v>
      </c>
      <c r="FI17" s="21">
        <f t="shared" si="155"/>
        <v>6.6225265067740039E-3</v>
      </c>
      <c r="FJ17" s="21">
        <f t="shared" si="92"/>
        <v>6.7834298407713706E-3</v>
      </c>
      <c r="FK17" s="21">
        <f t="shared" si="93"/>
        <v>6.8440597115463535E-3</v>
      </c>
      <c r="FL17" s="21">
        <f t="shared" si="94"/>
        <v>5.0410339149169012E-3</v>
      </c>
      <c r="FM17" s="21">
        <f t="shared" si="95"/>
        <v>3.4188333934486153E-3</v>
      </c>
      <c r="FN17" s="21">
        <f t="shared" si="96"/>
        <v>4.9775039881098139E-3</v>
      </c>
      <c r="FO17" s="21">
        <f t="shared" si="97"/>
        <v>4.7503575358019924E-3</v>
      </c>
      <c r="FP17" s="21">
        <f t="shared" si="98"/>
        <v>1.0310357525395665E-2</v>
      </c>
      <c r="FQ17" s="21">
        <f t="shared" si="99"/>
        <v>9.3611832572825029E-3</v>
      </c>
      <c r="FR17" s="21">
        <f t="shared" si="100"/>
        <v>2.2138864673221428E-3</v>
      </c>
      <c r="FS17" s="21">
        <f t="shared" si="101"/>
        <v>3.545063131236021E-3</v>
      </c>
      <c r="FT17" s="21">
        <f t="shared" si="102"/>
        <v>1.0619902117159274E-2</v>
      </c>
      <c r="FU17" s="21">
        <f t="shared" si="103"/>
        <v>8.0114187675664941E-3</v>
      </c>
      <c r="FV17" s="21">
        <f t="shared" si="104"/>
        <v>4.290341205712098E-3</v>
      </c>
      <c r="FW17" s="21">
        <f t="shared" si="105"/>
        <v>1.0082120963066314E-2</v>
      </c>
      <c r="FX17" s="21">
        <f t="shared" si="106"/>
        <v>5.4256576919110245E-3</v>
      </c>
      <c r="FY17" s="21">
        <f t="shared" si="107"/>
        <v>4.1736120498424515E-3</v>
      </c>
      <c r="FZ17" s="21">
        <f t="shared" si="108"/>
        <v>6.1990012553169715E-3</v>
      </c>
      <c r="GA17" s="21">
        <f t="shared" si="109"/>
        <v>4.3288573589517583E-3</v>
      </c>
      <c r="GB17" s="21">
        <f t="shared" si="110"/>
        <v>6.9845904930912568E-3</v>
      </c>
      <c r="GC17" s="21">
        <f t="shared" si="111"/>
        <v>8.2452924515861222E-3</v>
      </c>
      <c r="GD17" s="21">
        <f t="shared" si="112"/>
        <v>2.2857340526681773E-3</v>
      </c>
      <c r="GE17" s="21">
        <f t="shared" si="113"/>
        <v>1.2359221005090792E-2</v>
      </c>
      <c r="GF17" s="21">
        <f t="shared" si="114"/>
        <v>6.3385225092202832E-3</v>
      </c>
      <c r="GG17" s="21">
        <f t="shared" si="115"/>
        <v>3.2716907494136386E-3</v>
      </c>
      <c r="GH17" s="21">
        <f t="shared" si="116"/>
        <v>5.4364757106623793E-3</v>
      </c>
      <c r="GI17" s="21">
        <f t="shared" si="117"/>
        <v>4.2616460710226305E-3</v>
      </c>
      <c r="GJ17" s="21">
        <f t="shared" si="118"/>
        <v>1.0651741894829033E-2</v>
      </c>
      <c r="GK17" s="21">
        <f t="shared" si="119"/>
        <v>1.1860726799709341E-2</v>
      </c>
      <c r="GL17" s="21">
        <f t="shared" si="120"/>
        <v>2.6461675836209949E-3</v>
      </c>
      <c r="GM17" s="21">
        <f t="shared" si="121"/>
        <v>6.74733507404701E-3</v>
      </c>
      <c r="GN17" s="21">
        <f t="shared" si="122"/>
        <v>5.8021335843926793E-3</v>
      </c>
      <c r="GO17" s="21">
        <f t="shared" si="123"/>
        <v>7.8368154905193704E-3</v>
      </c>
      <c r="GP17" s="21">
        <f t="shared" si="124"/>
        <v>5.2231672592734134E-3</v>
      </c>
      <c r="GQ17" s="21">
        <f t="shared" si="125"/>
        <v>8.9333200367167215E-3</v>
      </c>
      <c r="GR17" s="21">
        <f t="shared" si="126"/>
        <v>1.9175640180308946E-3</v>
      </c>
      <c r="GS17" s="21">
        <f t="shared" si="127"/>
        <v>1.6899102618076929E-3</v>
      </c>
      <c r="GT17" s="21">
        <f t="shared" si="128"/>
        <v>2.7711680628988967E-3</v>
      </c>
      <c r="GU17" s="21">
        <f t="shared" si="129"/>
        <v>1.1679420234307623E-2</v>
      </c>
      <c r="GV17" s="22">
        <f t="shared" si="130"/>
        <v>1.1066708759398677E-2</v>
      </c>
      <c r="GW17" s="22">
        <f t="shared" si="130"/>
        <v>6.2703502137941847E-3</v>
      </c>
      <c r="GX17" s="3">
        <f>CZ17-EY17</f>
        <v>3.1504543276729344E-3</v>
      </c>
      <c r="GY17" s="3">
        <f>DA17-EZ17</f>
        <v>-8.9454163855700458E-3</v>
      </c>
      <c r="GZ17" s="3">
        <f>DB17-FA17</f>
        <v>4.3224099227662557E-2</v>
      </c>
      <c r="HA17" s="3">
        <f>DC17-FB17</f>
        <v>-1.6539753943602305E-2</v>
      </c>
      <c r="HB17" s="3">
        <f>DD17-FC17</f>
        <v>1.3450668800564381E-2</v>
      </c>
      <c r="HC17" s="3">
        <f>DE17-FD17</f>
        <v>2.8191643784850007E-2</v>
      </c>
      <c r="HD17" s="3">
        <f>DF17-FE17</f>
        <v>5.7992866560887656E-3</v>
      </c>
      <c r="HE17" s="3">
        <f>DG17-FF17</f>
        <v>-6.4433687467432728E-3</v>
      </c>
      <c r="HF17" s="3">
        <f>DH17-FG17</f>
        <v>-3.3929921592091863E-2</v>
      </c>
      <c r="HG17" s="3">
        <f>DI17-FH17</f>
        <v>3.2270274303990751E-2</v>
      </c>
      <c r="HH17" s="3">
        <f>DJ17-FI17</f>
        <v>-5.5020953904808849E-3</v>
      </c>
      <c r="HI17" s="3">
        <f>DK17-FJ17</f>
        <v>-1.0388223273316642E-2</v>
      </c>
      <c r="HJ17" s="3">
        <f>DL17-FK17</f>
        <v>3.2056522666761823E-2</v>
      </c>
      <c r="HK17" s="3">
        <f>DM17-FL17</f>
        <v>6.7941992706091383E-3</v>
      </c>
      <c r="HL17" s="3">
        <f>DN17-FM17</f>
        <v>4.0312618879124962E-2</v>
      </c>
      <c r="HM17" s="3">
        <f>DO17-FN17</f>
        <v>-3.3515506855316159E-3</v>
      </c>
      <c r="HN17" s="3">
        <f>DP17-FO17</f>
        <v>6.9535893885561806E-2</v>
      </c>
      <c r="HO17" s="3">
        <f>DQ17-FP17</f>
        <v>-2.1660707046167627E-2</v>
      </c>
      <c r="HP17" s="3">
        <f>DR17-FQ17</f>
        <v>-9.1663748408027171E-3</v>
      </c>
      <c r="HQ17" s="3">
        <f>DS17-FR17</f>
        <v>-1.1865755044483303E-2</v>
      </c>
      <c r="HR17" s="3">
        <f>DT17-FS17</f>
        <v>5.3217137066533683E-3</v>
      </c>
      <c r="HS17" s="3">
        <f>DU17-FT17</f>
        <v>-5.1908000219988201E-3</v>
      </c>
      <c r="HT17" s="3">
        <f>DV17-FU17</f>
        <v>-1.7201892850268623E-2</v>
      </c>
      <c r="HU17" s="3">
        <f>DW17-FV17</f>
        <v>-1.9597793439106566E-2</v>
      </c>
      <c r="HV17" s="3">
        <f>DX17-FW17</f>
        <v>-1.079821237287331E-2</v>
      </c>
      <c r="HW17" s="3">
        <f>DY17-FX17</f>
        <v>-2.4595261993680975E-2</v>
      </c>
      <c r="HX17" s="3">
        <f>DZ17-FY17</f>
        <v>-8.8132054598600799E-3</v>
      </c>
      <c r="HY17" s="3">
        <f>EA17-FZ17</f>
        <v>4.2831424813315977E-2</v>
      </c>
      <c r="HZ17" s="3">
        <f>EB17-GA17</f>
        <v>-4.1652068767113727E-2</v>
      </c>
      <c r="IA17" s="3">
        <f>EC17-GB17</f>
        <v>2.6018108444028899E-2</v>
      </c>
      <c r="IB17" s="3">
        <f>ED17-GC17</f>
        <v>1.4699578747304759E-2</v>
      </c>
      <c r="IC17" s="3">
        <f>EE17-GD17</f>
        <v>-1.6517916548152061E-3</v>
      </c>
      <c r="ID17" s="3">
        <f>EF17-GE17</f>
        <v>-2.1172723722537978E-2</v>
      </c>
      <c r="IE17" s="3">
        <f>EG17-GF17</f>
        <v>1.3659211884902163E-2</v>
      </c>
      <c r="IF17" s="3">
        <f>EH17-GG17</f>
        <v>1.902738899168371E-2</v>
      </c>
      <c r="IG17" s="3">
        <f>EI17-GH17</f>
        <v>-2.226785078306933E-2</v>
      </c>
      <c r="IH17" s="3">
        <f>EJ17-GI17</f>
        <v>3.9078077376283422E-3</v>
      </c>
      <c r="II17" s="3">
        <f>EK17-GJ17</f>
        <v>-1.1244018406797281E-2</v>
      </c>
      <c r="IJ17" s="3">
        <f>EL17-GK17</f>
        <v>9.5897083988253935E-3</v>
      </c>
      <c r="IK17" s="3">
        <f>EM17-GL17</f>
        <v>-3.949938724997026E-3</v>
      </c>
      <c r="IL17" s="3">
        <f>EN17-GM17</f>
        <v>1.2838048600223308E-2</v>
      </c>
      <c r="IM17" s="3">
        <f>EO17-GN17</f>
        <v>-1.783109889401107E-2</v>
      </c>
      <c r="IN17" s="3">
        <f>EP17-GO17</f>
        <v>-7.8551934340684131E-4</v>
      </c>
      <c r="IO17" s="3">
        <f>EQ17-GP17</f>
        <v>-1.1785018722018136E-3</v>
      </c>
      <c r="IP17" s="3">
        <f>ER17-GQ17</f>
        <v>-7.1106931035893189E-3</v>
      </c>
      <c r="IQ17" s="3">
        <f>ES17-GR17</f>
        <v>-5.8907654127882299E-4</v>
      </c>
      <c r="IR17" s="3">
        <f>ET17-GS17</f>
        <v>-3.397745102887266E-2</v>
      </c>
      <c r="IS17" s="3">
        <f>EU17-GT17</f>
        <v>-8.0548929668382546E-3</v>
      </c>
      <c r="IT17" s="3">
        <f>EV17-GU17</f>
        <v>-8.7108022828515357E-3</v>
      </c>
      <c r="IU17" s="3">
        <f>EW17-GV17</f>
        <v>2.9318345528998105E-2</v>
      </c>
      <c r="IV17" s="3">
        <f t="shared" si="7"/>
        <v>0</v>
      </c>
    </row>
    <row r="18" spans="1:256" x14ac:dyDescent="0.2">
      <c r="A18">
        <v>99.29</v>
      </c>
      <c r="B18">
        <v>17.195</v>
      </c>
      <c r="C18">
        <v>180.6</v>
      </c>
      <c r="D18">
        <v>99.454499999999996</v>
      </c>
      <c r="E18">
        <v>74.56</v>
      </c>
      <c r="F18">
        <v>182.8</v>
      </c>
      <c r="G18">
        <v>121.6</v>
      </c>
      <c r="H18">
        <v>83.72</v>
      </c>
      <c r="I18">
        <v>112.75</v>
      </c>
      <c r="J18">
        <v>7.6779999999999999</v>
      </c>
      <c r="K18">
        <v>83.74</v>
      </c>
      <c r="L18">
        <v>65.94</v>
      </c>
      <c r="M18">
        <v>66.3</v>
      </c>
      <c r="N18">
        <v>31.49</v>
      </c>
      <c r="O18">
        <v>25.215</v>
      </c>
      <c r="P18">
        <v>64.87</v>
      </c>
      <c r="Q18">
        <v>16.37</v>
      </c>
      <c r="R18">
        <v>77.89</v>
      </c>
      <c r="S18">
        <v>34.159999999999997</v>
      </c>
      <c r="T18">
        <v>15.84</v>
      </c>
      <c r="U18">
        <v>114.7</v>
      </c>
      <c r="V18">
        <v>4.97</v>
      </c>
      <c r="W18">
        <v>13.315</v>
      </c>
      <c r="X18">
        <v>13.24</v>
      </c>
      <c r="Y18">
        <v>8.5719999999999992</v>
      </c>
      <c r="Z18">
        <v>43.335000000000001</v>
      </c>
      <c r="AA18">
        <v>76.23</v>
      </c>
      <c r="AB18">
        <v>48.98</v>
      </c>
      <c r="AC18">
        <v>6.89</v>
      </c>
      <c r="AD18">
        <v>15.7</v>
      </c>
      <c r="AE18">
        <v>2.8639999999999999</v>
      </c>
      <c r="AF18">
        <v>34.200000000000003</v>
      </c>
      <c r="AG18">
        <v>219.75</v>
      </c>
      <c r="AH18">
        <v>181.8</v>
      </c>
      <c r="AI18">
        <v>5.4950000000000001</v>
      </c>
      <c r="AJ18">
        <v>184.15</v>
      </c>
      <c r="AK18">
        <v>14.295</v>
      </c>
      <c r="AL18">
        <v>31.84</v>
      </c>
      <c r="AM18">
        <v>83.43</v>
      </c>
      <c r="AN18">
        <v>84.58</v>
      </c>
      <c r="AO18">
        <v>5.7949999999999999</v>
      </c>
      <c r="AP18">
        <v>91.34</v>
      </c>
      <c r="AQ18">
        <v>47.75</v>
      </c>
      <c r="AR18">
        <v>120.3</v>
      </c>
      <c r="AS18">
        <v>68.680000000000007</v>
      </c>
      <c r="AT18">
        <v>9.2940000000000005</v>
      </c>
      <c r="AU18">
        <v>215.3</v>
      </c>
      <c r="AV18">
        <v>49.555</v>
      </c>
      <c r="AW18">
        <v>19.815000000000001</v>
      </c>
      <c r="AX18" s="4">
        <v>145.44999999999999</v>
      </c>
      <c r="AY18" s="7">
        <v>3525.94</v>
      </c>
      <c r="AZ18" s="12">
        <f>(1+0.597/100)^(1/52)-1</f>
        <v>1.1447290074051431E-4</v>
      </c>
      <c r="BA18" s="2">
        <f t="shared" si="3"/>
        <v>1.9823336072309017E-2</v>
      </c>
      <c r="BB18" s="2">
        <f t="shared" si="131"/>
        <v>3.4596871239470417E-2</v>
      </c>
      <c r="BC18" s="2">
        <f t="shared" si="132"/>
        <v>2.4971623155505052E-2</v>
      </c>
      <c r="BD18" s="2">
        <f t="shared" si="133"/>
        <v>1.8621129005166104E-2</v>
      </c>
      <c r="BE18" s="2">
        <f t="shared" si="134"/>
        <v>6.2078272604588758E-3</v>
      </c>
      <c r="BF18" s="2">
        <f t="shared" si="135"/>
        <v>2.265734265734265E-2</v>
      </c>
      <c r="BG18" s="2">
        <f t="shared" si="136"/>
        <v>4.3776824034334805E-2</v>
      </c>
      <c r="BH18" s="2">
        <f t="shared" si="137"/>
        <v>3.2051282051281937E-2</v>
      </c>
      <c r="BI18" s="2">
        <f t="shared" si="138"/>
        <v>2.5466120964074523E-2</v>
      </c>
      <c r="BJ18" s="2">
        <f t="shared" si="139"/>
        <v>1.9519320143407182E-2</v>
      </c>
      <c r="BK18" s="2">
        <f t="shared" si="140"/>
        <v>2.8999754239370956E-2</v>
      </c>
      <c r="BL18" s="2">
        <f t="shared" si="8"/>
        <v>5.4894784995425105E-3</v>
      </c>
      <c r="BM18" s="2">
        <f t="shared" si="9"/>
        <v>1.1904761904761862E-2</v>
      </c>
      <c r="BN18" s="2">
        <f t="shared" si="10"/>
        <v>4.6259371510608549E-3</v>
      </c>
      <c r="BO18" s="2">
        <f t="shared" si="11"/>
        <v>8.599999999999941E-3</v>
      </c>
      <c r="BP18" s="2">
        <f t="shared" si="12"/>
        <v>2.1896660365469556E-2</v>
      </c>
      <c r="BQ18" s="2">
        <f t="shared" si="13"/>
        <v>-1.8585131894484297E-2</v>
      </c>
      <c r="BR18" s="2">
        <f t="shared" si="14"/>
        <v>5.4134524292867692E-2</v>
      </c>
      <c r="BS18" s="2">
        <f t="shared" si="15"/>
        <v>4.051172707889128E-2</v>
      </c>
      <c r="BT18" s="2">
        <f t="shared" si="16"/>
        <v>1.7341040462427681E-2</v>
      </c>
      <c r="BU18" s="2">
        <f t="shared" si="17"/>
        <v>2.0462633451957313E-2</v>
      </c>
      <c r="BV18" s="2">
        <f t="shared" si="18"/>
        <v>5.2966101694915224E-2</v>
      </c>
      <c r="BW18" s="2">
        <f t="shared" si="19"/>
        <v>1.6800305460099141E-2</v>
      </c>
      <c r="BX18" s="2">
        <f t="shared" si="20"/>
        <v>2.1604938271604812E-2</v>
      </c>
      <c r="BY18" s="2">
        <f t="shared" si="21"/>
        <v>3.9912653160256939E-2</v>
      </c>
      <c r="BZ18" s="2">
        <f t="shared" si="22"/>
        <v>2.0607630711257707E-2</v>
      </c>
      <c r="CA18" s="2">
        <f t="shared" si="23"/>
        <v>2.0208779443254832E-2</v>
      </c>
      <c r="CB18" s="2">
        <f t="shared" si="24"/>
        <v>-9.0035407182600391E-3</v>
      </c>
      <c r="CC18" s="2">
        <f t="shared" si="25"/>
        <v>3.2209737827715301E-2</v>
      </c>
      <c r="CD18" s="2">
        <f t="shared" si="26"/>
        <v>6.4102564102563875E-3</v>
      </c>
      <c r="CE18" s="2">
        <f t="shared" si="27"/>
        <v>8.4507042253521014E-3</v>
      </c>
      <c r="CF18" s="2">
        <f t="shared" si="28"/>
        <v>1.6797978296417604E-2</v>
      </c>
      <c r="CG18" s="2">
        <f t="shared" si="29"/>
        <v>1.5480591497227358E-2</v>
      </c>
      <c r="CH18" s="2">
        <f t="shared" si="30"/>
        <v>9.4392004441976596E-3</v>
      </c>
      <c r="CI18" s="2">
        <f t="shared" si="31"/>
        <v>3.6529680365298134E-3</v>
      </c>
      <c r="CJ18" s="2">
        <f t="shared" si="32"/>
        <v>2.6763311959855152E-2</v>
      </c>
      <c r="CK18" s="2">
        <f t="shared" si="33"/>
        <v>2.0706890396287037E-2</v>
      </c>
      <c r="CL18" s="2">
        <f t="shared" si="34"/>
        <v>2.4453024453024552E-2</v>
      </c>
      <c r="CM18" s="2">
        <f t="shared" si="35"/>
        <v>1.7811394412590165E-2</v>
      </c>
      <c r="CN18" s="2">
        <f t="shared" si="36"/>
        <v>1.0996892182643991E-2</v>
      </c>
      <c r="CO18" s="2">
        <f t="shared" si="37"/>
        <v>-2.4100533654674017E-3</v>
      </c>
      <c r="CP18" s="2">
        <f t="shared" si="38"/>
        <v>1.0845506861443255E-2</v>
      </c>
      <c r="CQ18" s="2">
        <f t="shared" si="39"/>
        <v>1.3477661042130995E-2</v>
      </c>
      <c r="CR18" s="2">
        <f t="shared" si="40"/>
        <v>-4.551096400496446E-3</v>
      </c>
      <c r="CS18" s="2">
        <f t="shared" si="41"/>
        <v>1.8991097922848699E-2</v>
      </c>
      <c r="CT18" s="2">
        <f t="shared" si="42"/>
        <v>2.6847862114683485E-2</v>
      </c>
      <c r="CU18" s="2">
        <f t="shared" si="43"/>
        <v>8.1948021540623195E-3</v>
      </c>
      <c r="CV18" s="2">
        <f t="shared" si="44"/>
        <v>3.0892448512585879E-2</v>
      </c>
      <c r="CW18" s="2">
        <f t="shared" si="45"/>
        <v>1.3554987212276215E-2</v>
      </c>
      <c r="CX18" s="2">
        <f t="shared" si="46"/>
        <v>4.8288288288288239E-2</v>
      </c>
      <c r="CY18" s="10">
        <f t="shared" si="4"/>
        <v>1.7928079818929188E-2</v>
      </c>
      <c r="CZ18" s="3">
        <f t="shared" si="5"/>
        <v>1.9708863171568503E-2</v>
      </c>
      <c r="DA18" s="3">
        <f t="shared" si="141"/>
        <v>3.4482398338729903E-2</v>
      </c>
      <c r="DB18" s="3">
        <f t="shared" si="142"/>
        <v>2.4857150254764537E-2</v>
      </c>
      <c r="DC18" s="3">
        <f t="shared" si="143"/>
        <v>1.850665610442559E-2</v>
      </c>
      <c r="DD18" s="3">
        <f t="shared" si="144"/>
        <v>6.0933543597183615E-3</v>
      </c>
      <c r="DE18" s="3">
        <f t="shared" si="145"/>
        <v>2.2542869756602135E-2</v>
      </c>
      <c r="DF18" s="3">
        <f t="shared" si="47"/>
        <v>4.366235113359429E-2</v>
      </c>
      <c r="DG18" s="3">
        <f t="shared" si="48"/>
        <v>3.1936809150541423E-2</v>
      </c>
      <c r="DH18" s="3">
        <f t="shared" si="49"/>
        <v>2.5351648063334009E-2</v>
      </c>
      <c r="DI18" s="3">
        <f t="shared" si="50"/>
        <v>1.9404847242666667E-2</v>
      </c>
      <c r="DJ18" s="3">
        <f t="shared" si="51"/>
        <v>2.8885281338630442E-2</v>
      </c>
      <c r="DK18" s="3">
        <f t="shared" si="52"/>
        <v>5.3750055988019962E-3</v>
      </c>
      <c r="DL18" s="3">
        <f t="shared" si="53"/>
        <v>1.1790289004021348E-2</v>
      </c>
      <c r="DM18" s="3">
        <f t="shared" si="54"/>
        <v>4.5114642503203406E-3</v>
      </c>
      <c r="DN18" s="3">
        <f t="shared" si="55"/>
        <v>8.4855270992594267E-3</v>
      </c>
      <c r="DO18" s="3">
        <f t="shared" si="56"/>
        <v>2.1782187464729041E-2</v>
      </c>
      <c r="DP18" s="3">
        <f t="shared" si="57"/>
        <v>-1.8699604795224811E-2</v>
      </c>
      <c r="DQ18" s="3">
        <f t="shared" si="58"/>
        <v>5.4020051392127177E-2</v>
      </c>
      <c r="DR18" s="3">
        <f t="shared" si="59"/>
        <v>4.0397254178150765E-2</v>
      </c>
      <c r="DS18" s="3">
        <f t="shared" si="60"/>
        <v>1.7226567561687167E-2</v>
      </c>
      <c r="DT18" s="3">
        <f t="shared" si="61"/>
        <v>2.0348160551216798E-2</v>
      </c>
      <c r="DU18" s="3">
        <f t="shared" si="62"/>
        <v>5.285162879417471E-2</v>
      </c>
      <c r="DV18" s="3">
        <f t="shared" si="63"/>
        <v>1.6685832559358627E-2</v>
      </c>
      <c r="DW18" s="3">
        <f t="shared" si="64"/>
        <v>2.1490465370864298E-2</v>
      </c>
      <c r="DX18" s="3">
        <f t="shared" si="65"/>
        <v>3.9798180259516425E-2</v>
      </c>
      <c r="DY18" s="3">
        <f t="shared" si="66"/>
        <v>2.0493157810517193E-2</v>
      </c>
      <c r="DZ18" s="3">
        <f t="shared" si="67"/>
        <v>2.0094306542514317E-2</v>
      </c>
      <c r="EA18" s="3">
        <f t="shared" si="68"/>
        <v>-9.1180136190005534E-3</v>
      </c>
      <c r="EB18" s="3">
        <f t="shared" si="69"/>
        <v>3.2095264926974787E-2</v>
      </c>
      <c r="EC18" s="3">
        <f t="shared" si="70"/>
        <v>6.2957835095158732E-3</v>
      </c>
      <c r="ED18" s="3">
        <f t="shared" si="71"/>
        <v>8.3362313246115871E-3</v>
      </c>
      <c r="EE18" s="3">
        <f t="shared" si="72"/>
        <v>1.668350539567709E-2</v>
      </c>
      <c r="EF18" s="3">
        <f t="shared" si="73"/>
        <v>1.5366118596486844E-2</v>
      </c>
      <c r="EG18" s="3">
        <f t="shared" si="74"/>
        <v>9.3247275434571453E-3</v>
      </c>
      <c r="EH18" s="3">
        <f t="shared" si="75"/>
        <v>3.5384951357892991E-3</v>
      </c>
      <c r="EI18" s="3">
        <f t="shared" si="76"/>
        <v>2.6648839059114637E-2</v>
      </c>
      <c r="EJ18" s="3">
        <f t="shared" si="77"/>
        <v>2.0592417495546522E-2</v>
      </c>
      <c r="EK18" s="3">
        <f t="shared" si="78"/>
        <v>2.4338551552284038E-2</v>
      </c>
      <c r="EL18" s="3">
        <f t="shared" si="79"/>
        <v>1.769692151184965E-2</v>
      </c>
      <c r="EM18" s="3">
        <f t="shared" si="80"/>
        <v>1.0882419281903477E-2</v>
      </c>
      <c r="EN18" s="3">
        <f t="shared" si="81"/>
        <v>-2.524526266207916E-3</v>
      </c>
      <c r="EO18" s="3">
        <f t="shared" si="82"/>
        <v>1.0731033960702741E-2</v>
      </c>
      <c r="EP18" s="3">
        <f t="shared" si="83"/>
        <v>1.3363188141390481E-2</v>
      </c>
      <c r="EQ18" s="3">
        <f t="shared" si="84"/>
        <v>-4.6655693012369603E-3</v>
      </c>
      <c r="ER18" s="3">
        <f t="shared" si="85"/>
        <v>1.8876625022108184E-2</v>
      </c>
      <c r="ES18" s="3">
        <f t="shared" si="86"/>
        <v>2.6733389213942971E-2</v>
      </c>
      <c r="ET18" s="3">
        <f t="shared" si="87"/>
        <v>8.0803292533218052E-3</v>
      </c>
      <c r="EU18" s="3">
        <f t="shared" si="88"/>
        <v>3.0777975611845365E-2</v>
      </c>
      <c r="EV18" s="3">
        <f t="shared" si="89"/>
        <v>1.3440514311535701E-2</v>
      </c>
      <c r="EW18" s="18">
        <f t="shared" si="90"/>
        <v>4.8173815387547725E-2</v>
      </c>
      <c r="EX18" s="11">
        <f t="shared" si="91"/>
        <v>1.7813606918188674E-2</v>
      </c>
      <c r="EY18" s="21">
        <f t="shared" si="6"/>
        <v>1.380321429483132E-2</v>
      </c>
      <c r="EZ18" s="21">
        <f t="shared" si="146"/>
        <v>5.5684630030794144E-3</v>
      </c>
      <c r="FA18" s="21">
        <f t="shared" si="147"/>
        <v>1.5010464800836783E-2</v>
      </c>
      <c r="FB18" s="21">
        <f t="shared" si="148"/>
        <v>2.2675552583035614E-2</v>
      </c>
      <c r="FC18" s="21">
        <f t="shared" si="149"/>
        <v>3.1428910573704776E-2</v>
      </c>
      <c r="FD18" s="21">
        <f t="shared" si="150"/>
        <v>2.0359944199682015E-2</v>
      </c>
      <c r="FE18" s="21">
        <f t="shared" si="151"/>
        <v>3.0043924140065358E-2</v>
      </c>
      <c r="FF18" s="21">
        <f t="shared" si="152"/>
        <v>2.0687841522146321E-2</v>
      </c>
      <c r="FG18" s="21">
        <f t="shared" si="153"/>
        <v>1.8230257091426189E-2</v>
      </c>
      <c r="FH18" s="21">
        <f t="shared" si="154"/>
        <v>1.5058751013062767E-2</v>
      </c>
      <c r="FI18" s="21">
        <f t="shared" si="155"/>
        <v>1.6994259305042326E-2</v>
      </c>
      <c r="FJ18" s="21">
        <f t="shared" si="92"/>
        <v>1.7371780149688973E-2</v>
      </c>
      <c r="FK18" s="21">
        <f t="shared" si="93"/>
        <v>1.8158935354696874E-2</v>
      </c>
      <c r="FL18" s="21">
        <f t="shared" si="94"/>
        <v>1.8371826941655831E-2</v>
      </c>
      <c r="FM18" s="21">
        <f t="shared" si="95"/>
        <v>1.1731977191574162E-2</v>
      </c>
      <c r="FN18" s="21">
        <f t="shared" si="96"/>
        <v>1.5046049493329289E-2</v>
      </c>
      <c r="FO18" s="21">
        <f t="shared" si="97"/>
        <v>2.1090150001914484E-2</v>
      </c>
      <c r="FP18" s="21">
        <f t="shared" si="98"/>
        <v>2.5075680565806412E-2</v>
      </c>
      <c r="FQ18" s="21">
        <f t="shared" si="99"/>
        <v>2.0951970363335026E-2</v>
      </c>
      <c r="FR18" s="21">
        <f t="shared" si="100"/>
        <v>1.2509311119046794E-2</v>
      </c>
      <c r="FS18" s="21">
        <f t="shared" si="101"/>
        <v>1.0688867857438592E-2</v>
      </c>
      <c r="FT18" s="21">
        <f t="shared" si="102"/>
        <v>2.3674194629908323E-2</v>
      </c>
      <c r="FU18" s="21">
        <f t="shared" si="103"/>
        <v>1.9050954148000128E-2</v>
      </c>
      <c r="FV18" s="21">
        <f t="shared" si="104"/>
        <v>1.2977200836982779E-2</v>
      </c>
      <c r="FW18" s="21">
        <f t="shared" si="105"/>
        <v>1.9359729341452248E-2</v>
      </c>
      <c r="FX18" s="21">
        <f t="shared" si="106"/>
        <v>1.4408078717113589E-2</v>
      </c>
      <c r="FY18" s="21">
        <f t="shared" si="107"/>
        <v>1.649794039723634E-2</v>
      </c>
      <c r="FZ18" s="21">
        <f t="shared" si="108"/>
        <v>1.8252162452817737E-2</v>
      </c>
      <c r="GA18" s="21">
        <f t="shared" si="109"/>
        <v>1.4787913515379145E-2</v>
      </c>
      <c r="GB18" s="21">
        <f t="shared" si="110"/>
        <v>1.8888429844468566E-2</v>
      </c>
      <c r="GC18" s="21">
        <f t="shared" si="111"/>
        <v>1.6537392689763449E-2</v>
      </c>
      <c r="GD18" s="21">
        <f t="shared" si="112"/>
        <v>1.3563167483839247E-2</v>
      </c>
      <c r="GE18" s="21">
        <f t="shared" si="113"/>
        <v>2.6127333850177632E-2</v>
      </c>
      <c r="GF18" s="21">
        <f t="shared" si="114"/>
        <v>1.5452658221187809E-2</v>
      </c>
      <c r="GG18" s="21">
        <f t="shared" si="115"/>
        <v>1.0192805039229808E-2</v>
      </c>
      <c r="GH18" s="21">
        <f t="shared" si="116"/>
        <v>1.4531165395028169E-2</v>
      </c>
      <c r="GI18" s="21">
        <f t="shared" si="117"/>
        <v>1.3504969554091036E-2</v>
      </c>
      <c r="GJ18" s="21">
        <f t="shared" si="118"/>
        <v>2.6154475469079723E-2</v>
      </c>
      <c r="GK18" s="21">
        <f t="shared" si="119"/>
        <v>2.5325316761695117E-2</v>
      </c>
      <c r="GL18" s="21">
        <f t="shared" si="120"/>
        <v>1.4811651799825135E-2</v>
      </c>
      <c r="GM18" s="21">
        <f t="shared" si="121"/>
        <v>1.9884914389116576E-2</v>
      </c>
      <c r="GN18" s="21">
        <f t="shared" si="122"/>
        <v>1.7439872739837041E-2</v>
      </c>
      <c r="GO18" s="21">
        <f t="shared" si="123"/>
        <v>2.2985439794646782E-2</v>
      </c>
      <c r="GP18" s="21">
        <f t="shared" si="124"/>
        <v>1.9745001759669732E-2</v>
      </c>
      <c r="GQ18" s="21">
        <f t="shared" si="125"/>
        <v>2.2450681104756585E-2</v>
      </c>
      <c r="GR18" s="21">
        <f t="shared" si="126"/>
        <v>1.391234670152313E-2</v>
      </c>
      <c r="GS18" s="21">
        <f t="shared" si="127"/>
        <v>9.9277522796725991E-3</v>
      </c>
      <c r="GT18" s="21">
        <f t="shared" si="128"/>
        <v>9.2393011701234398E-3</v>
      </c>
      <c r="GU18" s="21">
        <f t="shared" si="129"/>
        <v>2.3760437487829016E-2</v>
      </c>
      <c r="GV18" s="22">
        <f t="shared" si="130"/>
        <v>2.4519387374246991E-2</v>
      </c>
      <c r="GW18" s="22">
        <f t="shared" si="130"/>
        <v>1.7813606918188674E-2</v>
      </c>
      <c r="GX18" s="3">
        <f>CZ18-EY18</f>
        <v>5.9056488767371823E-3</v>
      </c>
      <c r="GY18" s="3">
        <f>DA18-EZ18</f>
        <v>2.8913935335650488E-2</v>
      </c>
      <c r="GZ18" s="3">
        <f>DB18-FA18</f>
        <v>9.8466854539277539E-3</v>
      </c>
      <c r="HA18" s="3">
        <f>DC18-FB18</f>
        <v>-4.1688964786100249E-3</v>
      </c>
      <c r="HB18" s="3">
        <f>DD18-FC18</f>
        <v>-2.5335556213986414E-2</v>
      </c>
      <c r="HC18" s="3">
        <f>DE18-FD18</f>
        <v>2.1829255569201199E-3</v>
      </c>
      <c r="HD18" s="3">
        <f>DF18-FE18</f>
        <v>1.3618426993528932E-2</v>
      </c>
      <c r="HE18" s="3">
        <f>DG18-FF18</f>
        <v>1.1248967628395102E-2</v>
      </c>
      <c r="HF18" s="3">
        <f>DH18-FG18</f>
        <v>7.1213909719078199E-3</v>
      </c>
      <c r="HG18" s="3">
        <f>DI18-FH18</f>
        <v>4.3460962296039008E-3</v>
      </c>
      <c r="HH18" s="3">
        <f>DJ18-FI18</f>
        <v>1.1891022033588116E-2</v>
      </c>
      <c r="HI18" s="3">
        <f>DK18-FJ18</f>
        <v>-1.1996774550886977E-2</v>
      </c>
      <c r="HJ18" s="3">
        <f>DL18-FK18</f>
        <v>-6.3686463506755255E-3</v>
      </c>
      <c r="HK18" s="3">
        <f>DM18-FL18</f>
        <v>-1.386036269133549E-2</v>
      </c>
      <c r="HL18" s="3">
        <f>DN18-FM18</f>
        <v>-3.2464500923147354E-3</v>
      </c>
      <c r="HM18" s="3">
        <f>DO18-FN18</f>
        <v>6.736137971399752E-3</v>
      </c>
      <c r="HN18" s="3">
        <f>DP18-FO18</f>
        <v>-3.9789754797139296E-2</v>
      </c>
      <c r="HO18" s="3">
        <f>DQ18-FP18</f>
        <v>2.8944370826320766E-2</v>
      </c>
      <c r="HP18" s="3">
        <f>DR18-FQ18</f>
        <v>1.944528381481574E-2</v>
      </c>
      <c r="HQ18" s="3">
        <f>DS18-FR18</f>
        <v>4.7172564426403735E-3</v>
      </c>
      <c r="HR18" s="3">
        <f>DT18-FS18</f>
        <v>9.6592926937782066E-3</v>
      </c>
      <c r="HS18" s="3">
        <f>DU18-FT18</f>
        <v>2.9177434164266387E-2</v>
      </c>
      <c r="HT18" s="3">
        <f>DV18-FU18</f>
        <v>-2.3651215886415014E-3</v>
      </c>
      <c r="HU18" s="3">
        <f>DW18-FV18</f>
        <v>8.5132645338815184E-3</v>
      </c>
      <c r="HV18" s="3">
        <f>DX18-FW18</f>
        <v>2.0438450918064177E-2</v>
      </c>
      <c r="HW18" s="3">
        <f>DY18-FX18</f>
        <v>6.0850790934036045E-3</v>
      </c>
      <c r="HX18" s="3">
        <f>DZ18-FY18</f>
        <v>3.5963661452779773E-3</v>
      </c>
      <c r="HY18" s="3">
        <f>EA18-FZ18</f>
        <v>-2.737017607181829E-2</v>
      </c>
      <c r="HZ18" s="3">
        <f>EB18-GA18</f>
        <v>1.7307351411595642E-2</v>
      </c>
      <c r="IA18" s="3">
        <f>EC18-GB18</f>
        <v>-1.2592646334952693E-2</v>
      </c>
      <c r="IB18" s="3">
        <f>ED18-GC18</f>
        <v>-8.2011613651518621E-3</v>
      </c>
      <c r="IC18" s="3">
        <f>EE18-GD18</f>
        <v>3.1203379118378421E-3</v>
      </c>
      <c r="ID18" s="3">
        <f>EF18-GE18</f>
        <v>-1.0761215253690788E-2</v>
      </c>
      <c r="IE18" s="3">
        <f>EG18-GF18</f>
        <v>-6.1279306777306634E-3</v>
      </c>
      <c r="IF18" s="3">
        <f>EH18-GG18</f>
        <v>-6.6543099034405088E-3</v>
      </c>
      <c r="IG18" s="3">
        <f>EI18-GH18</f>
        <v>1.2117673664086469E-2</v>
      </c>
      <c r="IH18" s="3">
        <f>EJ18-GI18</f>
        <v>7.0874479414554867E-3</v>
      </c>
      <c r="II18" s="3">
        <f>EK18-GJ18</f>
        <v>-1.815923916795685E-3</v>
      </c>
      <c r="IJ18" s="3">
        <f>EL18-GK18</f>
        <v>-7.6283952498454669E-3</v>
      </c>
      <c r="IK18" s="3">
        <f>EM18-GL18</f>
        <v>-3.9292325179216582E-3</v>
      </c>
      <c r="IL18" s="3">
        <f>EN18-GM18</f>
        <v>-2.2409440655324492E-2</v>
      </c>
      <c r="IM18" s="3">
        <f>EO18-GN18</f>
        <v>-6.7088387791343004E-3</v>
      </c>
      <c r="IN18" s="3">
        <f>EP18-GO18</f>
        <v>-9.6222516532563016E-3</v>
      </c>
      <c r="IO18" s="3">
        <f>EQ18-GP18</f>
        <v>-2.4410571060906692E-2</v>
      </c>
      <c r="IP18" s="3">
        <f>ER18-GQ18</f>
        <v>-3.5740560826484011E-3</v>
      </c>
      <c r="IQ18" s="3">
        <f>ES18-GR18</f>
        <v>1.282104251241984E-2</v>
      </c>
      <c r="IR18" s="3">
        <f>ET18-GS18</f>
        <v>-1.8474230263507939E-3</v>
      </c>
      <c r="IS18" s="3">
        <f>EU18-GT18</f>
        <v>2.1538674441721924E-2</v>
      </c>
      <c r="IT18" s="3">
        <f>EV18-GU18</f>
        <v>-1.0319923176293315E-2</v>
      </c>
      <c r="IU18" s="3">
        <f>EW18-GV18</f>
        <v>2.3654428013300734E-2</v>
      </c>
      <c r="IV18" s="3">
        <f t="shared" si="7"/>
        <v>0</v>
      </c>
    </row>
    <row r="19" spans="1:256" x14ac:dyDescent="0.2">
      <c r="A19">
        <v>98.5</v>
      </c>
      <c r="B19">
        <v>17.14</v>
      </c>
      <c r="C19">
        <v>177.2</v>
      </c>
      <c r="D19">
        <v>96.409099999999995</v>
      </c>
      <c r="E19">
        <v>71.37</v>
      </c>
      <c r="F19">
        <v>176.85</v>
      </c>
      <c r="G19">
        <v>131.6</v>
      </c>
      <c r="H19">
        <v>80.88</v>
      </c>
      <c r="I19">
        <v>111</v>
      </c>
      <c r="J19">
        <v>7.4210000000000003</v>
      </c>
      <c r="K19">
        <v>81.19</v>
      </c>
      <c r="L19">
        <v>64.650000000000006</v>
      </c>
      <c r="M19">
        <v>63.64</v>
      </c>
      <c r="N19">
        <v>30.3</v>
      </c>
      <c r="O19">
        <v>24.56</v>
      </c>
      <c r="P19">
        <v>62.58</v>
      </c>
      <c r="Q19">
        <v>15.625</v>
      </c>
      <c r="R19">
        <v>76.12</v>
      </c>
      <c r="S19">
        <v>33.07</v>
      </c>
      <c r="T19">
        <v>15.574999999999999</v>
      </c>
      <c r="U19">
        <v>114.1</v>
      </c>
      <c r="V19">
        <v>4.91</v>
      </c>
      <c r="W19">
        <v>13.57</v>
      </c>
      <c r="X19">
        <v>13.04</v>
      </c>
      <c r="Y19">
        <v>8.3610000000000007</v>
      </c>
      <c r="Z19">
        <v>42.715000000000003</v>
      </c>
      <c r="AA19">
        <v>73.459999999999994</v>
      </c>
      <c r="AB19">
        <v>47.6</v>
      </c>
      <c r="AC19">
        <v>6.774</v>
      </c>
      <c r="AD19">
        <v>15.465</v>
      </c>
      <c r="AE19">
        <v>2.8519999999999999</v>
      </c>
      <c r="AF19">
        <v>33.625</v>
      </c>
      <c r="AG19">
        <v>219.25</v>
      </c>
      <c r="AH19">
        <v>177.65</v>
      </c>
      <c r="AI19">
        <v>5.3250000000000002</v>
      </c>
      <c r="AJ19">
        <v>180.9</v>
      </c>
      <c r="AK19">
        <v>14.225</v>
      </c>
      <c r="AL19">
        <v>30.99</v>
      </c>
      <c r="AM19">
        <v>81.05</v>
      </c>
      <c r="AN19">
        <v>81.52</v>
      </c>
      <c r="AO19">
        <v>5.6370000000000005</v>
      </c>
      <c r="AP19">
        <v>88.88</v>
      </c>
      <c r="AQ19">
        <v>46.625</v>
      </c>
      <c r="AR19">
        <v>115.95</v>
      </c>
      <c r="AS19">
        <v>65.489999999999995</v>
      </c>
      <c r="AT19">
        <v>9.2850000000000001</v>
      </c>
      <c r="AU19">
        <v>215.35</v>
      </c>
      <c r="AV19">
        <v>49.664999999999999</v>
      </c>
      <c r="AW19">
        <v>19.585000000000001</v>
      </c>
      <c r="AX19" s="4">
        <v>137.75</v>
      </c>
      <c r="AY19" s="7">
        <v>3451.71</v>
      </c>
      <c r="AZ19" s="12">
        <f>(1+0.506/100)^(1/52)-1</f>
        <v>9.706704188339188E-5</v>
      </c>
      <c r="BA19" s="2">
        <f t="shared" si="3"/>
        <v>-7.9564910867157002E-3</v>
      </c>
      <c r="BB19" s="2">
        <f t="shared" si="131"/>
        <v>-3.198604245420178E-3</v>
      </c>
      <c r="BC19" s="2">
        <f t="shared" si="132"/>
        <v>-1.8826135105204922E-2</v>
      </c>
      <c r="BD19" s="2">
        <f t="shared" si="133"/>
        <v>-3.0621037760986236E-2</v>
      </c>
      <c r="BE19" s="2">
        <f t="shared" si="134"/>
        <v>-4.2784334763948495E-2</v>
      </c>
      <c r="BF19" s="2">
        <f t="shared" si="135"/>
        <v>-3.254923413566746E-2</v>
      </c>
      <c r="BG19" s="2">
        <f t="shared" si="136"/>
        <v>8.2236842105263053E-2</v>
      </c>
      <c r="BH19" s="2">
        <f t="shared" si="137"/>
        <v>-3.3922599139990517E-2</v>
      </c>
      <c r="BI19" s="2">
        <f t="shared" si="138"/>
        <v>-1.552106430155209E-2</v>
      </c>
      <c r="BJ19" s="2">
        <f t="shared" si="139"/>
        <v>-3.3472258400625066E-2</v>
      </c>
      <c r="BK19" s="2">
        <f t="shared" si="140"/>
        <v>-3.0451397181753048E-2</v>
      </c>
      <c r="BL19" s="2">
        <f t="shared" si="8"/>
        <v>-1.9563239308462155E-2</v>
      </c>
      <c r="BM19" s="2">
        <f t="shared" si="9"/>
        <v>-4.0120663650075383E-2</v>
      </c>
      <c r="BN19" s="2">
        <f t="shared" si="10"/>
        <v>-3.7789774531597264E-2</v>
      </c>
      <c r="BO19" s="2">
        <f t="shared" si="11"/>
        <v>-2.5976601229427021E-2</v>
      </c>
      <c r="BP19" s="2">
        <f t="shared" si="12"/>
        <v>-3.530137197471872E-2</v>
      </c>
      <c r="BQ19" s="2">
        <f t="shared" si="13"/>
        <v>-4.5510079413561444E-2</v>
      </c>
      <c r="BR19" s="2">
        <f t="shared" si="14"/>
        <v>-2.272435485941704E-2</v>
      </c>
      <c r="BS19" s="2">
        <f t="shared" si="15"/>
        <v>-3.1908665105386258E-2</v>
      </c>
      <c r="BT19" s="2">
        <f t="shared" si="16"/>
        <v>-1.6729797979798011E-2</v>
      </c>
      <c r="BU19" s="2">
        <f t="shared" si="17"/>
        <v>-5.2310374891020306E-3</v>
      </c>
      <c r="BV19" s="2">
        <f t="shared" si="18"/>
        <v>-1.2072434607645843E-2</v>
      </c>
      <c r="BW19" s="2">
        <f t="shared" si="19"/>
        <v>1.9151333082989108E-2</v>
      </c>
      <c r="BX19" s="2">
        <f t="shared" si="20"/>
        <v>-1.5105740181268978E-2</v>
      </c>
      <c r="BY19" s="2">
        <f t="shared" si="21"/>
        <v>-2.4615025664955548E-2</v>
      </c>
      <c r="BZ19" s="2">
        <f t="shared" si="22"/>
        <v>-1.4307142032998654E-2</v>
      </c>
      <c r="CA19" s="2">
        <f t="shared" si="23"/>
        <v>-3.6337399973763729E-2</v>
      </c>
      <c r="CB19" s="2">
        <f t="shared" si="24"/>
        <v>-2.8174765210289832E-2</v>
      </c>
      <c r="CC19" s="2">
        <f t="shared" si="25"/>
        <v>-1.6835994194484671E-2</v>
      </c>
      <c r="CD19" s="2">
        <f t="shared" si="26"/>
        <v>-1.4968152866241979E-2</v>
      </c>
      <c r="CE19" s="2">
        <f t="shared" si="27"/>
        <v>-4.1899441340782495E-3</v>
      </c>
      <c r="CF19" s="2">
        <f t="shared" si="28"/>
        <v>-1.6812865497076057E-2</v>
      </c>
      <c r="CG19" s="2">
        <f t="shared" si="29"/>
        <v>-2.2753128555176305E-3</v>
      </c>
      <c r="CH19" s="2">
        <f t="shared" si="30"/>
        <v>-2.2827282728272835E-2</v>
      </c>
      <c r="CI19" s="2">
        <f t="shared" si="31"/>
        <v>-3.0937215650591487E-2</v>
      </c>
      <c r="CJ19" s="2">
        <f t="shared" si="32"/>
        <v>-1.7648655986967188E-2</v>
      </c>
      <c r="CK19" s="2">
        <f t="shared" si="33"/>
        <v>-4.8968170689052126E-3</v>
      </c>
      <c r="CL19" s="2">
        <f t="shared" si="34"/>
        <v>-2.6695979899497568E-2</v>
      </c>
      <c r="CM19" s="2">
        <f t="shared" si="35"/>
        <v>-2.8526908785808547E-2</v>
      </c>
      <c r="CN19" s="2">
        <f t="shared" si="36"/>
        <v>-3.6178765665642043E-2</v>
      </c>
      <c r="CO19" s="2">
        <f t="shared" si="37"/>
        <v>-2.7264883520276006E-2</v>
      </c>
      <c r="CP19" s="2">
        <f t="shared" si="38"/>
        <v>-2.6932340705058122E-2</v>
      </c>
      <c r="CQ19" s="2">
        <f t="shared" si="39"/>
        <v>-2.3560209424083767E-2</v>
      </c>
      <c r="CR19" s="2">
        <f t="shared" si="40"/>
        <v>-3.6159600997506147E-2</v>
      </c>
      <c r="CS19" s="2">
        <f t="shared" si="41"/>
        <v>-4.6447291788002554E-2</v>
      </c>
      <c r="CT19" s="2">
        <f t="shared" si="42"/>
        <v>-9.6836668818600646E-4</v>
      </c>
      <c r="CU19" s="2">
        <f t="shared" si="43"/>
        <v>2.3223409196471145E-4</v>
      </c>
      <c r="CV19" s="2">
        <f t="shared" si="44"/>
        <v>2.2197558268590711E-3</v>
      </c>
      <c r="CW19" s="2">
        <f t="shared" si="45"/>
        <v>-1.1607368155437836E-2</v>
      </c>
      <c r="CX19" s="2">
        <f t="shared" si="46"/>
        <v>-5.2939154348573325E-2</v>
      </c>
      <c r="CY19" s="10">
        <f t="shared" si="4"/>
        <v>-2.1052542017164222E-2</v>
      </c>
      <c r="CZ19" s="3">
        <f t="shared" si="5"/>
        <v>-8.053558128599092E-3</v>
      </c>
      <c r="DA19" s="3">
        <f t="shared" si="141"/>
        <v>-3.2956712873035698E-3</v>
      </c>
      <c r="DB19" s="3">
        <f t="shared" si="142"/>
        <v>-1.8923202147088314E-2</v>
      </c>
      <c r="DC19" s="3">
        <f t="shared" si="143"/>
        <v>-3.0718104802869628E-2</v>
      </c>
      <c r="DD19" s="3">
        <f t="shared" si="144"/>
        <v>-4.2881401805831887E-2</v>
      </c>
      <c r="DE19" s="3">
        <f t="shared" si="145"/>
        <v>-3.2646301177550852E-2</v>
      </c>
      <c r="DF19" s="3">
        <f t="shared" si="47"/>
        <v>8.2139775063379661E-2</v>
      </c>
      <c r="DG19" s="3">
        <f t="shared" si="48"/>
        <v>-3.4019666181873909E-2</v>
      </c>
      <c r="DH19" s="3">
        <f t="shared" si="49"/>
        <v>-1.5618131343435482E-2</v>
      </c>
      <c r="DI19" s="3">
        <f t="shared" si="50"/>
        <v>-3.3569325442508458E-2</v>
      </c>
      <c r="DJ19" s="3">
        <f t="shared" si="51"/>
        <v>-3.054846422363644E-2</v>
      </c>
      <c r="DK19" s="3">
        <f t="shared" si="52"/>
        <v>-1.9660306350345547E-2</v>
      </c>
      <c r="DL19" s="3">
        <f t="shared" si="53"/>
        <v>-4.0217730691958775E-2</v>
      </c>
      <c r="DM19" s="3">
        <f t="shared" si="54"/>
        <v>-3.7886841573480656E-2</v>
      </c>
      <c r="DN19" s="3">
        <f t="shared" si="55"/>
        <v>-2.6073668271310413E-2</v>
      </c>
      <c r="DO19" s="3">
        <f t="shared" si="56"/>
        <v>-3.5398439016602112E-2</v>
      </c>
      <c r="DP19" s="3">
        <f t="shared" si="57"/>
        <v>-4.5607146455444836E-2</v>
      </c>
      <c r="DQ19" s="3">
        <f t="shared" si="58"/>
        <v>-2.2821421901300432E-2</v>
      </c>
      <c r="DR19" s="3">
        <f t="shared" si="59"/>
        <v>-3.200573214726965E-2</v>
      </c>
      <c r="DS19" s="3">
        <f t="shared" si="60"/>
        <v>-1.6826865021681403E-2</v>
      </c>
      <c r="DT19" s="3">
        <f t="shared" si="61"/>
        <v>-5.3281045309854225E-3</v>
      </c>
      <c r="DU19" s="3">
        <f t="shared" si="62"/>
        <v>-1.2169501649529235E-2</v>
      </c>
      <c r="DV19" s="3">
        <f t="shared" si="63"/>
        <v>1.9054266041105716E-2</v>
      </c>
      <c r="DW19" s="3">
        <f t="shared" si="64"/>
        <v>-1.520280722315237E-2</v>
      </c>
      <c r="DX19" s="3">
        <f t="shared" si="65"/>
        <v>-2.471209270683894E-2</v>
      </c>
      <c r="DY19" s="3">
        <f t="shared" si="66"/>
        <v>-1.4404209074882046E-2</v>
      </c>
      <c r="DZ19" s="3">
        <f t="shared" si="67"/>
        <v>-3.6434467015647121E-2</v>
      </c>
      <c r="EA19" s="3">
        <f t="shared" si="68"/>
        <v>-2.8271832252173223E-2</v>
      </c>
      <c r="EB19" s="3">
        <f t="shared" si="69"/>
        <v>-1.6933061236368063E-2</v>
      </c>
      <c r="EC19" s="3">
        <f t="shared" si="70"/>
        <v>-1.5065219908125371E-2</v>
      </c>
      <c r="ED19" s="3">
        <f t="shared" si="71"/>
        <v>-4.2870111759616414E-3</v>
      </c>
      <c r="EE19" s="3">
        <f t="shared" si="72"/>
        <v>-1.6909932538959449E-2</v>
      </c>
      <c r="EF19" s="3">
        <f t="shared" si="73"/>
        <v>-2.3723798974010224E-3</v>
      </c>
      <c r="EG19" s="3">
        <f t="shared" si="74"/>
        <v>-2.2924349770156227E-2</v>
      </c>
      <c r="EH19" s="3">
        <f t="shared" si="75"/>
        <v>-3.1034282692474879E-2</v>
      </c>
      <c r="EI19" s="3">
        <f t="shared" si="76"/>
        <v>-1.774572302885058E-2</v>
      </c>
      <c r="EJ19" s="3">
        <f t="shared" si="77"/>
        <v>-4.9938841107886045E-3</v>
      </c>
      <c r="EK19" s="3">
        <f t="shared" si="78"/>
        <v>-2.679304694138096E-2</v>
      </c>
      <c r="EL19" s="3">
        <f t="shared" si="79"/>
        <v>-2.8623975827691939E-2</v>
      </c>
      <c r="EM19" s="3">
        <f t="shared" si="80"/>
        <v>-3.6275832707525435E-2</v>
      </c>
      <c r="EN19" s="3">
        <f t="shared" si="81"/>
        <v>-2.7361950562159398E-2</v>
      </c>
      <c r="EO19" s="3">
        <f t="shared" si="82"/>
        <v>-2.7029407746941514E-2</v>
      </c>
      <c r="EP19" s="3">
        <f t="shared" si="83"/>
        <v>-2.3657276465967159E-2</v>
      </c>
      <c r="EQ19" s="3">
        <f t="shared" si="84"/>
        <v>-3.6256668039389539E-2</v>
      </c>
      <c r="ER19" s="3">
        <f t="shared" si="85"/>
        <v>-4.6544358829885946E-2</v>
      </c>
      <c r="ES19" s="3">
        <f t="shared" si="86"/>
        <v>-1.0654337300693983E-3</v>
      </c>
      <c r="ET19" s="3">
        <f t="shared" si="87"/>
        <v>1.3516705008131957E-4</v>
      </c>
      <c r="EU19" s="3">
        <f t="shared" si="88"/>
        <v>2.1226887849756793E-3</v>
      </c>
      <c r="EV19" s="3">
        <f t="shared" si="89"/>
        <v>-1.1704435197321228E-2</v>
      </c>
      <c r="EW19" s="18">
        <f t="shared" si="90"/>
        <v>-5.3036221390456717E-2</v>
      </c>
      <c r="EX19" s="11">
        <f t="shared" si="91"/>
        <v>-2.1149609059047614E-2</v>
      </c>
      <c r="EY19" s="21">
        <f t="shared" si="6"/>
        <v>-2.1106711468355008E-2</v>
      </c>
      <c r="EZ19" s="21">
        <f t="shared" si="146"/>
        <v>-7.6003225127541105E-3</v>
      </c>
      <c r="FA19" s="21">
        <f t="shared" si="147"/>
        <v>-1.1897858053369053E-2</v>
      </c>
      <c r="FB19" s="21">
        <f t="shared" si="148"/>
        <v>-2.3360511162979092E-2</v>
      </c>
      <c r="FC19" s="21">
        <f t="shared" si="149"/>
        <v>-2.1979503984240509E-2</v>
      </c>
      <c r="FD19" s="21">
        <f t="shared" si="150"/>
        <v>-1.9566169686094842E-2</v>
      </c>
      <c r="FE19" s="21">
        <f t="shared" si="151"/>
        <v>-2.0313517178046255E-2</v>
      </c>
      <c r="FF19" s="21">
        <f t="shared" si="152"/>
        <v>-2.651522316397906E-2</v>
      </c>
      <c r="FG19" s="21">
        <f t="shared" si="153"/>
        <v>-2.6056688143547072E-2</v>
      </c>
      <c r="FH19" s="21">
        <f t="shared" si="154"/>
        <v>-2.1480077865136008E-2</v>
      </c>
      <c r="FI19" s="21">
        <f t="shared" si="155"/>
        <v>-1.8014583989871831E-2</v>
      </c>
      <c r="FJ19" s="21">
        <f t="shared" si="92"/>
        <v>-1.8368235904180293E-2</v>
      </c>
      <c r="FK19" s="21">
        <f t="shared" si="93"/>
        <v>-2.003340106556209E-2</v>
      </c>
      <c r="FL19" s="21">
        <f t="shared" si="94"/>
        <v>-2.6625055753582681E-2</v>
      </c>
      <c r="FM19" s="21">
        <f t="shared" si="95"/>
        <v>-1.6328285657200355E-2</v>
      </c>
      <c r="FN19" s="21">
        <f t="shared" si="96"/>
        <v>-1.8939412594432242E-2</v>
      </c>
      <c r="FO19" s="21">
        <f t="shared" si="97"/>
        <v>-3.4063337370326657E-2</v>
      </c>
      <c r="FP19" s="21">
        <f t="shared" si="98"/>
        <v>-2.4763328071866011E-2</v>
      </c>
      <c r="FQ19" s="21">
        <f t="shared" si="99"/>
        <v>-1.8171680173463791E-2</v>
      </c>
      <c r="FR19" s="21">
        <f t="shared" si="100"/>
        <v>-2.2241960948722106E-2</v>
      </c>
      <c r="FS19" s="21">
        <f t="shared" si="101"/>
        <v>-1.3424397018691785E-2</v>
      </c>
      <c r="FT19" s="21">
        <f t="shared" si="102"/>
        <v>-2.0389385660272943E-2</v>
      </c>
      <c r="FU19" s="21">
        <f t="shared" si="103"/>
        <v>-1.8211996190133254E-2</v>
      </c>
      <c r="FV19" s="21">
        <f t="shared" si="104"/>
        <v>-1.6344505908764358E-2</v>
      </c>
      <c r="FW19" s="21">
        <f t="shared" si="105"/>
        <v>-1.195599621645304E-2</v>
      </c>
      <c r="FX19" s="21">
        <f t="shared" si="106"/>
        <v>-1.5911268705022283E-2</v>
      </c>
      <c r="FY19" s="21">
        <f t="shared" si="107"/>
        <v>-2.5101712064020492E-2</v>
      </c>
      <c r="FZ19" s="21">
        <f t="shared" si="108"/>
        <v>-2.2432189890128885E-2</v>
      </c>
      <c r="GA19" s="21">
        <f t="shared" si="109"/>
        <v>-2.0515681854355799E-2</v>
      </c>
      <c r="GB19" s="21">
        <f t="shared" si="110"/>
        <v>-2.1291900151092086E-2</v>
      </c>
      <c r="GC19" s="21">
        <f t="shared" si="111"/>
        <v>-1.1451839531157124E-2</v>
      </c>
      <c r="GD19" s="21">
        <f t="shared" si="112"/>
        <v>-2.4502786146070318E-2</v>
      </c>
      <c r="GE19" s="21">
        <f t="shared" si="113"/>
        <v>-2.0345682224900602E-2</v>
      </c>
      <c r="GF19" s="21">
        <f t="shared" si="114"/>
        <v>-1.5311280178972793E-2</v>
      </c>
      <c r="GG19" s="21">
        <f t="shared" si="115"/>
        <v>-1.3168788467963139E-2</v>
      </c>
      <c r="GH19" s="21">
        <f t="shared" si="116"/>
        <v>-1.6167134702810233E-2</v>
      </c>
      <c r="GI19" s="21">
        <f t="shared" si="117"/>
        <v>-1.7695030449473487E-2</v>
      </c>
      <c r="GJ19" s="21">
        <f t="shared" si="118"/>
        <v>-2.6173595538916378E-2</v>
      </c>
      <c r="GK19" s="21">
        <f t="shared" si="119"/>
        <v>-2.012318535244886E-2</v>
      </c>
      <c r="GL19" s="21">
        <f t="shared" si="120"/>
        <v>-2.625183670452113E-2</v>
      </c>
      <c r="GM19" s="21">
        <f t="shared" si="121"/>
        <v>-2.4459792947787329E-2</v>
      </c>
      <c r="GN19" s="21">
        <f t="shared" si="122"/>
        <v>-2.1842260180909082E-2</v>
      </c>
      <c r="GO19" s="21">
        <f t="shared" si="123"/>
        <v>-2.8147367491448184E-2</v>
      </c>
      <c r="GP19" s="21">
        <f t="shared" si="124"/>
        <v>-2.9272133396756075E-2</v>
      </c>
      <c r="GQ19" s="21">
        <f t="shared" si="125"/>
        <v>-2.3175945091281906E-2</v>
      </c>
      <c r="GR19" s="21">
        <f t="shared" si="126"/>
        <v>-2.657495426259741E-2</v>
      </c>
      <c r="GS19" s="21">
        <f t="shared" si="127"/>
        <v>-1.7878336240062801E-2</v>
      </c>
      <c r="GT19" s="21">
        <f t="shared" si="128"/>
        <v>-1.259329544278557E-2</v>
      </c>
      <c r="GU19" s="21">
        <f t="shared" si="129"/>
        <v>-1.7017940445538067E-2</v>
      </c>
      <c r="GV19" s="22">
        <f t="shared" si="130"/>
        <v>-2.0888909068050479E-2</v>
      </c>
      <c r="GW19" s="22">
        <f t="shared" si="130"/>
        <v>-2.1149609059047614E-2</v>
      </c>
      <c r="GX19" s="3">
        <f>CZ19-EY19</f>
        <v>1.3053153339755916E-2</v>
      </c>
      <c r="GY19" s="3">
        <f>DA19-EZ19</f>
        <v>4.3046512254505407E-3</v>
      </c>
      <c r="GZ19" s="3">
        <f>DB19-FA19</f>
        <v>-7.0253440937192609E-3</v>
      </c>
      <c r="HA19" s="3">
        <f>DC19-FB19</f>
        <v>-7.3575936398905355E-3</v>
      </c>
      <c r="HB19" s="3">
        <f>DD19-FC19</f>
        <v>-2.0901897821591377E-2</v>
      </c>
      <c r="HC19" s="3">
        <f>DE19-FD19</f>
        <v>-1.308013149145601E-2</v>
      </c>
      <c r="HD19" s="3">
        <f>DF19-FE19</f>
        <v>0.10245329224142591</v>
      </c>
      <c r="HE19" s="3">
        <f>DG19-FF19</f>
        <v>-7.5044430178948483E-3</v>
      </c>
      <c r="HF19" s="3">
        <f>DH19-FG19</f>
        <v>1.043855680011159E-2</v>
      </c>
      <c r="HG19" s="3">
        <f>DI19-FH19</f>
        <v>-1.2089247577372449E-2</v>
      </c>
      <c r="HH19" s="3">
        <f>DJ19-FI19</f>
        <v>-1.2533880233764609E-2</v>
      </c>
      <c r="HI19" s="3">
        <f>DK19-FJ19</f>
        <v>-1.2920704461652534E-3</v>
      </c>
      <c r="HJ19" s="3">
        <f>DL19-FK19</f>
        <v>-2.0184329626396685E-2</v>
      </c>
      <c r="HK19" s="3">
        <f>DM19-FL19</f>
        <v>-1.1261785819897976E-2</v>
      </c>
      <c r="HL19" s="3">
        <f>DN19-FM19</f>
        <v>-9.7453826141100583E-3</v>
      </c>
      <c r="HM19" s="3">
        <f>DO19-FN19</f>
        <v>-1.645902642216987E-2</v>
      </c>
      <c r="HN19" s="3">
        <f>DP19-FO19</f>
        <v>-1.1543809085118178E-2</v>
      </c>
      <c r="HO19" s="3">
        <f>DQ19-FP19</f>
        <v>1.9419061705655792E-3</v>
      </c>
      <c r="HP19" s="3">
        <f>DR19-FQ19</f>
        <v>-1.3834051973805859E-2</v>
      </c>
      <c r="HQ19" s="3">
        <f>DS19-FR19</f>
        <v>5.4150959270407029E-3</v>
      </c>
      <c r="HR19" s="3">
        <f>DT19-FS19</f>
        <v>8.0962924877063629E-3</v>
      </c>
      <c r="HS19" s="3">
        <f>DU19-FT19</f>
        <v>8.2198840107437082E-3</v>
      </c>
      <c r="HT19" s="3">
        <f>DV19-FU19</f>
        <v>3.7266262231238967E-2</v>
      </c>
      <c r="HU19" s="3">
        <f>DW19-FV19</f>
        <v>1.1416986856119873E-3</v>
      </c>
      <c r="HV19" s="3">
        <f>DX19-FW19</f>
        <v>-1.27560964903859E-2</v>
      </c>
      <c r="HW19" s="3">
        <f>DY19-FX19</f>
        <v>1.5070596301402367E-3</v>
      </c>
      <c r="HX19" s="3">
        <f>DZ19-FY19</f>
        <v>-1.1332754951626629E-2</v>
      </c>
      <c r="HY19" s="3">
        <f>EA19-FZ19</f>
        <v>-5.839642362044338E-3</v>
      </c>
      <c r="HZ19" s="3">
        <f>EB19-GA19</f>
        <v>3.5826206179877355E-3</v>
      </c>
      <c r="IA19" s="3">
        <f>EC19-GB19</f>
        <v>6.2266802429667145E-3</v>
      </c>
      <c r="IB19" s="3">
        <f>ED19-GC19</f>
        <v>7.1648283551954822E-3</v>
      </c>
      <c r="IC19" s="3">
        <f>EE19-GD19</f>
        <v>7.5928536071108686E-3</v>
      </c>
      <c r="ID19" s="3">
        <f>EF19-GE19</f>
        <v>1.797330232749958E-2</v>
      </c>
      <c r="IE19" s="3">
        <f>EG19-GF19</f>
        <v>-7.6130695911834339E-3</v>
      </c>
      <c r="IF19" s="3">
        <f>EH19-GG19</f>
        <v>-1.7865494224511738E-2</v>
      </c>
      <c r="IG19" s="3">
        <f>EI19-GH19</f>
        <v>-1.5785883260403463E-3</v>
      </c>
      <c r="IH19" s="3">
        <f>EJ19-GI19</f>
        <v>1.2701146338684882E-2</v>
      </c>
      <c r="II19" s="3">
        <f>EK19-GJ19</f>
        <v>-6.1945140246458252E-4</v>
      </c>
      <c r="IJ19" s="3">
        <f>EL19-GK19</f>
        <v>-8.5007904752430787E-3</v>
      </c>
      <c r="IK19" s="3">
        <f>EM19-GL19</f>
        <v>-1.0023996003004305E-2</v>
      </c>
      <c r="IL19" s="3">
        <f>EN19-GM19</f>
        <v>-2.9021576143720695E-3</v>
      </c>
      <c r="IM19" s="3">
        <f>EO19-GN19</f>
        <v>-5.1871475660324323E-3</v>
      </c>
      <c r="IN19" s="3">
        <f>EP19-GO19</f>
        <v>4.4900910254810251E-3</v>
      </c>
      <c r="IO19" s="3">
        <f>EQ19-GP19</f>
        <v>-6.9845346426334644E-3</v>
      </c>
      <c r="IP19" s="3">
        <f>ER19-GQ19</f>
        <v>-2.336841373860404E-2</v>
      </c>
      <c r="IQ19" s="3">
        <f>ES19-GR19</f>
        <v>2.5509520532528012E-2</v>
      </c>
      <c r="IR19" s="3">
        <f>ET19-GS19</f>
        <v>1.8013503290144121E-2</v>
      </c>
      <c r="IS19" s="3">
        <f>EU19-GT19</f>
        <v>1.4715984227761249E-2</v>
      </c>
      <c r="IT19" s="3">
        <f>EV19-GU19</f>
        <v>5.3135052482168391E-3</v>
      </c>
      <c r="IU19" s="3">
        <f>EW19-GV19</f>
        <v>-3.2147312322406238E-2</v>
      </c>
      <c r="IV19" s="3">
        <f t="shared" si="7"/>
        <v>0</v>
      </c>
    </row>
    <row r="20" spans="1:256" x14ac:dyDescent="0.2">
      <c r="A20">
        <v>103.35</v>
      </c>
      <c r="B20">
        <v>17.414999999999999</v>
      </c>
      <c r="C20">
        <v>192.55</v>
      </c>
      <c r="D20">
        <v>95.454499999999996</v>
      </c>
      <c r="E20">
        <v>72.38</v>
      </c>
      <c r="F20">
        <v>180.65</v>
      </c>
      <c r="G20">
        <v>129.85</v>
      </c>
      <c r="H20">
        <v>79.64</v>
      </c>
      <c r="I20">
        <v>107.7</v>
      </c>
      <c r="J20">
        <v>7.7080000000000002</v>
      </c>
      <c r="K20">
        <v>77.849999999999994</v>
      </c>
      <c r="L20">
        <v>63.65</v>
      </c>
      <c r="M20">
        <v>66.099999999999994</v>
      </c>
      <c r="N20">
        <v>29.734999999999999</v>
      </c>
      <c r="O20">
        <v>25.145</v>
      </c>
      <c r="P20">
        <v>59.85</v>
      </c>
      <c r="Q20">
        <v>15.41</v>
      </c>
      <c r="R20">
        <v>75.33</v>
      </c>
      <c r="S20">
        <v>32.755000000000003</v>
      </c>
      <c r="T20">
        <v>15.565</v>
      </c>
      <c r="U20">
        <v>111.6</v>
      </c>
      <c r="V20">
        <v>4.8140000000000001</v>
      </c>
      <c r="W20">
        <v>13.64</v>
      </c>
      <c r="X20">
        <v>13.26</v>
      </c>
      <c r="Y20">
        <v>8.2620000000000005</v>
      </c>
      <c r="Z20">
        <v>42.99</v>
      </c>
      <c r="AA20">
        <v>72.25</v>
      </c>
      <c r="AB20">
        <v>49.954999999999998</v>
      </c>
      <c r="AC20">
        <v>6.6520000000000001</v>
      </c>
      <c r="AD20">
        <v>15.81</v>
      </c>
      <c r="AE20">
        <v>2.9039999999999999</v>
      </c>
      <c r="AF20">
        <v>33.5</v>
      </c>
      <c r="AG20">
        <v>213.15</v>
      </c>
      <c r="AH20">
        <v>180.9</v>
      </c>
      <c r="AI20">
        <v>5.39</v>
      </c>
      <c r="AJ20">
        <v>176.05</v>
      </c>
      <c r="AK20">
        <v>14.324999999999999</v>
      </c>
      <c r="AL20">
        <v>32.299999999999997</v>
      </c>
      <c r="AM20">
        <v>80.16</v>
      </c>
      <c r="AN20">
        <v>81.59</v>
      </c>
      <c r="AO20">
        <v>5.8</v>
      </c>
      <c r="AP20">
        <v>90.3</v>
      </c>
      <c r="AQ20">
        <v>47.41</v>
      </c>
      <c r="AR20">
        <v>115.75</v>
      </c>
      <c r="AS20">
        <v>66.959999999999994</v>
      </c>
      <c r="AT20">
        <v>9.6219999999999999</v>
      </c>
      <c r="AU20">
        <v>213.45</v>
      </c>
      <c r="AV20">
        <v>49.435000000000002</v>
      </c>
      <c r="AW20">
        <v>19.829999999999998</v>
      </c>
      <c r="AX20" s="4">
        <v>131.80000000000001</v>
      </c>
      <c r="AY20" s="7">
        <v>3467.73</v>
      </c>
      <c r="AZ20" s="12">
        <f>(1+0.542/100)^(1/52)-1</f>
        <v>1.0395472327462407E-4</v>
      </c>
      <c r="BA20" s="2">
        <f t="shared" si="3"/>
        <v>4.9238578680202982E-2</v>
      </c>
      <c r="BB20" s="2">
        <f t="shared" si="131"/>
        <v>1.6044340723453843E-2</v>
      </c>
      <c r="BC20" s="2">
        <f t="shared" si="132"/>
        <v>8.6625282167043016E-2</v>
      </c>
      <c r="BD20" s="2">
        <f t="shared" si="133"/>
        <v>-9.9015549362041488E-3</v>
      </c>
      <c r="BE20" s="2">
        <f t="shared" si="134"/>
        <v>1.4151604315538524E-2</v>
      </c>
      <c r="BF20" s="2">
        <f t="shared" si="135"/>
        <v>2.1487135990952755E-2</v>
      </c>
      <c r="BG20" s="2">
        <f t="shared" si="136"/>
        <v>-1.3297872340425565E-2</v>
      </c>
      <c r="BH20" s="2">
        <f t="shared" si="137"/>
        <v>-1.5331355093966326E-2</v>
      </c>
      <c r="BI20" s="2">
        <f t="shared" si="138"/>
        <v>-2.9729729729729759E-2</v>
      </c>
      <c r="BJ20" s="2">
        <f t="shared" si="139"/>
        <v>3.8674033149171283E-2</v>
      </c>
      <c r="BK20" s="2">
        <f t="shared" si="140"/>
        <v>-4.113807119103341E-2</v>
      </c>
      <c r="BL20" s="2">
        <f t="shared" si="8"/>
        <v>-1.5467904098994678E-2</v>
      </c>
      <c r="BM20" s="2">
        <f t="shared" si="9"/>
        <v>3.865493400377118E-2</v>
      </c>
      <c r="BN20" s="2">
        <f t="shared" si="10"/>
        <v>-1.86468646864687E-2</v>
      </c>
      <c r="BO20" s="2">
        <f t="shared" si="11"/>
        <v>2.3819218241042384E-2</v>
      </c>
      <c r="BP20" s="2">
        <f t="shared" si="12"/>
        <v>-4.3624161073825496E-2</v>
      </c>
      <c r="BQ20" s="2">
        <f t="shared" si="13"/>
        <v>-1.3759999999999994E-2</v>
      </c>
      <c r="BR20" s="2">
        <f t="shared" si="14"/>
        <v>-1.0378349973725776E-2</v>
      </c>
      <c r="BS20" s="2">
        <f t="shared" si="15"/>
        <v>-9.5252494708194524E-3</v>
      </c>
      <c r="BT20" s="2">
        <f t="shared" si="16"/>
        <v>-6.4205457463883953E-4</v>
      </c>
      <c r="BU20" s="2">
        <f t="shared" si="17"/>
        <v>-2.1910604732690575E-2</v>
      </c>
      <c r="BV20" s="2">
        <f t="shared" si="18"/>
        <v>-1.9551934826883888E-2</v>
      </c>
      <c r="BW20" s="2">
        <f t="shared" si="19"/>
        <v>5.1584377302873463E-3</v>
      </c>
      <c r="BX20" s="2">
        <f t="shared" si="20"/>
        <v>1.6871165644171793E-2</v>
      </c>
      <c r="BY20" s="2">
        <f t="shared" si="21"/>
        <v>-1.1840688912809538E-2</v>
      </c>
      <c r="BZ20" s="2">
        <f t="shared" si="22"/>
        <v>6.4380194311131067E-3</v>
      </c>
      <c r="CA20" s="2">
        <f t="shared" si="23"/>
        <v>-1.6471549142390352E-2</v>
      </c>
      <c r="CB20" s="2">
        <f t="shared" si="24"/>
        <v>4.9474789915966211E-2</v>
      </c>
      <c r="CC20" s="2">
        <f t="shared" si="25"/>
        <v>-1.8010038382048954E-2</v>
      </c>
      <c r="CD20" s="2">
        <f t="shared" si="26"/>
        <v>2.2308438409311293E-2</v>
      </c>
      <c r="CE20" s="2">
        <f t="shared" si="27"/>
        <v>1.8232819074333717E-2</v>
      </c>
      <c r="CF20" s="2">
        <f t="shared" si="28"/>
        <v>-3.7174721189591198E-3</v>
      </c>
      <c r="CG20" s="2">
        <f t="shared" si="29"/>
        <v>-2.7822120866590638E-2</v>
      </c>
      <c r="CH20" s="2">
        <f t="shared" si="30"/>
        <v>1.8294399099352709E-2</v>
      </c>
      <c r="CI20" s="2">
        <f t="shared" si="31"/>
        <v>1.2206572769952961E-2</v>
      </c>
      <c r="CJ20" s="2">
        <f t="shared" si="32"/>
        <v>-2.6810392482034207E-2</v>
      </c>
      <c r="CK20" s="2">
        <f t="shared" si="33"/>
        <v>7.0298769771528491E-3</v>
      </c>
      <c r="CL20" s="2">
        <f t="shared" si="34"/>
        <v>4.2271700548563995E-2</v>
      </c>
      <c r="CM20" s="2">
        <f t="shared" si="35"/>
        <v>-1.0980876002467665E-2</v>
      </c>
      <c r="CN20" s="2">
        <f t="shared" si="36"/>
        <v>8.5868498527985615E-4</v>
      </c>
      <c r="CO20" s="2">
        <f t="shared" si="37"/>
        <v>2.8916090118857429E-2</v>
      </c>
      <c r="CP20" s="2">
        <f t="shared" si="38"/>
        <v>1.597659765976589E-2</v>
      </c>
      <c r="CQ20" s="2">
        <f t="shared" si="39"/>
        <v>1.6836461126005231E-2</v>
      </c>
      <c r="CR20" s="2">
        <f t="shared" si="40"/>
        <v>-1.7248814144027458E-3</v>
      </c>
      <c r="CS20" s="2">
        <f t="shared" si="41"/>
        <v>2.244617498854784E-2</v>
      </c>
      <c r="CT20" s="2">
        <f t="shared" si="42"/>
        <v>3.6295099623047999E-2</v>
      </c>
      <c r="CU20" s="2">
        <f t="shared" si="43"/>
        <v>-8.822846528906414E-3</v>
      </c>
      <c r="CV20" s="2">
        <f t="shared" si="44"/>
        <v>-4.6310278868417765E-3</v>
      </c>
      <c r="CW20" s="2">
        <f t="shared" si="45"/>
        <v>1.2509573653306072E-2</v>
      </c>
      <c r="CX20" s="2">
        <f t="shared" si="46"/>
        <v>-4.3194192377495333E-2</v>
      </c>
      <c r="CY20" s="10">
        <f t="shared" si="4"/>
        <v>4.6411778509782842E-3</v>
      </c>
      <c r="CZ20" s="3">
        <f t="shared" si="5"/>
        <v>4.9134623956928358E-2</v>
      </c>
      <c r="DA20" s="3">
        <f t="shared" si="141"/>
        <v>1.5940386000179219E-2</v>
      </c>
      <c r="DB20" s="3">
        <f t="shared" si="142"/>
        <v>8.6521327443768392E-2</v>
      </c>
      <c r="DC20" s="3">
        <f t="shared" si="143"/>
        <v>-1.0005509659478773E-2</v>
      </c>
      <c r="DD20" s="3">
        <f t="shared" si="144"/>
        <v>1.40476495922639E-2</v>
      </c>
      <c r="DE20" s="3">
        <f t="shared" si="145"/>
        <v>2.1383181267678131E-2</v>
      </c>
      <c r="DF20" s="3">
        <f t="shared" si="47"/>
        <v>-1.3401827063700189E-2</v>
      </c>
      <c r="DG20" s="3">
        <f t="shared" si="48"/>
        <v>-1.543530981724095E-2</v>
      </c>
      <c r="DH20" s="3">
        <f t="shared" si="49"/>
        <v>-2.9833684453004383E-2</v>
      </c>
      <c r="DI20" s="3">
        <f t="shared" si="50"/>
        <v>3.8570078425896659E-2</v>
      </c>
      <c r="DJ20" s="3">
        <f t="shared" si="51"/>
        <v>-4.1242025914308034E-2</v>
      </c>
      <c r="DK20" s="3">
        <f t="shared" si="52"/>
        <v>-1.5571858822269302E-2</v>
      </c>
      <c r="DL20" s="3">
        <f t="shared" si="53"/>
        <v>3.8550979280496556E-2</v>
      </c>
      <c r="DM20" s="3">
        <f t="shared" si="54"/>
        <v>-1.8750819409743325E-2</v>
      </c>
      <c r="DN20" s="3">
        <f t="shared" si="55"/>
        <v>2.371526351776776E-2</v>
      </c>
      <c r="DO20" s="3">
        <f t="shared" si="56"/>
        <v>-4.372811579710012E-2</v>
      </c>
      <c r="DP20" s="3">
        <f t="shared" si="57"/>
        <v>-1.3863954723274619E-2</v>
      </c>
      <c r="DQ20" s="3">
        <f t="shared" si="58"/>
        <v>-1.04823046970004E-2</v>
      </c>
      <c r="DR20" s="3">
        <f t="shared" si="59"/>
        <v>-9.6292041940940765E-3</v>
      </c>
      <c r="DS20" s="3">
        <f t="shared" si="60"/>
        <v>-7.460092979134636E-4</v>
      </c>
      <c r="DT20" s="3">
        <f t="shared" si="61"/>
        <v>-2.2014559455965199E-2</v>
      </c>
      <c r="DU20" s="3">
        <f t="shared" si="62"/>
        <v>-1.9655889550158512E-2</v>
      </c>
      <c r="DV20" s="3">
        <f t="shared" si="63"/>
        <v>5.0544830070127222E-3</v>
      </c>
      <c r="DW20" s="3">
        <f t="shared" si="64"/>
        <v>1.6767210920897169E-2</v>
      </c>
      <c r="DX20" s="3">
        <f t="shared" si="65"/>
        <v>-1.1944643636084162E-2</v>
      </c>
      <c r="DY20" s="3">
        <f t="shared" si="66"/>
        <v>6.3340647078384826E-3</v>
      </c>
      <c r="DZ20" s="3">
        <f t="shared" si="67"/>
        <v>-1.6575503865664976E-2</v>
      </c>
      <c r="EA20" s="3">
        <f t="shared" si="68"/>
        <v>4.9370835192691587E-2</v>
      </c>
      <c r="EB20" s="3">
        <f t="shared" si="69"/>
        <v>-1.8113993105323578E-2</v>
      </c>
      <c r="EC20" s="3">
        <f t="shared" si="70"/>
        <v>2.2204483686036669E-2</v>
      </c>
      <c r="ED20" s="3">
        <f t="shared" si="71"/>
        <v>1.8128864351059093E-2</v>
      </c>
      <c r="EE20" s="3">
        <f t="shared" si="72"/>
        <v>-3.8214268422337438E-3</v>
      </c>
      <c r="EF20" s="3">
        <f t="shared" si="73"/>
        <v>-2.7926075589865262E-2</v>
      </c>
      <c r="EG20" s="3">
        <f t="shared" si="74"/>
        <v>1.8190444376078085E-2</v>
      </c>
      <c r="EH20" s="3">
        <f t="shared" si="75"/>
        <v>1.2102618046678337E-2</v>
      </c>
      <c r="EI20" s="3">
        <f t="shared" si="76"/>
        <v>-2.6914347205308831E-2</v>
      </c>
      <c r="EJ20" s="3">
        <f t="shared" si="77"/>
        <v>6.925922253878225E-3</v>
      </c>
      <c r="EK20" s="3">
        <f t="shared" si="78"/>
        <v>4.2167745825289371E-2</v>
      </c>
      <c r="EL20" s="3">
        <f t="shared" si="79"/>
        <v>-1.108483072574229E-2</v>
      </c>
      <c r="EM20" s="3">
        <f t="shared" si="80"/>
        <v>7.5473026200523208E-4</v>
      </c>
      <c r="EN20" s="3">
        <f t="shared" si="81"/>
        <v>2.8812135395582805E-2</v>
      </c>
      <c r="EO20" s="3">
        <f t="shared" si="82"/>
        <v>1.5872642936491266E-2</v>
      </c>
      <c r="EP20" s="3">
        <f t="shared" si="83"/>
        <v>1.6732506402730607E-2</v>
      </c>
      <c r="EQ20" s="3">
        <f t="shared" si="84"/>
        <v>-1.8288361376773699E-3</v>
      </c>
      <c r="ER20" s="3">
        <f t="shared" si="85"/>
        <v>2.2342220265273216E-2</v>
      </c>
      <c r="ES20" s="3">
        <f t="shared" si="86"/>
        <v>3.6191144899773375E-2</v>
      </c>
      <c r="ET20" s="3">
        <f t="shared" si="87"/>
        <v>-8.926801252181038E-3</v>
      </c>
      <c r="EU20" s="3">
        <f t="shared" si="88"/>
        <v>-4.7349826101164005E-3</v>
      </c>
      <c r="EV20" s="3">
        <f t="shared" si="89"/>
        <v>1.2405618930031448E-2</v>
      </c>
      <c r="EW20" s="18">
        <f t="shared" si="90"/>
        <v>-4.3298147100769957E-2</v>
      </c>
      <c r="EX20" s="11">
        <f t="shared" si="91"/>
        <v>4.5372231277036601E-3</v>
      </c>
      <c r="EY20" s="21">
        <f t="shared" si="6"/>
        <v>1.9079546016842648E-3</v>
      </c>
      <c r="EZ20" s="21">
        <f t="shared" si="146"/>
        <v>1.0813115660694337E-3</v>
      </c>
      <c r="FA20" s="21">
        <f t="shared" si="147"/>
        <v>5.8416831073689933E-3</v>
      </c>
      <c r="FB20" s="21">
        <f t="shared" si="148"/>
        <v>6.9891561918238344E-3</v>
      </c>
      <c r="FC20" s="21">
        <f t="shared" si="149"/>
        <v>1.3230448472248031E-2</v>
      </c>
      <c r="FD20" s="21">
        <f t="shared" si="150"/>
        <v>6.7554611529059231E-3</v>
      </c>
      <c r="FE20" s="21">
        <f t="shared" si="151"/>
        <v>1.2885055168965105E-2</v>
      </c>
      <c r="FF20" s="21">
        <f t="shared" si="152"/>
        <v>4.6037995060503401E-3</v>
      </c>
      <c r="FG20" s="21">
        <f t="shared" si="153"/>
        <v>3.1398579264494061E-3</v>
      </c>
      <c r="FH20" s="21">
        <f t="shared" si="154"/>
        <v>2.6084564653735091E-3</v>
      </c>
      <c r="FI20" s="21">
        <f t="shared" si="155"/>
        <v>5.0652943059576556E-3</v>
      </c>
      <c r="FJ20" s="21">
        <f t="shared" si="92"/>
        <v>5.19367426421784E-3</v>
      </c>
      <c r="FK20" s="21">
        <f t="shared" si="93"/>
        <v>5.145222203633653E-3</v>
      </c>
      <c r="FL20" s="21">
        <f t="shared" si="94"/>
        <v>3.0395226373489074E-3</v>
      </c>
      <c r="FM20" s="21">
        <f t="shared" si="95"/>
        <v>2.1706817620626611E-3</v>
      </c>
      <c r="FN20" s="21">
        <f t="shared" si="96"/>
        <v>3.4657929190847554E-3</v>
      </c>
      <c r="FO20" s="21">
        <f t="shared" si="97"/>
        <v>2.2970692109104138E-3</v>
      </c>
      <c r="FP20" s="21">
        <f t="shared" si="98"/>
        <v>8.0934631123596775E-3</v>
      </c>
      <c r="FQ20" s="21">
        <f t="shared" si="99"/>
        <v>7.6209198639404082E-3</v>
      </c>
      <c r="FR20" s="21">
        <f t="shared" si="100"/>
        <v>6.6811132052884553E-4</v>
      </c>
      <c r="FS20" s="21">
        <f t="shared" si="101"/>
        <v>2.4724783498536822E-3</v>
      </c>
      <c r="FT20" s="21">
        <f t="shared" si="102"/>
        <v>8.6599051663004308E-3</v>
      </c>
      <c r="FU20" s="21">
        <f t="shared" si="103"/>
        <v>6.3539213839728034E-3</v>
      </c>
      <c r="FV20" s="21">
        <f t="shared" si="104"/>
        <v>2.9860791499016263E-3</v>
      </c>
      <c r="FW20" s="21">
        <f t="shared" si="105"/>
        <v>8.6891627376289721E-3</v>
      </c>
      <c r="FX20" s="21">
        <f t="shared" si="106"/>
        <v>4.0770194716831919E-3</v>
      </c>
      <c r="FY20" s="21">
        <f t="shared" si="107"/>
        <v>2.3232133431577034E-3</v>
      </c>
      <c r="FZ20" s="21">
        <f t="shared" si="108"/>
        <v>4.3893161136488289E-3</v>
      </c>
      <c r="GA20" s="21">
        <f t="shared" si="109"/>
        <v>2.7585142587463101E-3</v>
      </c>
      <c r="GB20" s="21">
        <f t="shared" si="110"/>
        <v>5.197324824773566E-3</v>
      </c>
      <c r="GC20" s="21">
        <f t="shared" si="111"/>
        <v>7.0003003413533389E-3</v>
      </c>
      <c r="GD20" s="21">
        <f t="shared" si="112"/>
        <v>5.925181915235004E-4</v>
      </c>
      <c r="GE20" s="21">
        <f t="shared" si="113"/>
        <v>1.0292049676648733E-2</v>
      </c>
      <c r="GF20" s="21">
        <f t="shared" si="114"/>
        <v>4.9701083889051399E-3</v>
      </c>
      <c r="GG20" s="21">
        <f t="shared" si="115"/>
        <v>2.2325411446888249E-3</v>
      </c>
      <c r="GH20" s="21">
        <f t="shared" si="116"/>
        <v>4.0709812548766237E-3</v>
      </c>
      <c r="GI20" s="21">
        <f t="shared" si="117"/>
        <v>2.8738354466687818E-3</v>
      </c>
      <c r="GJ20" s="21">
        <f t="shared" si="118"/>
        <v>8.324131225324459E-3</v>
      </c>
      <c r="GK20" s="21">
        <f t="shared" si="119"/>
        <v>9.8391269892038492E-3</v>
      </c>
      <c r="GL20" s="21">
        <f t="shared" si="120"/>
        <v>8.196180447474985E-4</v>
      </c>
      <c r="GM20" s="21">
        <f t="shared" si="121"/>
        <v>4.7748332801692455E-3</v>
      </c>
      <c r="GN20" s="21">
        <f t="shared" si="122"/>
        <v>4.0548207187368068E-3</v>
      </c>
      <c r="GO20" s="21">
        <f t="shared" si="123"/>
        <v>5.5623714778086919E-3</v>
      </c>
      <c r="GP20" s="21">
        <f t="shared" si="124"/>
        <v>3.0428306907572464E-3</v>
      </c>
      <c r="GQ20" s="21">
        <f t="shared" si="125"/>
        <v>6.9037970693753897E-3</v>
      </c>
      <c r="GR20" s="21">
        <f t="shared" si="126"/>
        <v>1.1664394037067417E-4</v>
      </c>
      <c r="GS20" s="21">
        <f t="shared" si="127"/>
        <v>4.5306458664732098E-4</v>
      </c>
      <c r="GT20" s="21">
        <f t="shared" si="128"/>
        <v>1.8000299368359052E-3</v>
      </c>
      <c r="GU20" s="21">
        <f t="shared" si="129"/>
        <v>9.8655527300326937E-3</v>
      </c>
      <c r="GV20" s="22">
        <f t="shared" si="130"/>
        <v>9.0468973417951581E-3</v>
      </c>
      <c r="GW20" s="22">
        <f t="shared" si="130"/>
        <v>4.5372231277036601E-3</v>
      </c>
      <c r="GX20" s="3">
        <f>CZ20-EY20</f>
        <v>4.7226669355244097E-2</v>
      </c>
      <c r="GY20" s="3">
        <f>DA20-EZ20</f>
        <v>1.4859074434109784E-2</v>
      </c>
      <c r="GZ20" s="3">
        <f>DB20-FA20</f>
        <v>8.0679644336399403E-2</v>
      </c>
      <c r="HA20" s="3">
        <f>DC20-FB20</f>
        <v>-1.6994665851302607E-2</v>
      </c>
      <c r="HB20" s="3">
        <f>DD20-FC20</f>
        <v>8.1720112001586881E-4</v>
      </c>
      <c r="HC20" s="3">
        <f>DE20-FD20</f>
        <v>1.4627720114772208E-2</v>
      </c>
      <c r="HD20" s="3">
        <f>DF20-FE20</f>
        <v>-2.6286882232665294E-2</v>
      </c>
      <c r="HE20" s="3">
        <f>DG20-FF20</f>
        <v>-2.0039109323291289E-2</v>
      </c>
      <c r="HF20" s="3">
        <f>DH20-FG20</f>
        <v>-3.2973542379453789E-2</v>
      </c>
      <c r="HG20" s="3">
        <f>DI20-FH20</f>
        <v>3.5961621960523146E-2</v>
      </c>
      <c r="HH20" s="3">
        <f>DJ20-FI20</f>
        <v>-4.6307320220265687E-2</v>
      </c>
      <c r="HI20" s="3">
        <f>DK20-FJ20</f>
        <v>-2.0765533086487143E-2</v>
      </c>
      <c r="HJ20" s="3">
        <f>DL20-FK20</f>
        <v>3.3405757076862899E-2</v>
      </c>
      <c r="HK20" s="3">
        <f>DM20-FL20</f>
        <v>-2.179034204709223E-2</v>
      </c>
      <c r="HL20" s="3">
        <f>DN20-FM20</f>
        <v>2.1544581755705099E-2</v>
      </c>
      <c r="HM20" s="3">
        <f>DO20-FN20</f>
        <v>-4.7193908716184875E-2</v>
      </c>
      <c r="HN20" s="3">
        <f>DP20-FO20</f>
        <v>-1.6161023934185031E-2</v>
      </c>
      <c r="HO20" s="3">
        <f>DQ20-FP20</f>
        <v>-1.8575767809360079E-2</v>
      </c>
      <c r="HP20" s="3">
        <f>DR20-FQ20</f>
        <v>-1.7250124058034486E-2</v>
      </c>
      <c r="HQ20" s="3">
        <f>DS20-FR20</f>
        <v>-1.4141206184423091E-3</v>
      </c>
      <c r="HR20" s="3">
        <f>DT20-FS20</f>
        <v>-2.448703780581888E-2</v>
      </c>
      <c r="HS20" s="3">
        <f>DU20-FT20</f>
        <v>-2.8315794716458943E-2</v>
      </c>
      <c r="HT20" s="3">
        <f>DV20-FU20</f>
        <v>-1.2994383769600812E-3</v>
      </c>
      <c r="HU20" s="3">
        <f>DW20-FV20</f>
        <v>1.3781131770995542E-2</v>
      </c>
      <c r="HV20" s="3">
        <f>DX20-FW20</f>
        <v>-2.0633806373713134E-2</v>
      </c>
      <c r="HW20" s="3">
        <f>DY20-FX20</f>
        <v>2.2570452361552907E-3</v>
      </c>
      <c r="HX20" s="3">
        <f>DZ20-FY20</f>
        <v>-1.889871720882268E-2</v>
      </c>
      <c r="HY20" s="3">
        <f>EA20-FZ20</f>
        <v>4.4981519079042756E-2</v>
      </c>
      <c r="HZ20" s="3">
        <f>EB20-GA20</f>
        <v>-2.0872507364069887E-2</v>
      </c>
      <c r="IA20" s="3">
        <f>EC20-GB20</f>
        <v>1.7007158861263104E-2</v>
      </c>
      <c r="IB20" s="3">
        <f>ED20-GC20</f>
        <v>1.1128564009705754E-2</v>
      </c>
      <c r="IC20" s="3">
        <f>EE20-GD20</f>
        <v>-4.4139450337572442E-3</v>
      </c>
      <c r="ID20" s="3">
        <f>EF20-GE20</f>
        <v>-3.8218125266513997E-2</v>
      </c>
      <c r="IE20" s="3">
        <f>EG20-GF20</f>
        <v>1.3220335987172946E-2</v>
      </c>
      <c r="IF20" s="3">
        <f>EH20-GG20</f>
        <v>9.8700769019895128E-3</v>
      </c>
      <c r="IG20" s="3">
        <f>EI20-GH20</f>
        <v>-3.0985328460185455E-2</v>
      </c>
      <c r="IH20" s="3">
        <f>EJ20-GI20</f>
        <v>4.0520868072094433E-3</v>
      </c>
      <c r="II20" s="3">
        <f>EK20-GJ20</f>
        <v>3.3843614599964912E-2</v>
      </c>
      <c r="IJ20" s="3">
        <f>EL20-GK20</f>
        <v>-2.0923957714946137E-2</v>
      </c>
      <c r="IK20" s="3">
        <f>EM20-GL20</f>
        <v>-6.488778274226642E-5</v>
      </c>
      <c r="IL20" s="3">
        <f>EN20-GM20</f>
        <v>2.4037302115413561E-2</v>
      </c>
      <c r="IM20" s="3">
        <f>EO20-GN20</f>
        <v>1.1817822217754459E-2</v>
      </c>
      <c r="IN20" s="3">
        <f>EP20-GO20</f>
        <v>1.1170134924921915E-2</v>
      </c>
      <c r="IO20" s="3">
        <f>EQ20-GP20</f>
        <v>-4.8716668284346162E-3</v>
      </c>
      <c r="IP20" s="3">
        <f>ER20-GQ20</f>
        <v>1.5438423195897825E-2</v>
      </c>
      <c r="IQ20" s="3">
        <f>ES20-GR20</f>
        <v>3.6074500959402699E-2</v>
      </c>
      <c r="IR20" s="3">
        <f>ET20-GS20</f>
        <v>-9.3798658388283586E-3</v>
      </c>
      <c r="IS20" s="3">
        <f>EU20-GT20</f>
        <v>-6.5350125469523061E-3</v>
      </c>
      <c r="IT20" s="3">
        <f>EV20-GU20</f>
        <v>2.5400661999987542E-3</v>
      </c>
      <c r="IU20" s="3">
        <f>EW20-GV20</f>
        <v>-5.2345044442565117E-2</v>
      </c>
      <c r="IV20" s="3">
        <f t="shared" si="7"/>
        <v>0</v>
      </c>
    </row>
    <row r="21" spans="1:256" x14ac:dyDescent="0.2">
      <c r="A21">
        <v>102.15</v>
      </c>
      <c r="B21">
        <v>17.399999999999999</v>
      </c>
      <c r="C21">
        <v>199.95</v>
      </c>
      <c r="D21">
        <v>96.318200000000004</v>
      </c>
      <c r="E21">
        <v>73.319999999999993</v>
      </c>
      <c r="F21">
        <v>185.8</v>
      </c>
      <c r="G21">
        <v>129.85</v>
      </c>
      <c r="H21">
        <v>82.11</v>
      </c>
      <c r="I21">
        <v>107</v>
      </c>
      <c r="J21">
        <v>7.8339999999999996</v>
      </c>
      <c r="K21">
        <v>81.349999999999994</v>
      </c>
      <c r="L21">
        <v>67.05</v>
      </c>
      <c r="M21">
        <v>68.12</v>
      </c>
      <c r="N21">
        <v>29.88</v>
      </c>
      <c r="O21">
        <v>25.47</v>
      </c>
      <c r="P21">
        <v>60.53</v>
      </c>
      <c r="Q21">
        <v>15.64</v>
      </c>
      <c r="R21">
        <v>77.05</v>
      </c>
      <c r="S21">
        <v>34.200000000000003</v>
      </c>
      <c r="T21">
        <v>15.75</v>
      </c>
      <c r="U21">
        <v>107</v>
      </c>
      <c r="V21">
        <v>4.984</v>
      </c>
      <c r="W21">
        <v>13.845000000000001</v>
      </c>
      <c r="X21">
        <v>13.55</v>
      </c>
      <c r="Y21">
        <v>8.81</v>
      </c>
      <c r="Z21">
        <v>43.92</v>
      </c>
      <c r="AA21">
        <v>69.95</v>
      </c>
      <c r="AB21">
        <v>49.83</v>
      </c>
      <c r="AC21">
        <v>6.8490000000000002</v>
      </c>
      <c r="AD21">
        <v>15.7</v>
      </c>
      <c r="AE21">
        <v>2.92</v>
      </c>
      <c r="AF21">
        <v>33.96</v>
      </c>
      <c r="AG21">
        <v>221.9</v>
      </c>
      <c r="AH21">
        <v>186.15</v>
      </c>
      <c r="AI21">
        <v>5.5600000000000005</v>
      </c>
      <c r="AJ21">
        <v>176.55</v>
      </c>
      <c r="AK21">
        <v>14.455</v>
      </c>
      <c r="AL21">
        <v>32.234999999999999</v>
      </c>
      <c r="AM21">
        <v>81.77</v>
      </c>
      <c r="AN21">
        <v>81.61</v>
      </c>
      <c r="AO21">
        <v>5.8149999999999995</v>
      </c>
      <c r="AP21">
        <v>91.44</v>
      </c>
      <c r="AQ21">
        <v>48.25</v>
      </c>
      <c r="AR21">
        <v>111.55</v>
      </c>
      <c r="AS21">
        <v>68.8</v>
      </c>
      <c r="AT21">
        <v>9.7070000000000007</v>
      </c>
      <c r="AU21">
        <v>214.2</v>
      </c>
      <c r="AV21">
        <v>49.49</v>
      </c>
      <c r="AW21">
        <v>20.260000000000002</v>
      </c>
      <c r="AX21" s="4">
        <v>130</v>
      </c>
      <c r="AY21" s="7">
        <v>3507.41</v>
      </c>
      <c r="AZ21" s="12">
        <f>(1+0.468/100)^(1/52)-1</f>
        <v>8.9794086021832697E-5</v>
      </c>
      <c r="BA21" s="2">
        <f t="shared" si="3"/>
        <v>-1.1611030478954842E-2</v>
      </c>
      <c r="BB21" s="2">
        <f t="shared" si="131"/>
        <v>-8.6132644272185477E-4</v>
      </c>
      <c r="BC21" s="2">
        <f t="shared" si="132"/>
        <v>3.8431576213970198E-2</v>
      </c>
      <c r="BD21" s="2">
        <f t="shared" si="133"/>
        <v>9.0482900229953422E-3</v>
      </c>
      <c r="BE21" s="2">
        <f t="shared" si="134"/>
        <v>1.298701298701288E-2</v>
      </c>
      <c r="BF21" s="2">
        <f t="shared" si="135"/>
        <v>2.8508164959867077E-2</v>
      </c>
      <c r="BG21" s="2">
        <f t="shared" si="136"/>
        <v>0</v>
      </c>
      <c r="BH21" s="2">
        <f t="shared" si="137"/>
        <v>3.1014565544952299E-2</v>
      </c>
      <c r="BI21" s="2">
        <f t="shared" si="138"/>
        <v>-6.4995357474466608E-3</v>
      </c>
      <c r="BJ21" s="2">
        <f t="shared" si="139"/>
        <v>1.6346652828230335E-2</v>
      </c>
      <c r="BK21" s="2">
        <f t="shared" si="140"/>
        <v>4.4958253050738639E-2</v>
      </c>
      <c r="BL21" s="2">
        <f t="shared" si="8"/>
        <v>5.3417124901806723E-2</v>
      </c>
      <c r="BM21" s="2">
        <f t="shared" si="9"/>
        <v>3.0559757942511423E-2</v>
      </c>
      <c r="BN21" s="2">
        <f t="shared" si="10"/>
        <v>4.8764082730787806E-3</v>
      </c>
      <c r="BO21" s="2">
        <f t="shared" si="11"/>
        <v>1.2925034798170643E-2</v>
      </c>
      <c r="BP21" s="2">
        <f t="shared" si="12"/>
        <v>1.1361737677527239E-2</v>
      </c>
      <c r="BQ21" s="2">
        <f t="shared" si="13"/>
        <v>1.4925373134328401E-2</v>
      </c>
      <c r="BR21" s="2">
        <f t="shared" si="14"/>
        <v>2.2832868711004872E-2</v>
      </c>
      <c r="BS21" s="2">
        <f t="shared" si="15"/>
        <v>4.4115402228667389E-2</v>
      </c>
      <c r="BT21" s="2">
        <f t="shared" si="16"/>
        <v>1.1885640860905822E-2</v>
      </c>
      <c r="BU21" s="2">
        <f t="shared" si="17"/>
        <v>-4.1218637992831542E-2</v>
      </c>
      <c r="BV21" s="2">
        <f t="shared" si="18"/>
        <v>3.531366846697126E-2</v>
      </c>
      <c r="BW21" s="2">
        <f t="shared" si="19"/>
        <v>1.5029325513196579E-2</v>
      </c>
      <c r="BX21" s="2">
        <f t="shared" si="20"/>
        <v>2.1870286576169073E-2</v>
      </c>
      <c r="BY21" s="2">
        <f t="shared" si="21"/>
        <v>6.632776567417098E-2</v>
      </c>
      <c r="BZ21" s="2">
        <f t="shared" si="22"/>
        <v>2.1632937892533066E-2</v>
      </c>
      <c r="CA21" s="2">
        <f t="shared" si="23"/>
        <v>-3.1833910034602009E-2</v>
      </c>
      <c r="CB21" s="2">
        <f t="shared" si="24"/>
        <v>-2.5022520268241921E-3</v>
      </c>
      <c r="CC21" s="2">
        <f t="shared" si="25"/>
        <v>2.9615153337342104E-2</v>
      </c>
      <c r="CD21" s="2">
        <f t="shared" si="26"/>
        <v>-6.957621758380883E-3</v>
      </c>
      <c r="CE21" s="2">
        <f t="shared" si="27"/>
        <v>5.5096418732782926E-3</v>
      </c>
      <c r="CF21" s="2">
        <f t="shared" si="28"/>
        <v>1.3731343283582165E-2</v>
      </c>
      <c r="CG21" s="2">
        <f t="shared" si="29"/>
        <v>4.1050903119868698E-2</v>
      </c>
      <c r="CH21" s="2">
        <f t="shared" si="30"/>
        <v>2.9021558872305064E-2</v>
      </c>
      <c r="CI21" s="2">
        <f t="shared" si="31"/>
        <v>3.1539888682746042E-2</v>
      </c>
      <c r="CJ21" s="2">
        <f t="shared" si="32"/>
        <v>2.8401022436808088E-3</v>
      </c>
      <c r="CK21" s="2">
        <f t="shared" si="33"/>
        <v>9.075043630017543E-3</v>
      </c>
      <c r="CL21" s="2">
        <f t="shared" si="34"/>
        <v>-2.012383900928727E-3</v>
      </c>
      <c r="CM21" s="2">
        <f t="shared" si="35"/>
        <v>2.0084830339321291E-2</v>
      </c>
      <c r="CN21" s="2">
        <f t="shared" si="36"/>
        <v>2.4512807942134174E-4</v>
      </c>
      <c r="CO21" s="2">
        <f t="shared" si="37"/>
        <v>2.586206896551646E-3</v>
      </c>
      <c r="CP21" s="2">
        <f t="shared" si="38"/>
        <v>1.2624584717608078E-2</v>
      </c>
      <c r="CQ21" s="2">
        <f t="shared" si="39"/>
        <v>1.771778105884847E-2</v>
      </c>
      <c r="CR21" s="2">
        <f t="shared" si="40"/>
        <v>-3.6285097192224613E-2</v>
      </c>
      <c r="CS21" s="2">
        <f t="shared" si="41"/>
        <v>2.7479091995221028E-2</v>
      </c>
      <c r="CT21" s="2">
        <f t="shared" si="42"/>
        <v>8.8339222614841617E-3</v>
      </c>
      <c r="CU21" s="2">
        <f t="shared" si="43"/>
        <v>3.5137034434293835E-3</v>
      </c>
      <c r="CV21" s="2">
        <f t="shared" si="44"/>
        <v>1.1125720643268E-3</v>
      </c>
      <c r="CW21" s="2">
        <f t="shared" si="45"/>
        <v>2.16843166918812E-2</v>
      </c>
      <c r="CX21" s="2">
        <f t="shared" si="46"/>
        <v>-1.3657056145675361E-2</v>
      </c>
      <c r="CY21" s="10">
        <f t="shared" si="4"/>
        <v>1.1442644035146943E-2</v>
      </c>
      <c r="CZ21" s="3">
        <f t="shared" si="5"/>
        <v>-1.1700824564976675E-2</v>
      </c>
      <c r="DA21" s="3">
        <f t="shared" si="141"/>
        <v>-9.5112052874368747E-4</v>
      </c>
      <c r="DB21" s="3">
        <f t="shared" si="142"/>
        <v>3.8341782127948365E-2</v>
      </c>
      <c r="DC21" s="3">
        <f t="shared" si="143"/>
        <v>8.9584959369735095E-3</v>
      </c>
      <c r="DD21" s="3">
        <f t="shared" si="144"/>
        <v>1.2897218900991048E-2</v>
      </c>
      <c r="DE21" s="3">
        <f t="shared" si="145"/>
        <v>2.8418370873845245E-2</v>
      </c>
      <c r="DF21" s="3">
        <f t="shared" si="47"/>
        <v>-8.9794086021832697E-5</v>
      </c>
      <c r="DG21" s="3">
        <f t="shared" si="48"/>
        <v>3.0924771458930467E-2</v>
      </c>
      <c r="DH21" s="3">
        <f t="shared" si="49"/>
        <v>-6.5893298334684935E-3</v>
      </c>
      <c r="DI21" s="3">
        <f t="shared" si="50"/>
        <v>1.6256858742208502E-2</v>
      </c>
      <c r="DJ21" s="3">
        <f t="shared" si="51"/>
        <v>4.4868458964716806E-2</v>
      </c>
      <c r="DK21" s="3">
        <f t="shared" si="52"/>
        <v>5.332733081578489E-2</v>
      </c>
      <c r="DL21" s="3">
        <f t="shared" si="53"/>
        <v>3.046996385648959E-2</v>
      </c>
      <c r="DM21" s="3">
        <f t="shared" si="54"/>
        <v>4.7866141870569479E-3</v>
      </c>
      <c r="DN21" s="3">
        <f t="shared" si="55"/>
        <v>1.283524071214881E-2</v>
      </c>
      <c r="DO21" s="3">
        <f t="shared" si="56"/>
        <v>1.1271943591505407E-2</v>
      </c>
      <c r="DP21" s="3">
        <f t="shared" si="57"/>
        <v>1.4835579048306569E-2</v>
      </c>
      <c r="DQ21" s="3">
        <f t="shared" si="58"/>
        <v>2.274307462498304E-2</v>
      </c>
      <c r="DR21" s="3">
        <f t="shared" si="59"/>
        <v>4.4025608142645556E-2</v>
      </c>
      <c r="DS21" s="3">
        <f t="shared" si="60"/>
        <v>1.1795846774883989E-2</v>
      </c>
      <c r="DT21" s="3">
        <f t="shared" si="61"/>
        <v>-4.1308432078853374E-2</v>
      </c>
      <c r="DU21" s="3">
        <f t="shared" si="62"/>
        <v>3.5223874380949427E-2</v>
      </c>
      <c r="DV21" s="3">
        <f t="shared" si="63"/>
        <v>1.4939531427174746E-2</v>
      </c>
      <c r="DW21" s="3">
        <f t="shared" si="64"/>
        <v>2.1780492490147241E-2</v>
      </c>
      <c r="DX21" s="3">
        <f t="shared" si="65"/>
        <v>6.6237971588149147E-2</v>
      </c>
      <c r="DY21" s="3">
        <f t="shared" si="66"/>
        <v>2.1543143806511234E-2</v>
      </c>
      <c r="DZ21" s="3">
        <f t="shared" si="67"/>
        <v>-3.1923704120623841E-2</v>
      </c>
      <c r="EA21" s="3">
        <f t="shared" si="68"/>
        <v>-2.5920461128460248E-3</v>
      </c>
      <c r="EB21" s="3">
        <f t="shared" si="69"/>
        <v>2.9525359251320271E-2</v>
      </c>
      <c r="EC21" s="3">
        <f t="shared" si="70"/>
        <v>-7.0474158444027157E-3</v>
      </c>
      <c r="ED21" s="3">
        <f t="shared" si="71"/>
        <v>5.4198477872564599E-3</v>
      </c>
      <c r="EE21" s="3">
        <f t="shared" si="72"/>
        <v>1.3641549197560332E-2</v>
      </c>
      <c r="EF21" s="3">
        <f t="shared" si="73"/>
        <v>4.0961109033846865E-2</v>
      </c>
      <c r="EG21" s="3">
        <f t="shared" si="74"/>
        <v>2.8931764786283232E-2</v>
      </c>
      <c r="EH21" s="3">
        <f t="shared" si="75"/>
        <v>3.145009459672421E-2</v>
      </c>
      <c r="EI21" s="3">
        <f t="shared" si="76"/>
        <v>2.7503081576589761E-3</v>
      </c>
      <c r="EJ21" s="3">
        <f t="shared" si="77"/>
        <v>8.9852495439957103E-3</v>
      </c>
      <c r="EK21" s="3">
        <f t="shared" si="78"/>
        <v>-2.1021779869505597E-3</v>
      </c>
      <c r="EL21" s="3">
        <f t="shared" si="79"/>
        <v>1.9995036253299459E-2</v>
      </c>
      <c r="EM21" s="3">
        <f t="shared" si="80"/>
        <v>1.5533399339950904E-4</v>
      </c>
      <c r="EN21" s="3">
        <f t="shared" si="81"/>
        <v>2.4964128105298133E-3</v>
      </c>
      <c r="EO21" s="3">
        <f t="shared" si="82"/>
        <v>1.2534790631586246E-2</v>
      </c>
      <c r="EP21" s="3">
        <f t="shared" si="83"/>
        <v>1.7627986972826637E-2</v>
      </c>
      <c r="EQ21" s="3">
        <f t="shared" si="84"/>
        <v>-3.6374891278246446E-2</v>
      </c>
      <c r="ER21" s="3">
        <f t="shared" si="85"/>
        <v>2.7389297909199195E-2</v>
      </c>
      <c r="ES21" s="3">
        <f t="shared" si="86"/>
        <v>8.744128175462329E-3</v>
      </c>
      <c r="ET21" s="3">
        <f t="shared" si="87"/>
        <v>3.4239093574075508E-3</v>
      </c>
      <c r="EU21" s="3">
        <f t="shared" si="88"/>
        <v>1.0227779783049673E-3</v>
      </c>
      <c r="EV21" s="3">
        <f t="shared" si="89"/>
        <v>2.1594522605859368E-2</v>
      </c>
      <c r="EW21" s="18">
        <f t="shared" si="90"/>
        <v>-1.3746850231697194E-2</v>
      </c>
      <c r="EX21" s="11">
        <f t="shared" si="91"/>
        <v>1.135284994912511E-2</v>
      </c>
      <c r="EY21" s="21">
        <f t="shared" si="6"/>
        <v>8.0145610610795441E-3</v>
      </c>
      <c r="EZ21" s="21">
        <f t="shared" si="146"/>
        <v>3.3848567308140103E-3</v>
      </c>
      <c r="FA21" s="21">
        <f t="shared" si="147"/>
        <v>1.0548611998242381E-2</v>
      </c>
      <c r="FB21" s="21">
        <f t="shared" si="148"/>
        <v>1.5041998416226412E-2</v>
      </c>
      <c r="FC21" s="21">
        <f t="shared" si="149"/>
        <v>2.2572896563889042E-2</v>
      </c>
      <c r="FD21" s="21">
        <f t="shared" si="150"/>
        <v>1.3739522551585419E-2</v>
      </c>
      <c r="FE21" s="21">
        <f t="shared" si="151"/>
        <v>2.1693812842007248E-2</v>
      </c>
      <c r="FF21" s="21">
        <f t="shared" si="152"/>
        <v>1.2860778958568001E-2</v>
      </c>
      <c r="FG21" s="21">
        <f t="shared" si="153"/>
        <v>1.0886736211821291E-2</v>
      </c>
      <c r="FH21" s="21">
        <f t="shared" si="154"/>
        <v>8.9999982280215256E-3</v>
      </c>
      <c r="FI21" s="21">
        <f t="shared" si="155"/>
        <v>1.1189203879724881E-2</v>
      </c>
      <c r="FJ21" s="21">
        <f t="shared" si="92"/>
        <v>1.1445483975128228E-2</v>
      </c>
      <c r="FK21" s="21">
        <f t="shared" si="93"/>
        <v>1.1826003190263393E-2</v>
      </c>
      <c r="FL21" s="21">
        <f t="shared" si="94"/>
        <v>1.0910586482725453E-2</v>
      </c>
      <c r="FM21" s="21">
        <f t="shared" si="95"/>
        <v>7.0791133504607435E-3</v>
      </c>
      <c r="FN21" s="21">
        <f t="shared" si="96"/>
        <v>9.4106878959028199E-3</v>
      </c>
      <c r="FO21" s="21">
        <f t="shared" si="97"/>
        <v>1.1944773549504885E-2</v>
      </c>
      <c r="FP21" s="21">
        <f t="shared" si="98"/>
        <v>1.6811534131508384E-2</v>
      </c>
      <c r="FQ21" s="21">
        <f t="shared" si="99"/>
        <v>1.4464610644144834E-2</v>
      </c>
      <c r="FR21" s="21">
        <f t="shared" si="100"/>
        <v>6.7469653381740276E-3</v>
      </c>
      <c r="FS21" s="21">
        <f t="shared" si="101"/>
        <v>6.6904827090885927E-3</v>
      </c>
      <c r="FT21" s="21">
        <f t="shared" si="102"/>
        <v>1.6367711417434198E-2</v>
      </c>
      <c r="FU21" s="21">
        <f t="shared" si="103"/>
        <v>1.2872129837768198E-2</v>
      </c>
      <c r="FV21" s="21">
        <f t="shared" si="104"/>
        <v>8.1151683673554818E-3</v>
      </c>
      <c r="FW21" s="21">
        <f t="shared" si="105"/>
        <v>1.4167054992966152E-2</v>
      </c>
      <c r="FX21" s="21">
        <f t="shared" si="106"/>
        <v>9.3806206328151225E-3</v>
      </c>
      <c r="FY21" s="21">
        <f t="shared" si="107"/>
        <v>9.6000178872795213E-3</v>
      </c>
      <c r="FZ21" s="21">
        <f t="shared" si="108"/>
        <v>1.1506012107191817E-2</v>
      </c>
      <c r="GA21" s="21">
        <f t="shared" si="109"/>
        <v>8.9339832353100557E-3</v>
      </c>
      <c r="GB21" s="21">
        <f t="shared" si="110"/>
        <v>1.2225854886853231E-2</v>
      </c>
      <c r="GC21" s="21">
        <f t="shared" si="111"/>
        <v>1.1896306922210293E-2</v>
      </c>
      <c r="GD21" s="21">
        <f t="shared" si="112"/>
        <v>7.2511917130976171E-3</v>
      </c>
      <c r="GE21" s="21">
        <f t="shared" si="113"/>
        <v>1.84213256331998E-2</v>
      </c>
      <c r="GF21" s="21">
        <f t="shared" si="114"/>
        <v>1.0351479470162701E-2</v>
      </c>
      <c r="GG21" s="21">
        <f t="shared" si="115"/>
        <v>6.3190596546545772E-3</v>
      </c>
      <c r="GH21" s="21">
        <f t="shared" si="116"/>
        <v>9.4408705792360589E-3</v>
      </c>
      <c r="GI21" s="21">
        <f t="shared" si="117"/>
        <v>8.3314844502027832E-3</v>
      </c>
      <c r="GJ21" s="21">
        <f t="shared" si="118"/>
        <v>1.7477600602280183E-2</v>
      </c>
      <c r="GK21" s="21">
        <f t="shared" si="119"/>
        <v>1.7789190202249769E-2</v>
      </c>
      <c r="GL21" s="21">
        <f t="shared" si="120"/>
        <v>8.0026342976888855E-3</v>
      </c>
      <c r="GM21" s="21">
        <f t="shared" si="121"/>
        <v>1.2531815580861892E-2</v>
      </c>
      <c r="GN21" s="21">
        <f t="shared" si="122"/>
        <v>1.09262339740928E-2</v>
      </c>
      <c r="GO21" s="21">
        <f t="shared" si="123"/>
        <v>1.4506759769506444E-2</v>
      </c>
      <c r="GP21" s="21">
        <f t="shared" si="124"/>
        <v>1.1617135780885305E-2</v>
      </c>
      <c r="GQ21" s="21">
        <f t="shared" si="125"/>
        <v>1.4885018574663164E-2</v>
      </c>
      <c r="GR21" s="21">
        <f t="shared" si="126"/>
        <v>7.1988707909273709E-3</v>
      </c>
      <c r="GS21" s="21">
        <f t="shared" si="127"/>
        <v>5.317034820127269E-3</v>
      </c>
      <c r="GT21" s="21">
        <f t="shared" si="128"/>
        <v>5.6190892039958262E-3</v>
      </c>
      <c r="GU21" s="21">
        <f t="shared" si="129"/>
        <v>1.6998696116838706E-2</v>
      </c>
      <c r="GV21" s="22">
        <f t="shared" si="130"/>
        <v>1.6989927591864649E-2</v>
      </c>
      <c r="GW21" s="22">
        <f t="shared" si="130"/>
        <v>1.135284994912511E-2</v>
      </c>
      <c r="GX21" s="3">
        <f>CZ21-EY21</f>
        <v>-1.9715385626056219E-2</v>
      </c>
      <c r="GY21" s="3">
        <f>DA21-EZ21</f>
        <v>-4.3359772595576978E-3</v>
      </c>
      <c r="GZ21" s="3">
        <f>DB21-FA21</f>
        <v>2.7793170129705985E-2</v>
      </c>
      <c r="HA21" s="3">
        <f>DC21-FB21</f>
        <v>-6.0835024792529023E-3</v>
      </c>
      <c r="HB21" s="3">
        <f>DD21-FC21</f>
        <v>-9.675677662897994E-3</v>
      </c>
      <c r="HC21" s="3">
        <f>DE21-FD21</f>
        <v>1.4678848322259826E-2</v>
      </c>
      <c r="HD21" s="3">
        <f>DF21-FE21</f>
        <v>-2.1783606928029081E-2</v>
      </c>
      <c r="HE21" s="3">
        <f>DG21-FF21</f>
        <v>1.8063992500362468E-2</v>
      </c>
      <c r="HF21" s="3">
        <f>DH21-FG21</f>
        <v>-1.7476066045289784E-2</v>
      </c>
      <c r="HG21" s="3">
        <f>DI21-FH21</f>
        <v>7.2568605141869764E-3</v>
      </c>
      <c r="HH21" s="3">
        <f>DJ21-FI21</f>
        <v>3.3679255084991921E-2</v>
      </c>
      <c r="HI21" s="3">
        <f>DK21-FJ21</f>
        <v>4.1881846840656663E-2</v>
      </c>
      <c r="HJ21" s="3">
        <f>DL21-FK21</f>
        <v>1.8643960666226197E-2</v>
      </c>
      <c r="HK21" s="3">
        <f>DM21-FL21</f>
        <v>-6.1239722956685054E-3</v>
      </c>
      <c r="HL21" s="3">
        <f>DN21-FM21</f>
        <v>5.7561273616880664E-3</v>
      </c>
      <c r="HM21" s="3">
        <f>DO21-FN21</f>
        <v>1.8612556956025868E-3</v>
      </c>
      <c r="HN21" s="3">
        <f>DP21-FO21</f>
        <v>2.8908054988016837E-3</v>
      </c>
      <c r="HO21" s="3">
        <f>DQ21-FP21</f>
        <v>5.931540493474656E-3</v>
      </c>
      <c r="HP21" s="3">
        <f>DR21-FQ21</f>
        <v>2.9560997498500722E-2</v>
      </c>
      <c r="HQ21" s="3">
        <f>DS21-FR21</f>
        <v>5.0488814367099615E-3</v>
      </c>
      <c r="HR21" s="3">
        <f>DT21-FS21</f>
        <v>-4.7998914787941965E-2</v>
      </c>
      <c r="HS21" s="3">
        <f>DU21-FT21</f>
        <v>1.8856162963515229E-2</v>
      </c>
      <c r="HT21" s="3">
        <f>DV21-FU21</f>
        <v>2.0674015894065478E-3</v>
      </c>
      <c r="HU21" s="3">
        <f>DW21-FV21</f>
        <v>1.3665324122791759E-2</v>
      </c>
      <c r="HV21" s="3">
        <f>DX21-FW21</f>
        <v>5.2070916595182995E-2</v>
      </c>
      <c r="HW21" s="3">
        <f>DY21-FX21</f>
        <v>1.2162523173696111E-2</v>
      </c>
      <c r="HX21" s="3">
        <f>DZ21-FY21</f>
        <v>-4.1523722007903364E-2</v>
      </c>
      <c r="HY21" s="3">
        <f>EA21-FZ21</f>
        <v>-1.4098058220037842E-2</v>
      </c>
      <c r="HZ21" s="3">
        <f>EB21-GA21</f>
        <v>2.0591376016010215E-2</v>
      </c>
      <c r="IA21" s="3">
        <f>EC21-GB21</f>
        <v>-1.9273270731255947E-2</v>
      </c>
      <c r="IB21" s="3">
        <f>ED21-GC21</f>
        <v>-6.4764591349538332E-3</v>
      </c>
      <c r="IC21" s="3">
        <f>EE21-GD21</f>
        <v>6.3903574844627149E-3</v>
      </c>
      <c r="ID21" s="3">
        <f>EF21-GE21</f>
        <v>2.2539783400647065E-2</v>
      </c>
      <c r="IE21" s="3">
        <f>EG21-GF21</f>
        <v>1.8580285316120531E-2</v>
      </c>
      <c r="IF21" s="3">
        <f>EH21-GG21</f>
        <v>2.5131034942069634E-2</v>
      </c>
      <c r="IG21" s="3">
        <f>EI21-GH21</f>
        <v>-6.6905624215770829E-3</v>
      </c>
      <c r="IH21" s="3">
        <f>EJ21-GI21</f>
        <v>6.5376509379292715E-4</v>
      </c>
      <c r="II21" s="3">
        <f>EK21-GJ21</f>
        <v>-1.9579778589230743E-2</v>
      </c>
      <c r="IJ21" s="3">
        <f>EL21-GK21</f>
        <v>2.2058460510496897E-3</v>
      </c>
      <c r="IK21" s="3">
        <f>EM21-GL21</f>
        <v>-7.8473003042893764E-3</v>
      </c>
      <c r="IL21" s="3">
        <f>EN21-GM21</f>
        <v>-1.0035402770332078E-2</v>
      </c>
      <c r="IM21" s="3">
        <f>EO21-GN21</f>
        <v>1.6085566574934457E-3</v>
      </c>
      <c r="IN21" s="3">
        <f>EP21-GO21</f>
        <v>3.121227203320193E-3</v>
      </c>
      <c r="IO21" s="3">
        <f>EQ21-GP21</f>
        <v>-4.7992027059131748E-2</v>
      </c>
      <c r="IP21" s="3">
        <f>ER21-GQ21</f>
        <v>1.2504279334536031E-2</v>
      </c>
      <c r="IQ21" s="3">
        <f>ES21-GR21</f>
        <v>1.5452573845349581E-3</v>
      </c>
      <c r="IR21" s="3">
        <f>ET21-GS21</f>
        <v>-1.8931254627197183E-3</v>
      </c>
      <c r="IS21" s="3">
        <f>EU21-GT21</f>
        <v>-4.5963112256908589E-3</v>
      </c>
      <c r="IT21" s="3">
        <f>EV21-GU21</f>
        <v>4.5958264890206615E-3</v>
      </c>
      <c r="IU21" s="3">
        <f>EW21-GV21</f>
        <v>-3.0736777823561844E-2</v>
      </c>
      <c r="IV21" s="3">
        <f t="shared" si="7"/>
        <v>0</v>
      </c>
    </row>
    <row r="22" spans="1:256" x14ac:dyDescent="0.2">
      <c r="A22">
        <v>98.2</v>
      </c>
      <c r="B22">
        <v>16.8</v>
      </c>
      <c r="C22">
        <v>192</v>
      </c>
      <c r="D22">
        <v>93.5</v>
      </c>
      <c r="E22">
        <v>70.75</v>
      </c>
      <c r="F22">
        <v>180.15</v>
      </c>
      <c r="G22">
        <v>127.25</v>
      </c>
      <c r="H22">
        <v>79.87</v>
      </c>
      <c r="I22">
        <v>105.7</v>
      </c>
      <c r="J22">
        <v>7.452</v>
      </c>
      <c r="K22">
        <v>79.95</v>
      </c>
      <c r="L22">
        <v>64.92</v>
      </c>
      <c r="M22">
        <v>65.69</v>
      </c>
      <c r="N22">
        <v>28.85</v>
      </c>
      <c r="O22">
        <v>24.565000000000001</v>
      </c>
      <c r="P22">
        <v>59.8</v>
      </c>
      <c r="Q22">
        <v>14.22</v>
      </c>
      <c r="R22">
        <v>75.64</v>
      </c>
      <c r="S22">
        <v>34.24</v>
      </c>
      <c r="T22">
        <v>15.5</v>
      </c>
      <c r="U22">
        <v>105</v>
      </c>
      <c r="V22">
        <v>4.8879999999999999</v>
      </c>
      <c r="W22">
        <v>13.56</v>
      </c>
      <c r="X22">
        <v>13.3</v>
      </c>
      <c r="Y22">
        <v>9.2579999999999991</v>
      </c>
      <c r="Z22">
        <v>42.75</v>
      </c>
      <c r="AA22">
        <v>68.349999999999994</v>
      </c>
      <c r="AB22">
        <v>47.215000000000003</v>
      </c>
      <c r="AC22">
        <v>6.7039999999999997</v>
      </c>
      <c r="AD22">
        <v>15.14</v>
      </c>
      <c r="AE22">
        <v>2.8460000000000001</v>
      </c>
      <c r="AF22">
        <v>33.17</v>
      </c>
      <c r="AG22">
        <v>214.45</v>
      </c>
      <c r="AH22">
        <v>176.3</v>
      </c>
      <c r="AI22">
        <v>5.28</v>
      </c>
      <c r="AJ22">
        <v>173.6</v>
      </c>
      <c r="AK22">
        <v>14.065</v>
      </c>
      <c r="AL22">
        <v>31.355</v>
      </c>
      <c r="AM22">
        <v>80.239999999999995</v>
      </c>
      <c r="AN22">
        <v>80.599999999999994</v>
      </c>
      <c r="AO22">
        <v>5.4710000000000001</v>
      </c>
      <c r="AP22">
        <v>88.43</v>
      </c>
      <c r="AQ22">
        <v>46.02</v>
      </c>
      <c r="AR22">
        <v>109.2</v>
      </c>
      <c r="AS22">
        <v>66.44</v>
      </c>
      <c r="AT22">
        <v>9.1950000000000003</v>
      </c>
      <c r="AU22">
        <v>208.15</v>
      </c>
      <c r="AV22">
        <v>49.145000000000003</v>
      </c>
      <c r="AW22">
        <v>18.975000000000001</v>
      </c>
      <c r="AX22" s="4">
        <v>127.5</v>
      </c>
      <c r="AY22" s="7">
        <v>3406.34</v>
      </c>
      <c r="AZ22" s="12">
        <f>(1+0.382/100)^(1/52)-1</f>
        <v>7.3324271322228185E-5</v>
      </c>
      <c r="BA22" s="2">
        <f t="shared" si="3"/>
        <v>-3.8668624571708277E-2</v>
      </c>
      <c r="BB22" s="2">
        <f t="shared" si="131"/>
        <v>-3.4482758620689502E-2</v>
      </c>
      <c r="BC22" s="2">
        <f t="shared" si="132"/>
        <v>-3.9759939984996162E-2</v>
      </c>
      <c r="BD22" s="2">
        <f t="shared" si="133"/>
        <v>-2.9259267718873549E-2</v>
      </c>
      <c r="BE22" s="2">
        <f t="shared" si="134"/>
        <v>-3.5051827605019015E-2</v>
      </c>
      <c r="BF22" s="2">
        <f t="shared" si="135"/>
        <v>-3.040904198062433E-2</v>
      </c>
      <c r="BG22" s="2">
        <f t="shared" si="136"/>
        <v>-2.0023103581054968E-2</v>
      </c>
      <c r="BH22" s="2">
        <f t="shared" si="137"/>
        <v>-2.7280477408354598E-2</v>
      </c>
      <c r="BI22" s="2">
        <f t="shared" si="138"/>
        <v>-1.2149532710280297E-2</v>
      </c>
      <c r="BJ22" s="2">
        <f t="shared" si="139"/>
        <v>-4.8761807505744104E-2</v>
      </c>
      <c r="BK22" s="2">
        <f t="shared" si="140"/>
        <v>-1.7209588199139425E-2</v>
      </c>
      <c r="BL22" s="2">
        <f t="shared" si="8"/>
        <v>-3.1767337807606211E-2</v>
      </c>
      <c r="BM22" s="2">
        <f t="shared" si="9"/>
        <v>-3.5672342924251366E-2</v>
      </c>
      <c r="BN22" s="2">
        <f t="shared" si="10"/>
        <v>-3.4471218206157839E-2</v>
      </c>
      <c r="BO22" s="2">
        <f t="shared" si="11"/>
        <v>-3.5531998429524814E-2</v>
      </c>
      <c r="BP22" s="2">
        <f t="shared" si="12"/>
        <v>-1.2060135470014943E-2</v>
      </c>
      <c r="BQ22" s="2">
        <f t="shared" si="13"/>
        <v>-9.0792838874680259E-2</v>
      </c>
      <c r="BR22" s="2">
        <f t="shared" si="14"/>
        <v>-1.8299805321219997E-2</v>
      </c>
      <c r="BS22" s="2">
        <f t="shared" si="15"/>
        <v>1.1695906432749315E-3</v>
      </c>
      <c r="BT22" s="2">
        <f t="shared" si="16"/>
        <v>-1.5873015873015928E-2</v>
      </c>
      <c r="BU22" s="2">
        <f t="shared" si="17"/>
        <v>-1.8691588785046731E-2</v>
      </c>
      <c r="BV22" s="2">
        <f t="shared" si="18"/>
        <v>-1.9261637239165297E-2</v>
      </c>
      <c r="BW22" s="2">
        <f t="shared" si="19"/>
        <v>-2.0585048754062862E-2</v>
      </c>
      <c r="BX22" s="2">
        <f t="shared" si="20"/>
        <v>-1.8450184501844991E-2</v>
      </c>
      <c r="BY22" s="2">
        <f t="shared" si="21"/>
        <v>5.0851305334846497E-2</v>
      </c>
      <c r="BZ22" s="2">
        <f t="shared" si="22"/>
        <v>-2.6639344262295084E-2</v>
      </c>
      <c r="CA22" s="2">
        <f t="shared" si="23"/>
        <v>-2.2873481057898659E-2</v>
      </c>
      <c r="CB22" s="2">
        <f t="shared" si="24"/>
        <v>-5.2478426650611976E-2</v>
      </c>
      <c r="CC22" s="2">
        <f t="shared" si="25"/>
        <v>-2.1170973864797826E-2</v>
      </c>
      <c r="CD22" s="2">
        <f t="shared" si="26"/>
        <v>-3.5668789808917079E-2</v>
      </c>
      <c r="CE22" s="2">
        <f t="shared" si="27"/>
        <v>-2.5342465753424581E-2</v>
      </c>
      <c r="CF22" s="2">
        <f t="shared" si="28"/>
        <v>-2.3262661955241404E-2</v>
      </c>
      <c r="CG22" s="2">
        <f t="shared" si="29"/>
        <v>-3.3573681838666158E-2</v>
      </c>
      <c r="CH22" s="2">
        <f t="shared" si="30"/>
        <v>-5.2914316411496021E-2</v>
      </c>
      <c r="CI22" s="2">
        <f t="shared" si="31"/>
        <v>-5.0359712230215847E-2</v>
      </c>
      <c r="CJ22" s="2">
        <f t="shared" si="32"/>
        <v>-1.6709147550269088E-2</v>
      </c>
      <c r="CK22" s="2">
        <f t="shared" si="33"/>
        <v>-2.6980283638879277E-2</v>
      </c>
      <c r="CL22" s="2">
        <f t="shared" si="34"/>
        <v>-2.7299519156196661E-2</v>
      </c>
      <c r="CM22" s="2">
        <f t="shared" si="35"/>
        <v>-1.8711018711018768E-2</v>
      </c>
      <c r="CN22" s="2">
        <f t="shared" si="36"/>
        <v>-1.2375934321774307E-2</v>
      </c>
      <c r="CO22" s="2">
        <f t="shared" si="37"/>
        <v>-5.9157351676698111E-2</v>
      </c>
      <c r="CP22" s="2">
        <f t="shared" si="38"/>
        <v>-3.2917760279964958E-2</v>
      </c>
      <c r="CQ22" s="2">
        <f t="shared" si="39"/>
        <v>-4.6217616580310761E-2</v>
      </c>
      <c r="CR22" s="2">
        <f t="shared" si="40"/>
        <v>-2.1066786194531506E-2</v>
      </c>
      <c r="CS22" s="2">
        <f t="shared" si="41"/>
        <v>-3.4302325581395343E-2</v>
      </c>
      <c r="CT22" s="2">
        <f t="shared" si="42"/>
        <v>-5.2745441434016715E-2</v>
      </c>
      <c r="CU22" s="2">
        <f t="shared" si="43"/>
        <v>-2.8244631185807556E-2</v>
      </c>
      <c r="CV22" s="2">
        <f t="shared" si="44"/>
        <v>-6.9711052737926327E-3</v>
      </c>
      <c r="CW22" s="2">
        <f t="shared" si="45"/>
        <v>-6.3425468904244831E-2</v>
      </c>
      <c r="CX22" s="2">
        <f t="shared" si="46"/>
        <v>-1.9230769230769273E-2</v>
      </c>
      <c r="CY22" s="10">
        <f t="shared" si="4"/>
        <v>-2.8816134982793451E-2</v>
      </c>
      <c r="CZ22" s="3">
        <f t="shared" si="5"/>
        <v>-3.8741948843030505E-2</v>
      </c>
      <c r="DA22" s="3">
        <f t="shared" si="141"/>
        <v>-3.455608289201173E-2</v>
      </c>
      <c r="DB22" s="3">
        <f t="shared" si="142"/>
        <v>-3.983326425631839E-2</v>
      </c>
      <c r="DC22" s="3">
        <f t="shared" si="143"/>
        <v>-2.9332591990195778E-2</v>
      </c>
      <c r="DD22" s="3">
        <f t="shared" si="144"/>
        <v>-3.5125151876341243E-2</v>
      </c>
      <c r="DE22" s="3">
        <f t="shared" si="145"/>
        <v>-3.0482366251946558E-2</v>
      </c>
      <c r="DF22" s="3">
        <f t="shared" si="47"/>
        <v>-2.0096427852377197E-2</v>
      </c>
      <c r="DG22" s="3">
        <f t="shared" si="48"/>
        <v>-2.7353801679676826E-2</v>
      </c>
      <c r="DH22" s="3">
        <f t="shared" si="49"/>
        <v>-1.2222856981602526E-2</v>
      </c>
      <c r="DI22" s="3">
        <f t="shared" si="50"/>
        <v>-4.8835131777066332E-2</v>
      </c>
      <c r="DJ22" s="3">
        <f t="shared" si="51"/>
        <v>-1.7282912470461653E-2</v>
      </c>
      <c r="DK22" s="3">
        <f t="shared" si="52"/>
        <v>-3.1840662078928439E-2</v>
      </c>
      <c r="DL22" s="3">
        <f t="shared" si="53"/>
        <v>-3.5745667195573594E-2</v>
      </c>
      <c r="DM22" s="3">
        <f t="shared" si="54"/>
        <v>-3.4544542477480067E-2</v>
      </c>
      <c r="DN22" s="3">
        <f t="shared" si="55"/>
        <v>-3.5605322700847042E-2</v>
      </c>
      <c r="DO22" s="3">
        <f t="shared" si="56"/>
        <v>-1.2133459741337171E-2</v>
      </c>
      <c r="DP22" s="3">
        <f t="shared" si="57"/>
        <v>-9.0866163146002488E-2</v>
      </c>
      <c r="DQ22" s="3">
        <f t="shared" si="58"/>
        <v>-1.8373129592542226E-2</v>
      </c>
      <c r="DR22" s="3">
        <f t="shared" si="59"/>
        <v>1.0962663719527033E-3</v>
      </c>
      <c r="DS22" s="3">
        <f t="shared" si="60"/>
        <v>-1.5946340144338156E-2</v>
      </c>
      <c r="DT22" s="3">
        <f t="shared" si="61"/>
        <v>-1.8764913056368959E-2</v>
      </c>
      <c r="DU22" s="3">
        <f t="shared" si="62"/>
        <v>-1.9334961510487525E-2</v>
      </c>
      <c r="DV22" s="3">
        <f t="shared" si="63"/>
        <v>-2.0658373025385091E-2</v>
      </c>
      <c r="DW22" s="3">
        <f t="shared" si="64"/>
        <v>-1.8523508773167219E-2</v>
      </c>
      <c r="DX22" s="3">
        <f t="shared" si="65"/>
        <v>5.0777981063524269E-2</v>
      </c>
      <c r="DY22" s="3">
        <f t="shared" si="66"/>
        <v>-2.6712668533617312E-2</v>
      </c>
      <c r="DZ22" s="3">
        <f t="shared" si="67"/>
        <v>-2.2946805329220887E-2</v>
      </c>
      <c r="EA22" s="3">
        <f t="shared" si="68"/>
        <v>-5.2551750921934204E-2</v>
      </c>
      <c r="EB22" s="3">
        <f t="shared" si="69"/>
        <v>-2.1244298136120054E-2</v>
      </c>
      <c r="EC22" s="3">
        <f t="shared" si="70"/>
        <v>-3.5742114080239307E-2</v>
      </c>
      <c r="ED22" s="3">
        <f t="shared" si="71"/>
        <v>-2.5415790024746809E-2</v>
      </c>
      <c r="EE22" s="3">
        <f t="shared" si="72"/>
        <v>-2.3335986226563632E-2</v>
      </c>
      <c r="EF22" s="3">
        <f t="shared" si="73"/>
        <v>-3.3647006109988387E-2</v>
      </c>
      <c r="EG22" s="3">
        <f t="shared" si="74"/>
        <v>-5.2987640682818249E-2</v>
      </c>
      <c r="EH22" s="3">
        <f t="shared" si="75"/>
        <v>-5.0433036501538075E-2</v>
      </c>
      <c r="EI22" s="3">
        <f t="shared" si="76"/>
        <v>-1.6782471821591316E-2</v>
      </c>
      <c r="EJ22" s="3">
        <f t="shared" si="77"/>
        <v>-2.7053607910201505E-2</v>
      </c>
      <c r="EK22" s="3">
        <f t="shared" si="78"/>
        <v>-2.7372843427518889E-2</v>
      </c>
      <c r="EL22" s="3">
        <f t="shared" si="79"/>
        <v>-1.8784342982340996E-2</v>
      </c>
      <c r="EM22" s="3">
        <f t="shared" si="80"/>
        <v>-1.2449258593096535E-2</v>
      </c>
      <c r="EN22" s="3">
        <f t="shared" si="81"/>
        <v>-5.9230675948020339E-2</v>
      </c>
      <c r="EO22" s="3">
        <f t="shared" si="82"/>
        <v>-3.2991084551287186E-2</v>
      </c>
      <c r="EP22" s="3">
        <f t="shared" si="83"/>
        <v>-4.6290940851632989E-2</v>
      </c>
      <c r="EQ22" s="3">
        <f t="shared" si="84"/>
        <v>-2.1140110465853734E-2</v>
      </c>
      <c r="ER22" s="3">
        <f t="shared" si="85"/>
        <v>-3.4375649852717571E-2</v>
      </c>
      <c r="ES22" s="3">
        <f t="shared" si="86"/>
        <v>-5.2818765705338944E-2</v>
      </c>
      <c r="ET22" s="3">
        <f t="shared" si="87"/>
        <v>-2.8317955457129784E-2</v>
      </c>
      <c r="EU22" s="3">
        <f t="shared" si="88"/>
        <v>-7.0444295451148609E-3</v>
      </c>
      <c r="EV22" s="3">
        <f t="shared" si="89"/>
        <v>-6.3498793175567059E-2</v>
      </c>
      <c r="EW22" s="18">
        <f t="shared" si="90"/>
        <v>-1.9304093502091502E-2</v>
      </c>
      <c r="EX22" s="11">
        <f t="shared" si="91"/>
        <v>-2.8889459254115679E-2</v>
      </c>
      <c r="EY22" s="21">
        <f t="shared" si="6"/>
        <v>-2.8041395604435266E-2</v>
      </c>
      <c r="EZ22" s="21">
        <f t="shared" si="146"/>
        <v>-1.021623664066084E-2</v>
      </c>
      <c r="FA22" s="21">
        <f t="shared" si="147"/>
        <v>-1.7243063336571451E-2</v>
      </c>
      <c r="FB22" s="21">
        <f t="shared" si="148"/>
        <v>-3.2505347594677346E-2</v>
      </c>
      <c r="FC22" s="21">
        <f t="shared" si="149"/>
        <v>-3.2588821451158441E-2</v>
      </c>
      <c r="FD22" s="21">
        <f t="shared" si="150"/>
        <v>-2.7497294789517561E-2</v>
      </c>
      <c r="FE22" s="21">
        <f t="shared" si="151"/>
        <v>-3.0316773896814701E-2</v>
      </c>
      <c r="FF22" s="21">
        <f t="shared" si="152"/>
        <v>-3.5891878562038744E-2</v>
      </c>
      <c r="FG22" s="21">
        <f t="shared" si="153"/>
        <v>-3.4854070831776343E-2</v>
      </c>
      <c r="FH22" s="21">
        <f t="shared" si="154"/>
        <v>-2.8738335550685126E-2</v>
      </c>
      <c r="FI22" s="21">
        <f t="shared" si="155"/>
        <v>-2.4968917604518918E-2</v>
      </c>
      <c r="FJ22" s="21">
        <f t="shared" si="92"/>
        <v>-2.5467813372012735E-2</v>
      </c>
      <c r="FK22" s="21">
        <f t="shared" si="93"/>
        <v>-2.762011984835323E-2</v>
      </c>
      <c r="FL22" s="21">
        <f t="shared" si="94"/>
        <v>-3.5563464007913333E-2</v>
      </c>
      <c r="FM22" s="21">
        <f t="shared" si="95"/>
        <v>-2.190231812440312E-2</v>
      </c>
      <c r="FN22" s="21">
        <f t="shared" si="96"/>
        <v>-2.5690456592523114E-2</v>
      </c>
      <c r="FO22" s="21">
        <f t="shared" si="97"/>
        <v>-4.5019304923059555E-2</v>
      </c>
      <c r="FP22" s="21">
        <f t="shared" si="98"/>
        <v>-3.4663600702124639E-2</v>
      </c>
      <c r="FQ22" s="21">
        <f t="shared" si="99"/>
        <v>-2.594339990049891E-2</v>
      </c>
      <c r="FR22" s="21">
        <f t="shared" si="100"/>
        <v>-2.9145129312692017E-2</v>
      </c>
      <c r="FS22" s="21">
        <f t="shared" si="101"/>
        <v>-1.8214377855085867E-2</v>
      </c>
      <c r="FT22" s="21">
        <f t="shared" si="102"/>
        <v>-2.9142398006676999E-2</v>
      </c>
      <c r="FU22" s="21">
        <f t="shared" si="103"/>
        <v>-2.5614097023183395E-2</v>
      </c>
      <c r="FV22" s="21">
        <f t="shared" si="104"/>
        <v>-2.2169117968723406E-2</v>
      </c>
      <c r="FW22" s="21">
        <f t="shared" si="105"/>
        <v>-1.8176710253755755E-2</v>
      </c>
      <c r="FX22" s="21">
        <f t="shared" si="106"/>
        <v>-2.193405715237878E-2</v>
      </c>
      <c r="FY22" s="21">
        <f t="shared" si="107"/>
        <v>-3.3365277330427962E-2</v>
      </c>
      <c r="FZ22" s="21">
        <f t="shared" si="108"/>
        <v>-3.0513935313857352E-2</v>
      </c>
      <c r="GA22" s="21">
        <f t="shared" si="109"/>
        <v>-2.752856651122515E-2</v>
      </c>
      <c r="GB22" s="21">
        <f t="shared" si="110"/>
        <v>-2.9273524027717945E-2</v>
      </c>
      <c r="GC22" s="21">
        <f t="shared" si="111"/>
        <v>-1.7011762115357102E-2</v>
      </c>
      <c r="GD22" s="21">
        <f t="shared" si="112"/>
        <v>-3.2064399612475085E-2</v>
      </c>
      <c r="GE22" s="21">
        <f t="shared" si="113"/>
        <v>-2.9577317076198345E-2</v>
      </c>
      <c r="GF22" s="21">
        <f t="shared" si="114"/>
        <v>-2.1422384425774609E-2</v>
      </c>
      <c r="GG22" s="21">
        <f t="shared" si="115"/>
        <v>-1.7809453503656984E-2</v>
      </c>
      <c r="GH22" s="21">
        <f t="shared" si="116"/>
        <v>-2.2265200225413069E-2</v>
      </c>
      <c r="GI22" s="21">
        <f t="shared" si="117"/>
        <v>-2.3892756177626824E-2</v>
      </c>
      <c r="GJ22" s="21">
        <f t="shared" si="118"/>
        <v>-3.6568308101539451E-2</v>
      </c>
      <c r="GK22" s="21">
        <f t="shared" si="119"/>
        <v>-2.9151305571252718E-2</v>
      </c>
      <c r="GL22" s="21">
        <f t="shared" si="120"/>
        <v>-3.4408895652022396E-2</v>
      </c>
      <c r="GM22" s="21">
        <f t="shared" si="121"/>
        <v>-3.3268649791952709E-2</v>
      </c>
      <c r="GN22" s="21">
        <f t="shared" si="122"/>
        <v>-2.964546164987808E-2</v>
      </c>
      <c r="GO22" s="21">
        <f t="shared" si="123"/>
        <v>-3.8304646825856242E-2</v>
      </c>
      <c r="GP22" s="21">
        <f t="shared" si="124"/>
        <v>-3.9009144923827933E-2</v>
      </c>
      <c r="GQ22" s="21">
        <f t="shared" si="125"/>
        <v>-3.2239448778195873E-2</v>
      </c>
      <c r="GR22" s="21">
        <f t="shared" si="126"/>
        <v>-3.4617556404268855E-2</v>
      </c>
      <c r="GS22" s="21">
        <f t="shared" si="127"/>
        <v>-2.3401878233600765E-2</v>
      </c>
      <c r="GT22" s="21">
        <f t="shared" si="128"/>
        <v>-1.6930232805758661E-2</v>
      </c>
      <c r="GU22" s="21">
        <f t="shared" si="129"/>
        <v>-2.5118363587881512E-2</v>
      </c>
      <c r="GV22" s="22">
        <f t="shared" si="130"/>
        <v>-2.9909042628944331E-2</v>
      </c>
      <c r="GW22" s="22">
        <f t="shared" si="130"/>
        <v>-2.8889459254115679E-2</v>
      </c>
      <c r="GX22" s="3">
        <f>CZ22-EY22</f>
        <v>-1.0700553238595239E-2</v>
      </c>
      <c r="GY22" s="3">
        <f>DA22-EZ22</f>
        <v>-2.433984625135089E-2</v>
      </c>
      <c r="GZ22" s="3">
        <f>DB22-FA22</f>
        <v>-2.259020091974694E-2</v>
      </c>
      <c r="HA22" s="3">
        <f>DC22-FB22</f>
        <v>3.1727556044815683E-3</v>
      </c>
      <c r="HB22" s="3">
        <f>DD22-FC22</f>
        <v>-2.536330425182802E-3</v>
      </c>
      <c r="HC22" s="3">
        <f>DE22-FD22</f>
        <v>-2.9850714624289967E-3</v>
      </c>
      <c r="HD22" s="3">
        <f>DF22-FE22</f>
        <v>1.0220346044437504E-2</v>
      </c>
      <c r="HE22" s="3">
        <f>DG22-FF22</f>
        <v>8.5380768823619183E-3</v>
      </c>
      <c r="HF22" s="3">
        <f>DH22-FG22</f>
        <v>2.2631213850173817E-2</v>
      </c>
      <c r="HG22" s="3">
        <f>DI22-FH22</f>
        <v>-2.0096796226381206E-2</v>
      </c>
      <c r="HH22" s="3">
        <f>DJ22-FI22</f>
        <v>7.6860051340572645E-3</v>
      </c>
      <c r="HI22" s="3">
        <f>DK22-FJ22</f>
        <v>-6.3728487069157035E-3</v>
      </c>
      <c r="HJ22" s="3">
        <f>DL22-FK22</f>
        <v>-8.1255473472203639E-3</v>
      </c>
      <c r="HK22" s="3">
        <f>DM22-FL22</f>
        <v>1.0189215304332658E-3</v>
      </c>
      <c r="HL22" s="3">
        <f>DN22-FM22</f>
        <v>-1.3703004576443922E-2</v>
      </c>
      <c r="HM22" s="3">
        <f>DO22-FN22</f>
        <v>1.3556996851185943E-2</v>
      </c>
      <c r="HN22" s="3">
        <f>DP22-FO22</f>
        <v>-4.5846858222942932E-2</v>
      </c>
      <c r="HO22" s="3">
        <f>DQ22-FP22</f>
        <v>1.6290471109582413E-2</v>
      </c>
      <c r="HP22" s="3">
        <f>DR22-FQ22</f>
        <v>2.7039666272451614E-2</v>
      </c>
      <c r="HQ22" s="3">
        <f>DS22-FR22</f>
        <v>1.3198789168353861E-2</v>
      </c>
      <c r="HR22" s="3">
        <f>DT22-FS22</f>
        <v>-5.5053520128309219E-4</v>
      </c>
      <c r="HS22" s="3">
        <f>DU22-FT22</f>
        <v>9.8074364961894742E-3</v>
      </c>
      <c r="HT22" s="3">
        <f>DV22-FU22</f>
        <v>4.9557239977983045E-3</v>
      </c>
      <c r="HU22" s="3">
        <f>DW22-FV22</f>
        <v>3.6456091955561869E-3</v>
      </c>
      <c r="HV22" s="3">
        <f>DX22-FW22</f>
        <v>6.895469131728002E-2</v>
      </c>
      <c r="HW22" s="3">
        <f>DY22-FX22</f>
        <v>-4.7786113812385324E-3</v>
      </c>
      <c r="HX22" s="3">
        <f>DZ22-FY22</f>
        <v>1.0418472001207074E-2</v>
      </c>
      <c r="HY22" s="3">
        <f>EA22-FZ22</f>
        <v>-2.2037815608076852E-2</v>
      </c>
      <c r="HZ22" s="3">
        <f>EB22-GA22</f>
        <v>6.2842683751050954E-3</v>
      </c>
      <c r="IA22" s="3">
        <f>EC22-GB22</f>
        <v>-6.468590052521362E-3</v>
      </c>
      <c r="IB22" s="3">
        <f>ED22-GC22</f>
        <v>-8.4040279093897073E-3</v>
      </c>
      <c r="IC22" s="3">
        <f>EE22-GD22</f>
        <v>8.7284133859114529E-3</v>
      </c>
      <c r="ID22" s="3">
        <f>EF22-GE22</f>
        <v>-4.0696890337900415E-3</v>
      </c>
      <c r="IE22" s="3">
        <f>EG22-GF22</f>
        <v>-3.1565256257043636E-2</v>
      </c>
      <c r="IF22" s="3">
        <f>EH22-GG22</f>
        <v>-3.2623582997881095E-2</v>
      </c>
      <c r="IG22" s="3">
        <f>EI22-GH22</f>
        <v>5.482728403821753E-3</v>
      </c>
      <c r="IH22" s="3">
        <f>EJ22-GI22</f>
        <v>-3.1608517325746807E-3</v>
      </c>
      <c r="II22" s="3">
        <f>EK22-GJ22</f>
        <v>9.195464674020562E-3</v>
      </c>
      <c r="IJ22" s="3">
        <f>EL22-GK22</f>
        <v>1.0366962588911722E-2</v>
      </c>
      <c r="IK22" s="3">
        <f>EM22-GL22</f>
        <v>2.1959637058925861E-2</v>
      </c>
      <c r="IL22" s="3">
        <f>EN22-GM22</f>
        <v>-2.596202615606763E-2</v>
      </c>
      <c r="IM22" s="3">
        <f>EO22-GN22</f>
        <v>-3.3456229014091066E-3</v>
      </c>
      <c r="IN22" s="3">
        <f>EP22-GO22</f>
        <v>-7.9862940257767467E-3</v>
      </c>
      <c r="IO22" s="3">
        <f>EQ22-GP22</f>
        <v>1.7869034457974199E-2</v>
      </c>
      <c r="IP22" s="3">
        <f>ER22-GQ22</f>
        <v>-2.1362010745216986E-3</v>
      </c>
      <c r="IQ22" s="3">
        <f>ES22-GR22</f>
        <v>-1.8201209301070088E-2</v>
      </c>
      <c r="IR22" s="3">
        <f>ET22-GS22</f>
        <v>-4.9160772235290195E-3</v>
      </c>
      <c r="IS22" s="3">
        <f>EU22-GT22</f>
        <v>9.8858032606438002E-3</v>
      </c>
      <c r="IT22" s="3">
        <f>EV22-GU22</f>
        <v>-3.8380429587685547E-2</v>
      </c>
      <c r="IU22" s="3">
        <f>EW22-GV22</f>
        <v>1.0604949126852829E-2</v>
      </c>
      <c r="IV22" s="3">
        <f t="shared" si="7"/>
        <v>0</v>
      </c>
    </row>
    <row r="23" spans="1:256" x14ac:dyDescent="0.2">
      <c r="A23">
        <v>99.08</v>
      </c>
      <c r="B23">
        <v>16.695</v>
      </c>
      <c r="C23">
        <v>189.25</v>
      </c>
      <c r="D23">
        <v>93.681799999999996</v>
      </c>
      <c r="E23">
        <v>71.5</v>
      </c>
      <c r="F23">
        <v>182.7</v>
      </c>
      <c r="G23">
        <v>129.1</v>
      </c>
      <c r="H23">
        <v>81.400000000000006</v>
      </c>
      <c r="I23">
        <v>107.9</v>
      </c>
      <c r="J23">
        <v>7.5030000000000001</v>
      </c>
      <c r="K23">
        <v>79.540000000000006</v>
      </c>
      <c r="L23">
        <v>66.19</v>
      </c>
      <c r="M23">
        <v>65.989999999999995</v>
      </c>
      <c r="N23">
        <v>29.285</v>
      </c>
      <c r="O23">
        <v>24.78</v>
      </c>
      <c r="P23">
        <v>60.31</v>
      </c>
      <c r="Q23">
        <v>14.1</v>
      </c>
      <c r="R23">
        <v>76.569999999999993</v>
      </c>
      <c r="S23">
        <v>34.979999999999997</v>
      </c>
      <c r="T23">
        <v>15.51</v>
      </c>
      <c r="U23">
        <v>104.6</v>
      </c>
      <c r="V23">
        <v>5.0650000000000004</v>
      </c>
      <c r="W23">
        <v>14.15</v>
      </c>
      <c r="X23">
        <v>13.25</v>
      </c>
      <c r="Y23">
        <v>9.6210000000000004</v>
      </c>
      <c r="Z23">
        <v>42.65</v>
      </c>
      <c r="AA23">
        <v>68.7</v>
      </c>
      <c r="AB23">
        <v>48.02</v>
      </c>
      <c r="AC23">
        <v>7.01</v>
      </c>
      <c r="AD23">
        <v>15.265000000000001</v>
      </c>
      <c r="AE23">
        <v>2.9159999999999999</v>
      </c>
      <c r="AF23">
        <v>33.445</v>
      </c>
      <c r="AG23">
        <v>217.7</v>
      </c>
      <c r="AH23">
        <v>178.7</v>
      </c>
      <c r="AI23">
        <v>5.26</v>
      </c>
      <c r="AJ23">
        <v>175.4</v>
      </c>
      <c r="AK23">
        <v>14.225</v>
      </c>
      <c r="AL23">
        <v>31.71</v>
      </c>
      <c r="AM23">
        <v>82.99</v>
      </c>
      <c r="AN23">
        <v>82.26</v>
      </c>
      <c r="AO23">
        <v>5.49</v>
      </c>
      <c r="AP23">
        <v>89.24</v>
      </c>
      <c r="AQ23">
        <v>46.31</v>
      </c>
      <c r="AR23">
        <v>111.3</v>
      </c>
      <c r="AS23">
        <v>67.62</v>
      </c>
      <c r="AT23">
        <v>9.1769999999999996</v>
      </c>
      <c r="AU23">
        <v>213.8</v>
      </c>
      <c r="AV23">
        <v>49.87</v>
      </c>
      <c r="AW23">
        <v>18.945</v>
      </c>
      <c r="AX23" s="4">
        <v>128</v>
      </c>
      <c r="AY23" s="7">
        <v>3446.03</v>
      </c>
      <c r="AZ23" s="12">
        <f>(1+0.414/100)^(1/52)-1</f>
        <v>7.9454190537120439E-5</v>
      </c>
      <c r="BA23" s="2">
        <f t="shared" si="3"/>
        <v>8.9613034623217125E-3</v>
      </c>
      <c r="BB23" s="2">
        <f t="shared" si="131"/>
        <v>-6.2499999999999778E-3</v>
      </c>
      <c r="BC23" s="2">
        <f t="shared" si="132"/>
        <v>-1.432291666666663E-2</v>
      </c>
      <c r="BD23" s="2">
        <f t="shared" si="133"/>
        <v>1.9443850267379936E-3</v>
      </c>
      <c r="BE23" s="2">
        <f t="shared" si="134"/>
        <v>1.0600706713780994E-2</v>
      </c>
      <c r="BF23" s="2">
        <f t="shared" si="135"/>
        <v>1.4154870940882525E-2</v>
      </c>
      <c r="BG23" s="2">
        <f t="shared" si="136"/>
        <v>1.4538310412573585E-2</v>
      </c>
      <c r="BH23" s="2">
        <f t="shared" si="137"/>
        <v>1.9156128709152398E-2</v>
      </c>
      <c r="BI23" s="2">
        <f t="shared" si="138"/>
        <v>2.081362346263016E-2</v>
      </c>
      <c r="BJ23" s="2">
        <f t="shared" si="139"/>
        <v>6.843800322061222E-3</v>
      </c>
      <c r="BK23" s="2">
        <f t="shared" si="140"/>
        <v>-5.12820512820511E-3</v>
      </c>
      <c r="BL23" s="2">
        <f t="shared" si="8"/>
        <v>1.9562538508933969E-2</v>
      </c>
      <c r="BM23" s="2">
        <f t="shared" si="9"/>
        <v>4.5669051606027633E-3</v>
      </c>
      <c r="BN23" s="2">
        <f t="shared" si="10"/>
        <v>1.5077989601386399E-2</v>
      </c>
      <c r="BO23" s="2">
        <f t="shared" si="11"/>
        <v>8.7522898432730312E-3</v>
      </c>
      <c r="BP23" s="2">
        <f t="shared" si="12"/>
        <v>8.5284280936455126E-3</v>
      </c>
      <c r="BQ23" s="2">
        <f t="shared" si="13"/>
        <v>-8.4388185654009629E-3</v>
      </c>
      <c r="BR23" s="2">
        <f t="shared" si="14"/>
        <v>1.2295081967212962E-2</v>
      </c>
      <c r="BS23" s="2">
        <f t="shared" si="15"/>
        <v>2.1612149532710179E-2</v>
      </c>
      <c r="BT23" s="2">
        <f t="shared" si="16"/>
        <v>6.4516129032266001E-4</v>
      </c>
      <c r="BU23" s="2">
        <f t="shared" si="17"/>
        <v>-3.8095238095238182E-3</v>
      </c>
      <c r="BV23" s="2">
        <f t="shared" si="18"/>
        <v>3.6211129296235711E-2</v>
      </c>
      <c r="BW23" s="2">
        <f t="shared" si="19"/>
        <v>4.3510324483775786E-2</v>
      </c>
      <c r="BX23" s="2">
        <f t="shared" si="20"/>
        <v>-3.7593984962406291E-3</v>
      </c>
      <c r="BY23" s="2">
        <f t="shared" si="21"/>
        <v>3.9209332469215985E-2</v>
      </c>
      <c r="BZ23" s="2">
        <f t="shared" si="22"/>
        <v>-2.3391812865497519E-3</v>
      </c>
      <c r="CA23" s="2">
        <f t="shared" si="23"/>
        <v>5.1207022677397518E-3</v>
      </c>
      <c r="CB23" s="2">
        <f t="shared" si="24"/>
        <v>1.7049666419570064E-2</v>
      </c>
      <c r="CC23" s="2">
        <f t="shared" si="25"/>
        <v>4.5644391408114604E-2</v>
      </c>
      <c r="CD23" s="2">
        <f t="shared" si="26"/>
        <v>8.2562747688244009E-3</v>
      </c>
      <c r="CE23" s="2">
        <f t="shared" si="27"/>
        <v>2.4595924104005462E-2</v>
      </c>
      <c r="CF23" s="2">
        <f t="shared" si="28"/>
        <v>8.2906240578835E-3</v>
      </c>
      <c r="CG23" s="2">
        <f t="shared" si="29"/>
        <v>1.5155047796689303E-2</v>
      </c>
      <c r="CH23" s="2">
        <f t="shared" si="30"/>
        <v>1.3613159387407592E-2</v>
      </c>
      <c r="CI23" s="2">
        <f t="shared" si="31"/>
        <v>-3.7878787878788955E-3</v>
      </c>
      <c r="CJ23" s="2">
        <f t="shared" si="32"/>
        <v>1.0368663594470195E-2</v>
      </c>
      <c r="CK23" s="2">
        <f t="shared" si="33"/>
        <v>1.1375755421258349E-2</v>
      </c>
      <c r="CL23" s="2">
        <f t="shared" si="34"/>
        <v>1.1321958220379624E-2</v>
      </c>
      <c r="CM23" s="2">
        <f t="shared" si="35"/>
        <v>3.4272183449651106E-2</v>
      </c>
      <c r="CN23" s="2">
        <f t="shared" si="36"/>
        <v>2.0595533498759533E-2</v>
      </c>
      <c r="CO23" s="2">
        <f t="shared" si="37"/>
        <v>3.4728568817401495E-3</v>
      </c>
      <c r="CP23" s="2">
        <f t="shared" si="38"/>
        <v>9.1597874024651471E-3</v>
      </c>
      <c r="CQ23" s="2">
        <f t="shared" si="39"/>
        <v>6.3016079965232397E-3</v>
      </c>
      <c r="CR23" s="2">
        <f t="shared" si="40"/>
        <v>1.9230769230769162E-2</v>
      </c>
      <c r="CS23" s="2">
        <f t="shared" si="41"/>
        <v>1.7760385310054305E-2</v>
      </c>
      <c r="CT23" s="2">
        <f t="shared" si="42"/>
        <v>-1.9575856443719841E-3</v>
      </c>
      <c r="CU23" s="2">
        <f t="shared" si="43"/>
        <v>2.7143886620225821E-2</v>
      </c>
      <c r="CV23" s="2">
        <f t="shared" si="44"/>
        <v>1.4752263709431057E-2</v>
      </c>
      <c r="CW23" s="2">
        <f t="shared" si="45"/>
        <v>-1.5810276679842916E-3</v>
      </c>
      <c r="CX23" s="2">
        <f t="shared" si="46"/>
        <v>3.9215686274509665E-3</v>
      </c>
      <c r="CY23" s="10">
        <f t="shared" si="4"/>
        <v>1.1651802227610863E-2</v>
      </c>
      <c r="CZ23" s="3">
        <f t="shared" si="5"/>
        <v>8.881849271784592E-3</v>
      </c>
      <c r="DA23" s="3">
        <f t="shared" si="141"/>
        <v>-6.3294541905370982E-3</v>
      </c>
      <c r="DB23" s="3">
        <f t="shared" si="142"/>
        <v>-1.440237085720375E-2</v>
      </c>
      <c r="DC23" s="3">
        <f t="shared" si="143"/>
        <v>1.8649308362008732E-3</v>
      </c>
      <c r="DD23" s="3">
        <f t="shared" si="144"/>
        <v>1.0521252523243874E-2</v>
      </c>
      <c r="DE23" s="3">
        <f t="shared" si="145"/>
        <v>1.4075416750345404E-2</v>
      </c>
      <c r="DF23" s="3">
        <f t="shared" si="47"/>
        <v>1.4458856222036465E-2</v>
      </c>
      <c r="DG23" s="3">
        <f t="shared" si="48"/>
        <v>1.9076674518615278E-2</v>
      </c>
      <c r="DH23" s="3">
        <f t="shared" si="49"/>
        <v>2.0734169272093039E-2</v>
      </c>
      <c r="DI23" s="3">
        <f t="shared" si="50"/>
        <v>6.7643461315241016E-3</v>
      </c>
      <c r="DJ23" s="3">
        <f t="shared" si="51"/>
        <v>-5.2076593187422304E-3</v>
      </c>
      <c r="DK23" s="3">
        <f t="shared" si="52"/>
        <v>1.9483084318396848E-2</v>
      </c>
      <c r="DL23" s="3">
        <f t="shared" si="53"/>
        <v>4.4874509700656429E-3</v>
      </c>
      <c r="DM23" s="3">
        <f t="shared" si="54"/>
        <v>1.4998535410849279E-2</v>
      </c>
      <c r="DN23" s="3">
        <f t="shared" si="55"/>
        <v>8.6728356527359107E-3</v>
      </c>
      <c r="DO23" s="3">
        <f t="shared" si="56"/>
        <v>8.4489739031083921E-3</v>
      </c>
      <c r="DP23" s="3">
        <f t="shared" si="57"/>
        <v>-8.5182727559380833E-3</v>
      </c>
      <c r="DQ23" s="3">
        <f t="shared" si="58"/>
        <v>1.2215627776675841E-2</v>
      </c>
      <c r="DR23" s="3">
        <f t="shared" si="59"/>
        <v>2.1532695342173058E-2</v>
      </c>
      <c r="DS23" s="3">
        <f t="shared" si="60"/>
        <v>5.6570709978553957E-4</v>
      </c>
      <c r="DT23" s="3">
        <f t="shared" si="61"/>
        <v>-3.8889780000609386E-3</v>
      </c>
      <c r="DU23" s="3">
        <f t="shared" si="62"/>
        <v>3.6131675105698591E-2</v>
      </c>
      <c r="DV23" s="3">
        <f t="shared" si="63"/>
        <v>4.3430870293238666E-2</v>
      </c>
      <c r="DW23" s="3">
        <f t="shared" si="64"/>
        <v>-3.8388526867777495E-3</v>
      </c>
      <c r="DX23" s="3">
        <f t="shared" si="65"/>
        <v>3.9129878278678865E-2</v>
      </c>
      <c r="DY23" s="3">
        <f t="shared" si="66"/>
        <v>-2.4186354770868723E-3</v>
      </c>
      <c r="DZ23" s="3">
        <f t="shared" si="67"/>
        <v>5.0412480772026314E-3</v>
      </c>
      <c r="EA23" s="3">
        <f t="shared" si="68"/>
        <v>1.6970212229032944E-2</v>
      </c>
      <c r="EB23" s="3">
        <f t="shared" si="69"/>
        <v>4.5564937217577484E-2</v>
      </c>
      <c r="EC23" s="3">
        <f t="shared" si="70"/>
        <v>8.1768205782872805E-3</v>
      </c>
      <c r="ED23" s="3">
        <f t="shared" si="71"/>
        <v>2.4516469913468342E-2</v>
      </c>
      <c r="EE23" s="3">
        <f t="shared" si="72"/>
        <v>8.2111698673463795E-3</v>
      </c>
      <c r="EF23" s="3">
        <f t="shared" si="73"/>
        <v>1.5075593606152182E-2</v>
      </c>
      <c r="EG23" s="3">
        <f t="shared" si="74"/>
        <v>1.3533705196870471E-2</v>
      </c>
      <c r="EH23" s="3">
        <f t="shared" si="75"/>
        <v>-3.867332978416016E-3</v>
      </c>
      <c r="EI23" s="3">
        <f t="shared" si="76"/>
        <v>1.0289209403933075E-2</v>
      </c>
      <c r="EJ23" s="3">
        <f t="shared" si="77"/>
        <v>1.1296301230721228E-2</v>
      </c>
      <c r="EK23" s="3">
        <f t="shared" si="78"/>
        <v>1.1242504029842504E-2</v>
      </c>
      <c r="EL23" s="3">
        <f t="shared" si="79"/>
        <v>3.4192729259113985E-2</v>
      </c>
      <c r="EM23" s="3">
        <f t="shared" si="80"/>
        <v>2.0516079308222412E-2</v>
      </c>
      <c r="EN23" s="3">
        <f t="shared" si="81"/>
        <v>3.3934026912030291E-3</v>
      </c>
      <c r="EO23" s="3">
        <f t="shared" si="82"/>
        <v>9.0803332119280267E-3</v>
      </c>
      <c r="EP23" s="3">
        <f t="shared" si="83"/>
        <v>6.2221538059861192E-3</v>
      </c>
      <c r="EQ23" s="3">
        <f t="shared" si="84"/>
        <v>1.9151315040232042E-2</v>
      </c>
      <c r="ER23" s="3">
        <f t="shared" si="85"/>
        <v>1.7680931119517185E-2</v>
      </c>
      <c r="ES23" s="3">
        <f t="shared" si="86"/>
        <v>-2.0370398349091046E-3</v>
      </c>
      <c r="ET23" s="3">
        <f t="shared" si="87"/>
        <v>2.7064432429688701E-2</v>
      </c>
      <c r="EU23" s="3">
        <f t="shared" si="88"/>
        <v>1.4672809518893937E-2</v>
      </c>
      <c r="EV23" s="3">
        <f t="shared" si="89"/>
        <v>-1.6604818585214121E-3</v>
      </c>
      <c r="EW23" s="18">
        <f t="shared" si="90"/>
        <v>3.842114436913846E-3</v>
      </c>
      <c r="EX23" s="11">
        <f t="shared" si="91"/>
        <v>1.1572348037073743E-2</v>
      </c>
      <c r="EY23" s="21">
        <f t="shared" si="6"/>
        <v>8.2112250623243288E-3</v>
      </c>
      <c r="EZ23" s="21">
        <f t="shared" si="146"/>
        <v>3.4590426820717266E-3</v>
      </c>
      <c r="FA23" s="21">
        <f t="shared" si="147"/>
        <v>1.070019921372925E-2</v>
      </c>
      <c r="FB23" s="21">
        <f t="shared" si="148"/>
        <v>1.5301341176198668E-2</v>
      </c>
      <c r="FC23" s="21">
        <f t="shared" si="149"/>
        <v>2.2873771237136905E-2</v>
      </c>
      <c r="FD23" s="21">
        <f t="shared" si="150"/>
        <v>1.3964445095511657E-2</v>
      </c>
      <c r="FE23" s="21">
        <f t="shared" si="151"/>
        <v>2.1977499950632182E-2</v>
      </c>
      <c r="FF23" s="21">
        <f t="shared" si="152"/>
        <v>1.3126695982716454E-2</v>
      </c>
      <c r="FG23" s="21">
        <f t="shared" si="153"/>
        <v>1.113622536604926E-2</v>
      </c>
      <c r="FH23" s="21">
        <f t="shared" si="154"/>
        <v>9.2058386052463591E-3</v>
      </c>
      <c r="FI23" s="21">
        <f t="shared" si="155"/>
        <v>1.1386425129865436E-2</v>
      </c>
      <c r="FJ23" s="21">
        <f t="shared" si="92"/>
        <v>1.1646824264689052E-2</v>
      </c>
      <c r="FK23" s="21">
        <f t="shared" si="93"/>
        <v>1.2041158551757051E-2</v>
      </c>
      <c r="FL23" s="21">
        <f t="shared" si="94"/>
        <v>1.1164075047966682E-2</v>
      </c>
      <c r="FM23" s="21">
        <f t="shared" si="95"/>
        <v>7.237189984746796E-3</v>
      </c>
      <c r="FN23" s="21">
        <f t="shared" si="96"/>
        <v>9.6021439592491476E-3</v>
      </c>
      <c r="FO23" s="21">
        <f t="shared" si="97"/>
        <v>1.2255479037187905E-2</v>
      </c>
      <c r="FP23" s="21">
        <f t="shared" si="98"/>
        <v>1.7092300665451983E-2</v>
      </c>
      <c r="FQ23" s="21">
        <f t="shared" si="99"/>
        <v>1.4685012535287881E-2</v>
      </c>
      <c r="FR23" s="21">
        <f t="shared" si="100"/>
        <v>6.9427355686682065E-3</v>
      </c>
      <c r="FS23" s="21">
        <f t="shared" si="101"/>
        <v>6.8263240507684432E-3</v>
      </c>
      <c r="FT23" s="21">
        <f t="shared" si="102"/>
        <v>1.6615942252063365E-2</v>
      </c>
      <c r="FU23" s="21">
        <f t="shared" si="103"/>
        <v>1.3082049531135493E-2</v>
      </c>
      <c r="FV23" s="21">
        <f t="shared" si="104"/>
        <v>8.2803513073325674E-3</v>
      </c>
      <c r="FW23" s="21">
        <f t="shared" si="105"/>
        <v>1.4343471177058868E-2</v>
      </c>
      <c r="FX23" s="21">
        <f t="shared" si="106"/>
        <v>9.5514237510920443E-3</v>
      </c>
      <c r="FY23" s="21">
        <f t="shared" si="107"/>
        <v>9.8343682596899566E-3</v>
      </c>
      <c r="FZ23" s="21">
        <f t="shared" si="108"/>
        <v>1.1735206164323102E-2</v>
      </c>
      <c r="GA23" s="21">
        <f t="shared" si="109"/>
        <v>9.1328649622675132E-3</v>
      </c>
      <c r="GB23" s="21">
        <f t="shared" si="110"/>
        <v>1.2452209549474597E-2</v>
      </c>
      <c r="GC23" s="21">
        <f t="shared" si="111"/>
        <v>1.2053983407622372E-2</v>
      </c>
      <c r="GD23" s="21">
        <f t="shared" si="112"/>
        <v>7.4656351009993746E-3</v>
      </c>
      <c r="GE23" s="21">
        <f t="shared" si="113"/>
        <v>1.8683129950780912E-2</v>
      </c>
      <c r="GF23" s="21">
        <f t="shared" si="114"/>
        <v>1.0524787178144247E-2</v>
      </c>
      <c r="GG23" s="21">
        <f t="shared" si="115"/>
        <v>6.4506664786204929E-3</v>
      </c>
      <c r="GH23" s="21">
        <f t="shared" si="116"/>
        <v>9.6138085158449255E-3</v>
      </c>
      <c r="GI23" s="21">
        <f t="shared" si="117"/>
        <v>8.5072486979173665E-3</v>
      </c>
      <c r="GJ23" s="21">
        <f t="shared" si="118"/>
        <v>1.7772389193114316E-2</v>
      </c>
      <c r="GK23" s="21">
        <f t="shared" si="119"/>
        <v>1.8045222951702796E-2</v>
      </c>
      <c r="GL23" s="21">
        <f t="shared" si="120"/>
        <v>8.233964206813188E-3</v>
      </c>
      <c r="GM23" s="21">
        <f t="shared" si="121"/>
        <v>1.2781630136128038E-2</v>
      </c>
      <c r="GN23" s="21">
        <f t="shared" si="122"/>
        <v>1.1147528670908517E-2</v>
      </c>
      <c r="GO23" s="21">
        <f t="shared" si="123"/>
        <v>1.4794814878645816E-2</v>
      </c>
      <c r="GP23" s="21">
        <f t="shared" si="124"/>
        <v>1.1893272315658027E-2</v>
      </c>
      <c r="GQ23" s="21">
        <f t="shared" si="125"/>
        <v>1.5142054780694735E-2</v>
      </c>
      <c r="GR23" s="21">
        <f t="shared" si="126"/>
        <v>7.42695476513056E-3</v>
      </c>
      <c r="GS23" s="21">
        <f t="shared" si="127"/>
        <v>5.4736795710887453E-3</v>
      </c>
      <c r="GT23" s="21">
        <f t="shared" si="128"/>
        <v>5.742082470626771E-3</v>
      </c>
      <c r="GU23" s="21">
        <f t="shared" si="129"/>
        <v>1.7228419864263718E-2</v>
      </c>
      <c r="GV23" s="22">
        <f t="shared" si="130"/>
        <v>1.7245733843892518E-2</v>
      </c>
      <c r="GW23" s="22">
        <f t="shared" si="130"/>
        <v>1.1572348037073743E-2</v>
      </c>
      <c r="GX23" s="3">
        <f>CZ23-EY23</f>
        <v>6.7062420946026324E-4</v>
      </c>
      <c r="GY23" s="3">
        <f>DA23-EZ23</f>
        <v>-9.7884968726088244E-3</v>
      </c>
      <c r="GZ23" s="3">
        <f>DB23-FA23</f>
        <v>-2.5102570070933E-2</v>
      </c>
      <c r="HA23" s="3">
        <f>DC23-FB23</f>
        <v>-1.3436410339997795E-2</v>
      </c>
      <c r="HB23" s="3">
        <f>DD23-FC23</f>
        <v>-1.2352518713893031E-2</v>
      </c>
      <c r="HC23" s="3">
        <f>DE23-FD23</f>
        <v>1.1097165483374763E-4</v>
      </c>
      <c r="HD23" s="3">
        <f>DF23-FE23</f>
        <v>-7.5186437285957169E-3</v>
      </c>
      <c r="HE23" s="3">
        <f>DG23-FF23</f>
        <v>5.9499785358988234E-3</v>
      </c>
      <c r="HF23" s="3">
        <f>DH23-FG23</f>
        <v>9.5979439060437793E-3</v>
      </c>
      <c r="HG23" s="3">
        <f>DI23-FH23</f>
        <v>-2.4414924737222576E-3</v>
      </c>
      <c r="HH23" s="3">
        <f>DJ23-FI23</f>
        <v>-1.6594084448607667E-2</v>
      </c>
      <c r="HI23" s="3">
        <f>DK23-FJ23</f>
        <v>7.8362600537077963E-3</v>
      </c>
      <c r="HJ23" s="3">
        <f>DL23-FK23</f>
        <v>-7.5537075816914084E-3</v>
      </c>
      <c r="HK23" s="3">
        <f>DM23-FL23</f>
        <v>3.8344603628825968E-3</v>
      </c>
      <c r="HL23" s="3">
        <f>DN23-FM23</f>
        <v>1.4356456679891147E-3</v>
      </c>
      <c r="HM23" s="3">
        <f>DO23-FN23</f>
        <v>-1.1531700561407555E-3</v>
      </c>
      <c r="HN23" s="3">
        <f>DP23-FO23</f>
        <v>-2.0773751793125989E-2</v>
      </c>
      <c r="HO23" s="3">
        <f>DQ23-FP23</f>
        <v>-4.8766728887761415E-3</v>
      </c>
      <c r="HP23" s="3">
        <f>DR23-FQ23</f>
        <v>6.8476828068851775E-3</v>
      </c>
      <c r="HQ23" s="3">
        <f>DS23-FR23</f>
        <v>-6.3770284688826669E-3</v>
      </c>
      <c r="HR23" s="3">
        <f>DT23-FS23</f>
        <v>-1.0715302050829382E-2</v>
      </c>
      <c r="HS23" s="3">
        <f>DU23-FT23</f>
        <v>1.9515732853635226E-2</v>
      </c>
      <c r="HT23" s="3">
        <f>DV23-FU23</f>
        <v>3.0348820762103171E-2</v>
      </c>
      <c r="HU23" s="3">
        <f>DW23-FV23</f>
        <v>-1.2119203994110317E-2</v>
      </c>
      <c r="HV23" s="3">
        <f>DX23-FW23</f>
        <v>2.4786407101619997E-2</v>
      </c>
      <c r="HW23" s="3">
        <f>DY23-FX23</f>
        <v>-1.1970059228178917E-2</v>
      </c>
      <c r="HX23" s="3">
        <f>DZ23-FY23</f>
        <v>-4.7931201824873253E-3</v>
      </c>
      <c r="HY23" s="3">
        <f>EA23-FZ23</f>
        <v>5.235006064709842E-3</v>
      </c>
      <c r="HZ23" s="3">
        <f>EB23-GA23</f>
        <v>3.643207225530997E-2</v>
      </c>
      <c r="IA23" s="3">
        <f>EC23-GB23</f>
        <v>-4.2753889711873161E-3</v>
      </c>
      <c r="IB23" s="3">
        <f>ED23-GC23</f>
        <v>1.2462486505845969E-2</v>
      </c>
      <c r="IC23" s="3">
        <f>EE23-GD23</f>
        <v>7.4553476634700491E-4</v>
      </c>
      <c r="ID23" s="3">
        <f>EF23-GE23</f>
        <v>-3.6075363446287298E-3</v>
      </c>
      <c r="IE23" s="3">
        <f>EG23-GF23</f>
        <v>3.0089180187262247E-3</v>
      </c>
      <c r="IF23" s="3">
        <f>EH23-GG23</f>
        <v>-1.0317999457036509E-2</v>
      </c>
      <c r="IG23" s="3">
        <f>EI23-GH23</f>
        <v>6.7540088808814951E-4</v>
      </c>
      <c r="IH23" s="3">
        <f>EJ23-GI23</f>
        <v>2.789052532803862E-3</v>
      </c>
      <c r="II23" s="3">
        <f>EK23-GJ23</f>
        <v>-6.5298851632718119E-3</v>
      </c>
      <c r="IJ23" s="3">
        <f>EL23-GK23</f>
        <v>1.6147506307411189E-2</v>
      </c>
      <c r="IK23" s="3">
        <f>EM23-GL23</f>
        <v>1.2282115101409224E-2</v>
      </c>
      <c r="IL23" s="3">
        <f>EN23-GM23</f>
        <v>-9.388227444925009E-3</v>
      </c>
      <c r="IM23" s="3">
        <f>EO23-GN23</f>
        <v>-2.0671954589804899E-3</v>
      </c>
      <c r="IN23" s="3">
        <f>EP23-GO23</f>
        <v>-8.5726610726596965E-3</v>
      </c>
      <c r="IO23" s="3">
        <f>EQ23-GP23</f>
        <v>7.2580427245740146E-3</v>
      </c>
      <c r="IP23" s="3">
        <f>ER23-GQ23</f>
        <v>2.5388763388224499E-3</v>
      </c>
      <c r="IQ23" s="3">
        <f>ES23-GR23</f>
        <v>-9.4639946000396637E-3</v>
      </c>
      <c r="IR23" s="3">
        <f>ET23-GS23</f>
        <v>2.1590752858599956E-2</v>
      </c>
      <c r="IS23" s="3">
        <f>EU23-GT23</f>
        <v>8.9307270482671657E-3</v>
      </c>
      <c r="IT23" s="3">
        <f>EV23-GU23</f>
        <v>-1.888890172278513E-2</v>
      </c>
      <c r="IU23" s="3">
        <f>EW23-GV23</f>
        <v>-1.3403619406978672E-2</v>
      </c>
      <c r="IV23" s="3">
        <f t="shared" si="7"/>
        <v>0</v>
      </c>
    </row>
    <row r="24" spans="1:256" x14ac:dyDescent="0.2">
      <c r="A24">
        <v>98.23</v>
      </c>
      <c r="B24">
        <v>15.45</v>
      </c>
      <c r="C24">
        <v>187.7</v>
      </c>
      <c r="D24">
        <v>93.7273</v>
      </c>
      <c r="E24">
        <v>70.86</v>
      </c>
      <c r="F24">
        <v>182.2</v>
      </c>
      <c r="G24">
        <v>129.6</v>
      </c>
      <c r="H24">
        <v>82.3</v>
      </c>
      <c r="I24">
        <v>109</v>
      </c>
      <c r="J24">
        <v>7.46</v>
      </c>
      <c r="K24">
        <v>79.290000000000006</v>
      </c>
      <c r="L24">
        <v>66.7</v>
      </c>
      <c r="M24">
        <v>64.22</v>
      </c>
      <c r="N24">
        <v>29.66</v>
      </c>
      <c r="O24">
        <v>24.79</v>
      </c>
      <c r="P24">
        <v>62.17</v>
      </c>
      <c r="Q24">
        <v>13.795</v>
      </c>
      <c r="R24">
        <v>76.5</v>
      </c>
      <c r="S24">
        <v>34.729999999999997</v>
      </c>
      <c r="T24">
        <v>15.3</v>
      </c>
      <c r="U24">
        <v>105.05</v>
      </c>
      <c r="V24">
        <v>5.0949999999999998</v>
      </c>
      <c r="W24">
        <v>14.33</v>
      </c>
      <c r="X24">
        <v>13.11</v>
      </c>
      <c r="Y24">
        <v>9.4559999999999995</v>
      </c>
      <c r="Z24">
        <v>43.325000000000003</v>
      </c>
      <c r="AA24">
        <v>71.09</v>
      </c>
      <c r="AB24">
        <v>46.924999999999997</v>
      </c>
      <c r="AC24">
        <v>6.9399999999999995</v>
      </c>
      <c r="AD24">
        <v>14.96</v>
      </c>
      <c r="AE24">
        <v>2.84</v>
      </c>
      <c r="AF24">
        <v>33.409999999999997</v>
      </c>
      <c r="AG24">
        <v>217</v>
      </c>
      <c r="AH24">
        <v>176.8</v>
      </c>
      <c r="AI24">
        <v>5.23</v>
      </c>
      <c r="AJ24">
        <v>178.05</v>
      </c>
      <c r="AK24">
        <v>14.15</v>
      </c>
      <c r="AL24">
        <v>32.305</v>
      </c>
      <c r="AM24">
        <v>83.45</v>
      </c>
      <c r="AN24">
        <v>82.1</v>
      </c>
      <c r="AO24">
        <v>5.47</v>
      </c>
      <c r="AP24">
        <v>88.35</v>
      </c>
      <c r="AQ24">
        <v>45.95</v>
      </c>
      <c r="AR24">
        <v>110.85</v>
      </c>
      <c r="AS24">
        <v>67.5</v>
      </c>
      <c r="AT24">
        <v>9.1129999999999995</v>
      </c>
      <c r="AU24">
        <v>212.15</v>
      </c>
      <c r="AV24">
        <v>49.92</v>
      </c>
      <c r="AW24">
        <v>19.38</v>
      </c>
      <c r="AX24" s="4">
        <v>127.35</v>
      </c>
      <c r="AY24" s="7">
        <v>3438.55</v>
      </c>
      <c r="AZ24" s="12">
        <f>(1+0.38/100)^(1/52)-1</f>
        <v>7.2941087738920274E-5</v>
      </c>
      <c r="BA24" s="2">
        <f t="shared" si="3"/>
        <v>-8.5789261203067513E-3</v>
      </c>
      <c r="BB24" s="2">
        <f t="shared" si="131"/>
        <v>-7.4573225516621822E-2</v>
      </c>
      <c r="BC24" s="2">
        <f t="shared" si="132"/>
        <v>-8.1902245706737542E-3</v>
      </c>
      <c r="BD24" s="2">
        <f t="shared" si="133"/>
        <v>4.8568665418469159E-4</v>
      </c>
      <c r="BE24" s="2">
        <f t="shared" si="134"/>
        <v>-8.9510489510489233E-3</v>
      </c>
      <c r="BF24" s="2">
        <f t="shared" si="135"/>
        <v>-2.7367268746578688E-3</v>
      </c>
      <c r="BG24" s="2">
        <f t="shared" si="136"/>
        <v>3.8729666924863793E-3</v>
      </c>
      <c r="BH24" s="2">
        <f t="shared" si="137"/>
        <v>1.1056511056510843E-2</v>
      </c>
      <c r="BI24" s="2">
        <f t="shared" si="138"/>
        <v>1.0194624652456019E-2</v>
      </c>
      <c r="BJ24" s="2">
        <f t="shared" si="139"/>
        <v>-5.7310409169665233E-3</v>
      </c>
      <c r="BK24" s="2">
        <f t="shared" si="140"/>
        <v>-3.1430726678400855E-3</v>
      </c>
      <c r="BL24" s="2">
        <f t="shared" si="8"/>
        <v>7.705091403535258E-3</v>
      </c>
      <c r="BM24" s="2">
        <f t="shared" si="9"/>
        <v>-2.682224579481729E-2</v>
      </c>
      <c r="BN24" s="2">
        <f t="shared" si="10"/>
        <v>1.2805190370496877E-2</v>
      </c>
      <c r="BO24" s="2">
        <f t="shared" si="11"/>
        <v>4.0355125100877132E-4</v>
      </c>
      <c r="BP24" s="2">
        <f t="shared" si="12"/>
        <v>3.0840656607527661E-2</v>
      </c>
      <c r="BQ24" s="2">
        <f t="shared" si="13"/>
        <v>-2.1631205673758869E-2</v>
      </c>
      <c r="BR24" s="2">
        <f t="shared" si="14"/>
        <v>-9.1419616037602403E-4</v>
      </c>
      <c r="BS24" s="2">
        <f t="shared" si="15"/>
        <v>-7.1469411092052182E-3</v>
      </c>
      <c r="BT24" s="2">
        <f t="shared" si="16"/>
        <v>-1.3539651837524147E-2</v>
      </c>
      <c r="BU24" s="2">
        <f t="shared" si="17"/>
        <v>4.3021032504779733E-3</v>
      </c>
      <c r="BV24" s="2">
        <f t="shared" si="18"/>
        <v>5.9230009871666933E-3</v>
      </c>
      <c r="BW24" s="2">
        <f t="shared" si="19"/>
        <v>1.272084805653706E-2</v>
      </c>
      <c r="BX24" s="2">
        <f t="shared" si="20"/>
        <v>-1.0566037735849076E-2</v>
      </c>
      <c r="BY24" s="2">
        <f t="shared" si="21"/>
        <v>-1.7149984409105201E-2</v>
      </c>
      <c r="BZ24" s="2">
        <f t="shared" si="22"/>
        <v>1.5826494724501927E-2</v>
      </c>
      <c r="CA24" s="2">
        <f t="shared" si="23"/>
        <v>3.4788937409024667E-2</v>
      </c>
      <c r="CB24" s="2">
        <f t="shared" si="24"/>
        <v>-2.280299875052072E-2</v>
      </c>
      <c r="CC24" s="2">
        <f t="shared" si="25"/>
        <v>-9.9857346647647116E-3</v>
      </c>
      <c r="CD24" s="2">
        <f t="shared" si="26"/>
        <v>-1.9980347199475945E-2</v>
      </c>
      <c r="CE24" s="2">
        <f t="shared" si="27"/>
        <v>-2.6063100137174278E-2</v>
      </c>
      <c r="CF24" s="2">
        <f t="shared" si="28"/>
        <v>-1.0464942442817149E-3</v>
      </c>
      <c r="CG24" s="2">
        <f t="shared" si="29"/>
        <v>-3.215434083601254E-3</v>
      </c>
      <c r="CH24" s="2">
        <f t="shared" si="30"/>
        <v>-1.0632344711807407E-2</v>
      </c>
      <c r="CI24" s="2">
        <f t="shared" si="31"/>
        <v>-5.7034220532318214E-3</v>
      </c>
      <c r="CJ24" s="2">
        <f t="shared" si="32"/>
        <v>1.5108323831242831E-2</v>
      </c>
      <c r="CK24" s="2">
        <f t="shared" si="33"/>
        <v>-5.2724077328646368E-3</v>
      </c>
      <c r="CL24" s="2">
        <f t="shared" si="34"/>
        <v>1.8763796909492259E-2</v>
      </c>
      <c r="CM24" s="2">
        <f t="shared" si="35"/>
        <v>5.542836486323699E-3</v>
      </c>
      <c r="CN24" s="2">
        <f t="shared" si="36"/>
        <v>-1.9450522732800124E-3</v>
      </c>
      <c r="CO24" s="2">
        <f t="shared" si="37"/>
        <v>-3.6429872495447047E-3</v>
      </c>
      <c r="CP24" s="2">
        <f t="shared" si="38"/>
        <v>-9.9731062303899387E-3</v>
      </c>
      <c r="CQ24" s="2">
        <f t="shared" si="39"/>
        <v>-7.7736989851003857E-3</v>
      </c>
      <c r="CR24" s="2">
        <f t="shared" si="40"/>
        <v>-4.0431266846361336E-3</v>
      </c>
      <c r="CS24" s="2">
        <f t="shared" si="41"/>
        <v>-1.7746228926354135E-3</v>
      </c>
      <c r="CT24" s="2">
        <f t="shared" si="42"/>
        <v>-6.9739566307072121E-3</v>
      </c>
      <c r="CU24" s="2">
        <f t="shared" si="43"/>
        <v>-7.7174929840972961E-3</v>
      </c>
      <c r="CV24" s="2">
        <f t="shared" si="44"/>
        <v>1.0026067776218728E-3</v>
      </c>
      <c r="CW24" s="2">
        <f t="shared" si="45"/>
        <v>2.2961203483768733E-2</v>
      </c>
      <c r="CX24" s="2">
        <f t="shared" si="46"/>
        <v>-5.0781250000000444E-3</v>
      </c>
      <c r="CY24" s="10">
        <f t="shared" si="4"/>
        <v>-2.1706137207162524E-3</v>
      </c>
      <c r="CZ24" s="3">
        <f t="shared" si="5"/>
        <v>-8.6518672080456716E-3</v>
      </c>
      <c r="DA24" s="3">
        <f t="shared" si="141"/>
        <v>-7.4646166604360742E-2</v>
      </c>
      <c r="DB24" s="3">
        <f t="shared" si="142"/>
        <v>-8.2631656584126745E-3</v>
      </c>
      <c r="DC24" s="3">
        <f t="shared" si="143"/>
        <v>4.1274556644577132E-4</v>
      </c>
      <c r="DD24" s="3">
        <f t="shared" si="144"/>
        <v>-9.0239900387878436E-3</v>
      </c>
      <c r="DE24" s="3">
        <f t="shared" si="145"/>
        <v>-2.8096679623967891E-3</v>
      </c>
      <c r="DF24" s="3">
        <f t="shared" si="47"/>
        <v>3.800025604747459E-3</v>
      </c>
      <c r="DG24" s="3">
        <f t="shared" si="48"/>
        <v>1.0983569968771922E-2</v>
      </c>
      <c r="DH24" s="3">
        <f t="shared" si="49"/>
        <v>1.0121683564717099E-2</v>
      </c>
      <c r="DI24" s="3">
        <f t="shared" si="50"/>
        <v>-5.8039820047054436E-3</v>
      </c>
      <c r="DJ24" s="3">
        <f t="shared" si="51"/>
        <v>-3.2160137555790058E-3</v>
      </c>
      <c r="DK24" s="3">
        <f t="shared" si="52"/>
        <v>7.6321503157963377E-3</v>
      </c>
      <c r="DL24" s="3">
        <f t="shared" si="53"/>
        <v>-2.689518688255621E-2</v>
      </c>
      <c r="DM24" s="3">
        <f t="shared" si="54"/>
        <v>1.2732249282757957E-2</v>
      </c>
      <c r="DN24" s="3">
        <f t="shared" si="55"/>
        <v>3.3061016326985104E-4</v>
      </c>
      <c r="DO24" s="3">
        <f t="shared" si="56"/>
        <v>3.0767715519788741E-2</v>
      </c>
      <c r="DP24" s="3">
        <f t="shared" si="57"/>
        <v>-2.1704146761497789E-2</v>
      </c>
      <c r="DQ24" s="3">
        <f t="shared" si="58"/>
        <v>-9.871372481149443E-4</v>
      </c>
      <c r="DR24" s="3">
        <f t="shared" si="59"/>
        <v>-7.2198821969441385E-3</v>
      </c>
      <c r="DS24" s="3">
        <f t="shared" si="60"/>
        <v>-1.3612592925263067E-2</v>
      </c>
      <c r="DT24" s="3">
        <f t="shared" si="61"/>
        <v>4.229162162739053E-3</v>
      </c>
      <c r="DU24" s="3">
        <f t="shared" si="62"/>
        <v>5.850059899427773E-3</v>
      </c>
      <c r="DV24" s="3">
        <f t="shared" si="63"/>
        <v>1.2647906968798139E-2</v>
      </c>
      <c r="DW24" s="3">
        <f t="shared" si="64"/>
        <v>-1.0638978823587997E-2</v>
      </c>
      <c r="DX24" s="3">
        <f t="shared" si="65"/>
        <v>-1.7222925496844121E-2</v>
      </c>
      <c r="DY24" s="3">
        <f t="shared" si="66"/>
        <v>1.5753553636763007E-2</v>
      </c>
      <c r="DZ24" s="3">
        <f t="shared" si="67"/>
        <v>3.4715996321285747E-2</v>
      </c>
      <c r="EA24" s="3">
        <f t="shared" si="68"/>
        <v>-2.287593983825964E-2</v>
      </c>
      <c r="EB24" s="3">
        <f t="shared" si="69"/>
        <v>-1.0058675752503632E-2</v>
      </c>
      <c r="EC24" s="3">
        <f t="shared" si="70"/>
        <v>-2.0053288287214865E-2</v>
      </c>
      <c r="ED24" s="3">
        <f t="shared" si="71"/>
        <v>-2.6136041224913198E-2</v>
      </c>
      <c r="EE24" s="3">
        <f t="shared" si="72"/>
        <v>-1.1194353320206352E-3</v>
      </c>
      <c r="EF24" s="3">
        <f t="shared" si="73"/>
        <v>-3.2883751713401743E-3</v>
      </c>
      <c r="EG24" s="3">
        <f t="shared" si="74"/>
        <v>-1.0705285799546327E-2</v>
      </c>
      <c r="EH24" s="3">
        <f t="shared" si="75"/>
        <v>-5.7763631409707417E-3</v>
      </c>
      <c r="EI24" s="3">
        <f t="shared" si="76"/>
        <v>1.5035382743503911E-2</v>
      </c>
      <c r="EJ24" s="3">
        <f t="shared" si="77"/>
        <v>-5.3453488206035571E-3</v>
      </c>
      <c r="EK24" s="3">
        <f t="shared" si="78"/>
        <v>1.8690855821753338E-2</v>
      </c>
      <c r="EL24" s="3">
        <f t="shared" si="79"/>
        <v>5.4698953985847787E-3</v>
      </c>
      <c r="EM24" s="3">
        <f t="shared" si="80"/>
        <v>-2.0179933610189327E-3</v>
      </c>
      <c r="EN24" s="3">
        <f t="shared" si="81"/>
        <v>-3.7159283372836249E-3</v>
      </c>
      <c r="EO24" s="3">
        <f t="shared" si="82"/>
        <v>-1.0046047318128859E-2</v>
      </c>
      <c r="EP24" s="3">
        <f t="shared" si="83"/>
        <v>-7.846640072839306E-3</v>
      </c>
      <c r="EQ24" s="3">
        <f t="shared" si="84"/>
        <v>-4.1160677723750538E-3</v>
      </c>
      <c r="ER24" s="3">
        <f t="shared" si="85"/>
        <v>-1.8475639803743338E-3</v>
      </c>
      <c r="ES24" s="3">
        <f t="shared" si="86"/>
        <v>-7.0468977184461323E-3</v>
      </c>
      <c r="ET24" s="3">
        <f t="shared" si="87"/>
        <v>-7.7904340718362164E-3</v>
      </c>
      <c r="EU24" s="3">
        <f t="shared" si="88"/>
        <v>9.2966568988295251E-4</v>
      </c>
      <c r="EV24" s="3">
        <f t="shared" si="89"/>
        <v>2.2888262396029813E-2</v>
      </c>
      <c r="EW24" s="18">
        <f t="shared" si="90"/>
        <v>-5.1510660877389647E-3</v>
      </c>
      <c r="EX24" s="11">
        <f t="shared" si="91"/>
        <v>-2.2435548084551726E-3</v>
      </c>
      <c r="EY24" s="21">
        <f t="shared" si="6"/>
        <v>-4.1674282544499654E-3</v>
      </c>
      <c r="EZ24" s="21">
        <f t="shared" si="146"/>
        <v>-1.2104553744197984E-3</v>
      </c>
      <c r="FA24" s="21">
        <f t="shared" si="147"/>
        <v>1.1588211481447671E-3</v>
      </c>
      <c r="FB24" s="21">
        <f t="shared" si="148"/>
        <v>-1.0225111587088668E-3</v>
      </c>
      <c r="FC24" s="21">
        <f t="shared" si="149"/>
        <v>3.9357691200271822E-3</v>
      </c>
      <c r="FD24" s="21">
        <f t="shared" si="150"/>
        <v>-1.9289014005230681E-4</v>
      </c>
      <c r="FE24" s="21">
        <f t="shared" si="151"/>
        <v>4.1213374303996049E-3</v>
      </c>
      <c r="FF24" s="21">
        <f t="shared" si="152"/>
        <v>-3.6109613014188272E-3</v>
      </c>
      <c r="FG24" s="21">
        <f t="shared" si="153"/>
        <v>-4.5674099049489887E-3</v>
      </c>
      <c r="FH24" s="21">
        <f t="shared" si="154"/>
        <v>-3.7504047953377407E-3</v>
      </c>
      <c r="FI24" s="21">
        <f t="shared" si="155"/>
        <v>-1.0273031922387497E-3</v>
      </c>
      <c r="FJ24" s="21">
        <f t="shared" si="92"/>
        <v>-1.0261694067364756E-3</v>
      </c>
      <c r="FK24" s="21">
        <f t="shared" si="93"/>
        <v>-1.5013993760672932E-3</v>
      </c>
      <c r="FL24" s="21">
        <f t="shared" si="94"/>
        <v>-4.7912957826208146E-3</v>
      </c>
      <c r="FM24" s="21">
        <f t="shared" si="95"/>
        <v>-2.7126525940888045E-3</v>
      </c>
      <c r="FN24" s="21">
        <f t="shared" si="96"/>
        <v>-2.448705299170427E-3</v>
      </c>
      <c r="FO24" s="21">
        <f t="shared" si="97"/>
        <v>-7.3013055868578758E-3</v>
      </c>
      <c r="FP24" s="21">
        <f t="shared" si="98"/>
        <v>-5.8003166096189801E-4</v>
      </c>
      <c r="FQ24" s="21">
        <f t="shared" si="99"/>
        <v>8.1222146242998549E-4</v>
      </c>
      <c r="FR24" s="21">
        <f t="shared" si="100"/>
        <v>-5.3796609944733306E-3</v>
      </c>
      <c r="FS24" s="21">
        <f t="shared" si="101"/>
        <v>-1.7239589908510761E-3</v>
      </c>
      <c r="FT24" s="21">
        <f t="shared" si="102"/>
        <v>9.9150959047359082E-4</v>
      </c>
      <c r="FU24" s="21">
        <f t="shared" si="103"/>
        <v>-1.3095891021587753E-4</v>
      </c>
      <c r="FV24" s="21">
        <f t="shared" si="104"/>
        <v>-2.1167845938982162E-3</v>
      </c>
      <c r="FW24" s="21">
        <f t="shared" si="105"/>
        <v>3.2392794158336412E-3</v>
      </c>
      <c r="FX24" s="21">
        <f t="shared" si="106"/>
        <v>-1.1994639212396475E-3</v>
      </c>
      <c r="FY24" s="21">
        <f t="shared" si="107"/>
        <v>-4.9163842743994799E-3</v>
      </c>
      <c r="FZ24" s="21">
        <f t="shared" si="108"/>
        <v>-2.6909916020987218E-3</v>
      </c>
      <c r="GA24" s="21">
        <f t="shared" si="109"/>
        <v>-3.3853790145922068E-3</v>
      </c>
      <c r="GB24" s="21">
        <f t="shared" si="110"/>
        <v>-1.7952677594899088E-3</v>
      </c>
      <c r="GC24" s="21">
        <f t="shared" si="111"/>
        <v>2.1293274626123862E-3</v>
      </c>
      <c r="GD24" s="21">
        <f t="shared" si="112"/>
        <v>-6.0321089604892372E-3</v>
      </c>
      <c r="GE24" s="21">
        <f t="shared" si="113"/>
        <v>2.2043394062041277E-3</v>
      </c>
      <c r="GF24" s="21">
        <f t="shared" si="114"/>
        <v>-3.8374727986286187E-4</v>
      </c>
      <c r="GG24" s="21">
        <f t="shared" si="115"/>
        <v>-1.8330826451860682E-3</v>
      </c>
      <c r="GH24" s="21">
        <f t="shared" si="116"/>
        <v>-1.2714513642023246E-3</v>
      </c>
      <c r="GI24" s="21">
        <f t="shared" si="117"/>
        <v>-2.5559081288083286E-3</v>
      </c>
      <c r="GJ24" s="21">
        <f t="shared" si="118"/>
        <v>-7.8253567660874473E-4</v>
      </c>
      <c r="GK24" s="21">
        <f t="shared" si="119"/>
        <v>1.9297131321160989E-3</v>
      </c>
      <c r="GL24" s="21">
        <f t="shared" si="120"/>
        <v>-6.3266708292165769E-3</v>
      </c>
      <c r="GM24" s="21">
        <f t="shared" si="121"/>
        <v>-2.9424869038518473E-3</v>
      </c>
      <c r="GN24" s="21">
        <f t="shared" si="122"/>
        <v>-2.7814584105289321E-3</v>
      </c>
      <c r="GO24" s="21">
        <f t="shared" si="123"/>
        <v>-3.3362833884113033E-3</v>
      </c>
      <c r="GP24" s="21">
        <f t="shared" si="124"/>
        <v>-5.4876332410853552E-3</v>
      </c>
      <c r="GQ24" s="21">
        <f t="shared" si="125"/>
        <v>-1.0366157649301176E-3</v>
      </c>
      <c r="GR24" s="21">
        <f t="shared" si="126"/>
        <v>-6.9293708760788776E-3</v>
      </c>
      <c r="GS24" s="21">
        <f t="shared" si="127"/>
        <v>-4.3860357493120386E-3</v>
      </c>
      <c r="GT24" s="21">
        <f t="shared" si="128"/>
        <v>-1.9995021523109692E-3</v>
      </c>
      <c r="GU24" s="21">
        <f t="shared" si="129"/>
        <v>2.7688817179563727E-3</v>
      </c>
      <c r="GV24" s="22">
        <f t="shared" si="130"/>
        <v>1.1444804875401435E-3</v>
      </c>
      <c r="GW24" s="22">
        <f t="shared" si="130"/>
        <v>-2.2435548084551726E-3</v>
      </c>
      <c r="GX24" s="3">
        <f>CZ24-EY24</f>
        <v>-4.4844389535957062E-3</v>
      </c>
      <c r="GY24" s="3">
        <f>DA24-EZ24</f>
        <v>-7.3435711229940942E-2</v>
      </c>
      <c r="GZ24" s="3">
        <f>DB24-FA24</f>
        <v>-9.4219868065574409E-3</v>
      </c>
      <c r="HA24" s="3">
        <f>DC24-FB24</f>
        <v>1.4352567251546381E-3</v>
      </c>
      <c r="HB24" s="3">
        <f>DD24-FC24</f>
        <v>-1.2959759158815025E-2</v>
      </c>
      <c r="HC24" s="3">
        <f>DE24-FD24</f>
        <v>-2.6167778223444823E-3</v>
      </c>
      <c r="HD24" s="3">
        <f>DF24-FE24</f>
        <v>-3.2131182565214595E-4</v>
      </c>
      <c r="HE24" s="3">
        <f>DG24-FF24</f>
        <v>1.4594531270190749E-2</v>
      </c>
      <c r="HF24" s="3">
        <f>DH24-FG24</f>
        <v>1.4689093469666088E-2</v>
      </c>
      <c r="HG24" s="3">
        <f>DI24-FH24</f>
        <v>-2.0535772093677029E-3</v>
      </c>
      <c r="HH24" s="3">
        <f>DJ24-FI24</f>
        <v>-2.1887105633402563E-3</v>
      </c>
      <c r="HI24" s="3">
        <f>DK24-FJ24</f>
        <v>8.6583197225328125E-3</v>
      </c>
      <c r="HJ24" s="3">
        <f>DL24-FK24</f>
        <v>-2.5393787506488918E-2</v>
      </c>
      <c r="HK24" s="3">
        <f>DM24-FL24</f>
        <v>1.7523545065378773E-2</v>
      </c>
      <c r="HL24" s="3">
        <f>DN24-FM24</f>
        <v>3.0432627573586555E-3</v>
      </c>
      <c r="HM24" s="3">
        <f>DO24-FN24</f>
        <v>3.3216420818959168E-2</v>
      </c>
      <c r="HN24" s="3">
        <f>DP24-FO24</f>
        <v>-1.4402841174639913E-2</v>
      </c>
      <c r="HO24" s="3">
        <f>DQ24-FP24</f>
        <v>-4.0710558715304629E-4</v>
      </c>
      <c r="HP24" s="3">
        <f>DR24-FQ24</f>
        <v>-8.0321036593741235E-3</v>
      </c>
      <c r="HQ24" s="3">
        <f>DS24-FR24</f>
        <v>-8.2329319307897358E-3</v>
      </c>
      <c r="HR24" s="3">
        <f>DT24-FS24</f>
        <v>5.9531211535901289E-3</v>
      </c>
      <c r="HS24" s="3">
        <f>DU24-FT24</f>
        <v>4.8585503089541822E-3</v>
      </c>
      <c r="HT24" s="3">
        <f>DV24-FU24</f>
        <v>1.2778865879014016E-2</v>
      </c>
      <c r="HU24" s="3">
        <f>DW24-FV24</f>
        <v>-8.5221942296897814E-3</v>
      </c>
      <c r="HV24" s="3">
        <f>DX24-FW24</f>
        <v>-2.0462204912677764E-2</v>
      </c>
      <c r="HW24" s="3">
        <f>DY24-FX24</f>
        <v>1.6953017558002655E-2</v>
      </c>
      <c r="HX24" s="3">
        <f>DZ24-FY24</f>
        <v>3.9632380595685225E-2</v>
      </c>
      <c r="HY24" s="3">
        <f>EA24-FZ24</f>
        <v>-2.0184948236160918E-2</v>
      </c>
      <c r="HZ24" s="3">
        <f>EB24-GA24</f>
        <v>-6.6732967379114251E-3</v>
      </c>
      <c r="IA24" s="3">
        <f>EC24-GB24</f>
        <v>-1.8258020527724957E-2</v>
      </c>
      <c r="IB24" s="3">
        <f>ED24-GC24</f>
        <v>-2.8265368687525584E-2</v>
      </c>
      <c r="IC24" s="3">
        <f>EE24-GD24</f>
        <v>4.912673628468602E-3</v>
      </c>
      <c r="ID24" s="3">
        <f>EF24-GE24</f>
        <v>-5.4927145775443015E-3</v>
      </c>
      <c r="IE24" s="3">
        <f>EG24-GF24</f>
        <v>-1.0321538519683465E-2</v>
      </c>
      <c r="IF24" s="3">
        <f>EH24-GG24</f>
        <v>-3.9432804957846733E-3</v>
      </c>
      <c r="IG24" s="3">
        <f>EI24-GH24</f>
        <v>1.6306834107706236E-2</v>
      </c>
      <c r="IH24" s="3">
        <f>EJ24-GI24</f>
        <v>-2.7894406917952285E-3</v>
      </c>
      <c r="II24" s="3">
        <f>EK24-GJ24</f>
        <v>1.9473391498362084E-2</v>
      </c>
      <c r="IJ24" s="3">
        <f>EL24-GK24</f>
        <v>3.5401822664686798E-3</v>
      </c>
      <c r="IK24" s="3">
        <f>EM24-GL24</f>
        <v>4.3086774681976442E-3</v>
      </c>
      <c r="IL24" s="3">
        <f>EN24-GM24</f>
        <v>-7.7344143343177759E-4</v>
      </c>
      <c r="IM24" s="3">
        <f>EO24-GN24</f>
        <v>-7.2645889075999264E-3</v>
      </c>
      <c r="IN24" s="3">
        <f>EP24-GO24</f>
        <v>-4.5103566844280022E-3</v>
      </c>
      <c r="IO24" s="3">
        <f>EQ24-GP24</f>
        <v>1.3715654687103014E-3</v>
      </c>
      <c r="IP24" s="3">
        <f>ER24-GQ24</f>
        <v>-8.1094821544421621E-4</v>
      </c>
      <c r="IQ24" s="3">
        <f>ES24-GR24</f>
        <v>-1.1752684236725468E-4</v>
      </c>
      <c r="IR24" s="3">
        <f>ET24-GS24</f>
        <v>-3.4043983225241778E-3</v>
      </c>
      <c r="IS24" s="3">
        <f>EU24-GT24</f>
        <v>2.9291678421939217E-3</v>
      </c>
      <c r="IT24" s="3">
        <f>EV24-GU24</f>
        <v>2.011938067807344E-2</v>
      </c>
      <c r="IU24" s="3">
        <f>EW24-GV24</f>
        <v>-6.2955465752791082E-3</v>
      </c>
      <c r="IV24" s="3">
        <f t="shared" si="7"/>
        <v>0</v>
      </c>
    </row>
    <row r="25" spans="1:256" x14ac:dyDescent="0.2">
      <c r="A25">
        <v>99.89</v>
      </c>
      <c r="B25">
        <v>15.074999999999999</v>
      </c>
      <c r="C25">
        <v>190.4</v>
      </c>
      <c r="D25">
        <v>93.590900000000005</v>
      </c>
      <c r="E25">
        <v>71.3</v>
      </c>
      <c r="F25">
        <v>180.95</v>
      </c>
      <c r="G25">
        <v>132.1</v>
      </c>
      <c r="H25">
        <v>82.44</v>
      </c>
      <c r="I25">
        <v>108.35</v>
      </c>
      <c r="J25">
        <v>7.4340000000000002</v>
      </c>
      <c r="K25">
        <v>79</v>
      </c>
      <c r="L25">
        <v>65.819999999999993</v>
      </c>
      <c r="M25">
        <v>64.349999999999994</v>
      </c>
      <c r="N25">
        <v>29.85</v>
      </c>
      <c r="O25">
        <v>24.495000000000001</v>
      </c>
      <c r="P25">
        <v>61.8</v>
      </c>
      <c r="Q25">
        <v>13.535</v>
      </c>
      <c r="R25">
        <v>78.36</v>
      </c>
      <c r="S25">
        <v>35.134999999999998</v>
      </c>
      <c r="T25">
        <v>15.115</v>
      </c>
      <c r="U25">
        <v>106.5</v>
      </c>
      <c r="V25">
        <v>5.14</v>
      </c>
      <c r="W25">
        <v>14.1</v>
      </c>
      <c r="X25">
        <v>13.31</v>
      </c>
      <c r="Y25">
        <v>9.6289999999999996</v>
      </c>
      <c r="Z25">
        <v>43.805</v>
      </c>
      <c r="AA25">
        <v>71.3</v>
      </c>
      <c r="AB25">
        <v>47.39</v>
      </c>
      <c r="AC25">
        <v>6.87</v>
      </c>
      <c r="AD25">
        <v>14.93</v>
      </c>
      <c r="AE25">
        <v>2.8420000000000001</v>
      </c>
      <c r="AF25">
        <v>31.85</v>
      </c>
      <c r="AG25">
        <v>221.75</v>
      </c>
      <c r="AH25">
        <v>173.35</v>
      </c>
      <c r="AI25">
        <v>5.2350000000000003</v>
      </c>
      <c r="AJ25">
        <v>177.95</v>
      </c>
      <c r="AK25">
        <v>14.255000000000001</v>
      </c>
      <c r="AL25">
        <v>31.965</v>
      </c>
      <c r="AM25">
        <v>82.24</v>
      </c>
      <c r="AN25">
        <v>82.71</v>
      </c>
      <c r="AO25">
        <v>5.4770000000000003</v>
      </c>
      <c r="AP25">
        <v>88.6</v>
      </c>
      <c r="AQ25">
        <v>46.674999999999997</v>
      </c>
      <c r="AR25">
        <v>110.75</v>
      </c>
      <c r="AS25">
        <v>68.56</v>
      </c>
      <c r="AT25">
        <v>9.0559999999999992</v>
      </c>
      <c r="AU25">
        <v>211.05</v>
      </c>
      <c r="AV25">
        <v>50.06</v>
      </c>
      <c r="AW25">
        <v>20.28</v>
      </c>
      <c r="AX25" s="4">
        <v>126.5</v>
      </c>
      <c r="AY25" s="7">
        <v>3443.88</v>
      </c>
      <c r="AZ25" s="12">
        <f>(1+0.379/100)^(1/52)-1</f>
        <v>7.2749493139401267E-5</v>
      </c>
      <c r="BA25" s="2">
        <f t="shared" si="3"/>
        <v>1.6899114323526421E-2</v>
      </c>
      <c r="BB25" s="2">
        <f t="shared" si="131"/>
        <v>-2.4271844660194164E-2</v>
      </c>
      <c r="BC25" s="2">
        <f t="shared" si="132"/>
        <v>1.4384656366542403E-2</v>
      </c>
      <c r="BD25" s="2">
        <f t="shared" si="133"/>
        <v>-1.4552857065123215E-3</v>
      </c>
      <c r="BE25" s="2">
        <f t="shared" si="134"/>
        <v>6.2094270392323292E-3</v>
      </c>
      <c r="BF25" s="2">
        <f t="shared" si="135"/>
        <v>-6.8605927552140011E-3</v>
      </c>
      <c r="BG25" s="2">
        <f t="shared" si="136"/>
        <v>1.9290123456790154E-2</v>
      </c>
      <c r="BH25" s="2">
        <f t="shared" si="137"/>
        <v>1.7010935601458055E-3</v>
      </c>
      <c r="BI25" s="2">
        <f t="shared" si="138"/>
        <v>-5.9633027522936199E-3</v>
      </c>
      <c r="BJ25" s="2">
        <f t="shared" si="139"/>
        <v>-3.4852546916890326E-3</v>
      </c>
      <c r="BK25" s="2">
        <f t="shared" si="140"/>
        <v>-3.6574599571195243E-3</v>
      </c>
      <c r="BL25" s="2">
        <f t="shared" si="8"/>
        <v>-1.3193403298350947E-2</v>
      </c>
      <c r="BM25" s="2">
        <f t="shared" si="9"/>
        <v>2.0242914979755611E-3</v>
      </c>
      <c r="BN25" s="2">
        <f t="shared" si="10"/>
        <v>6.4059339177344743E-3</v>
      </c>
      <c r="BO25" s="2">
        <f t="shared" si="11"/>
        <v>-1.1899959661153647E-2</v>
      </c>
      <c r="BP25" s="2">
        <f t="shared" si="12"/>
        <v>-5.9514235161653994E-3</v>
      </c>
      <c r="BQ25" s="2">
        <f t="shared" si="13"/>
        <v>-1.8847408481333816E-2</v>
      </c>
      <c r="BR25" s="2">
        <f t="shared" si="14"/>
        <v>2.431372549019617E-2</v>
      </c>
      <c r="BS25" s="2">
        <f t="shared" si="15"/>
        <v>1.1661387849121851E-2</v>
      </c>
      <c r="BT25" s="2">
        <f t="shared" si="16"/>
        <v>-1.2091503267973924E-2</v>
      </c>
      <c r="BU25" s="2">
        <f t="shared" si="17"/>
        <v>1.3802950975725814E-2</v>
      </c>
      <c r="BV25" s="2">
        <f t="shared" si="18"/>
        <v>8.8321884200195377E-3</v>
      </c>
      <c r="BW25" s="2">
        <f t="shared" si="19"/>
        <v>-1.6050244242847178E-2</v>
      </c>
      <c r="BX25" s="2">
        <f t="shared" si="20"/>
        <v>1.5255530129672179E-2</v>
      </c>
      <c r="BY25" s="2">
        <f t="shared" si="21"/>
        <v>1.8295262267343571E-2</v>
      </c>
      <c r="BZ25" s="2">
        <f t="shared" si="22"/>
        <v>1.1079053664166061E-2</v>
      </c>
      <c r="CA25" s="2">
        <f t="shared" si="23"/>
        <v>2.9540019693345965E-3</v>
      </c>
      <c r="CB25" s="2">
        <f t="shared" si="24"/>
        <v>9.9094299413959863E-3</v>
      </c>
      <c r="CC25" s="2">
        <f t="shared" si="25"/>
        <v>-1.0086455331412059E-2</v>
      </c>
      <c r="CD25" s="2">
        <f t="shared" si="26"/>
        <v>-2.0053475935829512E-3</v>
      </c>
      <c r="CE25" s="2">
        <f t="shared" si="27"/>
        <v>7.0422535211278614E-4</v>
      </c>
      <c r="CF25" s="2">
        <f t="shared" si="28"/>
        <v>-4.6692607003890885E-2</v>
      </c>
      <c r="CG25" s="2">
        <f t="shared" si="29"/>
        <v>2.188940092165903E-2</v>
      </c>
      <c r="CH25" s="2">
        <f t="shared" si="30"/>
        <v>-1.9513574660633526E-2</v>
      </c>
      <c r="CI25" s="2">
        <f t="shared" si="31"/>
        <v>9.5602294455066072E-4</v>
      </c>
      <c r="CJ25" s="2">
        <f t="shared" si="32"/>
        <v>-5.6163998876734844E-4</v>
      </c>
      <c r="CK25" s="2">
        <f t="shared" si="33"/>
        <v>7.4204946996465626E-3</v>
      </c>
      <c r="CL25" s="2">
        <f t="shared" si="34"/>
        <v>-1.0524686581024567E-2</v>
      </c>
      <c r="CM25" s="2">
        <f t="shared" si="35"/>
        <v>-1.4499700419412953E-2</v>
      </c>
      <c r="CN25" s="2">
        <f t="shared" si="36"/>
        <v>7.4299634591961095E-3</v>
      </c>
      <c r="CO25" s="2">
        <f t="shared" si="37"/>
        <v>1.2797074954298271E-3</v>
      </c>
      <c r="CP25" s="2">
        <f t="shared" si="38"/>
        <v>2.8296547821164975E-3</v>
      </c>
      <c r="CQ25" s="2">
        <f t="shared" si="39"/>
        <v>1.5778019586506931E-2</v>
      </c>
      <c r="CR25" s="2">
        <f t="shared" si="40"/>
        <v>-9.0211998195754983E-4</v>
      </c>
      <c r="CS25" s="2">
        <f t="shared" si="41"/>
        <v>1.5703703703703775E-2</v>
      </c>
      <c r="CT25" s="2">
        <f t="shared" si="42"/>
        <v>-6.2548008339734507E-3</v>
      </c>
      <c r="CU25" s="2">
        <f t="shared" si="43"/>
        <v>-5.1850106057035328E-3</v>
      </c>
      <c r="CV25" s="2">
        <f t="shared" si="44"/>
        <v>2.804487179487225E-3</v>
      </c>
      <c r="CW25" s="2">
        <f t="shared" si="45"/>
        <v>4.6439628482972228E-2</v>
      </c>
      <c r="CX25" s="2">
        <f t="shared" si="46"/>
        <v>-6.6745190420102185E-3</v>
      </c>
      <c r="CY25" s="10">
        <f t="shared" si="4"/>
        <v>1.5500719780139338E-3</v>
      </c>
      <c r="CZ25" s="3">
        <f t="shared" si="5"/>
        <v>1.6826364830387019E-2</v>
      </c>
      <c r="DA25" s="3">
        <f t="shared" si="141"/>
        <v>-2.4344594153333565E-2</v>
      </c>
      <c r="DB25" s="3">
        <f t="shared" si="142"/>
        <v>1.4311906873403002E-2</v>
      </c>
      <c r="DC25" s="3">
        <f t="shared" si="143"/>
        <v>-1.5280351996517227E-3</v>
      </c>
      <c r="DD25" s="3">
        <f t="shared" si="144"/>
        <v>6.1366775460929279E-3</v>
      </c>
      <c r="DE25" s="3">
        <f t="shared" si="145"/>
        <v>-6.9333422483534024E-3</v>
      </c>
      <c r="DF25" s="3">
        <f t="shared" si="47"/>
        <v>1.9217373963650752E-2</v>
      </c>
      <c r="DG25" s="3">
        <f t="shared" si="48"/>
        <v>1.6283440670064042E-3</v>
      </c>
      <c r="DH25" s="3">
        <f t="shared" si="49"/>
        <v>-6.0360522454330212E-3</v>
      </c>
      <c r="DI25" s="3">
        <f t="shared" si="50"/>
        <v>-3.5580041848284338E-3</v>
      </c>
      <c r="DJ25" s="3">
        <f t="shared" si="51"/>
        <v>-3.7302094502589256E-3</v>
      </c>
      <c r="DK25" s="3">
        <f t="shared" si="52"/>
        <v>-1.3266152791490349E-2</v>
      </c>
      <c r="DL25" s="3">
        <f t="shared" si="53"/>
        <v>1.9515420048361598E-3</v>
      </c>
      <c r="DM25" s="3">
        <f t="shared" si="54"/>
        <v>6.333184424595073E-3</v>
      </c>
      <c r="DN25" s="3">
        <f t="shared" si="55"/>
        <v>-1.1972709154293049E-2</v>
      </c>
      <c r="DO25" s="3">
        <f t="shared" si="56"/>
        <v>-6.0241730093048007E-3</v>
      </c>
      <c r="DP25" s="3">
        <f t="shared" si="57"/>
        <v>-1.8920157974473217E-2</v>
      </c>
      <c r="DQ25" s="3">
        <f t="shared" si="58"/>
        <v>2.4240975997056768E-2</v>
      </c>
      <c r="DR25" s="3">
        <f t="shared" si="59"/>
        <v>1.158863835598245E-2</v>
      </c>
      <c r="DS25" s="3">
        <f t="shared" si="60"/>
        <v>-1.2164252761113326E-2</v>
      </c>
      <c r="DT25" s="3">
        <f t="shared" si="61"/>
        <v>1.3730201482586413E-2</v>
      </c>
      <c r="DU25" s="3">
        <f t="shared" si="62"/>
        <v>8.7594389268801365E-3</v>
      </c>
      <c r="DV25" s="3">
        <f t="shared" si="63"/>
        <v>-1.6122993735986579E-2</v>
      </c>
      <c r="DW25" s="3">
        <f t="shared" si="64"/>
        <v>1.5182780636532778E-2</v>
      </c>
      <c r="DX25" s="3">
        <f t="shared" si="65"/>
        <v>1.8222512774204169E-2</v>
      </c>
      <c r="DY25" s="3">
        <f t="shared" si="66"/>
        <v>1.100630417102666E-2</v>
      </c>
      <c r="DZ25" s="3">
        <f t="shared" si="67"/>
        <v>2.8812524761951952E-3</v>
      </c>
      <c r="EA25" s="3">
        <f t="shared" si="68"/>
        <v>9.8366804482565851E-3</v>
      </c>
      <c r="EB25" s="3">
        <f t="shared" si="69"/>
        <v>-1.015920482455146E-2</v>
      </c>
      <c r="EC25" s="3">
        <f t="shared" si="70"/>
        <v>-2.0780970867223525E-3</v>
      </c>
      <c r="ED25" s="3">
        <f t="shared" si="71"/>
        <v>6.3147585897338487E-4</v>
      </c>
      <c r="EE25" s="3">
        <f t="shared" si="72"/>
        <v>-4.6765356497030286E-2</v>
      </c>
      <c r="EF25" s="3">
        <f t="shared" si="73"/>
        <v>2.1816651428519629E-2</v>
      </c>
      <c r="EG25" s="3">
        <f t="shared" si="74"/>
        <v>-1.9586324153772927E-2</v>
      </c>
      <c r="EH25" s="3">
        <f t="shared" si="75"/>
        <v>8.8327345141125946E-4</v>
      </c>
      <c r="EI25" s="3">
        <f t="shared" si="76"/>
        <v>-6.3438948190674971E-4</v>
      </c>
      <c r="EJ25" s="3">
        <f t="shared" si="77"/>
        <v>7.3477452065071613E-3</v>
      </c>
      <c r="EK25" s="3">
        <f t="shared" si="78"/>
        <v>-1.0597436074163968E-2</v>
      </c>
      <c r="EL25" s="3">
        <f t="shared" si="79"/>
        <v>-1.4572449912552354E-2</v>
      </c>
      <c r="EM25" s="3">
        <f t="shared" si="80"/>
        <v>7.3572139660567082E-3</v>
      </c>
      <c r="EN25" s="3">
        <f t="shared" si="81"/>
        <v>1.2069580022904258E-3</v>
      </c>
      <c r="EO25" s="3">
        <f t="shared" si="82"/>
        <v>2.7569052889770962E-3</v>
      </c>
      <c r="EP25" s="3">
        <f t="shared" si="83"/>
        <v>1.5705270093367529E-2</v>
      </c>
      <c r="EQ25" s="3">
        <f t="shared" si="84"/>
        <v>-9.748694750969511E-4</v>
      </c>
      <c r="ER25" s="3">
        <f t="shared" si="85"/>
        <v>1.5630954210564374E-2</v>
      </c>
      <c r="ES25" s="3">
        <f t="shared" si="86"/>
        <v>-6.3275503271128519E-3</v>
      </c>
      <c r="ET25" s="3">
        <f t="shared" si="87"/>
        <v>-5.257760098842934E-3</v>
      </c>
      <c r="EU25" s="3">
        <f t="shared" si="88"/>
        <v>2.7317376863478238E-3</v>
      </c>
      <c r="EV25" s="3">
        <f t="shared" si="89"/>
        <v>4.6366878989832827E-2</v>
      </c>
      <c r="EW25" s="18">
        <f t="shared" si="90"/>
        <v>-6.7472685351496198E-3</v>
      </c>
      <c r="EX25" s="11">
        <f t="shared" si="91"/>
        <v>1.4773224848745325E-3</v>
      </c>
      <c r="EY25" s="21">
        <f t="shared" si="6"/>
        <v>-8.3362875083724123E-4</v>
      </c>
      <c r="EZ25" s="21">
        <f t="shared" si="146"/>
        <v>4.7126521161441675E-5</v>
      </c>
      <c r="FA25" s="21">
        <f t="shared" si="147"/>
        <v>3.7284901294807652E-3</v>
      </c>
      <c r="FB25" s="21">
        <f t="shared" si="148"/>
        <v>3.3738031590543642E-3</v>
      </c>
      <c r="FC25" s="21">
        <f t="shared" si="149"/>
        <v>9.036122158582861E-3</v>
      </c>
      <c r="FD25" s="21">
        <f t="shared" si="150"/>
        <v>3.6199411892526754E-3</v>
      </c>
      <c r="FE25" s="21">
        <f t="shared" si="151"/>
        <v>8.9303311248681294E-3</v>
      </c>
      <c r="FF25" s="21">
        <f t="shared" si="152"/>
        <v>8.9679831649337358E-4</v>
      </c>
      <c r="FG25" s="21">
        <f t="shared" si="153"/>
        <v>-3.3813147444103852E-4</v>
      </c>
      <c r="FH25" s="21">
        <f t="shared" si="154"/>
        <v>-2.6104963591814341E-4</v>
      </c>
      <c r="FI25" s="21">
        <f t="shared" si="155"/>
        <v>2.3159426568176702E-3</v>
      </c>
      <c r="FJ25" s="21">
        <f t="shared" si="92"/>
        <v>2.3869013797144026E-3</v>
      </c>
      <c r="FK25" s="21">
        <f t="shared" si="93"/>
        <v>2.145861092585394E-3</v>
      </c>
      <c r="FL25" s="21">
        <f t="shared" si="94"/>
        <v>-4.9422032588360056E-4</v>
      </c>
      <c r="FM25" s="21">
        <f t="shared" si="95"/>
        <v>-3.2976590448150541E-5</v>
      </c>
      <c r="FN25" s="21">
        <f t="shared" si="96"/>
        <v>7.9681052938821698E-4</v>
      </c>
      <c r="FO25" s="21">
        <f t="shared" si="97"/>
        <v>-2.0343030136818008E-3</v>
      </c>
      <c r="FP25" s="21">
        <f t="shared" si="98"/>
        <v>4.1794531739224169E-3</v>
      </c>
      <c r="FQ25" s="21">
        <f t="shared" si="99"/>
        <v>4.5484198039526923E-3</v>
      </c>
      <c r="FR25" s="21">
        <f t="shared" si="100"/>
        <v>-2.0610124715477874E-3</v>
      </c>
      <c r="FS25" s="21">
        <f t="shared" si="101"/>
        <v>5.7878983250214374E-4</v>
      </c>
      <c r="FT25" s="21">
        <f t="shared" si="102"/>
        <v>5.1994572983921142E-3</v>
      </c>
      <c r="FU25" s="21">
        <f t="shared" si="103"/>
        <v>3.4275478074184624E-3</v>
      </c>
      <c r="FV25" s="21">
        <f t="shared" si="104"/>
        <v>6.8335574604868558E-4</v>
      </c>
      <c r="FW25" s="21">
        <f t="shared" si="105"/>
        <v>6.2298429314487491E-3</v>
      </c>
      <c r="FX25" s="21">
        <f t="shared" si="106"/>
        <v>1.6959482910764568E-3</v>
      </c>
      <c r="FY25" s="21">
        <f t="shared" si="107"/>
        <v>-9.4373472863482923E-4</v>
      </c>
      <c r="FZ25" s="21">
        <f t="shared" si="108"/>
        <v>1.1942493624853558E-3</v>
      </c>
      <c r="GA25" s="21">
        <f t="shared" si="109"/>
        <v>-1.398517326011762E-5</v>
      </c>
      <c r="GB25" s="21">
        <f t="shared" si="110"/>
        <v>2.0418404916955919E-3</v>
      </c>
      <c r="GC25" s="21">
        <f t="shared" si="111"/>
        <v>4.8022202415195607E-3</v>
      </c>
      <c r="GD25" s="21">
        <f t="shared" si="112"/>
        <v>-2.3969176920574315E-3</v>
      </c>
      <c r="GE25" s="21">
        <f t="shared" si="113"/>
        <v>6.6423814396782462E-3</v>
      </c>
      <c r="GF25" s="21">
        <f t="shared" si="114"/>
        <v>2.5541221176075156E-3</v>
      </c>
      <c r="GG25" s="21">
        <f t="shared" si="115"/>
        <v>3.978836813024329E-4</v>
      </c>
      <c r="GH25" s="21">
        <f t="shared" si="116"/>
        <v>1.6601497604225551E-3</v>
      </c>
      <c r="GI25" s="21">
        <f t="shared" si="117"/>
        <v>4.2360392258328932E-4</v>
      </c>
      <c r="GJ25" s="21">
        <f t="shared" si="118"/>
        <v>4.2146475982819008E-3</v>
      </c>
      <c r="GK25" s="21">
        <f t="shared" si="119"/>
        <v>6.269916970299389E-3</v>
      </c>
      <c r="GL25" s="21">
        <f t="shared" si="120"/>
        <v>-2.4052234299568737E-3</v>
      </c>
      <c r="GM25" s="21">
        <f t="shared" si="121"/>
        <v>1.2923076445662447E-3</v>
      </c>
      <c r="GN25" s="21">
        <f t="shared" si="122"/>
        <v>9.6987455191846451E-4</v>
      </c>
      <c r="GO25" s="21">
        <f t="shared" si="123"/>
        <v>1.5467555703386768E-3</v>
      </c>
      <c r="GP25" s="21">
        <f t="shared" si="124"/>
        <v>-8.0663500690019764E-4</v>
      </c>
      <c r="GQ25" s="21">
        <f t="shared" si="125"/>
        <v>3.3205984209642987E-3</v>
      </c>
      <c r="GR25" s="21">
        <f t="shared" si="126"/>
        <v>-3.062947762709177E-3</v>
      </c>
      <c r="GS25" s="21">
        <f t="shared" si="127"/>
        <v>-1.7306326776085615E-3</v>
      </c>
      <c r="GT25" s="21">
        <f t="shared" si="128"/>
        <v>8.5449280826926737E-5</v>
      </c>
      <c r="GU25" s="21">
        <f t="shared" si="129"/>
        <v>6.6631018613790716E-3</v>
      </c>
      <c r="GV25" s="22">
        <f t="shared" si="130"/>
        <v>5.4808447973969179E-3</v>
      </c>
      <c r="GW25" s="22">
        <f t="shared" si="130"/>
        <v>1.4773224848745325E-3</v>
      </c>
      <c r="GX25" s="3">
        <f>CZ25-EY25</f>
        <v>1.7659993581224262E-2</v>
      </c>
      <c r="GY25" s="3">
        <f>DA25-EZ25</f>
        <v>-2.4391720674495007E-2</v>
      </c>
      <c r="GZ25" s="3">
        <f>DB25-FA25</f>
        <v>1.0583416743922236E-2</v>
      </c>
      <c r="HA25" s="3">
        <f>DC25-FB25</f>
        <v>-4.9018383587060869E-3</v>
      </c>
      <c r="HB25" s="3">
        <f>DD25-FC25</f>
        <v>-2.8994446124899331E-3</v>
      </c>
      <c r="HC25" s="3">
        <f>DE25-FD25</f>
        <v>-1.0553283437606078E-2</v>
      </c>
      <c r="HD25" s="3">
        <f>DF25-FE25</f>
        <v>1.0287042838782623E-2</v>
      </c>
      <c r="HE25" s="3">
        <f>DG25-FF25</f>
        <v>7.3154575051303063E-4</v>
      </c>
      <c r="HF25" s="3">
        <f>DH25-FG25</f>
        <v>-5.6979207709919825E-3</v>
      </c>
      <c r="HG25" s="3">
        <f>DI25-FH25</f>
        <v>-3.2969545489102904E-3</v>
      </c>
      <c r="HH25" s="3">
        <f>DJ25-FI25</f>
        <v>-6.0461521070765958E-3</v>
      </c>
      <c r="HI25" s="3">
        <f>DK25-FJ25</f>
        <v>-1.5653054171204751E-2</v>
      </c>
      <c r="HJ25" s="3">
        <f>DL25-FK25</f>
        <v>-1.9431908774923418E-4</v>
      </c>
      <c r="HK25" s="3">
        <f>DM25-FL25</f>
        <v>6.8274047504786736E-3</v>
      </c>
      <c r="HL25" s="3">
        <f>DN25-FM25</f>
        <v>-1.1939732563844898E-2</v>
      </c>
      <c r="HM25" s="3">
        <f>DO25-FN25</f>
        <v>-6.8209835386930174E-3</v>
      </c>
      <c r="HN25" s="3">
        <f>DP25-FO25</f>
        <v>-1.6885854960791417E-2</v>
      </c>
      <c r="HO25" s="3">
        <f>DQ25-FP25</f>
        <v>2.0061522823134351E-2</v>
      </c>
      <c r="HP25" s="3">
        <f>DR25-FQ25</f>
        <v>7.0402185520297578E-3</v>
      </c>
      <c r="HQ25" s="3">
        <f>DS25-FR25</f>
        <v>-1.0103240289565538E-2</v>
      </c>
      <c r="HR25" s="3">
        <f>DT25-FS25</f>
        <v>1.3151411650084269E-2</v>
      </c>
      <c r="HS25" s="3">
        <f>DU25-FT25</f>
        <v>3.5599816284880223E-3</v>
      </c>
      <c r="HT25" s="3">
        <f>DV25-FU25</f>
        <v>-1.9550541543405041E-2</v>
      </c>
      <c r="HU25" s="3">
        <f>DW25-FV25</f>
        <v>1.4499424890484093E-2</v>
      </c>
      <c r="HV25" s="3">
        <f>DX25-FW25</f>
        <v>1.199266984275542E-2</v>
      </c>
      <c r="HW25" s="3">
        <f>DY25-FX25</f>
        <v>9.3103558799502023E-3</v>
      </c>
      <c r="HX25" s="3">
        <f>DZ25-FY25</f>
        <v>3.8249872048300246E-3</v>
      </c>
      <c r="HY25" s="3">
        <f>EA25-FZ25</f>
        <v>8.6424310857712294E-3</v>
      </c>
      <c r="HZ25" s="3">
        <f>EB25-GA25</f>
        <v>-1.0145219651291342E-2</v>
      </c>
      <c r="IA25" s="3">
        <f>EC25-GB25</f>
        <v>-4.1199375784179443E-3</v>
      </c>
      <c r="IB25" s="3">
        <f>ED25-GC25</f>
        <v>-4.1707443825461758E-3</v>
      </c>
      <c r="IC25" s="3">
        <f>EE25-GD25</f>
        <v>-4.4368438804972855E-2</v>
      </c>
      <c r="ID25" s="3">
        <f>EF25-GE25</f>
        <v>1.5174269988841383E-2</v>
      </c>
      <c r="IE25" s="3">
        <f>EG25-GF25</f>
        <v>-2.2140446271380444E-2</v>
      </c>
      <c r="IF25" s="3">
        <f>EH25-GG25</f>
        <v>4.8538977010882656E-4</v>
      </c>
      <c r="IG25" s="3">
        <f>EI25-GH25</f>
        <v>-2.294539242329305E-3</v>
      </c>
      <c r="IH25" s="3">
        <f>EJ25-GI25</f>
        <v>6.9241412839238722E-3</v>
      </c>
      <c r="II25" s="3">
        <f>EK25-GJ25</f>
        <v>-1.481208367244587E-2</v>
      </c>
      <c r="IJ25" s="3">
        <f>EL25-GK25</f>
        <v>-2.0842366882851744E-2</v>
      </c>
      <c r="IK25" s="3">
        <f>EM25-GL25</f>
        <v>9.7624373960135818E-3</v>
      </c>
      <c r="IL25" s="3">
        <f>EN25-GM25</f>
        <v>-8.5349642275818873E-5</v>
      </c>
      <c r="IM25" s="3">
        <f>EO25-GN25</f>
        <v>1.7870307370586318E-3</v>
      </c>
      <c r="IN25" s="3">
        <f>EP25-GO25</f>
        <v>1.4158514523028853E-2</v>
      </c>
      <c r="IO25" s="3">
        <f>EQ25-GP25</f>
        <v>-1.6823446819675346E-4</v>
      </c>
      <c r="IP25" s="3">
        <f>ER25-GQ25</f>
        <v>1.2310355789600075E-2</v>
      </c>
      <c r="IQ25" s="3">
        <f>ES25-GR25</f>
        <v>-3.264602564403675E-3</v>
      </c>
      <c r="IR25" s="3">
        <f>ET25-GS25</f>
        <v>-3.5271274212343726E-3</v>
      </c>
      <c r="IS25" s="3">
        <f>EU25-GT25</f>
        <v>2.6462884055208969E-3</v>
      </c>
      <c r="IT25" s="3">
        <f>EV25-GU25</f>
        <v>3.9703777128453757E-2</v>
      </c>
      <c r="IU25" s="3">
        <f>EW25-GV25</f>
        <v>-1.2228113332546538E-2</v>
      </c>
      <c r="IV25" s="3">
        <f t="shared" si="7"/>
        <v>0</v>
      </c>
    </row>
    <row r="26" spans="1:256" x14ac:dyDescent="0.2">
      <c r="A26">
        <v>101.15</v>
      </c>
      <c r="B26">
        <v>14.97</v>
      </c>
      <c r="C26">
        <v>194.95</v>
      </c>
      <c r="D26">
        <v>93.909099999999995</v>
      </c>
      <c r="E26">
        <v>70.5</v>
      </c>
      <c r="F26">
        <v>180.15</v>
      </c>
      <c r="G26">
        <v>133.15</v>
      </c>
      <c r="H26">
        <v>84.4</v>
      </c>
      <c r="I26">
        <v>108.65</v>
      </c>
      <c r="J26">
        <v>7.1740000000000004</v>
      </c>
      <c r="K26">
        <v>82.52</v>
      </c>
      <c r="L26">
        <v>67.45</v>
      </c>
      <c r="M26">
        <v>62.99</v>
      </c>
      <c r="N26">
        <v>29.09</v>
      </c>
      <c r="O26">
        <v>23.954999999999998</v>
      </c>
      <c r="P26">
        <v>64.83</v>
      </c>
      <c r="Q26">
        <v>13.34</v>
      </c>
      <c r="R26">
        <v>79.040000000000006</v>
      </c>
      <c r="S26">
        <v>35.21</v>
      </c>
      <c r="T26">
        <v>15.03</v>
      </c>
      <c r="U26">
        <v>109.6</v>
      </c>
      <c r="V26">
        <v>5.1749999999999998</v>
      </c>
      <c r="W26">
        <v>14.75</v>
      </c>
      <c r="X26">
        <v>13.46</v>
      </c>
      <c r="Y26">
        <v>9.5809999999999995</v>
      </c>
      <c r="Z26">
        <v>43.99</v>
      </c>
      <c r="AA26">
        <v>70.25</v>
      </c>
      <c r="AB26">
        <v>46.32</v>
      </c>
      <c r="AC26">
        <v>6.89</v>
      </c>
      <c r="AD26">
        <v>14.69</v>
      </c>
      <c r="AE26">
        <v>2.8120000000000003</v>
      </c>
      <c r="AF26">
        <v>30.895</v>
      </c>
      <c r="AG26">
        <v>219.95</v>
      </c>
      <c r="AH26">
        <v>169.5</v>
      </c>
      <c r="AI26">
        <v>4.9960000000000004</v>
      </c>
      <c r="AJ26">
        <v>178.6</v>
      </c>
      <c r="AK26">
        <v>13.81</v>
      </c>
      <c r="AL26">
        <v>33.4</v>
      </c>
      <c r="AM26">
        <v>81.36</v>
      </c>
      <c r="AN26">
        <v>82.21</v>
      </c>
      <c r="AO26">
        <v>5.3440000000000003</v>
      </c>
      <c r="AP26">
        <v>90.54</v>
      </c>
      <c r="AQ26">
        <v>46.914999999999999</v>
      </c>
      <c r="AR26">
        <v>112.25</v>
      </c>
      <c r="AS26">
        <v>69.569999999999993</v>
      </c>
      <c r="AT26">
        <v>8.9570000000000007</v>
      </c>
      <c r="AU26">
        <v>212.6</v>
      </c>
      <c r="AV26">
        <v>50.44</v>
      </c>
      <c r="AW26">
        <v>19.940000000000001</v>
      </c>
      <c r="AX26" s="4">
        <v>132.35</v>
      </c>
      <c r="AY26" s="7">
        <v>3447.69</v>
      </c>
      <c r="AZ26" s="12">
        <f>(1+0.312/100)^(1/52)-1</f>
        <v>5.9908388669427382E-5</v>
      </c>
      <c r="BA26" s="2">
        <f t="shared" si="3"/>
        <v>1.261387526278912E-2</v>
      </c>
      <c r="BB26" s="2">
        <f t="shared" si="131"/>
        <v>-6.9651741293531577E-3</v>
      </c>
      <c r="BC26" s="2">
        <f t="shared" si="132"/>
        <v>2.3897058823529216E-2</v>
      </c>
      <c r="BD26" s="2">
        <f t="shared" si="133"/>
        <v>3.3999031957165915E-3</v>
      </c>
      <c r="BE26" s="2">
        <f t="shared" si="134"/>
        <v>-1.1220196353436185E-2</v>
      </c>
      <c r="BF26" s="2">
        <f t="shared" si="135"/>
        <v>-4.4211108040894675E-3</v>
      </c>
      <c r="BG26" s="2">
        <f t="shared" si="136"/>
        <v>7.9485238455716534E-3</v>
      </c>
      <c r="BH26" s="2">
        <f t="shared" si="137"/>
        <v>2.3774866569626463E-2</v>
      </c>
      <c r="BI26" s="2">
        <f t="shared" si="138"/>
        <v>2.7688047992617815E-3</v>
      </c>
      <c r="BJ26" s="2">
        <f t="shared" si="139"/>
        <v>-3.4974441754102692E-2</v>
      </c>
      <c r="BK26" s="2">
        <f t="shared" si="140"/>
        <v>4.4556962025316338E-2</v>
      </c>
      <c r="BL26" s="2">
        <f t="shared" si="8"/>
        <v>2.4764509267700019E-2</v>
      </c>
      <c r="BM26" s="2">
        <f t="shared" si="9"/>
        <v>-2.1134421134420989E-2</v>
      </c>
      <c r="BN26" s="2">
        <f t="shared" si="10"/>
        <v>-2.5460636515912904E-2</v>
      </c>
      <c r="BO26" s="2">
        <f t="shared" si="11"/>
        <v>-2.2045315370483931E-2</v>
      </c>
      <c r="BP26" s="2">
        <f t="shared" si="12"/>
        <v>4.9029126213592233E-2</v>
      </c>
      <c r="BQ26" s="2">
        <f t="shared" si="13"/>
        <v>-1.4407092722571124E-2</v>
      </c>
      <c r="BR26" s="2">
        <f t="shared" si="14"/>
        <v>8.6778968861664918E-3</v>
      </c>
      <c r="BS26" s="2">
        <f t="shared" si="15"/>
        <v>2.1346235947061754E-3</v>
      </c>
      <c r="BT26" s="2">
        <f t="shared" si="16"/>
        <v>-5.6235527621568693E-3</v>
      </c>
      <c r="BU26" s="2">
        <f t="shared" si="17"/>
        <v>2.9107981220657164E-2</v>
      </c>
      <c r="BV26" s="2">
        <f t="shared" si="18"/>
        <v>6.809338521400754E-3</v>
      </c>
      <c r="BW26" s="2">
        <f t="shared" si="19"/>
        <v>4.6099290780141855E-2</v>
      </c>
      <c r="BX26" s="2">
        <f t="shared" si="20"/>
        <v>1.1269722013523609E-2</v>
      </c>
      <c r="BY26" s="2">
        <f t="shared" si="21"/>
        <v>-4.984941323086467E-3</v>
      </c>
      <c r="BZ26" s="2">
        <f t="shared" si="22"/>
        <v>4.2232621846822749E-3</v>
      </c>
      <c r="CA26" s="2">
        <f t="shared" si="23"/>
        <v>-1.4726507713884951E-2</v>
      </c>
      <c r="CB26" s="2">
        <f t="shared" si="24"/>
        <v>-2.2578603080818715E-2</v>
      </c>
      <c r="CC26" s="2">
        <f t="shared" si="25"/>
        <v>2.9112081513826826E-3</v>
      </c>
      <c r="CD26" s="2">
        <f t="shared" si="26"/>
        <v>-1.6075016744809156E-2</v>
      </c>
      <c r="CE26" s="2">
        <f t="shared" si="27"/>
        <v>-1.0555946516537573E-2</v>
      </c>
      <c r="CF26" s="2">
        <f t="shared" si="28"/>
        <v>-2.9984301412872894E-2</v>
      </c>
      <c r="CG26" s="2">
        <f t="shared" si="29"/>
        <v>-8.117249154453221E-3</v>
      </c>
      <c r="CH26" s="2">
        <f t="shared" si="30"/>
        <v>-2.2209402942024781E-2</v>
      </c>
      <c r="CI26" s="2">
        <f t="shared" si="31"/>
        <v>-4.565425023877745E-2</v>
      </c>
      <c r="CJ26" s="2">
        <f t="shared" si="32"/>
        <v>3.6527114357967072E-3</v>
      </c>
      <c r="CK26" s="2">
        <f t="shared" si="33"/>
        <v>-3.121711680112238E-2</v>
      </c>
      <c r="CL26" s="2">
        <f t="shared" si="34"/>
        <v>4.4892851556389779E-2</v>
      </c>
      <c r="CM26" s="2">
        <f t="shared" si="35"/>
        <v>-1.0700389105058328E-2</v>
      </c>
      <c r="CN26" s="2">
        <f t="shared" si="36"/>
        <v>-6.0452182323781356E-3</v>
      </c>
      <c r="CO26" s="2">
        <f t="shared" si="37"/>
        <v>-2.4283366806646001E-2</v>
      </c>
      <c r="CP26" s="2">
        <f t="shared" si="38"/>
        <v>2.18961625282168E-2</v>
      </c>
      <c r="CQ26" s="2">
        <f t="shared" si="39"/>
        <v>5.1419389394751214E-3</v>
      </c>
      <c r="CR26" s="2">
        <f t="shared" si="40"/>
        <v>1.3544018058690765E-2</v>
      </c>
      <c r="CS26" s="2">
        <f t="shared" si="41"/>
        <v>1.4731621936989292E-2</v>
      </c>
      <c r="CT26" s="2">
        <f t="shared" si="42"/>
        <v>-1.0931978798586428E-2</v>
      </c>
      <c r="CU26" s="2">
        <f t="shared" si="43"/>
        <v>7.3442312248281905E-3</v>
      </c>
      <c r="CV26" s="2">
        <f t="shared" si="44"/>
        <v>7.5908909308828321E-3</v>
      </c>
      <c r="CW26" s="2">
        <f t="shared" si="45"/>
        <v>-1.6765285996055201E-2</v>
      </c>
      <c r="CX26" s="2">
        <f t="shared" si="46"/>
        <v>4.6245059288537504E-2</v>
      </c>
      <c r="CY26" s="10">
        <f t="shared" si="4"/>
        <v>1.1063103244015604E-3</v>
      </c>
      <c r="CZ26" s="3">
        <f t="shared" si="5"/>
        <v>1.2553966874119693E-2</v>
      </c>
      <c r="DA26" s="3">
        <f t="shared" si="141"/>
        <v>-7.0250825180225851E-3</v>
      </c>
      <c r="DB26" s="3">
        <f t="shared" si="142"/>
        <v>2.3837150434859788E-2</v>
      </c>
      <c r="DC26" s="3">
        <f t="shared" si="143"/>
        <v>3.3399948070471641E-3</v>
      </c>
      <c r="DD26" s="3">
        <f t="shared" si="144"/>
        <v>-1.1280104742105612E-2</v>
      </c>
      <c r="DE26" s="3">
        <f t="shared" si="145"/>
        <v>-4.4810191927588949E-3</v>
      </c>
      <c r="DF26" s="3">
        <f t="shared" si="47"/>
        <v>7.888615456902226E-3</v>
      </c>
      <c r="DG26" s="3">
        <f t="shared" si="48"/>
        <v>2.3714958180957035E-2</v>
      </c>
      <c r="DH26" s="3">
        <f t="shared" si="49"/>
        <v>2.7088964105923541E-3</v>
      </c>
      <c r="DI26" s="3">
        <f t="shared" si="50"/>
        <v>-3.5034350142772119E-2</v>
      </c>
      <c r="DJ26" s="3">
        <f t="shared" si="51"/>
        <v>4.449705363664691E-2</v>
      </c>
      <c r="DK26" s="3">
        <f t="shared" si="52"/>
        <v>2.4704600879030592E-2</v>
      </c>
      <c r="DL26" s="3">
        <f t="shared" si="53"/>
        <v>-2.1194329523090416E-2</v>
      </c>
      <c r="DM26" s="3">
        <f t="shared" si="54"/>
        <v>-2.5520544904582332E-2</v>
      </c>
      <c r="DN26" s="3">
        <f t="shared" si="55"/>
        <v>-2.2105223759153358E-2</v>
      </c>
      <c r="DO26" s="3">
        <f t="shared" si="56"/>
        <v>4.8969217824922806E-2</v>
      </c>
      <c r="DP26" s="3">
        <f t="shared" si="57"/>
        <v>-1.4467001111240552E-2</v>
      </c>
      <c r="DQ26" s="3">
        <f t="shared" si="58"/>
        <v>8.6179884974970644E-3</v>
      </c>
      <c r="DR26" s="3">
        <f t="shared" si="59"/>
        <v>2.074715206036748E-3</v>
      </c>
      <c r="DS26" s="3">
        <f t="shared" si="60"/>
        <v>-5.6834611508262967E-3</v>
      </c>
      <c r="DT26" s="3">
        <f t="shared" si="61"/>
        <v>2.9048072831987737E-2</v>
      </c>
      <c r="DU26" s="3">
        <f t="shared" si="62"/>
        <v>6.7494301327313266E-3</v>
      </c>
      <c r="DV26" s="3">
        <f t="shared" si="63"/>
        <v>4.6039382391472428E-2</v>
      </c>
      <c r="DW26" s="3">
        <f t="shared" si="64"/>
        <v>1.1209813624854181E-2</v>
      </c>
      <c r="DX26" s="3">
        <f t="shared" si="65"/>
        <v>-5.0448497117558944E-3</v>
      </c>
      <c r="DY26" s="3">
        <f t="shared" si="66"/>
        <v>4.1633537960128475E-3</v>
      </c>
      <c r="DZ26" s="3">
        <f t="shared" si="67"/>
        <v>-1.4786416102554378E-2</v>
      </c>
      <c r="EA26" s="3">
        <f t="shared" si="68"/>
        <v>-2.2638511469488143E-2</v>
      </c>
      <c r="EB26" s="3">
        <f t="shared" si="69"/>
        <v>2.8512997627132552E-3</v>
      </c>
      <c r="EC26" s="3">
        <f t="shared" si="70"/>
        <v>-1.6134925133478584E-2</v>
      </c>
      <c r="ED26" s="3">
        <f t="shared" si="71"/>
        <v>-1.0615854905207001E-2</v>
      </c>
      <c r="EE26" s="3">
        <f t="shared" si="72"/>
        <v>-3.0044209801542321E-2</v>
      </c>
      <c r="EF26" s="3">
        <f t="shared" si="73"/>
        <v>-8.1771575431226484E-3</v>
      </c>
      <c r="EG26" s="3">
        <f t="shared" si="74"/>
        <v>-2.2269311330694208E-2</v>
      </c>
      <c r="EH26" s="3">
        <f t="shared" si="75"/>
        <v>-4.5714158627446877E-2</v>
      </c>
      <c r="EI26" s="3">
        <f t="shared" si="76"/>
        <v>3.5928030471272798E-3</v>
      </c>
      <c r="EJ26" s="3">
        <f t="shared" si="77"/>
        <v>-3.1277025189791807E-2</v>
      </c>
      <c r="EK26" s="3">
        <f t="shared" si="78"/>
        <v>4.4832943167720352E-2</v>
      </c>
      <c r="EL26" s="3">
        <f t="shared" si="79"/>
        <v>-1.0760297493727755E-2</v>
      </c>
      <c r="EM26" s="3">
        <f t="shared" si="80"/>
        <v>-6.105126621047563E-3</v>
      </c>
      <c r="EN26" s="3">
        <f t="shared" si="81"/>
        <v>-2.4343275195315428E-2</v>
      </c>
      <c r="EO26" s="3">
        <f t="shared" si="82"/>
        <v>2.1836254139547373E-2</v>
      </c>
      <c r="EP26" s="3">
        <f t="shared" si="83"/>
        <v>5.082030550805694E-3</v>
      </c>
      <c r="EQ26" s="3">
        <f t="shared" si="84"/>
        <v>1.3484109670021338E-2</v>
      </c>
      <c r="ER26" s="3">
        <f t="shared" si="85"/>
        <v>1.4671713548319865E-2</v>
      </c>
      <c r="ES26" s="3">
        <f t="shared" si="86"/>
        <v>-1.0991887187255855E-2</v>
      </c>
      <c r="ET26" s="3">
        <f t="shared" si="87"/>
        <v>7.2843228361587631E-3</v>
      </c>
      <c r="EU26" s="3">
        <f t="shared" si="88"/>
        <v>7.5309825422134047E-3</v>
      </c>
      <c r="EV26" s="3">
        <f t="shared" si="89"/>
        <v>-1.6825194384724629E-2</v>
      </c>
      <c r="EW26" s="18">
        <f t="shared" si="90"/>
        <v>4.6185150899868077E-2</v>
      </c>
      <c r="EX26" s="11">
        <f t="shared" si="91"/>
        <v>1.046401935732133E-3</v>
      </c>
      <c r="EY26" s="21">
        <f t="shared" si="6"/>
        <v>-1.2197212230084693E-3</v>
      </c>
      <c r="EZ26" s="21">
        <f t="shared" si="146"/>
        <v>-9.8515981483535641E-5</v>
      </c>
      <c r="FA26" s="21">
        <f t="shared" si="147"/>
        <v>3.4308927938909673E-3</v>
      </c>
      <c r="FB26" s="21">
        <f t="shared" si="148"/>
        <v>2.8646592043721536E-3</v>
      </c>
      <c r="FC26" s="21">
        <f t="shared" si="149"/>
        <v>8.4454423917078476E-3</v>
      </c>
      <c r="FD26" s="21">
        <f t="shared" si="150"/>
        <v>3.1783713011091321E-3</v>
      </c>
      <c r="FE26" s="21">
        <f t="shared" si="151"/>
        <v>8.3733941338639799E-3</v>
      </c>
      <c r="FF26" s="21">
        <f t="shared" si="152"/>
        <v>3.7474770938657925E-4</v>
      </c>
      <c r="FG26" s="21">
        <f t="shared" si="153"/>
        <v>-8.279307449027913E-4</v>
      </c>
      <c r="FH26" s="21">
        <f t="shared" si="154"/>
        <v>-6.6515724896560268E-4</v>
      </c>
      <c r="FI26" s="21">
        <f t="shared" si="155"/>
        <v>1.928756188783347E-3</v>
      </c>
      <c r="FJ26" s="21">
        <f t="shared" si="92"/>
        <v>1.9916283777812616E-3</v>
      </c>
      <c r="FK26" s="21">
        <f t="shared" si="93"/>
        <v>1.7234662216675384E-3</v>
      </c>
      <c r="FL26" s="21">
        <f t="shared" si="94"/>
        <v>-9.9187127471843752E-4</v>
      </c>
      <c r="FM26" s="21">
        <f t="shared" si="95"/>
        <v>-3.4331400928283855E-4</v>
      </c>
      <c r="FN26" s="21">
        <f t="shared" si="96"/>
        <v>4.2094232604810897E-4</v>
      </c>
      <c r="FO26" s="21">
        <f t="shared" si="97"/>
        <v>-2.6442827206816016E-3</v>
      </c>
      <c r="FP26" s="21">
        <f t="shared" si="98"/>
        <v>3.6282498804518261E-3</v>
      </c>
      <c r="FQ26" s="21">
        <f t="shared" si="99"/>
        <v>4.1157249005437328E-3</v>
      </c>
      <c r="FR26" s="21">
        <f t="shared" si="100"/>
        <v>-2.4453502852331069E-3</v>
      </c>
      <c r="FS26" s="21">
        <f t="shared" si="101"/>
        <v>3.1210493287504496E-4</v>
      </c>
      <c r="FT26" s="21">
        <f t="shared" si="102"/>
        <v>4.7121283718754084E-3</v>
      </c>
      <c r="FU26" s="21">
        <f t="shared" si="103"/>
        <v>3.0154316455555481E-3</v>
      </c>
      <c r="FV26" s="21">
        <f t="shared" si="104"/>
        <v>3.590671662750917E-4</v>
      </c>
      <c r="FW26" s="21">
        <f t="shared" si="105"/>
        <v>5.883501149443659E-3</v>
      </c>
      <c r="FX26" s="21">
        <f t="shared" si="106"/>
        <v>1.3606261285419481E-3</v>
      </c>
      <c r="FY26" s="21">
        <f t="shared" si="107"/>
        <v>-1.4038134113906588E-3</v>
      </c>
      <c r="FZ26" s="21">
        <f t="shared" si="108"/>
        <v>7.4429360258688928E-4</v>
      </c>
      <c r="GA26" s="21">
        <f t="shared" si="109"/>
        <v>-4.0443150377645026E-4</v>
      </c>
      <c r="GB26" s="21">
        <f t="shared" si="110"/>
        <v>1.5974590557143935E-3</v>
      </c>
      <c r="GC26" s="21">
        <f t="shared" si="111"/>
        <v>4.4926683984232467E-3</v>
      </c>
      <c r="GD26" s="21">
        <f t="shared" si="112"/>
        <v>-2.8179148102473982E-3</v>
      </c>
      <c r="GE26" s="21">
        <f t="shared" si="113"/>
        <v>6.1284049337585016E-3</v>
      </c>
      <c r="GF26" s="21">
        <f t="shared" si="114"/>
        <v>2.2138829228519987E-3</v>
      </c>
      <c r="GG26" s="21">
        <f t="shared" si="115"/>
        <v>1.3951202356138304E-4</v>
      </c>
      <c r="GH26" s="21">
        <f t="shared" si="116"/>
        <v>1.3206365040315201E-3</v>
      </c>
      <c r="GI26" s="21">
        <f t="shared" si="117"/>
        <v>7.8542027727541638E-5</v>
      </c>
      <c r="GJ26" s="21">
        <f t="shared" si="118"/>
        <v>3.6359160811632362E-3</v>
      </c>
      <c r="GK26" s="21">
        <f t="shared" si="119"/>
        <v>5.7672712569638036E-3</v>
      </c>
      <c r="GL26" s="21">
        <f t="shared" si="120"/>
        <v>-2.8593723130042486E-3</v>
      </c>
      <c r="GM26" s="21">
        <f t="shared" si="121"/>
        <v>8.018695439653647E-4</v>
      </c>
      <c r="GN26" s="21">
        <f t="shared" si="122"/>
        <v>5.3542688467297093E-4</v>
      </c>
      <c r="GO26" s="21">
        <f t="shared" si="123"/>
        <v>9.8124328285733317E-4</v>
      </c>
      <c r="GP26" s="21">
        <f t="shared" si="124"/>
        <v>-1.3487486458599474E-3</v>
      </c>
      <c r="GQ26" s="21">
        <f t="shared" si="125"/>
        <v>2.8159827129745161E-3</v>
      </c>
      <c r="GR26" s="21">
        <f t="shared" si="126"/>
        <v>-3.510724198179634E-3</v>
      </c>
      <c r="GS26" s="21">
        <f t="shared" si="127"/>
        <v>-2.0381590106870987E-3</v>
      </c>
      <c r="GT26" s="21">
        <f t="shared" si="128"/>
        <v>-1.560121664811138E-4</v>
      </c>
      <c r="GU26" s="21">
        <f t="shared" si="129"/>
        <v>6.2121062089039482E-3</v>
      </c>
      <c r="GV26" s="22">
        <f t="shared" si="130"/>
        <v>4.9786437457699766E-3</v>
      </c>
      <c r="GW26" s="22">
        <f t="shared" si="130"/>
        <v>1.046401935732133E-3</v>
      </c>
      <c r="GX26" s="3">
        <f>CZ26-EY26</f>
        <v>1.3773688097128162E-2</v>
      </c>
      <c r="GY26" s="3">
        <f>DA26-EZ26</f>
        <v>-6.9265665365390496E-3</v>
      </c>
      <c r="GZ26" s="3">
        <f>DB26-FA26</f>
        <v>2.040625764096882E-2</v>
      </c>
      <c r="HA26" s="3">
        <f>DC26-FB26</f>
        <v>4.753356026750105E-4</v>
      </c>
      <c r="HB26" s="3">
        <f>DD26-FC26</f>
        <v>-1.972554713381346E-2</v>
      </c>
      <c r="HC26" s="3">
        <f>DE26-FD26</f>
        <v>-7.6593904938680266E-3</v>
      </c>
      <c r="HD26" s="3">
        <f>DF26-FE26</f>
        <v>-4.8477867696175396E-4</v>
      </c>
      <c r="HE26" s="3">
        <f>DG26-FF26</f>
        <v>2.3340210471570456E-2</v>
      </c>
      <c r="HF26" s="3">
        <f>DH26-FG26</f>
        <v>3.5368271554951456E-3</v>
      </c>
      <c r="HG26" s="3">
        <f>DI26-FH26</f>
        <v>-3.4369192893806515E-2</v>
      </c>
      <c r="HH26" s="3">
        <f>DJ26-FI26</f>
        <v>4.2568297447863564E-2</v>
      </c>
      <c r="HI26" s="3">
        <f>DK26-FJ26</f>
        <v>2.2712972501249332E-2</v>
      </c>
      <c r="HJ26" s="3">
        <f>DL26-FK26</f>
        <v>-2.2917795744757954E-2</v>
      </c>
      <c r="HK26" s="3">
        <f>DM26-FL26</f>
        <v>-2.4528673629863895E-2</v>
      </c>
      <c r="HL26" s="3">
        <f>DN26-FM26</f>
        <v>-2.1761909749870519E-2</v>
      </c>
      <c r="HM26" s="3">
        <f>DO26-FN26</f>
        <v>4.85482754988747E-2</v>
      </c>
      <c r="HN26" s="3">
        <f>DP26-FO26</f>
        <v>-1.1822718390558949E-2</v>
      </c>
      <c r="HO26" s="3">
        <f>DQ26-FP26</f>
        <v>4.9897386170452383E-3</v>
      </c>
      <c r="HP26" s="3">
        <f>DR26-FQ26</f>
        <v>-2.0410096945069848E-3</v>
      </c>
      <c r="HQ26" s="3">
        <f>DS26-FR26</f>
        <v>-3.2381108655931898E-3</v>
      </c>
      <c r="HR26" s="3">
        <f>DT26-FS26</f>
        <v>2.8735967899112692E-2</v>
      </c>
      <c r="HS26" s="3">
        <f>DU26-FT26</f>
        <v>2.0373017608559182E-3</v>
      </c>
      <c r="HT26" s="3">
        <f>DV26-FU26</f>
        <v>4.3023950745916882E-2</v>
      </c>
      <c r="HU26" s="3">
        <f>DW26-FV26</f>
        <v>1.0850746458579089E-2</v>
      </c>
      <c r="HV26" s="3">
        <f>DX26-FW26</f>
        <v>-1.0928350861199553E-2</v>
      </c>
      <c r="HW26" s="3">
        <f>DY26-FX26</f>
        <v>2.8027276674708994E-3</v>
      </c>
      <c r="HX26" s="3">
        <f>DZ26-FY26</f>
        <v>-1.338260269116372E-2</v>
      </c>
      <c r="HY26" s="3">
        <f>EA26-FZ26</f>
        <v>-2.3382805072075033E-2</v>
      </c>
      <c r="HZ26" s="3">
        <f>EB26-GA26</f>
        <v>3.2557312664897057E-3</v>
      </c>
      <c r="IA26" s="3">
        <f>EC26-GB26</f>
        <v>-1.7732384189192978E-2</v>
      </c>
      <c r="IB26" s="3">
        <f>ED26-GC26</f>
        <v>-1.5108523303630248E-2</v>
      </c>
      <c r="IC26" s="3">
        <f>EE26-GD26</f>
        <v>-2.7226294991294923E-2</v>
      </c>
      <c r="ID26" s="3">
        <f>EF26-GE26</f>
        <v>-1.430556247688115E-2</v>
      </c>
      <c r="IE26" s="3">
        <f>EG26-GF26</f>
        <v>-2.4483194253546208E-2</v>
      </c>
      <c r="IF26" s="3">
        <f>EH26-GG26</f>
        <v>-4.585367065100826E-2</v>
      </c>
      <c r="IG26" s="3">
        <f>EI26-GH26</f>
        <v>2.2721665430957597E-3</v>
      </c>
      <c r="IH26" s="3">
        <f>EJ26-GI26</f>
        <v>-3.1355567217519351E-2</v>
      </c>
      <c r="II26" s="3">
        <f>EK26-GJ26</f>
        <v>4.1197027086557113E-2</v>
      </c>
      <c r="IJ26" s="3">
        <f>EL26-GK26</f>
        <v>-1.6527568750691557E-2</v>
      </c>
      <c r="IK26" s="3">
        <f>EM26-GL26</f>
        <v>-3.2457543080433144E-3</v>
      </c>
      <c r="IL26" s="3">
        <f>EN26-GM26</f>
        <v>-2.5145144739280794E-2</v>
      </c>
      <c r="IM26" s="3">
        <f>EO26-GN26</f>
        <v>2.1300827254874401E-2</v>
      </c>
      <c r="IN26" s="3">
        <f>EP26-GO26</f>
        <v>4.1007872679483613E-3</v>
      </c>
      <c r="IO26" s="3">
        <f>EQ26-GP26</f>
        <v>1.4832858315881286E-2</v>
      </c>
      <c r="IP26" s="3">
        <f>ER26-GQ26</f>
        <v>1.1855730835345349E-2</v>
      </c>
      <c r="IQ26" s="3">
        <f>ES26-GR26</f>
        <v>-7.4811629890762215E-3</v>
      </c>
      <c r="IR26" s="3">
        <f>ET26-GS26</f>
        <v>9.3224818468458613E-3</v>
      </c>
      <c r="IS26" s="3">
        <f>EU26-GT26</f>
        <v>7.6869947086945188E-3</v>
      </c>
      <c r="IT26" s="3">
        <f>EV26-GU26</f>
        <v>-2.3037300593628577E-2</v>
      </c>
      <c r="IU26" s="3">
        <f>EW26-GV26</f>
        <v>4.1206507154098099E-2</v>
      </c>
      <c r="IV26" s="3">
        <f t="shared" si="7"/>
        <v>0</v>
      </c>
    </row>
    <row r="27" spans="1:256" x14ac:dyDescent="0.2">
      <c r="A27">
        <v>101.2</v>
      </c>
      <c r="B27">
        <v>15.345000000000001</v>
      </c>
      <c r="C27">
        <v>197.9</v>
      </c>
      <c r="D27">
        <v>96.2727</v>
      </c>
      <c r="E27">
        <v>72</v>
      </c>
      <c r="F27">
        <v>184.95</v>
      </c>
      <c r="G27">
        <v>135.85</v>
      </c>
      <c r="H27">
        <v>86.2</v>
      </c>
      <c r="I27">
        <v>110.25</v>
      </c>
      <c r="J27">
        <v>7.3769999999999998</v>
      </c>
      <c r="K27">
        <v>84.83</v>
      </c>
      <c r="L27">
        <v>67.22</v>
      </c>
      <c r="M27">
        <v>65.989999999999995</v>
      </c>
      <c r="N27">
        <v>29.984999999999999</v>
      </c>
      <c r="O27">
        <v>24.55</v>
      </c>
      <c r="P27">
        <v>66.25</v>
      </c>
      <c r="Q27">
        <v>13.81</v>
      </c>
      <c r="R27">
        <v>80.25</v>
      </c>
      <c r="S27">
        <v>36.119999999999997</v>
      </c>
      <c r="T27">
        <v>15.005000000000001</v>
      </c>
      <c r="U27">
        <v>106.1</v>
      </c>
      <c r="V27">
        <v>5.1050000000000004</v>
      </c>
      <c r="W27">
        <v>14.4</v>
      </c>
      <c r="X27">
        <v>13.81</v>
      </c>
      <c r="Y27">
        <v>9.1590000000000007</v>
      </c>
      <c r="Z27">
        <v>44.924999999999997</v>
      </c>
      <c r="AA27">
        <v>69.91</v>
      </c>
      <c r="AB27">
        <v>48.265000000000001</v>
      </c>
      <c r="AC27">
        <v>6.7489999999999997</v>
      </c>
      <c r="AD27">
        <v>15.115</v>
      </c>
      <c r="AE27">
        <v>2.9140000000000001</v>
      </c>
      <c r="AF27">
        <v>32.645000000000003</v>
      </c>
      <c r="AG27">
        <v>230</v>
      </c>
      <c r="AH27">
        <v>175.3</v>
      </c>
      <c r="AI27">
        <v>5.2</v>
      </c>
      <c r="AJ27">
        <v>178.9</v>
      </c>
      <c r="AK27">
        <v>13.895</v>
      </c>
      <c r="AL27">
        <v>34.56</v>
      </c>
      <c r="AM27">
        <v>85</v>
      </c>
      <c r="AN27">
        <v>81.37</v>
      </c>
      <c r="AO27">
        <v>5.5869999999999997</v>
      </c>
      <c r="AP27">
        <v>92.01</v>
      </c>
      <c r="AQ27">
        <v>49.115000000000002</v>
      </c>
      <c r="AR27">
        <v>116.3</v>
      </c>
      <c r="AS27">
        <v>71.5</v>
      </c>
      <c r="AT27">
        <v>9.0920000000000005</v>
      </c>
      <c r="AU27">
        <v>208.3</v>
      </c>
      <c r="AV27">
        <v>50.63</v>
      </c>
      <c r="AW27">
        <v>20.98</v>
      </c>
      <c r="AX27" s="4">
        <v>136.75</v>
      </c>
      <c r="AY27" s="7">
        <v>3515.55</v>
      </c>
      <c r="AZ27" s="12">
        <f>(1+0.433/100)^(1/52)-1</f>
        <v>8.3092923628402815E-5</v>
      </c>
      <c r="BA27" s="2">
        <f t="shared" si="3"/>
        <v>4.9431537320798746E-4</v>
      </c>
      <c r="BB27" s="2">
        <f t="shared" si="131"/>
        <v>2.5050100200400882E-2</v>
      </c>
      <c r="BC27" s="2">
        <f t="shared" si="132"/>
        <v>1.5132085150038499E-2</v>
      </c>
      <c r="BD27" s="2">
        <f t="shared" si="133"/>
        <v>2.5169019828749306E-2</v>
      </c>
      <c r="BE27" s="2">
        <f t="shared" si="134"/>
        <v>2.1276595744680771E-2</v>
      </c>
      <c r="BF27" s="2">
        <f t="shared" si="135"/>
        <v>2.6644462947543524E-2</v>
      </c>
      <c r="BG27" s="2">
        <f t="shared" si="136"/>
        <v>2.0277882087870847E-2</v>
      </c>
      <c r="BH27" s="2">
        <f t="shared" si="137"/>
        <v>2.1327014218009532E-2</v>
      </c>
      <c r="BI27" s="2">
        <f t="shared" si="138"/>
        <v>1.4726184997698955E-2</v>
      </c>
      <c r="BJ27" s="2">
        <f t="shared" si="139"/>
        <v>2.8296626707555061E-2</v>
      </c>
      <c r="BK27" s="2">
        <f t="shared" si="140"/>
        <v>2.7993213766359659E-2</v>
      </c>
      <c r="BL27" s="2">
        <f t="shared" si="8"/>
        <v>-3.4099332839140351E-3</v>
      </c>
      <c r="BM27" s="2">
        <f t="shared" si="9"/>
        <v>4.7626607397999621E-2</v>
      </c>
      <c r="BN27" s="2">
        <f t="shared" si="10"/>
        <v>3.0766586455826639E-2</v>
      </c>
      <c r="BO27" s="2">
        <f t="shared" si="11"/>
        <v>2.4838238363598553E-2</v>
      </c>
      <c r="BP27" s="2">
        <f t="shared" si="12"/>
        <v>2.1903439765540655E-2</v>
      </c>
      <c r="BQ27" s="2">
        <f t="shared" si="13"/>
        <v>3.5232383808095902E-2</v>
      </c>
      <c r="BR27" s="2">
        <f t="shared" si="14"/>
        <v>1.5308704453441235E-2</v>
      </c>
      <c r="BS27" s="2">
        <f t="shared" si="15"/>
        <v>2.5844930417495027E-2</v>
      </c>
      <c r="BT27" s="2">
        <f t="shared" si="16"/>
        <v>-1.663339986693213E-3</v>
      </c>
      <c r="BU27" s="2">
        <f t="shared" si="17"/>
        <v>-3.1934306569343041E-2</v>
      </c>
      <c r="BV27" s="2">
        <f t="shared" si="18"/>
        <v>-1.3526570048309039E-2</v>
      </c>
      <c r="BW27" s="2">
        <f t="shared" si="19"/>
        <v>-2.3728813559321993E-2</v>
      </c>
      <c r="BX27" s="2">
        <f t="shared" si="20"/>
        <v>2.6002971768201988E-2</v>
      </c>
      <c r="BY27" s="2">
        <f t="shared" si="21"/>
        <v>-4.4045506732073747E-2</v>
      </c>
      <c r="BZ27" s="2">
        <f t="shared" si="22"/>
        <v>2.1254830643328004E-2</v>
      </c>
      <c r="CA27" s="2">
        <f t="shared" si="23"/>
        <v>-4.839857651245616E-3</v>
      </c>
      <c r="CB27" s="2">
        <f t="shared" si="24"/>
        <v>4.1990500863557934E-2</v>
      </c>
      <c r="CC27" s="2">
        <f t="shared" si="25"/>
        <v>-2.0464441219158247E-2</v>
      </c>
      <c r="CD27" s="2">
        <f t="shared" si="26"/>
        <v>2.8931245745405176E-2</v>
      </c>
      <c r="CE27" s="2">
        <f t="shared" si="27"/>
        <v>3.6273115220483598E-2</v>
      </c>
      <c r="CF27" s="2">
        <f t="shared" si="28"/>
        <v>5.6643469817122538E-2</v>
      </c>
      <c r="CG27" s="2">
        <f t="shared" si="29"/>
        <v>4.5692202773357726E-2</v>
      </c>
      <c r="CH27" s="2">
        <f t="shared" si="30"/>
        <v>3.4218289085545806E-2</v>
      </c>
      <c r="CI27" s="2">
        <f t="shared" si="31"/>
        <v>4.083266613290637E-2</v>
      </c>
      <c r="CJ27" s="2">
        <f t="shared" si="32"/>
        <v>1.6797312430012479E-3</v>
      </c>
      <c r="CK27" s="2">
        <f t="shared" si="33"/>
        <v>6.1549601737871384E-3</v>
      </c>
      <c r="CL27" s="2">
        <f t="shared" si="34"/>
        <v>3.4730538922155718E-2</v>
      </c>
      <c r="CM27" s="2">
        <f t="shared" si="35"/>
        <v>4.4739429695181965E-2</v>
      </c>
      <c r="CN27" s="2">
        <f t="shared" si="36"/>
        <v>-1.0217735068726252E-2</v>
      </c>
      <c r="CO27" s="2">
        <f t="shared" si="37"/>
        <v>4.5471556886227393E-2</v>
      </c>
      <c r="CP27" s="2">
        <f t="shared" si="38"/>
        <v>1.6235917826375124E-2</v>
      </c>
      <c r="CQ27" s="2">
        <f t="shared" si="39"/>
        <v>4.6893317702227488E-2</v>
      </c>
      <c r="CR27" s="2">
        <f t="shared" si="40"/>
        <v>3.6080178173719446E-2</v>
      </c>
      <c r="CS27" s="2">
        <f t="shared" si="41"/>
        <v>2.7741842748311152E-2</v>
      </c>
      <c r="CT27" s="2">
        <f t="shared" si="42"/>
        <v>1.507201071787434E-2</v>
      </c>
      <c r="CU27" s="2">
        <f t="shared" si="43"/>
        <v>-2.0225776105362137E-2</v>
      </c>
      <c r="CV27" s="2">
        <f t="shared" si="44"/>
        <v>3.7668517049960215E-3</v>
      </c>
      <c r="CW27" s="2">
        <f t="shared" si="45"/>
        <v>5.2156469408224604E-2</v>
      </c>
      <c r="CX27" s="2">
        <f t="shared" si="46"/>
        <v>3.3245183226293884E-2</v>
      </c>
      <c r="CY27" s="10">
        <f t="shared" si="4"/>
        <v>1.9682744098222349E-2</v>
      </c>
      <c r="CZ27" s="3">
        <f t="shared" si="5"/>
        <v>4.1122244957958465E-4</v>
      </c>
      <c r="DA27" s="3">
        <f t="shared" si="141"/>
        <v>2.4967007276772479E-2</v>
      </c>
      <c r="DB27" s="3">
        <f t="shared" si="142"/>
        <v>1.5048992226410096E-2</v>
      </c>
      <c r="DC27" s="3">
        <f t="shared" si="143"/>
        <v>2.5085926905120903E-2</v>
      </c>
      <c r="DD27" s="3">
        <f t="shared" si="144"/>
        <v>2.1193502821052368E-2</v>
      </c>
      <c r="DE27" s="3">
        <f t="shared" si="145"/>
        <v>2.6561370023915121E-2</v>
      </c>
      <c r="DF27" s="3">
        <f t="shared" si="47"/>
        <v>2.0194789164242444E-2</v>
      </c>
      <c r="DG27" s="3">
        <f t="shared" si="48"/>
        <v>2.124392129438113E-2</v>
      </c>
      <c r="DH27" s="3">
        <f t="shared" si="49"/>
        <v>1.4643092074070552E-2</v>
      </c>
      <c r="DI27" s="3">
        <f t="shared" si="50"/>
        <v>2.8213533783926659E-2</v>
      </c>
      <c r="DJ27" s="3">
        <f t="shared" si="51"/>
        <v>2.7910120842731256E-2</v>
      </c>
      <c r="DK27" s="3">
        <f t="shared" si="52"/>
        <v>-3.4930262075424379E-3</v>
      </c>
      <c r="DL27" s="3">
        <f t="shared" si="53"/>
        <v>4.7543514474371218E-2</v>
      </c>
      <c r="DM27" s="3">
        <f t="shared" si="54"/>
        <v>3.0683493532198236E-2</v>
      </c>
      <c r="DN27" s="3">
        <f t="shared" si="55"/>
        <v>2.475514543997015E-2</v>
      </c>
      <c r="DO27" s="3">
        <f t="shared" si="56"/>
        <v>2.1820346841912253E-2</v>
      </c>
      <c r="DP27" s="3">
        <f t="shared" si="57"/>
        <v>3.5149290884467499E-2</v>
      </c>
      <c r="DQ27" s="3">
        <f t="shared" si="58"/>
        <v>1.5225611529812833E-2</v>
      </c>
      <c r="DR27" s="3">
        <f t="shared" si="59"/>
        <v>2.5761837493866624E-2</v>
      </c>
      <c r="DS27" s="3">
        <f t="shared" si="60"/>
        <v>-1.7464329103216159E-3</v>
      </c>
      <c r="DT27" s="3">
        <f t="shared" si="61"/>
        <v>-3.2017399492971443E-2</v>
      </c>
      <c r="DU27" s="3">
        <f t="shared" si="62"/>
        <v>-1.3609662971937442E-2</v>
      </c>
      <c r="DV27" s="3">
        <f t="shared" si="63"/>
        <v>-2.3811906482950396E-2</v>
      </c>
      <c r="DW27" s="3">
        <f t="shared" si="64"/>
        <v>2.5919878844573585E-2</v>
      </c>
      <c r="DX27" s="3">
        <f t="shared" si="65"/>
        <v>-4.412859965570215E-2</v>
      </c>
      <c r="DY27" s="3">
        <f t="shared" si="66"/>
        <v>2.1171737719699601E-2</v>
      </c>
      <c r="DZ27" s="3">
        <f t="shared" si="67"/>
        <v>-4.9229505748740188E-3</v>
      </c>
      <c r="EA27" s="3">
        <f t="shared" si="68"/>
        <v>4.1907407939929531E-2</v>
      </c>
      <c r="EB27" s="3">
        <f t="shared" si="69"/>
        <v>-2.054753414278665E-2</v>
      </c>
      <c r="EC27" s="3">
        <f t="shared" si="70"/>
        <v>2.8848152821776774E-2</v>
      </c>
      <c r="ED27" s="3">
        <f t="shared" si="71"/>
        <v>3.6190022296855195E-2</v>
      </c>
      <c r="EE27" s="3">
        <f t="shared" si="72"/>
        <v>5.6560376893494135E-2</v>
      </c>
      <c r="EF27" s="3">
        <f t="shared" si="73"/>
        <v>4.5609109849729323E-2</v>
      </c>
      <c r="EG27" s="3">
        <f t="shared" si="74"/>
        <v>3.4135196161917403E-2</v>
      </c>
      <c r="EH27" s="3">
        <f t="shared" si="75"/>
        <v>4.0749573209277967E-2</v>
      </c>
      <c r="EI27" s="3">
        <f t="shared" si="76"/>
        <v>1.5966383193728451E-3</v>
      </c>
      <c r="EJ27" s="3">
        <f t="shared" si="77"/>
        <v>6.0718672501587356E-3</v>
      </c>
      <c r="EK27" s="3">
        <f t="shared" si="78"/>
        <v>3.4647445998527315E-2</v>
      </c>
      <c r="EL27" s="3">
        <f t="shared" si="79"/>
        <v>4.4656336771553562E-2</v>
      </c>
      <c r="EM27" s="3">
        <f t="shared" si="80"/>
        <v>-1.0300827992354655E-2</v>
      </c>
      <c r="EN27" s="3">
        <f t="shared" si="81"/>
        <v>4.5388463962598991E-2</v>
      </c>
      <c r="EO27" s="3">
        <f t="shared" si="82"/>
        <v>1.6152824902746721E-2</v>
      </c>
      <c r="EP27" s="3">
        <f t="shared" si="83"/>
        <v>4.6810224778599085E-2</v>
      </c>
      <c r="EQ27" s="3">
        <f t="shared" si="84"/>
        <v>3.5997085250091043E-2</v>
      </c>
      <c r="ER27" s="3">
        <f t="shared" si="85"/>
        <v>2.7658749824682749E-2</v>
      </c>
      <c r="ES27" s="3">
        <f t="shared" si="86"/>
        <v>1.4988917794245937E-2</v>
      </c>
      <c r="ET27" s="3">
        <f t="shared" si="87"/>
        <v>-2.0308869028990539E-2</v>
      </c>
      <c r="EU27" s="3">
        <f t="shared" si="88"/>
        <v>3.6837587813676187E-3</v>
      </c>
      <c r="EV27" s="3">
        <f t="shared" si="89"/>
        <v>5.2073376484596201E-2</v>
      </c>
      <c r="EW27" s="18">
        <f t="shared" si="90"/>
        <v>3.3162090302665481E-2</v>
      </c>
      <c r="EX27" s="11">
        <f t="shared" si="91"/>
        <v>1.9599651174593946E-2</v>
      </c>
      <c r="EY27" s="21">
        <f t="shared" si="6"/>
        <v>1.5403458803326227E-2</v>
      </c>
      <c r="EZ27" s="21">
        <f t="shared" si="146"/>
        <v>6.1721101390891488E-3</v>
      </c>
      <c r="FA27" s="21">
        <f t="shared" si="147"/>
        <v>1.6243921903333947E-2</v>
      </c>
      <c r="FB27" s="21">
        <f t="shared" si="148"/>
        <v>2.4785810814520252E-2</v>
      </c>
      <c r="FC27" s="21">
        <f t="shared" si="149"/>
        <v>3.3877111772513936E-2</v>
      </c>
      <c r="FD27" s="21">
        <f t="shared" si="150"/>
        <v>2.2190126965599907E-2</v>
      </c>
      <c r="FE27" s="21">
        <f t="shared" si="151"/>
        <v>3.2352271040537464E-2</v>
      </c>
      <c r="FF27" s="21">
        <f t="shared" si="152"/>
        <v>2.2851594191244166E-2</v>
      </c>
      <c r="FG27" s="21">
        <f t="shared" si="153"/>
        <v>2.0260337057537586E-2</v>
      </c>
      <c r="FH27" s="21">
        <f t="shared" si="154"/>
        <v>1.6733663204392388E-2</v>
      </c>
      <c r="FI27" s="21">
        <f t="shared" si="155"/>
        <v>1.8599038118136305E-2</v>
      </c>
      <c r="FJ27" s="21">
        <f t="shared" si="92"/>
        <v>1.9010075367263905E-2</v>
      </c>
      <c r="FK27" s="21">
        <f t="shared" si="93"/>
        <v>1.9909643077128052E-2</v>
      </c>
      <c r="FL27" s="21">
        <f t="shared" si="94"/>
        <v>2.0434449902268875E-2</v>
      </c>
      <c r="FM27" s="21">
        <f t="shared" si="95"/>
        <v>1.3018238349368633E-2</v>
      </c>
      <c r="FN27" s="21">
        <f t="shared" si="96"/>
        <v>1.6603917288394984E-2</v>
      </c>
      <c r="FO27" s="21">
        <f t="shared" si="97"/>
        <v>2.3618344014427802E-2</v>
      </c>
      <c r="FP27" s="21">
        <f t="shared" si="98"/>
        <v>2.7360262905576652E-2</v>
      </c>
      <c r="FQ27" s="21">
        <f t="shared" si="99"/>
        <v>2.2745368818218242E-2</v>
      </c>
      <c r="FR27" s="21">
        <f t="shared" si="100"/>
        <v>1.4102283062524911E-2</v>
      </c>
      <c r="FS27" s="21">
        <f t="shared" si="101"/>
        <v>1.1794201623017725E-2</v>
      </c>
      <c r="FT27" s="21">
        <f t="shared" si="102"/>
        <v>2.5694035716432341E-2</v>
      </c>
      <c r="FU27" s="21">
        <f t="shared" si="103"/>
        <v>2.0759059517613893E-2</v>
      </c>
      <c r="FV27" s="21">
        <f t="shared" si="104"/>
        <v>1.4321285625872839E-2</v>
      </c>
      <c r="FW27" s="21">
        <f t="shared" si="105"/>
        <v>2.079521843969654E-2</v>
      </c>
      <c r="FX27" s="21">
        <f t="shared" si="106"/>
        <v>1.5797894597632769E-2</v>
      </c>
      <c r="FY27" s="21">
        <f t="shared" si="107"/>
        <v>1.8404836901628877E-2</v>
      </c>
      <c r="FZ27" s="21">
        <f t="shared" si="108"/>
        <v>2.011710229428619E-2</v>
      </c>
      <c r="GA27" s="21">
        <f t="shared" si="109"/>
        <v>1.6406203539934851E-2</v>
      </c>
      <c r="GB27" s="21">
        <f t="shared" si="110"/>
        <v>2.0730265683968227E-2</v>
      </c>
      <c r="GC27" s="21">
        <f t="shared" si="111"/>
        <v>1.7820397857472772E-2</v>
      </c>
      <c r="GD27" s="21">
        <f t="shared" si="112"/>
        <v>1.5308081915055862E-2</v>
      </c>
      <c r="GE27" s="21">
        <f t="shared" si="113"/>
        <v>2.8257621644881659E-2</v>
      </c>
      <c r="GF27" s="21">
        <f t="shared" si="114"/>
        <v>1.6862853814798812E-2</v>
      </c>
      <c r="GG27" s="21">
        <f t="shared" si="115"/>
        <v>1.1263682759600062E-2</v>
      </c>
      <c r="GH27" s="21">
        <f t="shared" si="116"/>
        <v>1.5938352178664881E-2</v>
      </c>
      <c r="GI27" s="21">
        <f t="shared" si="117"/>
        <v>1.4935153880733045E-2</v>
      </c>
      <c r="GJ27" s="21">
        <f t="shared" si="118"/>
        <v>2.8553154539287931E-2</v>
      </c>
      <c r="GK27" s="21">
        <f t="shared" si="119"/>
        <v>2.7408641613797007E-2</v>
      </c>
      <c r="GL27" s="21">
        <f t="shared" si="120"/>
        <v>1.6693970955256252E-2</v>
      </c>
      <c r="GM27" s="21">
        <f t="shared" si="121"/>
        <v>2.1917642126152513E-2</v>
      </c>
      <c r="GN27" s="21">
        <f t="shared" si="122"/>
        <v>1.9240535906949244E-2</v>
      </c>
      <c r="GO27" s="21">
        <f t="shared" si="123"/>
        <v>2.5329328882769366E-2</v>
      </c>
      <c r="GP27" s="21">
        <f t="shared" si="124"/>
        <v>2.1991910042669864E-2</v>
      </c>
      <c r="GQ27" s="21">
        <f t="shared" si="125"/>
        <v>2.4542171029617893E-2</v>
      </c>
      <c r="GR27" s="21">
        <f t="shared" si="126"/>
        <v>1.5768253857302225E-2</v>
      </c>
      <c r="GS27" s="21">
        <f t="shared" si="127"/>
        <v>1.1202362279082934E-2</v>
      </c>
      <c r="GT27" s="21">
        <f t="shared" si="128"/>
        <v>1.0240090833011663E-2</v>
      </c>
      <c r="GU27" s="21">
        <f t="shared" si="129"/>
        <v>2.5629687391018854E-2</v>
      </c>
      <c r="GV27" s="22">
        <f t="shared" si="130"/>
        <v>2.6600869228858161E-2</v>
      </c>
      <c r="GW27" s="22">
        <f t="shared" si="130"/>
        <v>1.9599651174593946E-2</v>
      </c>
      <c r="GX27" s="3">
        <f>CZ27-EY27</f>
        <v>-1.4992236353746642E-2</v>
      </c>
      <c r="GY27" s="3">
        <f>DA27-EZ27</f>
        <v>1.8794897137683331E-2</v>
      </c>
      <c r="GZ27" s="3">
        <f>DB27-FA27</f>
        <v>-1.1949296769238511E-3</v>
      </c>
      <c r="HA27" s="3">
        <f>DC27-FB27</f>
        <v>3.0011609060065156E-4</v>
      </c>
      <c r="HB27" s="3">
        <f>DD27-FC27</f>
        <v>-1.2683608951461568E-2</v>
      </c>
      <c r="HC27" s="3">
        <f>DE27-FD27</f>
        <v>4.3712430583152141E-3</v>
      </c>
      <c r="HD27" s="3">
        <f>DF27-FE27</f>
        <v>-1.215748187629502E-2</v>
      </c>
      <c r="HE27" s="3">
        <f>DG27-FF27</f>
        <v>-1.6076728968630362E-3</v>
      </c>
      <c r="HF27" s="3">
        <f>DH27-FG27</f>
        <v>-5.6172449834670339E-3</v>
      </c>
      <c r="HG27" s="3">
        <f>DI27-FH27</f>
        <v>1.1479870579534271E-2</v>
      </c>
      <c r="HH27" s="3">
        <f>DJ27-FI27</f>
        <v>9.3110827245949518E-3</v>
      </c>
      <c r="HI27" s="3">
        <f>DK27-FJ27</f>
        <v>-2.2503101574806342E-2</v>
      </c>
      <c r="HJ27" s="3">
        <f>DL27-FK27</f>
        <v>2.7633871397243166E-2</v>
      </c>
      <c r="HK27" s="3">
        <f>DM27-FL27</f>
        <v>1.0249043629929361E-2</v>
      </c>
      <c r="HL27" s="3">
        <f>DN27-FM27</f>
        <v>1.1736907090601517E-2</v>
      </c>
      <c r="HM27" s="3">
        <f>DO27-FN27</f>
        <v>5.2164295535172683E-3</v>
      </c>
      <c r="HN27" s="3">
        <f>DP27-FO27</f>
        <v>1.1530946870039697E-2</v>
      </c>
      <c r="HO27" s="3">
        <f>DQ27-FP27</f>
        <v>-1.2134651375763819E-2</v>
      </c>
      <c r="HP27" s="3">
        <f>DR27-FQ27</f>
        <v>3.0164686756483823E-3</v>
      </c>
      <c r="HQ27" s="3">
        <f>DS27-FR27</f>
        <v>-1.5848715972846525E-2</v>
      </c>
      <c r="HR27" s="3">
        <f>DT27-FS27</f>
        <v>-4.3811601115989168E-2</v>
      </c>
      <c r="HS27" s="3">
        <f>DU27-FT27</f>
        <v>-3.9303698688369783E-2</v>
      </c>
      <c r="HT27" s="3">
        <f>DV27-FU27</f>
        <v>-4.4570966000564288E-2</v>
      </c>
      <c r="HU27" s="3">
        <f>DW27-FV27</f>
        <v>1.1598593218700746E-2</v>
      </c>
      <c r="HV27" s="3">
        <f>DX27-FW27</f>
        <v>-6.4923818095398683E-2</v>
      </c>
      <c r="HW27" s="3">
        <f>DY27-FX27</f>
        <v>5.373843122066832E-3</v>
      </c>
      <c r="HX27" s="3">
        <f>DZ27-FY27</f>
        <v>-2.3327787476502895E-2</v>
      </c>
      <c r="HY27" s="3">
        <f>EA27-FZ27</f>
        <v>2.179030564564334E-2</v>
      </c>
      <c r="HZ27" s="3">
        <f>EB27-GA27</f>
        <v>-3.6953737682721505E-2</v>
      </c>
      <c r="IA27" s="3">
        <f>EC27-GB27</f>
        <v>8.1178871378085465E-3</v>
      </c>
      <c r="IB27" s="3">
        <f>ED27-GC27</f>
        <v>1.8369624439382424E-2</v>
      </c>
      <c r="IC27" s="3">
        <f>EE27-GD27</f>
        <v>4.125229497843827E-2</v>
      </c>
      <c r="ID27" s="3">
        <f>EF27-GE27</f>
        <v>1.7351488204847665E-2</v>
      </c>
      <c r="IE27" s="3">
        <f>EG27-GF27</f>
        <v>1.727234234711859E-2</v>
      </c>
      <c r="IF27" s="3">
        <f>EH27-GG27</f>
        <v>2.9485890449677907E-2</v>
      </c>
      <c r="IG27" s="3">
        <f>EI27-GH27</f>
        <v>-1.4341713859292036E-2</v>
      </c>
      <c r="IH27" s="3">
        <f>EJ27-GI27</f>
        <v>-8.8632866305743095E-3</v>
      </c>
      <c r="II27" s="3">
        <f>EK27-GJ27</f>
        <v>6.0942914592393843E-3</v>
      </c>
      <c r="IJ27" s="3">
        <f>EL27-GK27</f>
        <v>1.7247695157756555E-2</v>
      </c>
      <c r="IK27" s="3">
        <f>EM27-GL27</f>
        <v>-2.6994798947610907E-2</v>
      </c>
      <c r="IL27" s="3">
        <f>EN27-GM27</f>
        <v>2.3470821836446477E-2</v>
      </c>
      <c r="IM27" s="3">
        <f>EO27-GN27</f>
        <v>-3.0877110042025237E-3</v>
      </c>
      <c r="IN27" s="3">
        <f>EP27-GO27</f>
        <v>2.1480895895829719E-2</v>
      </c>
      <c r="IO27" s="3">
        <f>EQ27-GP27</f>
        <v>1.4005175207421179E-2</v>
      </c>
      <c r="IP27" s="3">
        <f>ER27-GQ27</f>
        <v>3.116578795064856E-3</v>
      </c>
      <c r="IQ27" s="3">
        <f>ES27-GR27</f>
        <v>-7.7933606305628789E-4</v>
      </c>
      <c r="IR27" s="3">
        <f>ET27-GS27</f>
        <v>-3.151123130807347E-2</v>
      </c>
      <c r="IS27" s="3">
        <f>EU27-GT27</f>
        <v>-6.5563320516440447E-3</v>
      </c>
      <c r="IT27" s="3">
        <f>EV27-GU27</f>
        <v>2.6443689093577347E-2</v>
      </c>
      <c r="IU27" s="3">
        <f>EW27-GV27</f>
        <v>6.5612210738073204E-3</v>
      </c>
      <c r="IV27" s="3">
        <f t="shared" si="7"/>
        <v>0</v>
      </c>
    </row>
    <row r="28" spans="1:256" x14ac:dyDescent="0.2">
      <c r="A28">
        <v>97.51</v>
      </c>
      <c r="B28">
        <v>15.414999999999999</v>
      </c>
      <c r="C28">
        <v>192.25</v>
      </c>
      <c r="D28">
        <v>99.7727</v>
      </c>
      <c r="E28">
        <v>77.34</v>
      </c>
      <c r="F28">
        <v>186.7</v>
      </c>
      <c r="G28">
        <v>138.94999999999999</v>
      </c>
      <c r="H28">
        <v>88.34</v>
      </c>
      <c r="I28">
        <v>110.1</v>
      </c>
      <c r="J28">
        <v>7.5069999999999997</v>
      </c>
      <c r="K28">
        <v>85.09</v>
      </c>
      <c r="L28">
        <v>66.7</v>
      </c>
      <c r="M28">
        <v>67.3</v>
      </c>
      <c r="N28">
        <v>30.745000000000001</v>
      </c>
      <c r="O28">
        <v>24.954999999999998</v>
      </c>
      <c r="P28">
        <v>66.599999999999994</v>
      </c>
      <c r="Q28">
        <v>13.9</v>
      </c>
      <c r="R28">
        <v>80.180000000000007</v>
      </c>
      <c r="S28">
        <v>37.225000000000001</v>
      </c>
      <c r="T28">
        <v>15.46</v>
      </c>
      <c r="U28">
        <v>103.85</v>
      </c>
      <c r="V28">
        <v>5.0999999999999996</v>
      </c>
      <c r="W28">
        <v>14.39</v>
      </c>
      <c r="X28">
        <v>13.78</v>
      </c>
      <c r="Y28">
        <v>9.3130000000000006</v>
      </c>
      <c r="Z28">
        <v>45.935000000000002</v>
      </c>
      <c r="AA28">
        <v>67.72</v>
      </c>
      <c r="AB28">
        <v>48.905000000000001</v>
      </c>
      <c r="AC28">
        <v>6.6269999999999998</v>
      </c>
      <c r="AD28">
        <v>15.35</v>
      </c>
      <c r="AE28">
        <v>2.972</v>
      </c>
      <c r="AF28">
        <v>31.905000000000001</v>
      </c>
      <c r="AG28">
        <v>230.4</v>
      </c>
      <c r="AH28">
        <v>178</v>
      </c>
      <c r="AI28">
        <v>5.05</v>
      </c>
      <c r="AJ28">
        <v>180.95</v>
      </c>
      <c r="AK28">
        <v>13.78</v>
      </c>
      <c r="AL28">
        <v>35.049999999999997</v>
      </c>
      <c r="AM28">
        <v>84.98</v>
      </c>
      <c r="AN28">
        <v>84.12</v>
      </c>
      <c r="AO28">
        <v>5.7389999999999999</v>
      </c>
      <c r="AP28">
        <v>92.09</v>
      </c>
      <c r="AQ28">
        <v>49.75</v>
      </c>
      <c r="AR28">
        <v>116.55</v>
      </c>
      <c r="AS28">
        <v>72.2</v>
      </c>
      <c r="AT28">
        <v>9.0470000000000006</v>
      </c>
      <c r="AU28">
        <v>205</v>
      </c>
      <c r="AV28">
        <v>49.13</v>
      </c>
      <c r="AW28">
        <v>20.745000000000001</v>
      </c>
      <c r="AX28" s="4">
        <v>137.6</v>
      </c>
      <c r="AY28" s="7">
        <v>3541.42</v>
      </c>
      <c r="AZ28" s="12">
        <f>(1+0.447/100)^(1/52)-1</f>
        <v>8.5773663390575905E-5</v>
      </c>
      <c r="BA28" s="2">
        <f t="shared" si="3"/>
        <v>-3.6462450592885332E-2</v>
      </c>
      <c r="BB28" s="2">
        <f t="shared" si="131"/>
        <v>4.5617464972302901E-3</v>
      </c>
      <c r="BC28" s="2">
        <f t="shared" si="132"/>
        <v>-2.8549772612430524E-2</v>
      </c>
      <c r="BD28" s="2">
        <f t="shared" si="133"/>
        <v>3.6355062234672886E-2</v>
      </c>
      <c r="BE28" s="2">
        <f t="shared" si="134"/>
        <v>7.4166666666666714E-2</v>
      </c>
      <c r="BF28" s="2">
        <f t="shared" si="135"/>
        <v>9.4620167612868844E-3</v>
      </c>
      <c r="BG28" s="2">
        <f t="shared" si="136"/>
        <v>2.2819285977180748E-2</v>
      </c>
      <c r="BH28" s="2">
        <f t="shared" si="137"/>
        <v>2.482598607888642E-2</v>
      </c>
      <c r="BI28" s="2">
        <f t="shared" si="138"/>
        <v>-1.3605442176871652E-3</v>
      </c>
      <c r="BJ28" s="2">
        <f t="shared" si="139"/>
        <v>1.7622339704487011E-2</v>
      </c>
      <c r="BK28" s="2">
        <f t="shared" si="140"/>
        <v>3.0649534362843234E-3</v>
      </c>
      <c r="BL28" s="2">
        <f t="shared" si="8"/>
        <v>-7.7357929187741314E-3</v>
      </c>
      <c r="BM28" s="2">
        <f t="shared" si="9"/>
        <v>1.9851492650401648E-2</v>
      </c>
      <c r="BN28" s="2">
        <f t="shared" si="10"/>
        <v>2.5346006336501636E-2</v>
      </c>
      <c r="BO28" s="2">
        <f t="shared" si="11"/>
        <v>1.6496945010183284E-2</v>
      </c>
      <c r="BP28" s="2">
        <f t="shared" si="12"/>
        <v>5.2830188679244827E-3</v>
      </c>
      <c r="BQ28" s="2">
        <f t="shared" si="13"/>
        <v>6.517016654598029E-3</v>
      </c>
      <c r="BR28" s="2">
        <f t="shared" si="14"/>
        <v>-8.7227414330204311E-4</v>
      </c>
      <c r="BS28" s="2">
        <f t="shared" si="15"/>
        <v>3.0592469545958068E-2</v>
      </c>
      <c r="BT28" s="2">
        <f t="shared" si="16"/>
        <v>3.0323225591469605E-2</v>
      </c>
      <c r="BU28" s="2">
        <f t="shared" si="17"/>
        <v>-2.1206409048067809E-2</v>
      </c>
      <c r="BV28" s="2">
        <f t="shared" si="18"/>
        <v>-9.7943192948102276E-4</v>
      </c>
      <c r="BW28" s="2">
        <f t="shared" si="19"/>
        <v>-6.9444444444444198E-4</v>
      </c>
      <c r="BX28" s="2">
        <f t="shared" si="20"/>
        <v>-2.1723388848661207E-3</v>
      </c>
      <c r="BY28" s="2">
        <f t="shared" si="21"/>
        <v>1.6814062670597263E-2</v>
      </c>
      <c r="BZ28" s="2">
        <f t="shared" si="22"/>
        <v>2.2481914301613948E-2</v>
      </c>
      <c r="CA28" s="2">
        <f t="shared" si="23"/>
        <v>-3.1325990559290529E-2</v>
      </c>
      <c r="CB28" s="2">
        <f t="shared" si="24"/>
        <v>1.3260126385579607E-2</v>
      </c>
      <c r="CC28" s="2">
        <f t="shared" si="25"/>
        <v>-1.8076752111423899E-2</v>
      </c>
      <c r="CD28" s="2">
        <f t="shared" si="26"/>
        <v>1.5547469401256953E-2</v>
      </c>
      <c r="CE28" s="2">
        <f t="shared" si="27"/>
        <v>1.9903912148249825E-2</v>
      </c>
      <c r="CF28" s="2">
        <f t="shared" si="28"/>
        <v>-2.266809618624599E-2</v>
      </c>
      <c r="CG28" s="2">
        <f t="shared" si="29"/>
        <v>1.7391304347826875E-3</v>
      </c>
      <c r="CH28" s="2">
        <f t="shared" si="30"/>
        <v>1.5402167712492698E-2</v>
      </c>
      <c r="CI28" s="2">
        <f t="shared" si="31"/>
        <v>-2.8846153846153966E-2</v>
      </c>
      <c r="CJ28" s="2">
        <f t="shared" si="32"/>
        <v>1.1458915595304653E-2</v>
      </c>
      <c r="CK28" s="2">
        <f t="shared" si="33"/>
        <v>-8.2763584023030079E-3</v>
      </c>
      <c r="CL28" s="2">
        <f t="shared" si="34"/>
        <v>1.41782407407407E-2</v>
      </c>
      <c r="CM28" s="2">
        <f t="shared" si="35"/>
        <v>-2.3529411764700026E-4</v>
      </c>
      <c r="CN28" s="2">
        <f t="shared" si="36"/>
        <v>3.3796239400270434E-2</v>
      </c>
      <c r="CO28" s="2">
        <f t="shared" si="37"/>
        <v>2.7206013960980879E-2</v>
      </c>
      <c r="CP28" s="2">
        <f t="shared" si="38"/>
        <v>8.6947070970544438E-4</v>
      </c>
      <c r="CQ28" s="2">
        <f t="shared" si="39"/>
        <v>1.2928840476432724E-2</v>
      </c>
      <c r="CR28" s="2">
        <f t="shared" si="40"/>
        <v>2.1496130696474491E-3</v>
      </c>
      <c r="CS28" s="2">
        <f t="shared" si="41"/>
        <v>9.7902097902098362E-3</v>
      </c>
      <c r="CT28" s="2">
        <f t="shared" si="42"/>
        <v>-4.9494060712714782E-3</v>
      </c>
      <c r="CU28" s="2">
        <f t="shared" si="43"/>
        <v>-1.5842534805568964E-2</v>
      </c>
      <c r="CV28" s="2">
        <f t="shared" si="44"/>
        <v>-2.9626703535453269E-2</v>
      </c>
      <c r="CW28" s="2">
        <f t="shared" si="45"/>
        <v>-1.1201143946615755E-2</v>
      </c>
      <c r="CX28" s="2">
        <f t="shared" si="46"/>
        <v>6.2157221206580182E-3</v>
      </c>
      <c r="CY28" s="10">
        <f t="shared" si="4"/>
        <v>7.3587347641193013E-3</v>
      </c>
      <c r="CZ28" s="3">
        <f t="shared" si="5"/>
        <v>-3.6548224256275907E-2</v>
      </c>
      <c r="DA28" s="3">
        <f t="shared" si="141"/>
        <v>4.4759728338397142E-3</v>
      </c>
      <c r="DB28" s="3">
        <f t="shared" si="142"/>
        <v>-2.86355462758211E-2</v>
      </c>
      <c r="DC28" s="3">
        <f t="shared" si="143"/>
        <v>3.626928857128231E-2</v>
      </c>
      <c r="DD28" s="3">
        <f t="shared" si="144"/>
        <v>7.4080893003276138E-2</v>
      </c>
      <c r="DE28" s="3">
        <f t="shared" si="145"/>
        <v>9.3762430978963085E-3</v>
      </c>
      <c r="DF28" s="3">
        <f t="shared" si="47"/>
        <v>2.2733512313790172E-2</v>
      </c>
      <c r="DG28" s="3">
        <f t="shared" si="48"/>
        <v>2.4740212415495844E-2</v>
      </c>
      <c r="DH28" s="3">
        <f t="shared" si="49"/>
        <v>-1.4463178810777411E-3</v>
      </c>
      <c r="DI28" s="3">
        <f t="shared" si="50"/>
        <v>1.7536566041096435E-2</v>
      </c>
      <c r="DJ28" s="3">
        <f t="shared" si="51"/>
        <v>2.9791797728937475E-3</v>
      </c>
      <c r="DK28" s="3">
        <f t="shared" si="52"/>
        <v>-7.8215665821647073E-3</v>
      </c>
      <c r="DL28" s="3">
        <f t="shared" si="53"/>
        <v>1.9765718987011072E-2</v>
      </c>
      <c r="DM28" s="3">
        <f t="shared" si="54"/>
        <v>2.526023267311106E-2</v>
      </c>
      <c r="DN28" s="3">
        <f t="shared" si="55"/>
        <v>1.6411171346792708E-2</v>
      </c>
      <c r="DO28" s="3">
        <f t="shared" si="56"/>
        <v>5.1972452045339068E-3</v>
      </c>
      <c r="DP28" s="3">
        <f t="shared" si="57"/>
        <v>6.4312429912074531E-3</v>
      </c>
      <c r="DQ28" s="3">
        <f t="shared" si="58"/>
        <v>-9.5804780669261902E-4</v>
      </c>
      <c r="DR28" s="3">
        <f t="shared" si="59"/>
        <v>3.0506695882567492E-2</v>
      </c>
      <c r="DS28" s="3">
        <f t="shared" si="60"/>
        <v>3.0237451928079029E-2</v>
      </c>
      <c r="DT28" s="3">
        <f t="shared" si="61"/>
        <v>-2.1292182711458385E-2</v>
      </c>
      <c r="DU28" s="3">
        <f t="shared" si="62"/>
        <v>-1.0652055928715987E-3</v>
      </c>
      <c r="DV28" s="3">
        <f t="shared" si="63"/>
        <v>-7.8021810783501788E-4</v>
      </c>
      <c r="DW28" s="3">
        <f t="shared" si="64"/>
        <v>-2.2581125482566966E-3</v>
      </c>
      <c r="DX28" s="3">
        <f t="shared" si="65"/>
        <v>1.6728289007206687E-2</v>
      </c>
      <c r="DY28" s="3">
        <f t="shared" si="66"/>
        <v>2.2396140638223372E-2</v>
      </c>
      <c r="DZ28" s="3">
        <f t="shared" si="67"/>
        <v>-3.1411764222681104E-2</v>
      </c>
      <c r="EA28" s="3">
        <f t="shared" si="68"/>
        <v>1.3174352722189031E-2</v>
      </c>
      <c r="EB28" s="3">
        <f t="shared" si="69"/>
        <v>-1.8162525774814475E-2</v>
      </c>
      <c r="EC28" s="3">
        <f t="shared" si="70"/>
        <v>1.5461695737866377E-2</v>
      </c>
      <c r="ED28" s="3">
        <f t="shared" si="71"/>
        <v>1.9818138484859249E-2</v>
      </c>
      <c r="EE28" s="3">
        <f t="shared" si="72"/>
        <v>-2.2753869849636565E-2</v>
      </c>
      <c r="EF28" s="3">
        <f t="shared" si="73"/>
        <v>1.6533567713921116E-3</v>
      </c>
      <c r="EG28" s="3">
        <f t="shared" si="74"/>
        <v>1.5316394049102122E-2</v>
      </c>
      <c r="EH28" s="3">
        <f t="shared" si="75"/>
        <v>-2.8931927509544542E-2</v>
      </c>
      <c r="EI28" s="3">
        <f t="shared" si="76"/>
        <v>1.1373141931914077E-2</v>
      </c>
      <c r="EJ28" s="3">
        <f t="shared" si="77"/>
        <v>-8.3621320656935838E-3</v>
      </c>
      <c r="EK28" s="3">
        <f t="shared" si="78"/>
        <v>1.4092467077350124E-2</v>
      </c>
      <c r="EL28" s="3">
        <f t="shared" si="79"/>
        <v>-3.2106778103757616E-4</v>
      </c>
      <c r="EM28" s="3">
        <f t="shared" si="80"/>
        <v>3.3710465736879858E-2</v>
      </c>
      <c r="EN28" s="3">
        <f t="shared" si="81"/>
        <v>2.7120240297590303E-2</v>
      </c>
      <c r="EO28" s="3">
        <f t="shared" si="82"/>
        <v>7.8369704631486847E-4</v>
      </c>
      <c r="EP28" s="3">
        <f t="shared" si="83"/>
        <v>1.2843066813042148E-2</v>
      </c>
      <c r="EQ28" s="3">
        <f t="shared" si="84"/>
        <v>2.0638394062568732E-3</v>
      </c>
      <c r="ER28" s="3">
        <f t="shared" si="85"/>
        <v>9.7044361268192603E-3</v>
      </c>
      <c r="ES28" s="3">
        <f t="shared" si="86"/>
        <v>-5.0351797346620542E-3</v>
      </c>
      <c r="ET28" s="3">
        <f t="shared" si="87"/>
        <v>-1.592830846895954E-2</v>
      </c>
      <c r="EU28" s="3">
        <f t="shared" si="88"/>
        <v>-2.9712477198843845E-2</v>
      </c>
      <c r="EV28" s="3">
        <f t="shared" si="89"/>
        <v>-1.1286917610006331E-2</v>
      </c>
      <c r="EW28" s="18">
        <f t="shared" si="90"/>
        <v>6.1299484572674423E-3</v>
      </c>
      <c r="EX28" s="11">
        <f t="shared" si="91"/>
        <v>7.2729611007287254E-3</v>
      </c>
      <c r="EY28" s="21">
        <f t="shared" si="6"/>
        <v>4.3590974847982251E-3</v>
      </c>
      <c r="EZ28" s="21">
        <f t="shared" si="146"/>
        <v>2.0059361303080771E-3</v>
      </c>
      <c r="FA28" s="21">
        <f t="shared" si="147"/>
        <v>7.7310066340942288E-3</v>
      </c>
      <c r="FB28" s="21">
        <f t="shared" si="148"/>
        <v>1.0221502510263134E-2</v>
      </c>
      <c r="FC28" s="21">
        <f t="shared" si="149"/>
        <v>1.698043224849995E-2</v>
      </c>
      <c r="FD28" s="21">
        <f t="shared" si="150"/>
        <v>9.5588074150947961E-3</v>
      </c>
      <c r="FE28" s="21">
        <f t="shared" si="151"/>
        <v>1.642081988917779E-2</v>
      </c>
      <c r="FF28" s="21">
        <f t="shared" si="152"/>
        <v>7.918084871520098E-3</v>
      </c>
      <c r="FG28" s="21">
        <f t="shared" si="153"/>
        <v>6.249392772325126E-3</v>
      </c>
      <c r="FH28" s="21">
        <f t="shared" si="154"/>
        <v>5.1739700952123258E-3</v>
      </c>
      <c r="FI28" s="21">
        <f t="shared" si="155"/>
        <v>7.5233825204812158E-3</v>
      </c>
      <c r="FJ28" s="21">
        <f t="shared" si="92"/>
        <v>7.703100568561389E-3</v>
      </c>
      <c r="FK28" s="21">
        <f t="shared" si="93"/>
        <v>7.8268341394783243E-3</v>
      </c>
      <c r="FL28" s="21">
        <f t="shared" si="94"/>
        <v>6.1989045715567436E-3</v>
      </c>
      <c r="FM28" s="21">
        <f t="shared" si="95"/>
        <v>4.1408868563573955E-3</v>
      </c>
      <c r="FN28" s="21">
        <f t="shared" si="96"/>
        <v>5.852026109348425E-3</v>
      </c>
      <c r="FO28" s="21">
        <f t="shared" si="97"/>
        <v>6.1695803977988685E-3</v>
      </c>
      <c r="FP28" s="21">
        <f t="shared" si="98"/>
        <v>1.1592826936630836E-2</v>
      </c>
      <c r="FQ28" s="21">
        <f t="shared" si="99"/>
        <v>1.0367922485064265E-2</v>
      </c>
      <c r="FR28" s="21">
        <f t="shared" si="100"/>
        <v>3.1081145959839362E-3</v>
      </c>
      <c r="FS28" s="21">
        <f t="shared" si="101"/>
        <v>4.1655514887286166E-3</v>
      </c>
      <c r="FT28" s="21">
        <f t="shared" si="102"/>
        <v>1.175375681082883E-2</v>
      </c>
      <c r="FU28" s="21">
        <f t="shared" si="103"/>
        <v>8.9702780082960287E-3</v>
      </c>
      <c r="FV28" s="21">
        <f t="shared" si="104"/>
        <v>5.0448544477392342E-3</v>
      </c>
      <c r="FW28" s="21">
        <f t="shared" si="105"/>
        <v>1.0887944778917491E-2</v>
      </c>
      <c r="FX28" s="21">
        <f t="shared" si="106"/>
        <v>6.205842464850302E-3</v>
      </c>
      <c r="FY28" s="21">
        <f t="shared" si="107"/>
        <v>5.2440643573397807E-3</v>
      </c>
      <c r="FZ28" s="21">
        <f t="shared" si="108"/>
        <v>7.2459008390358924E-3</v>
      </c>
      <c r="GA28" s="21">
        <f t="shared" si="109"/>
        <v>5.237298004259568E-3</v>
      </c>
      <c r="GB28" s="21">
        <f t="shared" si="110"/>
        <v>8.0185204519967954E-3</v>
      </c>
      <c r="GC28" s="21">
        <f t="shared" si="111"/>
        <v>8.9655181372181557E-3</v>
      </c>
      <c r="GD28" s="21">
        <f t="shared" si="112"/>
        <v>3.2652563681051343E-3</v>
      </c>
      <c r="GE28" s="21">
        <f t="shared" si="113"/>
        <v>1.355507588249053E-2</v>
      </c>
      <c r="GF28" s="21">
        <f t="shared" si="114"/>
        <v>7.1301476046180786E-3</v>
      </c>
      <c r="GG28" s="21">
        <f t="shared" si="115"/>
        <v>3.8728369176389524E-3</v>
      </c>
      <c r="GH28" s="21">
        <f t="shared" si="116"/>
        <v>6.2264117854067833E-3</v>
      </c>
      <c r="GI28" s="21">
        <f t="shared" si="117"/>
        <v>5.0644920089505273E-3</v>
      </c>
      <c r="GJ28" s="21">
        <f t="shared" si="118"/>
        <v>1.1998260460328154E-2</v>
      </c>
      <c r="GK28" s="21">
        <f t="shared" si="119"/>
        <v>1.3030218636346496E-2</v>
      </c>
      <c r="GL28" s="21">
        <f t="shared" si="120"/>
        <v>3.7028231906433293E-3</v>
      </c>
      <c r="GM28" s="21">
        <f t="shared" si="121"/>
        <v>7.8884237968023727E-3</v>
      </c>
      <c r="GN28" s="21">
        <f t="shared" si="122"/>
        <v>6.8129509191670913E-3</v>
      </c>
      <c r="GO28" s="21">
        <f t="shared" si="123"/>
        <v>9.1525772411540258E-3</v>
      </c>
      <c r="GP28" s="21">
        <f t="shared" si="124"/>
        <v>6.4844880235267197E-3</v>
      </c>
      <c r="GQ28" s="21">
        <f t="shared" si="125"/>
        <v>1.0107395405263488E-2</v>
      </c>
      <c r="GR28" s="21">
        <f t="shared" si="126"/>
        <v>2.9593930280627789E-3</v>
      </c>
      <c r="GS28" s="21">
        <f t="shared" si="127"/>
        <v>2.405423249473803E-3</v>
      </c>
      <c r="GT28" s="21">
        <f t="shared" si="128"/>
        <v>3.3329697136389547E-3</v>
      </c>
      <c r="GU28" s="21">
        <f t="shared" si="129"/>
        <v>1.2728739307235573E-2</v>
      </c>
      <c r="GV28" s="22">
        <f t="shared" si="130"/>
        <v>1.2235166013974298E-2</v>
      </c>
      <c r="GW28" s="22">
        <f t="shared" si="130"/>
        <v>7.2729611007287254E-3</v>
      </c>
      <c r="GX28" s="3">
        <f>CZ28-EY28</f>
        <v>-4.0907321741074129E-2</v>
      </c>
      <c r="GY28" s="3">
        <f>DA28-EZ28</f>
        <v>2.4700367035316371E-3</v>
      </c>
      <c r="GZ28" s="3">
        <f>DB28-FA28</f>
        <v>-3.6366552909915327E-2</v>
      </c>
      <c r="HA28" s="3">
        <f>DC28-FB28</f>
        <v>2.6047786061019176E-2</v>
      </c>
      <c r="HB28" s="3">
        <f>DD28-FC28</f>
        <v>5.7100460754776192E-2</v>
      </c>
      <c r="HC28" s="3">
        <f>DE28-FD28</f>
        <v>-1.8256431719848761E-4</v>
      </c>
      <c r="HD28" s="3">
        <f>DF28-FE28</f>
        <v>6.3126924246123817E-3</v>
      </c>
      <c r="HE28" s="3">
        <f>DG28-FF28</f>
        <v>1.6822127543975746E-2</v>
      </c>
      <c r="HF28" s="3">
        <f>DH28-FG28</f>
        <v>-7.6957106534028671E-3</v>
      </c>
      <c r="HG28" s="3">
        <f>DI28-FH28</f>
        <v>1.2362595945884109E-2</v>
      </c>
      <c r="HH28" s="3">
        <f>DJ28-FI28</f>
        <v>-4.5442027475874683E-3</v>
      </c>
      <c r="HI28" s="3">
        <f>DK28-FJ28</f>
        <v>-1.5524667150726097E-2</v>
      </c>
      <c r="HJ28" s="3">
        <f>DL28-FK28</f>
        <v>1.1938884847532747E-2</v>
      </c>
      <c r="HK28" s="3">
        <f>DM28-FL28</f>
        <v>1.9061328101554316E-2</v>
      </c>
      <c r="HL28" s="3">
        <f>DN28-FM28</f>
        <v>1.2270284490435313E-2</v>
      </c>
      <c r="HM28" s="3">
        <f>DO28-FN28</f>
        <v>-6.5478090481451822E-4</v>
      </c>
      <c r="HN28" s="3">
        <f>DP28-FO28</f>
        <v>2.616625934085846E-4</v>
      </c>
      <c r="HO28" s="3">
        <f>DQ28-FP28</f>
        <v>-1.2550874743323455E-2</v>
      </c>
      <c r="HP28" s="3">
        <f>DR28-FQ28</f>
        <v>2.0138773397503227E-2</v>
      </c>
      <c r="HQ28" s="3">
        <f>DS28-FR28</f>
        <v>2.7129337332095091E-2</v>
      </c>
      <c r="HR28" s="3">
        <f>DT28-FS28</f>
        <v>-2.5457734200187002E-2</v>
      </c>
      <c r="HS28" s="3">
        <f>DU28-FT28</f>
        <v>-1.2818962403700429E-2</v>
      </c>
      <c r="HT28" s="3">
        <f>DV28-FU28</f>
        <v>-9.7504961161310466E-3</v>
      </c>
      <c r="HU28" s="3">
        <f>DW28-FV28</f>
        <v>-7.3029669959959308E-3</v>
      </c>
      <c r="HV28" s="3">
        <f>DX28-FW28</f>
        <v>5.8403442282891956E-3</v>
      </c>
      <c r="HW28" s="3">
        <f>DY28-FX28</f>
        <v>1.6190298173373072E-2</v>
      </c>
      <c r="HX28" s="3">
        <f>DZ28-FY28</f>
        <v>-3.6655828580020887E-2</v>
      </c>
      <c r="HY28" s="3">
        <f>EA28-FZ28</f>
        <v>5.9284518831531387E-3</v>
      </c>
      <c r="HZ28" s="3">
        <f>EB28-GA28</f>
        <v>-2.3399823779074042E-2</v>
      </c>
      <c r="IA28" s="3">
        <f>EC28-GB28</f>
        <v>7.4431752858695813E-3</v>
      </c>
      <c r="IB28" s="3">
        <f>ED28-GC28</f>
        <v>1.0852620347641093E-2</v>
      </c>
      <c r="IC28" s="3">
        <f>EE28-GD28</f>
        <v>-2.60191262177417E-2</v>
      </c>
      <c r="ID28" s="3">
        <f>EF28-GE28</f>
        <v>-1.1901719111098418E-2</v>
      </c>
      <c r="IE28" s="3">
        <f>EG28-GF28</f>
        <v>8.1862464444840445E-3</v>
      </c>
      <c r="IF28" s="3">
        <f>EH28-GG28</f>
        <v>-3.2804764427183497E-2</v>
      </c>
      <c r="IG28" s="3">
        <f>EI28-GH28</f>
        <v>5.1467301465072937E-3</v>
      </c>
      <c r="IH28" s="3">
        <f>EJ28-GI28</f>
        <v>-1.3426624074644112E-2</v>
      </c>
      <c r="II28" s="3">
        <f>EK28-GJ28</f>
        <v>2.0942066170219695E-3</v>
      </c>
      <c r="IJ28" s="3">
        <f>EL28-GK28</f>
        <v>-1.3351286417384072E-2</v>
      </c>
      <c r="IK28" s="3">
        <f>EM28-GL28</f>
        <v>3.0007642546236529E-2</v>
      </c>
      <c r="IL28" s="3">
        <f>EN28-GM28</f>
        <v>1.9231816500787931E-2</v>
      </c>
      <c r="IM28" s="3">
        <f>EO28-GN28</f>
        <v>-6.0292538728522228E-3</v>
      </c>
      <c r="IN28" s="3">
        <f>EP28-GO28</f>
        <v>3.6904895718881219E-3</v>
      </c>
      <c r="IO28" s="3">
        <f>EQ28-GP28</f>
        <v>-4.4206486172698465E-3</v>
      </c>
      <c r="IP28" s="3">
        <f>ER28-GQ28</f>
        <v>-4.0295927844422735E-4</v>
      </c>
      <c r="IQ28" s="3">
        <f>ES28-GR28</f>
        <v>-7.9945727627248331E-3</v>
      </c>
      <c r="IR28" s="3">
        <f>ET28-GS28</f>
        <v>-1.8333731718433343E-2</v>
      </c>
      <c r="IS28" s="3">
        <f>EU28-GT28</f>
        <v>-3.3045446912482797E-2</v>
      </c>
      <c r="IT28" s="3">
        <f>EV28-GU28</f>
        <v>-2.4015656917241904E-2</v>
      </c>
      <c r="IU28" s="3">
        <f>EW28-GV28</f>
        <v>-6.1052175567068556E-3</v>
      </c>
      <c r="IV28" s="3">
        <f t="shared" si="7"/>
        <v>0</v>
      </c>
    </row>
    <row r="29" spans="1:256" x14ac:dyDescent="0.2">
      <c r="A29">
        <v>101.3</v>
      </c>
      <c r="B29">
        <v>15.82</v>
      </c>
      <c r="C29">
        <v>191.4</v>
      </c>
      <c r="D29">
        <v>102.5909</v>
      </c>
      <c r="E29">
        <v>80.41</v>
      </c>
      <c r="F29">
        <v>189.95</v>
      </c>
      <c r="G29">
        <v>144.05000000000001</v>
      </c>
      <c r="H29">
        <v>90.04</v>
      </c>
      <c r="I29">
        <v>115.3</v>
      </c>
      <c r="J29">
        <v>7.5609999999999999</v>
      </c>
      <c r="K29">
        <v>85.83</v>
      </c>
      <c r="L29">
        <v>66.37</v>
      </c>
      <c r="M29">
        <v>68.25</v>
      </c>
      <c r="N29">
        <v>32.274999999999999</v>
      </c>
      <c r="O29">
        <v>25.59</v>
      </c>
      <c r="P29">
        <v>67.47</v>
      </c>
      <c r="Q29">
        <v>14.63</v>
      </c>
      <c r="R29">
        <v>80.400000000000006</v>
      </c>
      <c r="S29">
        <v>37.664999999999999</v>
      </c>
      <c r="T29">
        <v>15.785</v>
      </c>
      <c r="U29">
        <v>104.75</v>
      </c>
      <c r="V29">
        <v>5.0949999999999998</v>
      </c>
      <c r="W29">
        <v>14.37</v>
      </c>
      <c r="X29">
        <v>14</v>
      </c>
      <c r="Y29">
        <v>9.5760000000000005</v>
      </c>
      <c r="Z29">
        <v>45.445</v>
      </c>
      <c r="AA29">
        <v>68.25</v>
      </c>
      <c r="AB29">
        <v>49.534999999999997</v>
      </c>
      <c r="AC29">
        <v>6.5720000000000001</v>
      </c>
      <c r="AD29">
        <v>15.6</v>
      </c>
      <c r="AE29">
        <v>2.992</v>
      </c>
      <c r="AF29">
        <v>31.885000000000002</v>
      </c>
      <c r="AG29">
        <v>233.45</v>
      </c>
      <c r="AH29">
        <v>180.9</v>
      </c>
      <c r="AI29">
        <v>5.08</v>
      </c>
      <c r="AJ29">
        <v>179.9</v>
      </c>
      <c r="AK29">
        <v>13.86</v>
      </c>
      <c r="AL29">
        <v>34.93</v>
      </c>
      <c r="AM29">
        <v>86.44</v>
      </c>
      <c r="AN29">
        <v>84.01</v>
      </c>
      <c r="AO29">
        <v>5.907</v>
      </c>
      <c r="AP29">
        <v>92.69</v>
      </c>
      <c r="AQ29">
        <v>50.42</v>
      </c>
      <c r="AR29">
        <v>119.2</v>
      </c>
      <c r="AS29">
        <v>73.63</v>
      </c>
      <c r="AT29">
        <v>9.1920000000000002</v>
      </c>
      <c r="AU29">
        <v>205.75</v>
      </c>
      <c r="AV29">
        <v>50.04</v>
      </c>
      <c r="AW29">
        <v>21.42</v>
      </c>
      <c r="AX29" s="4">
        <v>138</v>
      </c>
      <c r="AY29" s="7">
        <v>3594.85</v>
      </c>
      <c r="AZ29" s="12">
        <f>(1+0.464/100)^(1/52)-1</f>
        <v>8.9028354782305641E-5</v>
      </c>
      <c r="BA29" s="2">
        <f t="shared" si="3"/>
        <v>3.886780842990456E-2</v>
      </c>
      <c r="BB29" s="2">
        <f t="shared" si="131"/>
        <v>2.627311060655213E-2</v>
      </c>
      <c r="BC29" s="2">
        <f t="shared" si="132"/>
        <v>-4.4213263979193673E-3</v>
      </c>
      <c r="BD29" s="2">
        <f t="shared" si="133"/>
        <v>2.824620362083019E-2</v>
      </c>
      <c r="BE29" s="2">
        <f t="shared" si="134"/>
        <v>3.9694853891905746E-2</v>
      </c>
      <c r="BF29" s="2">
        <f t="shared" si="135"/>
        <v>1.7407605784681257E-2</v>
      </c>
      <c r="BG29" s="2">
        <f t="shared" si="136"/>
        <v>3.6703850305865648E-2</v>
      </c>
      <c r="BH29" s="2">
        <f t="shared" si="137"/>
        <v>1.9243830654290361E-2</v>
      </c>
      <c r="BI29" s="2">
        <f t="shared" si="138"/>
        <v>4.722979109900094E-2</v>
      </c>
      <c r="BJ29" s="2">
        <f t="shared" si="139"/>
        <v>7.1932862661516772E-3</v>
      </c>
      <c r="BK29" s="2">
        <f t="shared" si="140"/>
        <v>8.6966741097660449E-3</v>
      </c>
      <c r="BL29" s="2">
        <f t="shared" si="8"/>
        <v>-4.9475262368815498E-3</v>
      </c>
      <c r="BM29" s="2">
        <f t="shared" si="9"/>
        <v>1.4115898959881079E-2</v>
      </c>
      <c r="BN29" s="2">
        <f t="shared" si="10"/>
        <v>4.9764189299073003E-2</v>
      </c>
      <c r="BO29" s="2">
        <f t="shared" si="11"/>
        <v>2.5445802444399979E-2</v>
      </c>
      <c r="BP29" s="2">
        <f t="shared" si="12"/>
        <v>1.3063063063063041E-2</v>
      </c>
      <c r="BQ29" s="2">
        <f t="shared" si="13"/>
        <v>5.2517985611510776E-2</v>
      </c>
      <c r="BR29" s="2">
        <f t="shared" si="14"/>
        <v>2.7438263906209848E-3</v>
      </c>
      <c r="BS29" s="2">
        <f t="shared" si="15"/>
        <v>1.1820013431833365E-2</v>
      </c>
      <c r="BT29" s="2">
        <f t="shared" si="16"/>
        <v>2.1021992238033693E-2</v>
      </c>
      <c r="BU29" s="2">
        <f t="shared" si="17"/>
        <v>8.6663456909004122E-3</v>
      </c>
      <c r="BV29" s="2">
        <f t="shared" si="18"/>
        <v>-9.8039215686274161E-4</v>
      </c>
      <c r="BW29" s="2">
        <f t="shared" si="19"/>
        <v>-1.389854065323215E-3</v>
      </c>
      <c r="BX29" s="2">
        <f t="shared" si="20"/>
        <v>1.59651669085632E-2</v>
      </c>
      <c r="BY29" s="2">
        <f t="shared" si="21"/>
        <v>2.8240094491570833E-2</v>
      </c>
      <c r="BZ29" s="2">
        <f t="shared" si="22"/>
        <v>-1.0667247197126417E-2</v>
      </c>
      <c r="CA29" s="2">
        <f t="shared" si="23"/>
        <v>7.8263437684584769E-3</v>
      </c>
      <c r="CB29" s="2">
        <f t="shared" si="24"/>
        <v>1.2882118392802289E-2</v>
      </c>
      <c r="CC29" s="2">
        <f t="shared" si="25"/>
        <v>-8.2993813188471099E-3</v>
      </c>
      <c r="CD29" s="2">
        <f t="shared" si="26"/>
        <v>1.6286644951140072E-2</v>
      </c>
      <c r="CE29" s="2">
        <f t="shared" si="27"/>
        <v>6.7294751009421283E-3</v>
      </c>
      <c r="CF29" s="2">
        <f t="shared" si="28"/>
        <v>-6.2686099357467384E-4</v>
      </c>
      <c r="CG29" s="2">
        <f t="shared" si="29"/>
        <v>1.3237847222222099E-2</v>
      </c>
      <c r="CH29" s="2">
        <f t="shared" si="30"/>
        <v>1.6292134831460636E-2</v>
      </c>
      <c r="CI29" s="2">
        <f t="shared" si="31"/>
        <v>5.9405940594059459E-3</v>
      </c>
      <c r="CJ29" s="2">
        <f t="shared" si="32"/>
        <v>-5.8027079303674123E-3</v>
      </c>
      <c r="CK29" s="2">
        <f t="shared" si="33"/>
        <v>5.8055152394775877E-3</v>
      </c>
      <c r="CL29" s="2">
        <f t="shared" si="34"/>
        <v>-3.4236804564906631E-3</v>
      </c>
      <c r="CM29" s="2">
        <f t="shared" si="35"/>
        <v>1.718051306189694E-2</v>
      </c>
      <c r="CN29" s="2">
        <f t="shared" si="36"/>
        <v>-1.3076557299096514E-3</v>
      </c>
      <c r="CO29" s="2">
        <f t="shared" si="37"/>
        <v>2.927339257710404E-2</v>
      </c>
      <c r="CP29" s="2">
        <f t="shared" si="38"/>
        <v>6.5153654034095787E-3</v>
      </c>
      <c r="CQ29" s="2">
        <f t="shared" si="39"/>
        <v>1.3467336683417042E-2</v>
      </c>
      <c r="CR29" s="2">
        <f t="shared" si="40"/>
        <v>2.2737022737022716E-2</v>
      </c>
      <c r="CS29" s="2">
        <f t="shared" si="41"/>
        <v>1.9806094182825307E-2</v>
      </c>
      <c r="CT29" s="2">
        <f t="shared" si="42"/>
        <v>1.6027412401901087E-2</v>
      </c>
      <c r="CU29" s="2">
        <f t="shared" si="43"/>
        <v>3.6585365853658569E-3</v>
      </c>
      <c r="CV29" s="2">
        <f t="shared" si="44"/>
        <v>1.8522287807856586E-2</v>
      </c>
      <c r="CW29" s="2">
        <f t="shared" si="45"/>
        <v>3.2537960954446943E-2</v>
      </c>
      <c r="CX29" s="2">
        <f t="shared" si="46"/>
        <v>2.9069767441860517E-3</v>
      </c>
      <c r="CY29" s="10">
        <f t="shared" si="4"/>
        <v>1.5087168423965513E-2</v>
      </c>
      <c r="CZ29" s="3">
        <f t="shared" si="5"/>
        <v>3.8778780075122254E-2</v>
      </c>
      <c r="DA29" s="3">
        <f t="shared" si="141"/>
        <v>2.6184082251769825E-2</v>
      </c>
      <c r="DB29" s="3">
        <f t="shared" si="142"/>
        <v>-4.510354752701673E-3</v>
      </c>
      <c r="DC29" s="3">
        <f t="shared" si="143"/>
        <v>2.8157175266047885E-2</v>
      </c>
      <c r="DD29" s="3">
        <f t="shared" si="144"/>
        <v>3.960582553712344E-2</v>
      </c>
      <c r="DE29" s="3">
        <f t="shared" si="145"/>
        <v>1.7318577429898951E-2</v>
      </c>
      <c r="DF29" s="3">
        <f t="shared" si="47"/>
        <v>3.6614821951083343E-2</v>
      </c>
      <c r="DG29" s="3">
        <f t="shared" si="48"/>
        <v>1.9154802299508056E-2</v>
      </c>
      <c r="DH29" s="3">
        <f t="shared" si="49"/>
        <v>4.7140762744218634E-2</v>
      </c>
      <c r="DI29" s="3">
        <f t="shared" si="50"/>
        <v>7.1042579113693716E-3</v>
      </c>
      <c r="DJ29" s="3">
        <f t="shared" si="51"/>
        <v>8.6076457549837393E-3</v>
      </c>
      <c r="DK29" s="3">
        <f t="shared" si="52"/>
        <v>-5.0365545916638554E-3</v>
      </c>
      <c r="DL29" s="3">
        <f t="shared" si="53"/>
        <v>1.4026870605098773E-2</v>
      </c>
      <c r="DM29" s="3">
        <f t="shared" si="54"/>
        <v>4.9675160944290697E-2</v>
      </c>
      <c r="DN29" s="3">
        <f t="shared" si="55"/>
        <v>2.5356774089617673E-2</v>
      </c>
      <c r="DO29" s="3">
        <f t="shared" si="56"/>
        <v>1.2974034708280735E-2</v>
      </c>
      <c r="DP29" s="3">
        <f t="shared" si="57"/>
        <v>5.242895725672847E-2</v>
      </c>
      <c r="DQ29" s="3">
        <f t="shared" si="58"/>
        <v>2.6547980358386791E-3</v>
      </c>
      <c r="DR29" s="3">
        <f t="shared" si="59"/>
        <v>1.1730985077051059E-2</v>
      </c>
      <c r="DS29" s="3">
        <f t="shared" si="60"/>
        <v>2.0932963883251388E-2</v>
      </c>
      <c r="DT29" s="3">
        <f t="shared" si="61"/>
        <v>8.5773173361181065E-3</v>
      </c>
      <c r="DU29" s="3">
        <f t="shared" si="62"/>
        <v>-1.0694205116450473E-3</v>
      </c>
      <c r="DV29" s="3">
        <f t="shared" si="63"/>
        <v>-1.4788824201055206E-3</v>
      </c>
      <c r="DW29" s="3">
        <f t="shared" si="64"/>
        <v>1.5876138553780894E-2</v>
      </c>
      <c r="DX29" s="3">
        <f t="shared" si="65"/>
        <v>2.8151066136788527E-2</v>
      </c>
      <c r="DY29" s="3">
        <f t="shared" si="66"/>
        <v>-1.0756275551908723E-2</v>
      </c>
      <c r="DZ29" s="3">
        <f t="shared" si="67"/>
        <v>7.7373154136761713E-3</v>
      </c>
      <c r="EA29" s="3">
        <f t="shared" si="68"/>
        <v>1.2793090038019983E-2</v>
      </c>
      <c r="EB29" s="3">
        <f t="shared" si="69"/>
        <v>-8.3884096736294156E-3</v>
      </c>
      <c r="EC29" s="3">
        <f t="shared" si="70"/>
        <v>1.6197616596357767E-2</v>
      </c>
      <c r="ED29" s="3">
        <f t="shared" si="71"/>
        <v>6.6404467461598227E-3</v>
      </c>
      <c r="EE29" s="3">
        <f t="shared" si="72"/>
        <v>-7.1588934835697948E-4</v>
      </c>
      <c r="EF29" s="3">
        <f t="shared" si="73"/>
        <v>1.3148818867439793E-2</v>
      </c>
      <c r="EG29" s="3">
        <f t="shared" si="74"/>
        <v>1.6203106476678331E-2</v>
      </c>
      <c r="EH29" s="3">
        <f t="shared" si="75"/>
        <v>5.8515657046236402E-3</v>
      </c>
      <c r="EI29" s="3">
        <f t="shared" si="76"/>
        <v>-5.8917362851497179E-3</v>
      </c>
      <c r="EJ29" s="3">
        <f t="shared" si="77"/>
        <v>5.7164868846952821E-3</v>
      </c>
      <c r="EK29" s="3">
        <f t="shared" si="78"/>
        <v>-3.5127088112729687E-3</v>
      </c>
      <c r="EL29" s="3">
        <f t="shared" si="79"/>
        <v>1.7091484707114635E-2</v>
      </c>
      <c r="EM29" s="3">
        <f t="shared" si="80"/>
        <v>-1.396684084691957E-3</v>
      </c>
      <c r="EN29" s="3">
        <f t="shared" si="81"/>
        <v>2.9184364222321735E-2</v>
      </c>
      <c r="EO29" s="3">
        <f t="shared" si="82"/>
        <v>6.4263370486272731E-3</v>
      </c>
      <c r="EP29" s="3">
        <f t="shared" si="83"/>
        <v>1.3378308328634736E-2</v>
      </c>
      <c r="EQ29" s="3">
        <f t="shared" si="84"/>
        <v>2.2647994382240411E-2</v>
      </c>
      <c r="ER29" s="3">
        <f t="shared" si="85"/>
        <v>1.9717065828043001E-2</v>
      </c>
      <c r="ES29" s="3">
        <f t="shared" si="86"/>
        <v>1.5938384047118781E-2</v>
      </c>
      <c r="ET29" s="3">
        <f t="shared" si="87"/>
        <v>3.5695082305835513E-3</v>
      </c>
      <c r="EU29" s="3">
        <f t="shared" si="88"/>
        <v>1.843325945307428E-2</v>
      </c>
      <c r="EV29" s="3">
        <f t="shared" si="89"/>
        <v>3.2448932599664637E-2</v>
      </c>
      <c r="EW29" s="18">
        <f t="shared" si="90"/>
        <v>2.817948389403746E-3</v>
      </c>
      <c r="EX29" s="11">
        <f t="shared" si="91"/>
        <v>1.4998140069183208E-2</v>
      </c>
      <c r="EY29" s="21">
        <f t="shared" si="6"/>
        <v>1.1280636621958624E-2</v>
      </c>
      <c r="EZ29" s="21">
        <f t="shared" si="146"/>
        <v>4.6168916778799255E-3</v>
      </c>
      <c r="FA29" s="21">
        <f t="shared" si="147"/>
        <v>1.3066079845482633E-2</v>
      </c>
      <c r="FB29" s="21">
        <f t="shared" si="148"/>
        <v>1.9349004502114076E-2</v>
      </c>
      <c r="FC29" s="21">
        <f t="shared" si="149"/>
        <v>2.7569639287328231E-2</v>
      </c>
      <c r="FD29" s="21">
        <f t="shared" si="150"/>
        <v>1.7474898721898665E-2</v>
      </c>
      <c r="FE29" s="21">
        <f t="shared" si="151"/>
        <v>2.6405114994672581E-2</v>
      </c>
      <c r="FF29" s="21">
        <f t="shared" si="152"/>
        <v>1.7276966406681242E-2</v>
      </c>
      <c r="FG29" s="21">
        <f t="shared" si="153"/>
        <v>1.5030099634566488E-2</v>
      </c>
      <c r="FH29" s="21">
        <f t="shared" si="154"/>
        <v>1.2418469433940683E-2</v>
      </c>
      <c r="FI29" s="21">
        <f t="shared" si="155"/>
        <v>1.44645338897572E-2</v>
      </c>
      <c r="FJ29" s="21">
        <f t="shared" si="92"/>
        <v>1.4789220474908001E-2</v>
      </c>
      <c r="FK29" s="21">
        <f t="shared" si="93"/>
        <v>1.5399171962985944E-2</v>
      </c>
      <c r="FL29" s="21">
        <f t="shared" si="94"/>
        <v>1.5120369679733535E-2</v>
      </c>
      <c r="FM29" s="21">
        <f t="shared" si="95"/>
        <v>9.7043534997500441E-3</v>
      </c>
      <c r="FN29" s="21">
        <f t="shared" si="96"/>
        <v>1.2590273206481529E-2</v>
      </c>
      <c r="FO29" s="21">
        <f t="shared" si="97"/>
        <v>1.7104780431951155E-2</v>
      </c>
      <c r="FP29" s="21">
        <f t="shared" si="98"/>
        <v>2.1474333164487082E-2</v>
      </c>
      <c r="FQ29" s="21">
        <f t="shared" si="99"/>
        <v>1.8124910575385636E-2</v>
      </c>
      <c r="FR29" s="21">
        <f t="shared" si="100"/>
        <v>9.9981977005667803E-3</v>
      </c>
      <c r="FS29" s="21">
        <f t="shared" si="101"/>
        <v>8.9464527056786133E-3</v>
      </c>
      <c r="FT29" s="21">
        <f t="shared" si="102"/>
        <v>2.049017743718029E-2</v>
      </c>
      <c r="FU29" s="21">
        <f t="shared" si="103"/>
        <v>1.6358347833509937E-2</v>
      </c>
      <c r="FV29" s="21">
        <f t="shared" si="104"/>
        <v>1.0858425699244093E-2</v>
      </c>
      <c r="FW29" s="21">
        <f t="shared" si="105"/>
        <v>1.7096867179038688E-2</v>
      </c>
      <c r="FX29" s="21">
        <f t="shared" si="106"/>
        <v>1.2217214451690141E-2</v>
      </c>
      <c r="FY29" s="21">
        <f t="shared" si="107"/>
        <v>1.3491965672171436E-2</v>
      </c>
      <c r="FZ29" s="21">
        <f t="shared" si="108"/>
        <v>1.531232695870078E-2</v>
      </c>
      <c r="GA29" s="21">
        <f t="shared" si="109"/>
        <v>1.2236889429680924E-2</v>
      </c>
      <c r="GB29" s="21">
        <f t="shared" si="110"/>
        <v>1.5985014809357156E-2</v>
      </c>
      <c r="GC29" s="21">
        <f t="shared" si="111"/>
        <v>1.451490164351211E-2</v>
      </c>
      <c r="GD29" s="21">
        <f t="shared" si="112"/>
        <v>1.0812536463458276E-2</v>
      </c>
      <c r="GE29" s="21">
        <f t="shared" si="113"/>
        <v>2.2769211763717309E-2</v>
      </c>
      <c r="GF29" s="21">
        <f t="shared" si="114"/>
        <v>1.3229667984419316E-2</v>
      </c>
      <c r="GG29" s="21">
        <f t="shared" si="115"/>
        <v>8.504705368559129E-3</v>
      </c>
      <c r="GH29" s="21">
        <f t="shared" si="116"/>
        <v>1.2312918156484491E-2</v>
      </c>
      <c r="GI29" s="21">
        <f t="shared" si="117"/>
        <v>1.1250469675273869E-2</v>
      </c>
      <c r="GJ29" s="21">
        <f t="shared" si="118"/>
        <v>2.2373269387900713E-2</v>
      </c>
      <c r="GK29" s="21">
        <f t="shared" si="119"/>
        <v>2.2041225656020336E-2</v>
      </c>
      <c r="GL29" s="21">
        <f t="shared" si="120"/>
        <v>1.1844420073982762E-2</v>
      </c>
      <c r="GM29" s="21">
        <f t="shared" si="121"/>
        <v>1.668058306521239E-2</v>
      </c>
      <c r="GN29" s="21">
        <f t="shared" si="122"/>
        <v>1.4601361076395246E-2</v>
      </c>
      <c r="GO29" s="21">
        <f t="shared" si="123"/>
        <v>1.9290603005643184E-2</v>
      </c>
      <c r="GP29" s="21">
        <f t="shared" si="124"/>
        <v>1.6203042616801101E-2</v>
      </c>
      <c r="GQ29" s="21">
        <f t="shared" si="125"/>
        <v>1.9153718822126683E-2</v>
      </c>
      <c r="GR29" s="21">
        <f t="shared" si="126"/>
        <v>1.0986750063484169E-2</v>
      </c>
      <c r="GS29" s="21">
        <f t="shared" si="127"/>
        <v>7.9184951261161603E-3</v>
      </c>
      <c r="GT29" s="21">
        <f t="shared" si="128"/>
        <v>7.6616862210066444E-3</v>
      </c>
      <c r="GU29" s="21">
        <f t="shared" si="129"/>
        <v>2.0813807741077946E-2</v>
      </c>
      <c r="GV29" s="22">
        <f t="shared" si="130"/>
        <v>2.1238201514799625E-2</v>
      </c>
      <c r="GW29" s="22">
        <f t="shared" si="130"/>
        <v>1.4998140069183208E-2</v>
      </c>
      <c r="GX29" s="3">
        <f>CZ29-EY29</f>
        <v>2.7498143453163631E-2</v>
      </c>
      <c r="GY29" s="3">
        <f>DA29-EZ29</f>
        <v>2.1567190573889901E-2</v>
      </c>
      <c r="GZ29" s="3">
        <f>DB29-FA29</f>
        <v>-1.7576434598184306E-2</v>
      </c>
      <c r="HA29" s="3">
        <f>DC29-FB29</f>
        <v>8.8081707639338092E-3</v>
      </c>
      <c r="HB29" s="3">
        <f>DD29-FC29</f>
        <v>1.203618624979521E-2</v>
      </c>
      <c r="HC29" s="3">
        <f>DE29-FD29</f>
        <v>-1.5632129199971354E-4</v>
      </c>
      <c r="HD29" s="3">
        <f>DF29-FE29</f>
        <v>1.0209706956410762E-2</v>
      </c>
      <c r="HE29" s="3">
        <f>DG29-FF29</f>
        <v>1.8778358928268138E-3</v>
      </c>
      <c r="HF29" s="3">
        <f>DH29-FG29</f>
        <v>3.2110663109652146E-2</v>
      </c>
      <c r="HG29" s="3">
        <f>DI29-FH29</f>
        <v>-5.3142115225713119E-3</v>
      </c>
      <c r="HH29" s="3">
        <f>DJ29-FI29</f>
        <v>-5.8568881347734608E-3</v>
      </c>
      <c r="HI29" s="3">
        <f>DK29-FJ29</f>
        <v>-1.9825775066571856E-2</v>
      </c>
      <c r="HJ29" s="3">
        <f>DL29-FK29</f>
        <v>-1.3723013578871707E-3</v>
      </c>
      <c r="HK29" s="3">
        <f>DM29-FL29</f>
        <v>3.4554791264557162E-2</v>
      </c>
      <c r="HL29" s="3">
        <f>DN29-FM29</f>
        <v>1.5652420589867627E-2</v>
      </c>
      <c r="HM29" s="3">
        <f>DO29-FN29</f>
        <v>3.8376150179920618E-4</v>
      </c>
      <c r="HN29" s="3">
        <f>DP29-FO29</f>
        <v>3.5324176824777315E-2</v>
      </c>
      <c r="HO29" s="3">
        <f>DQ29-FP29</f>
        <v>-1.8819535128648403E-2</v>
      </c>
      <c r="HP29" s="3">
        <f>DR29-FQ29</f>
        <v>-6.3939254983345767E-3</v>
      </c>
      <c r="HQ29" s="3">
        <f>DS29-FR29</f>
        <v>1.0934766182684607E-2</v>
      </c>
      <c r="HR29" s="3">
        <f>DT29-FS29</f>
        <v>-3.691353695605068E-4</v>
      </c>
      <c r="HS29" s="3">
        <f>DU29-FT29</f>
        <v>-2.1559597948825338E-2</v>
      </c>
      <c r="HT29" s="3">
        <f>DV29-FU29</f>
        <v>-1.7837230253615458E-2</v>
      </c>
      <c r="HU29" s="3">
        <f>DW29-FV29</f>
        <v>5.0177128545368013E-3</v>
      </c>
      <c r="HV29" s="3">
        <f>DX29-FW29</f>
        <v>1.1054198957749839E-2</v>
      </c>
      <c r="HW29" s="3">
        <f>DY29-FX29</f>
        <v>-2.2973490003598863E-2</v>
      </c>
      <c r="HX29" s="3">
        <f>DZ29-FY29</f>
        <v>-5.7546502584952652E-3</v>
      </c>
      <c r="HY29" s="3">
        <f>EA29-FZ29</f>
        <v>-2.5192369206807966E-3</v>
      </c>
      <c r="HZ29" s="3">
        <f>EB29-GA29</f>
        <v>-2.0625299103310339E-2</v>
      </c>
      <c r="IA29" s="3">
        <f>EC29-GB29</f>
        <v>2.1260178700061028E-4</v>
      </c>
      <c r="IB29" s="3">
        <f>ED29-GC29</f>
        <v>-7.8744548973522874E-3</v>
      </c>
      <c r="IC29" s="3">
        <f>EE29-GD29</f>
        <v>-1.1528425811815256E-2</v>
      </c>
      <c r="ID29" s="3">
        <f>EF29-GE29</f>
        <v>-9.6203928962775159E-3</v>
      </c>
      <c r="IE29" s="3">
        <f>EG29-GF29</f>
        <v>2.9734384922590149E-3</v>
      </c>
      <c r="IF29" s="3">
        <f>EH29-GG29</f>
        <v>-2.6531396639354887E-3</v>
      </c>
      <c r="IG29" s="3">
        <f>EI29-GH29</f>
        <v>-1.8204654441634209E-2</v>
      </c>
      <c r="IH29" s="3">
        <f>EJ29-GI29</f>
        <v>-5.5339827905785868E-3</v>
      </c>
      <c r="II29" s="3">
        <f>EK29-GJ29</f>
        <v>-2.5885978199173681E-2</v>
      </c>
      <c r="IJ29" s="3">
        <f>EL29-GK29</f>
        <v>-4.9497409489057016E-3</v>
      </c>
      <c r="IK29" s="3">
        <f>EM29-GL29</f>
        <v>-1.3241104158674719E-2</v>
      </c>
      <c r="IL29" s="3">
        <f>EN29-GM29</f>
        <v>1.2503781157109345E-2</v>
      </c>
      <c r="IM29" s="3">
        <f>EO29-GN29</f>
        <v>-8.1750240277679732E-3</v>
      </c>
      <c r="IN29" s="3">
        <f>EP29-GO29</f>
        <v>-5.9122946770084478E-3</v>
      </c>
      <c r="IO29" s="3">
        <f>EQ29-GP29</f>
        <v>6.44495176543931E-3</v>
      </c>
      <c r="IP29" s="3">
        <f>ER29-GQ29</f>
        <v>5.6334700591631828E-4</v>
      </c>
      <c r="IQ29" s="3">
        <f>ES29-GR29</f>
        <v>4.9516339836346117E-3</v>
      </c>
      <c r="IR29" s="3">
        <f>ET29-GS29</f>
        <v>-4.348986895532609E-3</v>
      </c>
      <c r="IS29" s="3">
        <f>EU29-GT29</f>
        <v>1.0771573232067636E-2</v>
      </c>
      <c r="IT29" s="3">
        <f>EV29-GU29</f>
        <v>1.1635124858586691E-2</v>
      </c>
      <c r="IU29" s="3">
        <f>EW29-GV29</f>
        <v>-1.8420253125395879E-2</v>
      </c>
      <c r="IV29" s="3">
        <f t="shared" si="7"/>
        <v>0</v>
      </c>
    </row>
    <row r="30" spans="1:256" x14ac:dyDescent="0.2">
      <c r="A30">
        <v>103.6</v>
      </c>
      <c r="B30">
        <v>15.835000000000001</v>
      </c>
      <c r="C30">
        <v>192.5</v>
      </c>
      <c r="D30">
        <v>104.25</v>
      </c>
      <c r="E30">
        <v>81.27</v>
      </c>
      <c r="F30">
        <v>193.85</v>
      </c>
      <c r="G30">
        <v>143.4</v>
      </c>
      <c r="H30">
        <v>89.97</v>
      </c>
      <c r="I30">
        <v>117.2</v>
      </c>
      <c r="J30">
        <v>7.319</v>
      </c>
      <c r="K30">
        <v>89.05</v>
      </c>
      <c r="L30">
        <v>68.319999999999993</v>
      </c>
      <c r="M30">
        <v>68.400000000000006</v>
      </c>
      <c r="N30">
        <v>30.914999999999999</v>
      </c>
      <c r="O30">
        <v>25.94</v>
      </c>
      <c r="P30">
        <v>68.7</v>
      </c>
      <c r="Q30">
        <v>14.72</v>
      </c>
      <c r="R30">
        <v>79.900000000000006</v>
      </c>
      <c r="S30">
        <v>37.229999999999997</v>
      </c>
      <c r="T30">
        <v>15.695</v>
      </c>
      <c r="U30">
        <v>105</v>
      </c>
      <c r="V30">
        <v>4.984</v>
      </c>
      <c r="W30">
        <v>14.31</v>
      </c>
      <c r="X30">
        <v>13.85</v>
      </c>
      <c r="Y30">
        <v>9.4</v>
      </c>
      <c r="Z30">
        <v>45.555</v>
      </c>
      <c r="AA30">
        <v>70.38</v>
      </c>
      <c r="AB30">
        <v>48.91</v>
      </c>
      <c r="AC30">
        <v>6.46</v>
      </c>
      <c r="AD30">
        <v>15.72</v>
      </c>
      <c r="AE30">
        <v>2.93</v>
      </c>
      <c r="AF30">
        <v>30.945</v>
      </c>
      <c r="AG30">
        <v>230.4</v>
      </c>
      <c r="AH30">
        <v>185</v>
      </c>
      <c r="AI30">
        <v>5.0549999999999997</v>
      </c>
      <c r="AJ30">
        <v>180.75</v>
      </c>
      <c r="AK30">
        <v>13.835000000000001</v>
      </c>
      <c r="AL30">
        <v>34.979999999999997</v>
      </c>
      <c r="AM30">
        <v>86.93</v>
      </c>
      <c r="AN30">
        <v>86.26</v>
      </c>
      <c r="AO30">
        <v>5.774</v>
      </c>
      <c r="AP30">
        <v>94.3</v>
      </c>
      <c r="AQ30">
        <v>49.22</v>
      </c>
      <c r="AR30">
        <v>119.6</v>
      </c>
      <c r="AS30">
        <v>74.19</v>
      </c>
      <c r="AT30">
        <v>9.0009999999999994</v>
      </c>
      <c r="AU30">
        <v>205.8</v>
      </c>
      <c r="AV30">
        <v>50.11</v>
      </c>
      <c r="AW30">
        <v>21.16</v>
      </c>
      <c r="AX30" s="4">
        <v>142.80000000000001</v>
      </c>
      <c r="AY30" s="7">
        <v>3603.32</v>
      </c>
      <c r="AZ30" s="12">
        <f>(1+0.459/100)^(1/52)-1</f>
        <v>8.8071148682811184E-5</v>
      </c>
      <c r="BA30" s="2">
        <f t="shared" si="3"/>
        <v>2.2704837117472731E-2</v>
      </c>
      <c r="BB30" s="2">
        <f t="shared" si="131"/>
        <v>9.4816687737053762E-4</v>
      </c>
      <c r="BC30" s="2">
        <f t="shared" si="132"/>
        <v>5.7471264367816577E-3</v>
      </c>
      <c r="BD30" s="2">
        <f t="shared" si="133"/>
        <v>1.6171999660788527E-2</v>
      </c>
      <c r="BE30" s="2">
        <f t="shared" si="134"/>
        <v>1.0695187165775444E-2</v>
      </c>
      <c r="BF30" s="2">
        <f t="shared" si="135"/>
        <v>2.0531718873387783E-2</v>
      </c>
      <c r="BG30" s="2">
        <f t="shared" si="136"/>
        <v>-4.5123221103783306E-3</v>
      </c>
      <c r="BH30" s="2">
        <f t="shared" si="137"/>
        <v>-7.7743225233239954E-4</v>
      </c>
      <c r="BI30" s="2">
        <f t="shared" si="138"/>
        <v>1.647875108412844E-2</v>
      </c>
      <c r="BJ30" s="2">
        <f t="shared" si="139"/>
        <v>-3.2006348366618198E-2</v>
      </c>
      <c r="BK30" s="2">
        <f t="shared" si="140"/>
        <v>3.7516020039613185E-2</v>
      </c>
      <c r="BL30" s="2">
        <f t="shared" si="8"/>
        <v>2.9380744312189178E-2</v>
      </c>
      <c r="BM30" s="2">
        <f t="shared" si="9"/>
        <v>2.19780219780219E-3</v>
      </c>
      <c r="BN30" s="2">
        <f t="shared" si="10"/>
        <v>-4.2137877614252472E-2</v>
      </c>
      <c r="BO30" s="2">
        <f t="shared" si="11"/>
        <v>1.3677217663149666E-2</v>
      </c>
      <c r="BP30" s="2">
        <f t="shared" si="12"/>
        <v>1.8230324588706104E-2</v>
      </c>
      <c r="BQ30" s="2">
        <f t="shared" si="13"/>
        <v>6.1517429938482415E-3</v>
      </c>
      <c r="BR30" s="2">
        <f t="shared" si="14"/>
        <v>-6.2189054726368154E-3</v>
      </c>
      <c r="BS30" s="2">
        <f t="shared" si="15"/>
        <v>-1.1549183592194368E-2</v>
      </c>
      <c r="BT30" s="2">
        <f t="shared" si="16"/>
        <v>-5.7016154577129718E-3</v>
      </c>
      <c r="BU30" s="2">
        <f t="shared" si="17"/>
        <v>2.3866348448686736E-3</v>
      </c>
      <c r="BV30" s="2">
        <f t="shared" si="18"/>
        <v>-2.1786064769381719E-2</v>
      </c>
      <c r="BW30" s="2">
        <f t="shared" si="19"/>
        <v>-4.1753653444676075E-3</v>
      </c>
      <c r="BX30" s="2">
        <f t="shared" si="20"/>
        <v>-1.0714285714285787E-2</v>
      </c>
      <c r="BY30" s="2">
        <f t="shared" si="21"/>
        <v>-1.8379281537176273E-2</v>
      </c>
      <c r="BZ30" s="2">
        <f t="shared" si="22"/>
        <v>2.42050830674434E-3</v>
      </c>
      <c r="CA30" s="2">
        <f t="shared" si="23"/>
        <v>3.1208791208791054E-2</v>
      </c>
      <c r="CB30" s="2">
        <f t="shared" si="24"/>
        <v>-1.2617341273846727E-2</v>
      </c>
      <c r="CC30" s="2">
        <f t="shared" si="25"/>
        <v>-1.7041996348143629E-2</v>
      </c>
      <c r="CD30" s="2">
        <f t="shared" si="26"/>
        <v>7.692307692307665E-3</v>
      </c>
      <c r="CE30" s="2">
        <f t="shared" si="27"/>
        <v>-2.0721925133689756E-2</v>
      </c>
      <c r="CF30" s="2">
        <f t="shared" si="28"/>
        <v>-2.9480947153834092E-2</v>
      </c>
      <c r="CG30" s="2">
        <f t="shared" si="29"/>
        <v>-1.3064896123366809E-2</v>
      </c>
      <c r="CH30" s="2">
        <f t="shared" si="30"/>
        <v>2.2664455500276404E-2</v>
      </c>
      <c r="CI30" s="2">
        <f t="shared" si="31"/>
        <v>-4.9212598425197873E-3</v>
      </c>
      <c r="CJ30" s="2">
        <f t="shared" si="32"/>
        <v>4.7248471372984824E-3</v>
      </c>
      <c r="CK30" s="2">
        <f t="shared" si="33"/>
        <v>-1.8037518037516964E-3</v>
      </c>
      <c r="CL30" s="2">
        <f t="shared" si="34"/>
        <v>1.4314342971657457E-3</v>
      </c>
      <c r="CM30" s="2">
        <f t="shared" si="35"/>
        <v>5.6686719111522788E-3</v>
      </c>
      <c r="CN30" s="2">
        <f t="shared" si="36"/>
        <v>2.6782525889774922E-2</v>
      </c>
      <c r="CO30" s="2">
        <f t="shared" si="37"/>
        <v>-2.2515659387167819E-2</v>
      </c>
      <c r="CP30" s="2">
        <f t="shared" si="38"/>
        <v>1.7369727047146455E-2</v>
      </c>
      <c r="CQ30" s="2">
        <f t="shared" si="39"/>
        <v>-2.3800079333597846E-2</v>
      </c>
      <c r="CR30" s="2">
        <f t="shared" si="40"/>
        <v>3.3557046979864058E-3</v>
      </c>
      <c r="CS30" s="2">
        <f t="shared" si="41"/>
        <v>7.6055955452940527E-3</v>
      </c>
      <c r="CT30" s="2">
        <f t="shared" si="42"/>
        <v>-2.0778938207136721E-2</v>
      </c>
      <c r="CU30" s="2">
        <f t="shared" si="43"/>
        <v>2.4301336573517851E-4</v>
      </c>
      <c r="CV30" s="2">
        <f t="shared" si="44"/>
        <v>1.3988808952838383E-3</v>
      </c>
      <c r="CW30" s="2">
        <f t="shared" si="45"/>
        <v>-1.2138188608776912E-2</v>
      </c>
      <c r="CX30" s="2">
        <f t="shared" si="46"/>
        <v>3.4782608695652195E-2</v>
      </c>
      <c r="CY30" s="10">
        <f t="shared" si="4"/>
        <v>2.3561483789309445E-3</v>
      </c>
      <c r="CZ30" s="3">
        <f t="shared" si="5"/>
        <v>2.261676596878992E-2</v>
      </c>
      <c r="DA30" s="3">
        <f t="shared" si="141"/>
        <v>8.6009572868772644E-4</v>
      </c>
      <c r="DB30" s="3">
        <f t="shared" si="142"/>
        <v>5.6590552880988465E-3</v>
      </c>
      <c r="DC30" s="3">
        <f t="shared" si="143"/>
        <v>1.6083928512105716E-2</v>
      </c>
      <c r="DD30" s="3">
        <f t="shared" si="144"/>
        <v>1.0607116017092633E-2</v>
      </c>
      <c r="DE30" s="3">
        <f t="shared" si="145"/>
        <v>2.0443647724704972E-2</v>
      </c>
      <c r="DF30" s="3">
        <f t="shared" si="47"/>
        <v>-4.6003932590611418E-3</v>
      </c>
      <c r="DG30" s="3">
        <f t="shared" si="48"/>
        <v>-8.6550340101521073E-4</v>
      </c>
      <c r="DH30" s="3">
        <f t="shared" si="49"/>
        <v>1.6390679935445629E-2</v>
      </c>
      <c r="DI30" s="3">
        <f t="shared" si="50"/>
        <v>-3.2094419515301009E-2</v>
      </c>
      <c r="DJ30" s="3">
        <f t="shared" si="51"/>
        <v>3.7427948890930374E-2</v>
      </c>
      <c r="DK30" s="3">
        <f t="shared" si="52"/>
        <v>2.9292673163506366E-2</v>
      </c>
      <c r="DL30" s="3">
        <f t="shared" si="53"/>
        <v>2.1097310491193788E-3</v>
      </c>
      <c r="DM30" s="3">
        <f t="shared" si="54"/>
        <v>-4.2225948762935284E-2</v>
      </c>
      <c r="DN30" s="3">
        <f t="shared" si="55"/>
        <v>1.3589146514466854E-2</v>
      </c>
      <c r="DO30" s="3">
        <f t="shared" si="56"/>
        <v>1.8142253440023293E-2</v>
      </c>
      <c r="DP30" s="3">
        <f t="shared" si="57"/>
        <v>6.0636718451654303E-3</v>
      </c>
      <c r="DQ30" s="3">
        <f t="shared" si="58"/>
        <v>-6.3069766213196266E-3</v>
      </c>
      <c r="DR30" s="3">
        <f t="shared" si="59"/>
        <v>-1.1637254740877179E-2</v>
      </c>
      <c r="DS30" s="3">
        <f t="shared" si="60"/>
        <v>-5.789686606395783E-3</v>
      </c>
      <c r="DT30" s="3">
        <f t="shared" si="61"/>
        <v>2.2985636961858624E-3</v>
      </c>
      <c r="DU30" s="3">
        <f t="shared" si="62"/>
        <v>-2.187413591806453E-2</v>
      </c>
      <c r="DV30" s="3">
        <f t="shared" si="63"/>
        <v>-4.2634364931504187E-3</v>
      </c>
      <c r="DW30" s="3">
        <f t="shared" si="64"/>
        <v>-1.0802356862968598E-2</v>
      </c>
      <c r="DX30" s="3">
        <f t="shared" si="65"/>
        <v>-1.8467352685859084E-2</v>
      </c>
      <c r="DY30" s="3">
        <f t="shared" si="66"/>
        <v>2.3324371580615288E-3</v>
      </c>
      <c r="DZ30" s="3">
        <f t="shared" si="67"/>
        <v>3.1120720060108242E-2</v>
      </c>
      <c r="EA30" s="3">
        <f t="shared" si="68"/>
        <v>-1.2705412422529538E-2</v>
      </c>
      <c r="EB30" s="3">
        <f t="shared" si="69"/>
        <v>-1.713006749682644E-2</v>
      </c>
      <c r="EC30" s="3">
        <f t="shared" si="70"/>
        <v>7.6042365436248538E-3</v>
      </c>
      <c r="ED30" s="3">
        <f t="shared" si="71"/>
        <v>-2.0809996282372567E-2</v>
      </c>
      <c r="EE30" s="3">
        <f t="shared" si="72"/>
        <v>-2.9569018302516903E-2</v>
      </c>
      <c r="EF30" s="3">
        <f t="shared" si="73"/>
        <v>-1.315296727204962E-2</v>
      </c>
      <c r="EG30" s="3">
        <f t="shared" si="74"/>
        <v>2.2576384351593592E-2</v>
      </c>
      <c r="EH30" s="3">
        <f t="shared" si="75"/>
        <v>-5.0093309912025985E-3</v>
      </c>
      <c r="EI30" s="3">
        <f t="shared" si="76"/>
        <v>4.6367759886156712E-3</v>
      </c>
      <c r="EJ30" s="3">
        <f t="shared" si="77"/>
        <v>-1.8918229524345076E-3</v>
      </c>
      <c r="EK30" s="3">
        <f t="shared" si="78"/>
        <v>1.3433631484829345E-3</v>
      </c>
      <c r="EL30" s="3">
        <f t="shared" si="79"/>
        <v>5.5806007624694676E-3</v>
      </c>
      <c r="EM30" s="3">
        <f t="shared" si="80"/>
        <v>2.6694454741092111E-2</v>
      </c>
      <c r="EN30" s="3">
        <f t="shared" si="81"/>
        <v>-2.260373053585063E-2</v>
      </c>
      <c r="EO30" s="3">
        <f t="shared" si="82"/>
        <v>1.7281655898463644E-2</v>
      </c>
      <c r="EP30" s="3">
        <f t="shared" si="83"/>
        <v>-2.3888150482280657E-2</v>
      </c>
      <c r="EQ30" s="3">
        <f t="shared" si="84"/>
        <v>3.2676335493035946E-3</v>
      </c>
      <c r="ER30" s="3">
        <f t="shared" si="85"/>
        <v>7.5175243966112415E-3</v>
      </c>
      <c r="ES30" s="3">
        <f t="shared" si="86"/>
        <v>-2.0867009355819532E-2</v>
      </c>
      <c r="ET30" s="3">
        <f t="shared" si="87"/>
        <v>1.5494221705236733E-4</v>
      </c>
      <c r="EU30" s="3">
        <f t="shared" si="88"/>
        <v>1.3108097466010271E-3</v>
      </c>
      <c r="EV30" s="3">
        <f t="shared" si="89"/>
        <v>-1.2226259757459723E-2</v>
      </c>
      <c r="EW30" s="18">
        <f t="shared" si="90"/>
        <v>3.4694537546969384E-2</v>
      </c>
      <c r="EX30" s="11">
        <f t="shared" si="91"/>
        <v>2.2680772302481333E-3</v>
      </c>
      <c r="EY30" s="21">
        <f t="shared" si="6"/>
        <v>-1.2513514307119699E-4</v>
      </c>
      <c r="EZ30" s="21">
        <f t="shared" si="146"/>
        <v>3.1438576494502251E-4</v>
      </c>
      <c r="FA30" s="21">
        <f t="shared" si="147"/>
        <v>4.2745919707517597E-3</v>
      </c>
      <c r="FB30" s="21">
        <f t="shared" si="148"/>
        <v>4.3081006740939539E-3</v>
      </c>
      <c r="FC30" s="21">
        <f t="shared" si="149"/>
        <v>1.0120040828932088E-2</v>
      </c>
      <c r="FD30" s="21">
        <f t="shared" si="150"/>
        <v>4.430237855676469E-3</v>
      </c>
      <c r="FE30" s="21">
        <f t="shared" si="151"/>
        <v>9.9523305848314425E-3</v>
      </c>
      <c r="FF30" s="21">
        <f t="shared" si="152"/>
        <v>1.8547800041070939E-3</v>
      </c>
      <c r="FG30" s="21">
        <f t="shared" si="153"/>
        <v>5.6066784754295503E-4</v>
      </c>
      <c r="FH30" s="21">
        <f t="shared" si="154"/>
        <v>4.8050240492751258E-4</v>
      </c>
      <c r="FI30" s="21">
        <f t="shared" si="155"/>
        <v>3.0264437864386895E-3</v>
      </c>
      <c r="FJ30" s="21">
        <f t="shared" si="92"/>
        <v>3.1122415906158136E-3</v>
      </c>
      <c r="FK30" s="21">
        <f t="shared" si="93"/>
        <v>2.9209709110066752E-3</v>
      </c>
      <c r="FL30" s="21">
        <f t="shared" si="94"/>
        <v>4.1898710902287884E-4</v>
      </c>
      <c r="FM30" s="21">
        <f t="shared" si="95"/>
        <v>5.3650376294625351E-4</v>
      </c>
      <c r="FN30" s="21">
        <f t="shared" si="96"/>
        <v>1.4865422351928123E-3</v>
      </c>
      <c r="FO30" s="21">
        <f t="shared" si="97"/>
        <v>-9.1496825730586753E-4</v>
      </c>
      <c r="FP30" s="21">
        <f t="shared" si="98"/>
        <v>5.1909310921717817E-3</v>
      </c>
      <c r="FQ30" s="21">
        <f t="shared" si="99"/>
        <v>5.3424305533833014E-3</v>
      </c>
      <c r="FR30" s="21">
        <f t="shared" si="100"/>
        <v>-1.3557387253710865E-3</v>
      </c>
      <c r="FS30" s="21">
        <f t="shared" si="101"/>
        <v>1.0681662391722373E-3</v>
      </c>
      <c r="FT30" s="21">
        <f t="shared" si="102"/>
        <v>6.0937234501637827E-3</v>
      </c>
      <c r="FU30" s="21">
        <f t="shared" si="103"/>
        <v>4.1837958241046315E-3</v>
      </c>
      <c r="FV30" s="21">
        <f t="shared" si="104"/>
        <v>1.2784369828028315E-3</v>
      </c>
      <c r="FW30" s="21">
        <f t="shared" si="105"/>
        <v>6.8653925894697513E-3</v>
      </c>
      <c r="FX30" s="21">
        <f t="shared" si="106"/>
        <v>2.3112765500346482E-3</v>
      </c>
      <c r="FY30" s="21">
        <f t="shared" si="107"/>
        <v>-9.9473756726095076E-5</v>
      </c>
      <c r="FZ30" s="21">
        <f t="shared" si="108"/>
        <v>2.0199344059487158E-3</v>
      </c>
      <c r="GA30" s="21">
        <f t="shared" si="109"/>
        <v>7.02497921556214E-4</v>
      </c>
      <c r="GB30" s="21">
        <f t="shared" si="110"/>
        <v>2.8572964497774302E-3</v>
      </c>
      <c r="GC30" s="21">
        <f t="shared" si="111"/>
        <v>5.3702590351085528E-3</v>
      </c>
      <c r="GD30" s="21">
        <f t="shared" si="112"/>
        <v>-1.624372800290581E-3</v>
      </c>
      <c r="GE30" s="21">
        <f t="shared" si="113"/>
        <v>7.5855468604859554E-3</v>
      </c>
      <c r="GF30" s="21">
        <f t="shared" si="114"/>
        <v>3.1784733079846315E-3</v>
      </c>
      <c r="GG30" s="21">
        <f t="shared" si="115"/>
        <v>8.7200498936115898E-4</v>
      </c>
      <c r="GH30" s="21">
        <f t="shared" si="116"/>
        <v>2.2831688277256961E-3</v>
      </c>
      <c r="GI30" s="21">
        <f t="shared" si="117"/>
        <v>1.056804941536371E-3</v>
      </c>
      <c r="GJ30" s="21">
        <f t="shared" si="118"/>
        <v>5.2766407995103251E-3</v>
      </c>
      <c r="GK30" s="21">
        <f t="shared" si="119"/>
        <v>7.1922899781609092E-3</v>
      </c>
      <c r="GL30" s="21">
        <f t="shared" si="120"/>
        <v>-1.5718438543238732E-3</v>
      </c>
      <c r="GM30" s="21">
        <f t="shared" si="121"/>
        <v>2.1922792428898273E-3</v>
      </c>
      <c r="GN30" s="21">
        <f t="shared" si="122"/>
        <v>1.7671016861885002E-3</v>
      </c>
      <c r="GO30" s="21">
        <f t="shared" si="123"/>
        <v>2.5844910085370057E-3</v>
      </c>
      <c r="GP30" s="21">
        <f t="shared" si="124"/>
        <v>1.8816306757620492E-4</v>
      </c>
      <c r="GQ30" s="21">
        <f t="shared" si="125"/>
        <v>4.2465864400483451E-3</v>
      </c>
      <c r="GR30" s="21">
        <f t="shared" si="126"/>
        <v>-2.2412618581510906E-3</v>
      </c>
      <c r="GS30" s="21">
        <f t="shared" si="127"/>
        <v>-1.1663107679359811E-3</v>
      </c>
      <c r="GT30" s="21">
        <f t="shared" si="128"/>
        <v>5.2853974300981705E-4</v>
      </c>
      <c r="GU30" s="21">
        <f t="shared" si="129"/>
        <v>7.4906951452159923E-3</v>
      </c>
      <c r="GV30" s="22">
        <f t="shared" si="130"/>
        <v>6.4024018349899126E-3</v>
      </c>
      <c r="GW30" s="22">
        <f t="shared" si="130"/>
        <v>2.2680772302481333E-3</v>
      </c>
      <c r="GX30" s="3">
        <f>CZ30-EY30</f>
        <v>2.2741901111861116E-2</v>
      </c>
      <c r="GY30" s="3">
        <f>DA30-EZ30</f>
        <v>5.4570996374270393E-4</v>
      </c>
      <c r="GZ30" s="3">
        <f>DB30-FA30</f>
        <v>1.3844633173470868E-3</v>
      </c>
      <c r="HA30" s="3">
        <f>DC30-FB30</f>
        <v>1.1775827838011763E-2</v>
      </c>
      <c r="HB30" s="3">
        <f>DD30-FC30</f>
        <v>4.8707518816054444E-4</v>
      </c>
      <c r="HC30" s="3">
        <f>DE30-FD30</f>
        <v>1.6013409869028501E-2</v>
      </c>
      <c r="HD30" s="3">
        <f>DF30-FE30</f>
        <v>-1.4552723843892584E-2</v>
      </c>
      <c r="HE30" s="3">
        <f>DG30-FF30</f>
        <v>-2.7202834051223046E-3</v>
      </c>
      <c r="HF30" s="3">
        <f>DH30-FG30</f>
        <v>1.5830012087902676E-2</v>
      </c>
      <c r="HG30" s="3">
        <f>DI30-FH30</f>
        <v>-3.2574921920228525E-2</v>
      </c>
      <c r="HH30" s="3">
        <f>DJ30-FI30</f>
        <v>3.4401505104491685E-2</v>
      </c>
      <c r="HI30" s="3">
        <f>DK30-FJ30</f>
        <v>2.6180431572890552E-2</v>
      </c>
      <c r="HJ30" s="3">
        <f>DL30-FK30</f>
        <v>-8.112398618872964E-4</v>
      </c>
      <c r="HK30" s="3">
        <f>DM30-FL30</f>
        <v>-4.264493587195816E-2</v>
      </c>
      <c r="HL30" s="3">
        <f>DN30-FM30</f>
        <v>1.3052642751520601E-2</v>
      </c>
      <c r="HM30" s="3">
        <f>DO30-FN30</f>
        <v>1.6655711204830479E-2</v>
      </c>
      <c r="HN30" s="3">
        <f>DP30-FO30</f>
        <v>6.9786401024712983E-3</v>
      </c>
      <c r="HO30" s="3">
        <f>DQ30-FP30</f>
        <v>-1.1497907713491408E-2</v>
      </c>
      <c r="HP30" s="3">
        <f>DR30-FQ30</f>
        <v>-1.6979685294260478E-2</v>
      </c>
      <c r="HQ30" s="3">
        <f>DS30-FR30</f>
        <v>-4.4339478810246965E-3</v>
      </c>
      <c r="HR30" s="3">
        <f>DT30-FS30</f>
        <v>1.2303974570136251E-3</v>
      </c>
      <c r="HS30" s="3">
        <f>DU30-FT30</f>
        <v>-2.7967859368228314E-2</v>
      </c>
      <c r="HT30" s="3">
        <f>DV30-FU30</f>
        <v>-8.4472323172550511E-3</v>
      </c>
      <c r="HU30" s="3">
        <f>DW30-FV30</f>
        <v>-1.208079384577143E-2</v>
      </c>
      <c r="HV30" s="3">
        <f>DX30-FW30</f>
        <v>-2.5332745275328836E-2</v>
      </c>
      <c r="HW30" s="3">
        <f>DY30-FX30</f>
        <v>2.1160608026880683E-5</v>
      </c>
      <c r="HX30" s="3">
        <f>DZ30-FY30</f>
        <v>3.1220193816834337E-2</v>
      </c>
      <c r="HY30" s="3">
        <f>EA30-FZ30</f>
        <v>-1.4725346828478255E-2</v>
      </c>
      <c r="HZ30" s="3">
        <f>EB30-GA30</f>
        <v>-1.7832565418382653E-2</v>
      </c>
      <c r="IA30" s="3">
        <f>EC30-GB30</f>
        <v>4.7469400938474236E-3</v>
      </c>
      <c r="IB30" s="3">
        <f>ED30-GC30</f>
        <v>-2.6180255317481121E-2</v>
      </c>
      <c r="IC30" s="3">
        <f>EE30-GD30</f>
        <v>-2.794464550222632E-2</v>
      </c>
      <c r="ID30" s="3">
        <f>EF30-GE30</f>
        <v>-2.0738514132535576E-2</v>
      </c>
      <c r="IE30" s="3">
        <f>EG30-GF30</f>
        <v>1.9397911043608961E-2</v>
      </c>
      <c r="IF30" s="3">
        <f>EH30-GG30</f>
        <v>-5.8813359805637575E-3</v>
      </c>
      <c r="IG30" s="3">
        <f>EI30-GH30</f>
        <v>2.3536071608899751E-3</v>
      </c>
      <c r="IH30" s="3">
        <f>EJ30-GI30</f>
        <v>-2.9486278939708788E-3</v>
      </c>
      <c r="II30" s="3">
        <f>EK30-GJ30</f>
        <v>-3.9332776510273906E-3</v>
      </c>
      <c r="IJ30" s="3">
        <f>EL30-GK30</f>
        <v>-1.6116892156914416E-3</v>
      </c>
      <c r="IK30" s="3">
        <f>EM30-GL30</f>
        <v>2.8266298595415983E-2</v>
      </c>
      <c r="IL30" s="3">
        <f>EN30-GM30</f>
        <v>-2.4796009778740458E-2</v>
      </c>
      <c r="IM30" s="3">
        <f>EO30-GN30</f>
        <v>1.5514554212275143E-2</v>
      </c>
      <c r="IN30" s="3">
        <f>EP30-GO30</f>
        <v>-2.6472641490817662E-2</v>
      </c>
      <c r="IO30" s="3">
        <f>EQ30-GP30</f>
        <v>3.0794704817273897E-3</v>
      </c>
      <c r="IP30" s="3">
        <f>ER30-GQ30</f>
        <v>3.2709379565628964E-3</v>
      </c>
      <c r="IQ30" s="3">
        <f>ES30-GR30</f>
        <v>-1.8625747497668443E-2</v>
      </c>
      <c r="IR30" s="3">
        <f>ET30-GS30</f>
        <v>1.3212529849883485E-3</v>
      </c>
      <c r="IS30" s="3">
        <f>EU30-GT30</f>
        <v>7.8227000359121007E-4</v>
      </c>
      <c r="IT30" s="3">
        <f>EV30-GU30</f>
        <v>-1.9716954902675714E-2</v>
      </c>
      <c r="IU30" s="3">
        <f>EW30-GV30</f>
        <v>2.8292135711979471E-2</v>
      </c>
      <c r="IV30" s="3">
        <f t="shared" si="7"/>
        <v>0</v>
      </c>
    </row>
    <row r="31" spans="1:256" x14ac:dyDescent="0.2">
      <c r="A31">
        <v>106.15</v>
      </c>
      <c r="B31">
        <v>15.755000000000001</v>
      </c>
      <c r="C31">
        <v>193.1</v>
      </c>
      <c r="D31">
        <v>104.4</v>
      </c>
      <c r="E31">
        <v>77.2</v>
      </c>
      <c r="F31">
        <v>195.55</v>
      </c>
      <c r="G31">
        <v>148.30000000000001</v>
      </c>
      <c r="H31">
        <v>88.9</v>
      </c>
      <c r="I31">
        <v>118.15</v>
      </c>
      <c r="J31">
        <v>7.3319999999999999</v>
      </c>
      <c r="K31">
        <v>87.27</v>
      </c>
      <c r="L31">
        <v>68.89</v>
      </c>
      <c r="M31">
        <v>66.05</v>
      </c>
      <c r="N31">
        <v>31</v>
      </c>
      <c r="O31">
        <v>25.31</v>
      </c>
      <c r="P31">
        <v>67.91</v>
      </c>
      <c r="Q31">
        <v>13.994999999999999</v>
      </c>
      <c r="R31">
        <v>80.59</v>
      </c>
      <c r="S31">
        <v>38.204999999999998</v>
      </c>
      <c r="T31">
        <v>15.45</v>
      </c>
      <c r="U31">
        <v>101.9</v>
      </c>
      <c r="V31">
        <v>5.17</v>
      </c>
      <c r="W31">
        <v>14.43</v>
      </c>
      <c r="X31">
        <v>13.97</v>
      </c>
      <c r="Y31">
        <v>9.99</v>
      </c>
      <c r="Z31">
        <v>45.78</v>
      </c>
      <c r="AA31">
        <v>69.45</v>
      </c>
      <c r="AB31">
        <v>47.32</v>
      </c>
      <c r="AC31">
        <v>6.7720000000000002</v>
      </c>
      <c r="AD31">
        <v>15.574999999999999</v>
      </c>
      <c r="AE31">
        <v>2.86</v>
      </c>
      <c r="AF31">
        <v>31.18</v>
      </c>
      <c r="AG31">
        <v>241.8</v>
      </c>
      <c r="AH31">
        <v>184.65</v>
      </c>
      <c r="AI31">
        <v>5.0049999999999999</v>
      </c>
      <c r="AJ31">
        <v>188.5</v>
      </c>
      <c r="AK31">
        <v>13.83</v>
      </c>
      <c r="AL31">
        <v>34.61</v>
      </c>
      <c r="AM31">
        <v>85.83</v>
      </c>
      <c r="AN31">
        <v>83.6</v>
      </c>
      <c r="AO31">
        <v>5.5640000000000001</v>
      </c>
      <c r="AP31">
        <v>95.12</v>
      </c>
      <c r="AQ31">
        <v>50.2</v>
      </c>
      <c r="AR31">
        <v>119.9</v>
      </c>
      <c r="AS31">
        <v>73.150000000000006</v>
      </c>
      <c r="AT31">
        <v>9.2040000000000006</v>
      </c>
      <c r="AU31">
        <v>208.2</v>
      </c>
      <c r="AV31">
        <v>51.75</v>
      </c>
      <c r="AW31">
        <v>21.254999999999999</v>
      </c>
      <c r="AX31" s="4">
        <v>144.15</v>
      </c>
      <c r="AY31" s="7">
        <v>3604.55</v>
      </c>
      <c r="AZ31" s="12">
        <f>(1+0.403/100)^(1/52)-1</f>
        <v>7.7347246936643188E-5</v>
      </c>
      <c r="BA31" s="2">
        <f t="shared" si="3"/>
        <v>2.4613899613899815E-2</v>
      </c>
      <c r="BB31" s="2">
        <f t="shared" si="131"/>
        <v>-5.0520997789705868E-3</v>
      </c>
      <c r="BC31" s="2">
        <f t="shared" si="132"/>
        <v>3.1168831168830735E-3</v>
      </c>
      <c r="BD31" s="2">
        <f t="shared" si="133"/>
        <v>1.4388489208634336E-3</v>
      </c>
      <c r="BE31" s="2">
        <f t="shared" si="134"/>
        <v>-5.0079980312538352E-2</v>
      </c>
      <c r="BF31" s="2">
        <f t="shared" si="135"/>
        <v>8.7696672685066979E-3</v>
      </c>
      <c r="BG31" s="2">
        <f t="shared" si="136"/>
        <v>3.4170153417015348E-2</v>
      </c>
      <c r="BH31" s="2">
        <f t="shared" si="137"/>
        <v>-1.1892853173279927E-2</v>
      </c>
      <c r="BI31" s="2">
        <f t="shared" si="138"/>
        <v>8.1058020477815518E-3</v>
      </c>
      <c r="BJ31" s="2">
        <f t="shared" si="139"/>
        <v>1.7761989342806039E-3</v>
      </c>
      <c r="BK31" s="2">
        <f t="shared" si="140"/>
        <v>-1.998877035373392E-2</v>
      </c>
      <c r="BL31" s="2">
        <f t="shared" si="8"/>
        <v>8.3430913348947477E-3</v>
      </c>
      <c r="BM31" s="2">
        <f t="shared" si="9"/>
        <v>-3.4356725146198919E-2</v>
      </c>
      <c r="BN31" s="2">
        <f t="shared" si="10"/>
        <v>2.7494743651950149E-3</v>
      </c>
      <c r="BO31" s="2">
        <f t="shared" si="11"/>
        <v>-2.4286815728604583E-2</v>
      </c>
      <c r="BP31" s="2">
        <f t="shared" si="12"/>
        <v>-1.1499272197962207E-2</v>
      </c>
      <c r="BQ31" s="2">
        <f t="shared" si="13"/>
        <v>-4.9252717391304435E-2</v>
      </c>
      <c r="BR31" s="2">
        <f t="shared" si="14"/>
        <v>8.635794743429237E-3</v>
      </c>
      <c r="BS31" s="2">
        <f t="shared" si="15"/>
        <v>2.6188557614826857E-2</v>
      </c>
      <c r="BT31" s="2">
        <f t="shared" si="16"/>
        <v>-1.5610066900286768E-2</v>
      </c>
      <c r="BU31" s="2">
        <f t="shared" si="17"/>
        <v>-2.9523809523809508E-2</v>
      </c>
      <c r="BV31" s="2">
        <f t="shared" si="18"/>
        <v>3.7319422150882797E-2</v>
      </c>
      <c r="BW31" s="2">
        <f t="shared" si="19"/>
        <v>8.3857442348007627E-3</v>
      </c>
      <c r="BX31" s="2">
        <f t="shared" si="20"/>
        <v>8.6642599277979571E-3</v>
      </c>
      <c r="BY31" s="2">
        <f t="shared" si="21"/>
        <v>6.2765957446808462E-2</v>
      </c>
      <c r="BZ31" s="2">
        <f t="shared" si="22"/>
        <v>4.9390846229833141E-3</v>
      </c>
      <c r="CA31" s="2">
        <f t="shared" si="23"/>
        <v>-1.3213981244671658E-2</v>
      </c>
      <c r="CB31" s="2">
        <f t="shared" si="24"/>
        <v>-3.2508689429564419E-2</v>
      </c>
      <c r="CC31" s="2">
        <f t="shared" si="25"/>
        <v>4.8297213622291002E-2</v>
      </c>
      <c r="CD31" s="2">
        <f t="shared" si="26"/>
        <v>-9.223918575063661E-3</v>
      </c>
      <c r="CE31" s="2">
        <f t="shared" si="27"/>
        <v>-2.3890784982935287E-2</v>
      </c>
      <c r="CF31" s="2">
        <f t="shared" si="28"/>
        <v>7.5941185975116898E-3</v>
      </c>
      <c r="CG31" s="2">
        <f t="shared" si="29"/>
        <v>4.9479166666666741E-2</v>
      </c>
      <c r="CH31" s="2">
        <f t="shared" si="30"/>
        <v>-1.8918918918918726E-3</v>
      </c>
      <c r="CI31" s="2">
        <f t="shared" si="31"/>
        <v>-9.8911968348169843E-3</v>
      </c>
      <c r="CJ31" s="2">
        <f t="shared" si="32"/>
        <v>4.2876901798063694E-2</v>
      </c>
      <c r="CK31" s="2">
        <f t="shared" si="33"/>
        <v>-3.6140224069391991E-4</v>
      </c>
      <c r="CL31" s="2">
        <f t="shared" si="34"/>
        <v>-1.0577472841623692E-2</v>
      </c>
      <c r="CM31" s="2">
        <f t="shared" si="35"/>
        <v>-1.265385942712538E-2</v>
      </c>
      <c r="CN31" s="2">
        <f t="shared" si="36"/>
        <v>-3.0837004405286472E-2</v>
      </c>
      <c r="CO31" s="2">
        <f t="shared" si="37"/>
        <v>-3.6369934187738151E-2</v>
      </c>
      <c r="CP31" s="2">
        <f t="shared" si="38"/>
        <v>8.6956521739132153E-3</v>
      </c>
      <c r="CQ31" s="2">
        <f t="shared" si="39"/>
        <v>1.9910605444941165E-2</v>
      </c>
      <c r="CR31" s="2">
        <f t="shared" si="40"/>
        <v>2.5083612040135428E-3</v>
      </c>
      <c r="CS31" s="2">
        <f t="shared" si="41"/>
        <v>-1.4018061733387155E-2</v>
      </c>
      <c r="CT31" s="2">
        <f t="shared" si="42"/>
        <v>2.2553049661148794E-2</v>
      </c>
      <c r="CU31" s="2">
        <f t="shared" si="43"/>
        <v>1.1661807580174877E-2</v>
      </c>
      <c r="CV31" s="2">
        <f t="shared" si="44"/>
        <v>3.272799840351226E-2</v>
      </c>
      <c r="CW31" s="2">
        <f t="shared" si="45"/>
        <v>4.4896030245746843E-3</v>
      </c>
      <c r="CX31" s="2">
        <f t="shared" si="46"/>
        <v>9.4537815126050084E-3</v>
      </c>
      <c r="CY31" s="10">
        <f t="shared" si="4"/>
        <v>3.4135186439177012E-4</v>
      </c>
      <c r="CZ31" s="3">
        <f t="shared" si="5"/>
        <v>2.4536552366963171E-2</v>
      </c>
      <c r="DA31" s="3">
        <f t="shared" si="141"/>
        <v>-5.12944702590723E-3</v>
      </c>
      <c r="DB31" s="3">
        <f t="shared" si="142"/>
        <v>3.0395358699464303E-3</v>
      </c>
      <c r="DC31" s="3">
        <f t="shared" si="143"/>
        <v>1.3615016739267904E-3</v>
      </c>
      <c r="DD31" s="3">
        <f t="shared" si="144"/>
        <v>-5.0157327559474996E-2</v>
      </c>
      <c r="DE31" s="3">
        <f t="shared" si="145"/>
        <v>8.6923200215700547E-3</v>
      </c>
      <c r="DF31" s="3">
        <f t="shared" si="47"/>
        <v>3.4092806170078704E-2</v>
      </c>
      <c r="DG31" s="3">
        <f t="shared" si="48"/>
        <v>-1.197020042021657E-2</v>
      </c>
      <c r="DH31" s="3">
        <f t="shared" si="49"/>
        <v>8.0284548008449086E-3</v>
      </c>
      <c r="DI31" s="3">
        <f t="shared" si="50"/>
        <v>1.6988516873439607E-3</v>
      </c>
      <c r="DJ31" s="3">
        <f t="shared" si="51"/>
        <v>-2.0066117600670563E-2</v>
      </c>
      <c r="DK31" s="3">
        <f t="shared" si="52"/>
        <v>8.2657440879581046E-3</v>
      </c>
      <c r="DL31" s="3">
        <f t="shared" si="53"/>
        <v>-3.4434072393135562E-2</v>
      </c>
      <c r="DM31" s="3">
        <f t="shared" si="54"/>
        <v>2.6721271182583717E-3</v>
      </c>
      <c r="DN31" s="3">
        <f t="shared" si="55"/>
        <v>-2.4364162975541226E-2</v>
      </c>
      <c r="DO31" s="3">
        <f t="shared" si="56"/>
        <v>-1.157661944489885E-2</v>
      </c>
      <c r="DP31" s="3">
        <f t="shared" si="57"/>
        <v>-4.9330064638241078E-2</v>
      </c>
      <c r="DQ31" s="3">
        <f t="shared" si="58"/>
        <v>8.5584474964925938E-3</v>
      </c>
      <c r="DR31" s="3">
        <f t="shared" si="59"/>
        <v>2.6111210367890214E-2</v>
      </c>
      <c r="DS31" s="3">
        <f t="shared" si="60"/>
        <v>-1.5687414147223411E-2</v>
      </c>
      <c r="DT31" s="3">
        <f t="shared" si="61"/>
        <v>-2.9601156770746151E-2</v>
      </c>
      <c r="DU31" s="3">
        <f t="shared" si="62"/>
        <v>3.7242074903946154E-2</v>
      </c>
      <c r="DV31" s="3">
        <f t="shared" si="63"/>
        <v>8.3083969878641195E-3</v>
      </c>
      <c r="DW31" s="3">
        <f t="shared" si="64"/>
        <v>8.5869126808613139E-3</v>
      </c>
      <c r="DX31" s="3">
        <f t="shared" si="65"/>
        <v>6.2688610199871819E-2</v>
      </c>
      <c r="DY31" s="3">
        <f t="shared" si="66"/>
        <v>4.8617373760466709E-3</v>
      </c>
      <c r="DZ31" s="3">
        <f t="shared" si="67"/>
        <v>-1.3291328491608301E-2</v>
      </c>
      <c r="EA31" s="3">
        <f t="shared" si="68"/>
        <v>-3.2586036676501062E-2</v>
      </c>
      <c r="EB31" s="3">
        <f t="shared" si="69"/>
        <v>4.8219866375354359E-2</v>
      </c>
      <c r="EC31" s="3">
        <f t="shared" si="70"/>
        <v>-9.3012658220003042E-3</v>
      </c>
      <c r="ED31" s="3">
        <f t="shared" si="71"/>
        <v>-2.396813222987193E-2</v>
      </c>
      <c r="EE31" s="3">
        <f t="shared" si="72"/>
        <v>7.5167713505750466E-3</v>
      </c>
      <c r="EF31" s="3">
        <f t="shared" si="73"/>
        <v>4.9401819419730097E-2</v>
      </c>
      <c r="EG31" s="3">
        <f t="shared" si="74"/>
        <v>-1.9692391388285158E-3</v>
      </c>
      <c r="EH31" s="3">
        <f t="shared" si="75"/>
        <v>-9.9685440817536275E-3</v>
      </c>
      <c r="EI31" s="3">
        <f t="shared" si="76"/>
        <v>4.279955455112705E-2</v>
      </c>
      <c r="EJ31" s="3">
        <f t="shared" si="77"/>
        <v>-4.387494876305631E-4</v>
      </c>
      <c r="EK31" s="3">
        <f t="shared" si="78"/>
        <v>-1.0654820088560335E-2</v>
      </c>
      <c r="EL31" s="3">
        <f t="shared" si="79"/>
        <v>-1.2731206674062023E-2</v>
      </c>
      <c r="EM31" s="3">
        <f t="shared" si="80"/>
        <v>-3.0914351652223115E-2</v>
      </c>
      <c r="EN31" s="3">
        <f t="shared" si="81"/>
        <v>-3.6447281434674794E-2</v>
      </c>
      <c r="EO31" s="3">
        <f t="shared" si="82"/>
        <v>8.6183049269765721E-3</v>
      </c>
      <c r="EP31" s="3">
        <f t="shared" si="83"/>
        <v>1.9833258198004522E-2</v>
      </c>
      <c r="EQ31" s="3">
        <f t="shared" si="84"/>
        <v>2.4310139570768996E-3</v>
      </c>
      <c r="ER31" s="3">
        <f t="shared" si="85"/>
        <v>-1.4095408980323798E-2</v>
      </c>
      <c r="ES31" s="3">
        <f t="shared" si="86"/>
        <v>2.2475702414212151E-2</v>
      </c>
      <c r="ET31" s="3">
        <f t="shared" si="87"/>
        <v>1.1584460333238233E-2</v>
      </c>
      <c r="EU31" s="3">
        <f t="shared" si="88"/>
        <v>3.2650651156575616E-2</v>
      </c>
      <c r="EV31" s="3">
        <f t="shared" si="89"/>
        <v>4.4122557776380411E-3</v>
      </c>
      <c r="EW31" s="18">
        <f t="shared" si="90"/>
        <v>9.3764342656683652E-3</v>
      </c>
      <c r="EX31" s="11">
        <f t="shared" si="91"/>
        <v>2.6400461745512693E-4</v>
      </c>
      <c r="EY31" s="21">
        <f t="shared" si="6"/>
        <v>-1.9207268154196255E-3</v>
      </c>
      <c r="EZ31" s="21">
        <f t="shared" si="146"/>
        <v>-3.6295058253322165E-4</v>
      </c>
      <c r="FA31" s="21">
        <f t="shared" si="147"/>
        <v>2.8905626616769725E-3</v>
      </c>
      <c r="FB31" s="21">
        <f t="shared" si="148"/>
        <v>1.9402362091051686E-3</v>
      </c>
      <c r="FC31" s="21">
        <f t="shared" si="149"/>
        <v>7.3729795758053765E-3</v>
      </c>
      <c r="FD31" s="21">
        <f t="shared" si="150"/>
        <v>2.3766385988674959E-3</v>
      </c>
      <c r="FE31" s="21">
        <f t="shared" si="151"/>
        <v>7.3621961088959987E-3</v>
      </c>
      <c r="FF31" s="21">
        <f t="shared" si="152"/>
        <v>-5.7310914222590806E-4</v>
      </c>
      <c r="FG31" s="21">
        <f t="shared" si="153"/>
        <v>-1.7172307248317449E-3</v>
      </c>
      <c r="FH31" s="21">
        <f t="shared" si="154"/>
        <v>-1.3988718823774652E-3</v>
      </c>
      <c r="FI31" s="21">
        <f t="shared" si="155"/>
        <v>1.2257642918638656E-3</v>
      </c>
      <c r="FJ31" s="21">
        <f t="shared" si="92"/>
        <v>1.2739542327091149E-3</v>
      </c>
      <c r="FK31" s="21">
        <f t="shared" si="93"/>
        <v>9.5654848029316786E-4</v>
      </c>
      <c r="FL31" s="21">
        <f t="shared" si="94"/>
        <v>-1.89542708931413E-3</v>
      </c>
      <c r="FM31" s="21">
        <f t="shared" si="95"/>
        <v>-9.0677556789380031E-4</v>
      </c>
      <c r="FN31" s="21">
        <f t="shared" si="96"/>
        <v>-2.614996575244071E-4</v>
      </c>
      <c r="FO31" s="21">
        <f t="shared" si="97"/>
        <v>-3.7517873126761921E-3</v>
      </c>
      <c r="FP31" s="21">
        <f t="shared" si="98"/>
        <v>2.6274621958191947E-3</v>
      </c>
      <c r="FQ31" s="21">
        <f t="shared" si="99"/>
        <v>3.3301059906703347E-3</v>
      </c>
      <c r="FR31" s="21">
        <f t="shared" si="100"/>
        <v>-3.1431700465285295E-3</v>
      </c>
      <c r="FS31" s="21">
        <f t="shared" si="101"/>
        <v>-1.7209929156602319E-4</v>
      </c>
      <c r="FT31" s="21">
        <f t="shared" si="102"/>
        <v>3.8273136514256631E-3</v>
      </c>
      <c r="FU31" s="21">
        <f t="shared" si="103"/>
        <v>2.2671763569603281E-3</v>
      </c>
      <c r="FV31" s="21">
        <f t="shared" si="104"/>
        <v>-2.2972470189565805E-4</v>
      </c>
      <c r="FW31" s="21">
        <f t="shared" si="105"/>
        <v>5.2546685676896692E-3</v>
      </c>
      <c r="FX31" s="21">
        <f t="shared" si="106"/>
        <v>7.5180122741348189E-4</v>
      </c>
      <c r="FY31" s="21">
        <f t="shared" si="107"/>
        <v>-2.2391514529413923E-3</v>
      </c>
      <c r="FZ31" s="21">
        <f t="shared" si="108"/>
        <v>-7.2664838101252902E-5</v>
      </c>
      <c r="GA31" s="21">
        <f t="shared" si="109"/>
        <v>-1.1133421429535292E-3</v>
      </c>
      <c r="GB31" s="21">
        <f t="shared" si="110"/>
        <v>7.9062158997803282E-4</v>
      </c>
      <c r="GC31" s="21">
        <f t="shared" si="111"/>
        <v>3.9306331638811432E-3</v>
      </c>
      <c r="GD31" s="21">
        <f t="shared" si="112"/>
        <v>-3.5822947334831559E-3</v>
      </c>
      <c r="GE31" s="21">
        <f t="shared" si="113"/>
        <v>5.1952077569487522E-3</v>
      </c>
      <c r="GF31" s="21">
        <f t="shared" si="114"/>
        <v>1.5961304529843422E-3</v>
      </c>
      <c r="GG31" s="21">
        <f t="shared" si="115"/>
        <v>-3.2959833225175037E-4</v>
      </c>
      <c r="GH31" s="21">
        <f t="shared" si="116"/>
        <v>7.0420207812982197E-4</v>
      </c>
      <c r="GI31" s="21">
        <f t="shared" si="117"/>
        <v>-5.479667375472018E-4</v>
      </c>
      <c r="GJ31" s="21">
        <f t="shared" si="118"/>
        <v>2.5851470057567218E-3</v>
      </c>
      <c r="GK31" s="21">
        <f t="shared" si="119"/>
        <v>4.8546467396604108E-3</v>
      </c>
      <c r="GL31" s="21">
        <f t="shared" si="120"/>
        <v>-3.6839439629334919E-3</v>
      </c>
      <c r="GM31" s="21">
        <f t="shared" si="121"/>
        <v>-8.8590322603207701E-5</v>
      </c>
      <c r="GN31" s="21">
        <f t="shared" si="122"/>
        <v>-2.5337441631175032E-4</v>
      </c>
      <c r="GO31" s="21">
        <f t="shared" si="123"/>
        <v>-4.5524407981860067E-5</v>
      </c>
      <c r="GP31" s="21">
        <f t="shared" si="124"/>
        <v>-2.3330327747269042E-3</v>
      </c>
      <c r="GQ31" s="21">
        <f t="shared" si="125"/>
        <v>1.8997813912287945E-3</v>
      </c>
      <c r="GR31" s="21">
        <f t="shared" si="126"/>
        <v>-4.3237257665591248E-3</v>
      </c>
      <c r="GS31" s="21">
        <f t="shared" si="127"/>
        <v>-2.5965166447777834E-3</v>
      </c>
      <c r="GT31" s="21">
        <f t="shared" si="128"/>
        <v>-5.9441963908151297E-4</v>
      </c>
      <c r="GU31" s="21">
        <f t="shared" si="129"/>
        <v>5.393259695890427E-3</v>
      </c>
      <c r="GV31" s="22">
        <f t="shared" si="130"/>
        <v>4.0668265748070569E-3</v>
      </c>
      <c r="GW31" s="22">
        <f t="shared" si="130"/>
        <v>2.6400461745512693E-4</v>
      </c>
      <c r="GX31" s="3">
        <f>CZ31-EY31</f>
        <v>2.6457279182382797E-2</v>
      </c>
      <c r="GY31" s="3">
        <f>DA31-EZ31</f>
        <v>-4.7664964433740079E-3</v>
      </c>
      <c r="GZ31" s="3">
        <f>DB31-FA31</f>
        <v>1.4897320826945783E-4</v>
      </c>
      <c r="HA31" s="3">
        <f>DC31-FB31</f>
        <v>-5.787345351783782E-4</v>
      </c>
      <c r="HB31" s="3">
        <f>DD31-FC31</f>
        <v>-5.7530307135280373E-2</v>
      </c>
      <c r="HC31" s="3">
        <f>DE31-FD31</f>
        <v>6.3156814227025588E-3</v>
      </c>
      <c r="HD31" s="3">
        <f>DF31-FE31</f>
        <v>2.6730610061182707E-2</v>
      </c>
      <c r="HE31" s="3">
        <f>DG31-FF31</f>
        <v>-1.1397091277990662E-2</v>
      </c>
      <c r="HF31" s="3">
        <f>DH31-FG31</f>
        <v>9.7456855256766537E-3</v>
      </c>
      <c r="HG31" s="3">
        <f>DI31-FH31</f>
        <v>3.097723569721426E-3</v>
      </c>
      <c r="HH31" s="3">
        <f>DJ31-FI31</f>
        <v>-2.129188189253443E-2</v>
      </c>
      <c r="HI31" s="3">
        <f>DK31-FJ31</f>
        <v>6.9917898552489897E-3</v>
      </c>
      <c r="HJ31" s="3">
        <f>DL31-FK31</f>
        <v>-3.539062087342873E-2</v>
      </c>
      <c r="HK31" s="3">
        <f>DM31-FL31</f>
        <v>4.5675542075725014E-3</v>
      </c>
      <c r="HL31" s="3">
        <f>DN31-FM31</f>
        <v>-2.3457387407647426E-2</v>
      </c>
      <c r="HM31" s="3">
        <f>DO31-FN31</f>
        <v>-1.1315119787374444E-2</v>
      </c>
      <c r="HN31" s="3">
        <f>DP31-FO31</f>
        <v>-4.5578277325564888E-2</v>
      </c>
      <c r="HO31" s="3">
        <f>DQ31-FP31</f>
        <v>5.9309853006733991E-3</v>
      </c>
      <c r="HP31" s="3">
        <f>DR31-FQ31</f>
        <v>2.278110437721988E-2</v>
      </c>
      <c r="HQ31" s="3">
        <f>DS31-FR31</f>
        <v>-1.2544244100694881E-2</v>
      </c>
      <c r="HR31" s="3">
        <f>DT31-FS31</f>
        <v>-2.9429057479180128E-2</v>
      </c>
      <c r="HS31" s="3">
        <f>DU31-FT31</f>
        <v>3.3414761252520492E-2</v>
      </c>
      <c r="HT31" s="3">
        <f>DV31-FU31</f>
        <v>6.0412206309037909E-3</v>
      </c>
      <c r="HU31" s="3">
        <f>DW31-FV31</f>
        <v>8.8166373827569724E-3</v>
      </c>
      <c r="HV31" s="3">
        <f>DX31-FW31</f>
        <v>5.7433941632182149E-2</v>
      </c>
      <c r="HW31" s="3">
        <f>DY31-FX31</f>
        <v>4.1099361486331889E-3</v>
      </c>
      <c r="HX31" s="3">
        <f>DZ31-FY31</f>
        <v>-1.1052177038666908E-2</v>
      </c>
      <c r="HY31" s="3">
        <f>EA31-FZ31</f>
        <v>-3.2513371838399807E-2</v>
      </c>
      <c r="HZ31" s="3">
        <f>EB31-GA31</f>
        <v>4.9333208518307886E-2</v>
      </c>
      <c r="IA31" s="3">
        <f>EC31-GB31</f>
        <v>-1.0091887411978338E-2</v>
      </c>
      <c r="IB31" s="3">
        <f>ED31-GC31</f>
        <v>-2.7898765393753074E-2</v>
      </c>
      <c r="IC31" s="3">
        <f>EE31-GD31</f>
        <v>1.1099066084058203E-2</v>
      </c>
      <c r="ID31" s="3">
        <f>EF31-GE31</f>
        <v>4.4206611662781344E-2</v>
      </c>
      <c r="IE31" s="3">
        <f>EG31-GF31</f>
        <v>-3.5653695918128579E-3</v>
      </c>
      <c r="IF31" s="3">
        <f>EH31-GG31</f>
        <v>-9.6389457495018767E-3</v>
      </c>
      <c r="IG31" s="3">
        <f>EI31-GH31</f>
        <v>4.2095352472997227E-2</v>
      </c>
      <c r="IH31" s="3">
        <f>EJ31-GI31</f>
        <v>1.092172499166387E-4</v>
      </c>
      <c r="II31" s="3">
        <f>EK31-GJ31</f>
        <v>-1.3239967094317056E-2</v>
      </c>
      <c r="IJ31" s="3">
        <f>EL31-GK31</f>
        <v>-1.7585853413722433E-2</v>
      </c>
      <c r="IK31" s="3">
        <f>EM31-GL31</f>
        <v>-2.7230407689289624E-2</v>
      </c>
      <c r="IL31" s="3">
        <f>EN31-GM31</f>
        <v>-3.6358691112071587E-2</v>
      </c>
      <c r="IM31" s="3">
        <f>EO31-GN31</f>
        <v>8.8716793432883218E-3</v>
      </c>
      <c r="IN31" s="3">
        <f>EP31-GO31</f>
        <v>1.9878782605986384E-2</v>
      </c>
      <c r="IO31" s="3">
        <f>EQ31-GP31</f>
        <v>4.7640467318038043E-3</v>
      </c>
      <c r="IP31" s="3">
        <f>ER31-GQ31</f>
        <v>-1.5995190371552594E-2</v>
      </c>
      <c r="IQ31" s="3">
        <f>ES31-GR31</f>
        <v>2.6799428180771277E-2</v>
      </c>
      <c r="IR31" s="3">
        <f>ET31-GS31</f>
        <v>1.4180976978016017E-2</v>
      </c>
      <c r="IS31" s="3">
        <f>EU31-GT31</f>
        <v>3.3245070795657132E-2</v>
      </c>
      <c r="IT31" s="3">
        <f>EV31-GU31</f>
        <v>-9.8100391825238584E-4</v>
      </c>
      <c r="IU31" s="3">
        <f>EW31-GV31</f>
        <v>5.3096076908613083E-3</v>
      </c>
      <c r="IV31" s="3">
        <f t="shared" si="7"/>
        <v>0</v>
      </c>
    </row>
    <row r="32" spans="1:256" x14ac:dyDescent="0.2">
      <c r="A32">
        <v>106.55</v>
      </c>
      <c r="B32">
        <v>16.32</v>
      </c>
      <c r="C32">
        <v>187.25</v>
      </c>
      <c r="D32">
        <v>104.95</v>
      </c>
      <c r="E32">
        <v>80.72</v>
      </c>
      <c r="F32">
        <v>197</v>
      </c>
      <c r="G32">
        <v>148.5</v>
      </c>
      <c r="H32">
        <v>90.45</v>
      </c>
      <c r="I32">
        <v>117.95</v>
      </c>
      <c r="J32">
        <v>7.3179999999999996</v>
      </c>
      <c r="K32">
        <v>86.3</v>
      </c>
      <c r="L32">
        <v>70.290000000000006</v>
      </c>
      <c r="M32">
        <v>68.05</v>
      </c>
      <c r="N32">
        <v>31.25</v>
      </c>
      <c r="O32">
        <v>25.475000000000001</v>
      </c>
      <c r="P32">
        <v>68.36</v>
      </c>
      <c r="Q32">
        <v>14.4</v>
      </c>
      <c r="R32">
        <v>81.08</v>
      </c>
      <c r="S32">
        <v>38.22</v>
      </c>
      <c r="T32">
        <v>15.404999999999999</v>
      </c>
      <c r="U32">
        <v>101.05</v>
      </c>
      <c r="V32">
        <v>5.18</v>
      </c>
      <c r="W32">
        <v>14.32</v>
      </c>
      <c r="X32">
        <v>13.85</v>
      </c>
      <c r="Y32">
        <v>10.039999999999999</v>
      </c>
      <c r="Z32">
        <v>45.96</v>
      </c>
      <c r="AA32">
        <v>71.17</v>
      </c>
      <c r="AB32">
        <v>48.62</v>
      </c>
      <c r="AC32">
        <v>6.7</v>
      </c>
      <c r="AD32">
        <v>15.85</v>
      </c>
      <c r="AE32">
        <v>2.8679999999999999</v>
      </c>
      <c r="AF32">
        <v>30.99</v>
      </c>
      <c r="AG32">
        <v>237.65</v>
      </c>
      <c r="AH32">
        <v>188.35</v>
      </c>
      <c r="AI32">
        <v>5.16</v>
      </c>
      <c r="AJ32">
        <v>185.55</v>
      </c>
      <c r="AK32">
        <v>13.65</v>
      </c>
      <c r="AL32">
        <v>35.405000000000001</v>
      </c>
      <c r="AM32">
        <v>86.34</v>
      </c>
      <c r="AN32">
        <v>83.81</v>
      </c>
      <c r="AO32">
        <v>5.6</v>
      </c>
      <c r="AP32">
        <v>95.22</v>
      </c>
      <c r="AQ32">
        <v>50.56</v>
      </c>
      <c r="AR32">
        <v>115.9</v>
      </c>
      <c r="AS32">
        <v>73.239999999999995</v>
      </c>
      <c r="AT32">
        <v>8.8640000000000008</v>
      </c>
      <c r="AU32">
        <v>206.9</v>
      </c>
      <c r="AV32">
        <v>47.79</v>
      </c>
      <c r="AW32">
        <v>20.815000000000001</v>
      </c>
      <c r="AX32" s="4">
        <v>141.55000000000001</v>
      </c>
      <c r="AY32" s="7">
        <v>3605.09</v>
      </c>
      <c r="AZ32" s="12">
        <f>(1+0.452/100)^(1/52)-1</f>
        <v>8.6730981641691685E-5</v>
      </c>
      <c r="BA32" s="2">
        <f t="shared" si="3"/>
        <v>3.7682524729156786E-3</v>
      </c>
      <c r="BB32" s="2">
        <f t="shared" si="131"/>
        <v>3.5861631228181423E-2</v>
      </c>
      <c r="BC32" s="2">
        <f t="shared" si="132"/>
        <v>-3.0295183842568574E-2</v>
      </c>
      <c r="BD32" s="2">
        <f t="shared" si="133"/>
        <v>5.268199233716464E-3</v>
      </c>
      <c r="BE32" s="2">
        <f t="shared" si="134"/>
        <v>4.5595854922279688E-2</v>
      </c>
      <c r="BF32" s="2">
        <f t="shared" si="135"/>
        <v>7.4149833802095166E-3</v>
      </c>
      <c r="BG32" s="2">
        <f t="shared" si="136"/>
        <v>1.3486176668913163E-3</v>
      </c>
      <c r="BH32" s="2">
        <f t="shared" si="137"/>
        <v>1.7435320584926917E-2</v>
      </c>
      <c r="BI32" s="2">
        <f t="shared" si="138"/>
        <v>-1.6927634363097521E-3</v>
      </c>
      <c r="BJ32" s="2">
        <f t="shared" si="139"/>
        <v>-1.909438079650827E-3</v>
      </c>
      <c r="BK32" s="2">
        <f t="shared" si="140"/>
        <v>-1.1114930674916867E-2</v>
      </c>
      <c r="BL32" s="2">
        <f t="shared" si="8"/>
        <v>2.0322252866889379E-2</v>
      </c>
      <c r="BM32" s="2">
        <f t="shared" si="9"/>
        <v>3.02800908402725E-2</v>
      </c>
      <c r="BN32" s="2">
        <f t="shared" si="10"/>
        <v>8.0645161290322509E-3</v>
      </c>
      <c r="BO32" s="2">
        <f t="shared" si="11"/>
        <v>6.5191623864087056E-3</v>
      </c>
      <c r="BP32" s="2">
        <f t="shared" si="12"/>
        <v>6.6264173170373919E-3</v>
      </c>
      <c r="BQ32" s="2">
        <f t="shared" si="13"/>
        <v>2.893890675241173E-2</v>
      </c>
      <c r="BR32" s="2">
        <f t="shared" si="14"/>
        <v>6.0801588286387709E-3</v>
      </c>
      <c r="BS32" s="2">
        <f t="shared" si="15"/>
        <v>3.9261876717699984E-4</v>
      </c>
      <c r="BT32" s="2">
        <f t="shared" si="16"/>
        <v>-2.9126213592233219E-3</v>
      </c>
      <c r="BU32" s="2">
        <f t="shared" si="17"/>
        <v>-8.3415112855741436E-3</v>
      </c>
      <c r="BV32" s="2">
        <f t="shared" si="18"/>
        <v>1.9342359767891004E-3</v>
      </c>
      <c r="BW32" s="2">
        <f t="shared" si="19"/>
        <v>-7.6230076230076049E-3</v>
      </c>
      <c r="BX32" s="2">
        <f t="shared" si="20"/>
        <v>-8.58983536148894E-3</v>
      </c>
      <c r="BY32" s="2">
        <f t="shared" si="21"/>
        <v>5.0050050050050032E-3</v>
      </c>
      <c r="BZ32" s="2">
        <f t="shared" si="22"/>
        <v>3.9318479685452878E-3</v>
      </c>
      <c r="CA32" s="2">
        <f t="shared" si="23"/>
        <v>2.4766018718502592E-2</v>
      </c>
      <c r="CB32" s="2">
        <f t="shared" si="24"/>
        <v>2.7472527472527375E-2</v>
      </c>
      <c r="CC32" s="2">
        <f t="shared" si="25"/>
        <v>-1.0632014176018889E-2</v>
      </c>
      <c r="CD32" s="2">
        <f t="shared" si="26"/>
        <v>1.7656500802568198E-2</v>
      </c>
      <c r="CE32" s="2">
        <f t="shared" si="27"/>
        <v>2.7972027972027469E-3</v>
      </c>
      <c r="CF32" s="2">
        <f t="shared" si="28"/>
        <v>-6.0936497754972008E-3</v>
      </c>
      <c r="CG32" s="2">
        <f t="shared" si="29"/>
        <v>-1.7162944582299389E-2</v>
      </c>
      <c r="CH32" s="2">
        <f t="shared" si="30"/>
        <v>2.0037909558624278E-2</v>
      </c>
      <c r="CI32" s="2">
        <f t="shared" si="31"/>
        <v>3.096903096903092E-2</v>
      </c>
      <c r="CJ32" s="2">
        <f t="shared" si="32"/>
        <v>-1.56498673740052E-2</v>
      </c>
      <c r="CK32" s="2">
        <f t="shared" si="33"/>
        <v>-1.3015184381778733E-2</v>
      </c>
      <c r="CL32" s="2">
        <f t="shared" si="34"/>
        <v>2.2970239815082394E-2</v>
      </c>
      <c r="CM32" s="2">
        <f t="shared" si="35"/>
        <v>5.9419783292555817E-3</v>
      </c>
      <c r="CN32" s="2">
        <f t="shared" si="36"/>
        <v>2.5119617224882429E-3</v>
      </c>
      <c r="CO32" s="2">
        <f t="shared" si="37"/>
        <v>6.4701653486698429E-3</v>
      </c>
      <c r="CP32" s="2">
        <f t="shared" si="38"/>
        <v>1.0513036164843115E-3</v>
      </c>
      <c r="CQ32" s="2">
        <f t="shared" si="39"/>
        <v>7.171314741035939E-3</v>
      </c>
      <c r="CR32" s="2">
        <f t="shared" si="40"/>
        <v>-3.3361134278565463E-2</v>
      </c>
      <c r="CS32" s="2">
        <f t="shared" si="41"/>
        <v>1.2303485987694707E-3</v>
      </c>
      <c r="CT32" s="2">
        <f t="shared" si="42"/>
        <v>-3.6940460669274255E-2</v>
      </c>
      <c r="CU32" s="2">
        <f t="shared" si="43"/>
        <v>-6.2439961575407876E-3</v>
      </c>
      <c r="CV32" s="2">
        <f t="shared" si="44"/>
        <v>-7.6521739130434807E-2</v>
      </c>
      <c r="CW32" s="2">
        <f t="shared" si="45"/>
        <v>-2.0701011526699453E-2</v>
      </c>
      <c r="CX32" s="2">
        <f t="shared" si="46"/>
        <v>-1.8036767256330188E-2</v>
      </c>
      <c r="CY32" s="10">
        <f t="shared" si="4"/>
        <v>1.4981065597652332E-4</v>
      </c>
      <c r="CZ32" s="3">
        <f t="shared" si="5"/>
        <v>3.6815214912739869E-3</v>
      </c>
      <c r="DA32" s="3">
        <f t="shared" si="141"/>
        <v>3.5774900246539731E-2</v>
      </c>
      <c r="DB32" s="3">
        <f t="shared" si="142"/>
        <v>-3.0381914824210265E-2</v>
      </c>
      <c r="DC32" s="3">
        <f t="shared" si="143"/>
        <v>5.1814682520747724E-3</v>
      </c>
      <c r="DD32" s="3">
        <f t="shared" si="144"/>
        <v>4.5509123940637997E-2</v>
      </c>
      <c r="DE32" s="3">
        <f t="shared" si="145"/>
        <v>7.328252398567825E-3</v>
      </c>
      <c r="DF32" s="3">
        <f t="shared" si="47"/>
        <v>1.2618866852496247E-3</v>
      </c>
      <c r="DG32" s="3">
        <f t="shared" si="48"/>
        <v>1.7348589603285225E-2</v>
      </c>
      <c r="DH32" s="3">
        <f t="shared" si="49"/>
        <v>-1.7794944179514438E-3</v>
      </c>
      <c r="DI32" s="3">
        <f t="shared" si="50"/>
        <v>-1.9961690612925187E-3</v>
      </c>
      <c r="DJ32" s="3">
        <f t="shared" si="51"/>
        <v>-1.1201661656558559E-2</v>
      </c>
      <c r="DK32" s="3">
        <f t="shared" si="52"/>
        <v>2.0235521885247687E-2</v>
      </c>
      <c r="DL32" s="3">
        <f t="shared" si="53"/>
        <v>3.0193359858630808E-2</v>
      </c>
      <c r="DM32" s="3">
        <f t="shared" si="54"/>
        <v>7.9777851473905592E-3</v>
      </c>
      <c r="DN32" s="3">
        <f t="shared" si="55"/>
        <v>6.4324314047670139E-3</v>
      </c>
      <c r="DO32" s="3">
        <f t="shared" si="56"/>
        <v>6.5396863353957002E-3</v>
      </c>
      <c r="DP32" s="3">
        <f t="shared" si="57"/>
        <v>2.8852175770770039E-2</v>
      </c>
      <c r="DQ32" s="3">
        <f t="shared" si="58"/>
        <v>5.9934278469970792E-3</v>
      </c>
      <c r="DR32" s="3">
        <f t="shared" si="59"/>
        <v>3.0588778553530815E-4</v>
      </c>
      <c r="DS32" s="3">
        <f t="shared" si="60"/>
        <v>-2.9993523408650136E-3</v>
      </c>
      <c r="DT32" s="3">
        <f t="shared" si="61"/>
        <v>-8.4282422672158352E-3</v>
      </c>
      <c r="DU32" s="3">
        <f t="shared" si="62"/>
        <v>1.8475049951474087E-3</v>
      </c>
      <c r="DV32" s="3">
        <f t="shared" si="63"/>
        <v>-7.7097386046492966E-3</v>
      </c>
      <c r="DW32" s="3">
        <f t="shared" si="64"/>
        <v>-8.6765663431306317E-3</v>
      </c>
      <c r="DX32" s="3">
        <f t="shared" si="65"/>
        <v>4.9182740233633115E-3</v>
      </c>
      <c r="DY32" s="3">
        <f t="shared" si="66"/>
        <v>3.8451169869035962E-3</v>
      </c>
      <c r="DZ32" s="3">
        <f t="shared" si="67"/>
        <v>2.46792877368609E-2</v>
      </c>
      <c r="EA32" s="3">
        <f t="shared" si="68"/>
        <v>2.7385796490885683E-2</v>
      </c>
      <c r="EB32" s="3">
        <f t="shared" si="69"/>
        <v>-1.0718745157660581E-2</v>
      </c>
      <c r="EC32" s="3">
        <f t="shared" si="70"/>
        <v>1.7569769820926506E-2</v>
      </c>
      <c r="ED32" s="3">
        <f t="shared" si="71"/>
        <v>2.7104718155610552E-3</v>
      </c>
      <c r="EE32" s="3">
        <f t="shared" si="72"/>
        <v>-6.1803807571388925E-3</v>
      </c>
      <c r="EF32" s="3">
        <f t="shared" si="73"/>
        <v>-1.724967556394108E-2</v>
      </c>
      <c r="EG32" s="3">
        <f t="shared" si="74"/>
        <v>1.9951178576982587E-2</v>
      </c>
      <c r="EH32" s="3">
        <f t="shared" si="75"/>
        <v>3.0882299987389228E-2</v>
      </c>
      <c r="EI32" s="3">
        <f t="shared" si="76"/>
        <v>-1.5736598355646891E-2</v>
      </c>
      <c r="EJ32" s="3">
        <f t="shared" si="77"/>
        <v>-1.3101915363420424E-2</v>
      </c>
      <c r="EK32" s="3">
        <f t="shared" si="78"/>
        <v>2.2883508833440702E-2</v>
      </c>
      <c r="EL32" s="3">
        <f t="shared" si="79"/>
        <v>5.85524734761389E-3</v>
      </c>
      <c r="EM32" s="3">
        <f t="shared" si="80"/>
        <v>2.4252307408465512E-3</v>
      </c>
      <c r="EN32" s="3">
        <f t="shared" si="81"/>
        <v>6.3834343670281513E-3</v>
      </c>
      <c r="EO32" s="3">
        <f t="shared" si="82"/>
        <v>9.6457263484261979E-4</v>
      </c>
      <c r="EP32" s="3">
        <f t="shared" si="83"/>
        <v>7.0845837593942473E-3</v>
      </c>
      <c r="EQ32" s="3">
        <f t="shared" si="84"/>
        <v>-3.3447865260207155E-2</v>
      </c>
      <c r="ER32" s="3">
        <f t="shared" si="85"/>
        <v>1.143617617127779E-3</v>
      </c>
      <c r="ES32" s="3">
        <f t="shared" si="86"/>
        <v>-3.7027191650915947E-2</v>
      </c>
      <c r="ET32" s="3">
        <f t="shared" si="87"/>
        <v>-6.3307271391824793E-3</v>
      </c>
      <c r="EU32" s="3">
        <f t="shared" si="88"/>
        <v>-7.6608470112076499E-2</v>
      </c>
      <c r="EV32" s="3">
        <f t="shared" si="89"/>
        <v>-2.0787742508341145E-2</v>
      </c>
      <c r="EW32" s="18">
        <f t="shared" si="90"/>
        <v>-1.812349823797188E-2</v>
      </c>
      <c r="EX32" s="11">
        <f t="shared" si="91"/>
        <v>6.3079674334831637E-5</v>
      </c>
      <c r="EY32" s="21">
        <f t="shared" si="6"/>
        <v>-2.100749810759639E-3</v>
      </c>
      <c r="EZ32" s="21">
        <f t="shared" si="146"/>
        <v>-4.3085918336016756E-4</v>
      </c>
      <c r="FA32" s="21">
        <f t="shared" si="147"/>
        <v>2.7518022153600529E-3</v>
      </c>
      <c r="FB32" s="21">
        <f t="shared" si="148"/>
        <v>1.7028381079049403E-3</v>
      </c>
      <c r="FC32" s="21">
        <f t="shared" si="149"/>
        <v>7.0975638436063249E-3</v>
      </c>
      <c r="FD32" s="21">
        <f t="shared" si="150"/>
        <v>2.1707481978749037E-3</v>
      </c>
      <c r="FE32" s="21">
        <f t="shared" si="151"/>
        <v>7.1025135909427439E-3</v>
      </c>
      <c r="FF32" s="21">
        <f t="shared" si="152"/>
        <v>-8.1652521683084865E-4</v>
      </c>
      <c r="FG32" s="21">
        <f t="shared" si="153"/>
        <v>-1.9456089972389142E-3</v>
      </c>
      <c r="FH32" s="21">
        <f t="shared" si="154"/>
        <v>-1.587294781511959E-3</v>
      </c>
      <c r="FI32" s="21">
        <f t="shared" si="155"/>
        <v>1.045231200040861E-3</v>
      </c>
      <c r="FJ32" s="21">
        <f t="shared" si="92"/>
        <v>1.0896506398810086E-3</v>
      </c>
      <c r="FK32" s="21">
        <f t="shared" si="93"/>
        <v>7.595987976141246E-4</v>
      </c>
      <c r="FL32" s="21">
        <f t="shared" si="94"/>
        <v>-2.1274663568482438E-3</v>
      </c>
      <c r="FM32" s="21">
        <f t="shared" si="95"/>
        <v>-1.0514763215514163E-3</v>
      </c>
      <c r="FN32" s="21">
        <f t="shared" si="96"/>
        <v>-4.3675539208414953E-4</v>
      </c>
      <c r="FO32" s="21">
        <f t="shared" si="97"/>
        <v>-4.0362020108784093E-3</v>
      </c>
      <c r="FP32" s="21">
        <f t="shared" si="98"/>
        <v>2.3704531239410746E-3</v>
      </c>
      <c r="FQ32" s="21">
        <f t="shared" si="99"/>
        <v>3.1283537209563241E-3</v>
      </c>
      <c r="FR32" s="21">
        <f t="shared" si="100"/>
        <v>-3.3223748988090432E-3</v>
      </c>
      <c r="FS32" s="21">
        <f t="shared" si="101"/>
        <v>-2.9644622372151333E-4</v>
      </c>
      <c r="FT32" s="21">
        <f t="shared" si="102"/>
        <v>3.6000872241037049E-3</v>
      </c>
      <c r="FU32" s="21">
        <f t="shared" si="103"/>
        <v>2.0750193188565419E-3</v>
      </c>
      <c r="FV32" s="21">
        <f t="shared" si="104"/>
        <v>-3.8093045101865718E-4</v>
      </c>
      <c r="FW32" s="21">
        <f t="shared" si="105"/>
        <v>5.0931800914774134E-3</v>
      </c>
      <c r="FX32" s="21">
        <f t="shared" si="106"/>
        <v>5.9545085942034096E-4</v>
      </c>
      <c r="FY32" s="21">
        <f t="shared" si="107"/>
        <v>-2.4536719332191332E-3</v>
      </c>
      <c r="FZ32" s="21">
        <f t="shared" si="108"/>
        <v>-2.8246531209622395E-4</v>
      </c>
      <c r="GA32" s="21">
        <f t="shared" si="109"/>
        <v>-1.2953952079713172E-3</v>
      </c>
      <c r="GB32" s="21">
        <f t="shared" si="110"/>
        <v>5.8342025106316014E-4</v>
      </c>
      <c r="GC32" s="21">
        <f t="shared" si="111"/>
        <v>3.7862986999278908E-3</v>
      </c>
      <c r="GD32" s="21">
        <f t="shared" si="112"/>
        <v>-3.7785926872346597E-3</v>
      </c>
      <c r="GE32" s="21">
        <f t="shared" si="113"/>
        <v>4.9555563863593992E-3</v>
      </c>
      <c r="GF32" s="21">
        <f t="shared" si="114"/>
        <v>1.4374874247286703E-3</v>
      </c>
      <c r="GG32" s="21">
        <f t="shared" si="115"/>
        <v>-4.5006905646955016E-4</v>
      </c>
      <c r="GH32" s="21">
        <f t="shared" si="116"/>
        <v>5.4589753251296281E-4</v>
      </c>
      <c r="GI32" s="21">
        <f t="shared" si="117"/>
        <v>-7.0885844191092542E-4</v>
      </c>
      <c r="GJ32" s="21">
        <f t="shared" si="118"/>
        <v>2.3153023733983699E-3</v>
      </c>
      <c r="GK32" s="21">
        <f t="shared" si="119"/>
        <v>4.6202785677024781E-3</v>
      </c>
      <c r="GL32" s="21">
        <f t="shared" si="120"/>
        <v>-3.8956995607485442E-3</v>
      </c>
      <c r="GM32" s="21">
        <f t="shared" si="121"/>
        <v>-3.1726646177403684E-4</v>
      </c>
      <c r="GN32" s="21">
        <f t="shared" si="122"/>
        <v>-4.5594394566877332E-4</v>
      </c>
      <c r="GO32" s="21">
        <f t="shared" si="123"/>
        <v>-3.0920532183512128E-4</v>
      </c>
      <c r="GP32" s="21">
        <f t="shared" si="124"/>
        <v>-2.5858036214398317E-3</v>
      </c>
      <c r="GQ32" s="21">
        <f t="shared" si="125"/>
        <v>1.664494671606728E-3</v>
      </c>
      <c r="GR32" s="21">
        <f t="shared" si="126"/>
        <v>-4.5325100888815662E-3</v>
      </c>
      <c r="GS32" s="21">
        <f t="shared" si="127"/>
        <v>-2.7399066759674529E-3</v>
      </c>
      <c r="GT32" s="21">
        <f t="shared" si="128"/>
        <v>-7.0700565444482312E-4</v>
      </c>
      <c r="GU32" s="21">
        <f t="shared" si="129"/>
        <v>5.1829743521039544E-3</v>
      </c>
      <c r="GV32" s="22">
        <f t="shared" si="130"/>
        <v>3.8326657348705254E-3</v>
      </c>
      <c r="GW32" s="22">
        <f t="shared" si="130"/>
        <v>6.3079674334831637E-5</v>
      </c>
      <c r="GX32" s="3">
        <f>CZ32-EY32</f>
        <v>5.7822713020336258E-3</v>
      </c>
      <c r="GY32" s="3">
        <f>DA32-EZ32</f>
        <v>3.6205759429899897E-2</v>
      </c>
      <c r="GZ32" s="3">
        <f>DB32-FA32</f>
        <v>-3.3133717039570319E-2</v>
      </c>
      <c r="HA32" s="3">
        <f>DC32-FB32</f>
        <v>3.4786301441698322E-3</v>
      </c>
      <c r="HB32" s="3">
        <f>DD32-FC32</f>
        <v>3.8411560097031672E-2</v>
      </c>
      <c r="HC32" s="3">
        <f>DE32-FD32</f>
        <v>5.1575042006929209E-3</v>
      </c>
      <c r="HD32" s="3">
        <f>DF32-FE32</f>
        <v>-5.8406269056931193E-3</v>
      </c>
      <c r="HE32" s="3">
        <f>DG32-FF32</f>
        <v>1.8165114820116075E-2</v>
      </c>
      <c r="HF32" s="3">
        <f>DH32-FG32</f>
        <v>1.661145792874704E-4</v>
      </c>
      <c r="HG32" s="3">
        <f>DI32-FH32</f>
        <v>-4.0887427978055966E-4</v>
      </c>
      <c r="HH32" s="3">
        <f>DJ32-FI32</f>
        <v>-1.224689285659942E-2</v>
      </c>
      <c r="HI32" s="3">
        <f>DK32-FJ32</f>
        <v>1.914587124536668E-2</v>
      </c>
      <c r="HJ32" s="3">
        <f>DL32-FK32</f>
        <v>2.9433761061016684E-2</v>
      </c>
      <c r="HK32" s="3">
        <f>DM32-FL32</f>
        <v>1.0105251504238803E-2</v>
      </c>
      <c r="HL32" s="3">
        <f>DN32-FM32</f>
        <v>7.4839077263184305E-3</v>
      </c>
      <c r="HM32" s="3">
        <f>DO32-FN32</f>
        <v>6.9764417274798497E-3</v>
      </c>
      <c r="HN32" s="3">
        <f>DP32-FO32</f>
        <v>3.2888377781648451E-2</v>
      </c>
      <c r="HO32" s="3">
        <f>DQ32-FP32</f>
        <v>3.6229747230560046E-3</v>
      </c>
      <c r="HP32" s="3">
        <f>DR32-FQ32</f>
        <v>-2.8224659354210159E-3</v>
      </c>
      <c r="HQ32" s="3">
        <f>DS32-FR32</f>
        <v>3.2302255794402959E-4</v>
      </c>
      <c r="HR32" s="3">
        <f>DT32-FS32</f>
        <v>-8.1317960434943212E-3</v>
      </c>
      <c r="HS32" s="3">
        <f>DU32-FT32</f>
        <v>-1.7525822289562961E-3</v>
      </c>
      <c r="HT32" s="3">
        <f>DV32-FU32</f>
        <v>-9.7847579235058393E-3</v>
      </c>
      <c r="HU32" s="3">
        <f>DW32-FV32</f>
        <v>-8.2956358921119737E-3</v>
      </c>
      <c r="HV32" s="3">
        <f>DX32-FW32</f>
        <v>-1.7490606811410188E-4</v>
      </c>
      <c r="HW32" s="3">
        <f>DY32-FX32</f>
        <v>3.2496661274832553E-3</v>
      </c>
      <c r="HX32" s="3">
        <f>DZ32-FY32</f>
        <v>2.7132959670080031E-2</v>
      </c>
      <c r="HY32" s="3">
        <f>EA32-FZ32</f>
        <v>2.7668261802981906E-2</v>
      </c>
      <c r="HZ32" s="3">
        <f>EB32-GA32</f>
        <v>-9.423349949689264E-3</v>
      </c>
      <c r="IA32" s="3">
        <f>EC32-GB32</f>
        <v>1.6986349569863345E-2</v>
      </c>
      <c r="IB32" s="3">
        <f>ED32-GC32</f>
        <v>-1.0758268843668356E-3</v>
      </c>
      <c r="IC32" s="3">
        <f>EE32-GD32</f>
        <v>-2.4017880699042328E-3</v>
      </c>
      <c r="ID32" s="3">
        <f>EF32-GE32</f>
        <v>-2.220523195030048E-2</v>
      </c>
      <c r="IE32" s="3">
        <f>EG32-GF32</f>
        <v>1.8513691152253917E-2</v>
      </c>
      <c r="IF32" s="3">
        <f>EH32-GG32</f>
        <v>3.1332369043858777E-2</v>
      </c>
      <c r="IG32" s="3">
        <f>EI32-GH32</f>
        <v>-1.6282495888159856E-2</v>
      </c>
      <c r="IH32" s="3">
        <f>EJ32-GI32</f>
        <v>-1.2393056921509498E-2</v>
      </c>
      <c r="II32" s="3">
        <f>EK32-GJ32</f>
        <v>2.0568206460042333E-2</v>
      </c>
      <c r="IJ32" s="3">
        <f>EL32-GK32</f>
        <v>1.2349687799114118E-3</v>
      </c>
      <c r="IK32" s="3">
        <f>EM32-GL32</f>
        <v>6.320930301595095E-3</v>
      </c>
      <c r="IL32" s="3">
        <f>EN32-GM32</f>
        <v>6.7007008288021879E-3</v>
      </c>
      <c r="IM32" s="3">
        <f>EO32-GN32</f>
        <v>1.420516580511393E-3</v>
      </c>
      <c r="IN32" s="3">
        <f>EP32-GO32</f>
        <v>7.3937890812293683E-3</v>
      </c>
      <c r="IO32" s="3">
        <f>EQ32-GP32</f>
        <v>-3.0862061638767323E-2</v>
      </c>
      <c r="IP32" s="3">
        <f>ER32-GQ32</f>
        <v>-5.2087705447894901E-4</v>
      </c>
      <c r="IQ32" s="3">
        <f>ES32-GR32</f>
        <v>-3.2494681562034382E-2</v>
      </c>
      <c r="IR32" s="3">
        <f>ET32-GS32</f>
        <v>-3.5908204632150264E-3</v>
      </c>
      <c r="IS32" s="3">
        <f>EU32-GT32</f>
        <v>-7.590146445763167E-2</v>
      </c>
      <c r="IT32" s="3">
        <f>EV32-GU32</f>
        <v>-2.5970716860445098E-2</v>
      </c>
      <c r="IU32" s="3">
        <f>EW32-GV32</f>
        <v>-2.1956163972842405E-2</v>
      </c>
      <c r="IV32" s="3">
        <f t="shared" si="7"/>
        <v>0</v>
      </c>
    </row>
    <row r="33" spans="1:256" x14ac:dyDescent="0.2">
      <c r="A33">
        <v>103.45</v>
      </c>
      <c r="B33">
        <v>16.164999999999999</v>
      </c>
      <c r="C33">
        <v>191.4</v>
      </c>
      <c r="D33">
        <v>109.2</v>
      </c>
      <c r="E33">
        <v>86.56</v>
      </c>
      <c r="F33">
        <v>199.55</v>
      </c>
      <c r="G33">
        <v>153.30000000000001</v>
      </c>
      <c r="H33">
        <v>93.83</v>
      </c>
      <c r="I33">
        <v>111.7</v>
      </c>
      <c r="J33">
        <v>7.1929999999999996</v>
      </c>
      <c r="K33">
        <v>87.22</v>
      </c>
      <c r="L33">
        <v>70</v>
      </c>
      <c r="M33">
        <v>68.5</v>
      </c>
      <c r="N33">
        <v>32.47</v>
      </c>
      <c r="O33">
        <v>25.754999999999999</v>
      </c>
      <c r="P33">
        <v>71.11</v>
      </c>
      <c r="Q33">
        <v>14.16</v>
      </c>
      <c r="R33">
        <v>82.95</v>
      </c>
      <c r="S33">
        <v>39.1</v>
      </c>
      <c r="T33">
        <v>15.6</v>
      </c>
      <c r="U33">
        <v>107.3</v>
      </c>
      <c r="V33">
        <v>5.2850000000000001</v>
      </c>
      <c r="W33">
        <v>14.5</v>
      </c>
      <c r="X33">
        <v>13.78</v>
      </c>
      <c r="Y33">
        <v>10.074999999999999</v>
      </c>
      <c r="Z33">
        <v>47.27</v>
      </c>
      <c r="AA33">
        <v>72.08</v>
      </c>
      <c r="AB33">
        <v>48.62</v>
      </c>
      <c r="AC33">
        <v>6.68</v>
      </c>
      <c r="AD33">
        <v>15.89</v>
      </c>
      <c r="AE33">
        <v>2.9159999999999999</v>
      </c>
      <c r="AF33">
        <v>31.26</v>
      </c>
      <c r="AG33">
        <v>253.95</v>
      </c>
      <c r="AH33">
        <v>192.85</v>
      </c>
      <c r="AI33">
        <v>4.2220000000000004</v>
      </c>
      <c r="AJ33">
        <v>190.2</v>
      </c>
      <c r="AK33">
        <v>13.95</v>
      </c>
      <c r="AL33">
        <v>35.015000000000001</v>
      </c>
      <c r="AM33">
        <v>91.22</v>
      </c>
      <c r="AN33">
        <v>82.28</v>
      </c>
      <c r="AO33">
        <v>5.6980000000000004</v>
      </c>
      <c r="AP33">
        <v>98.32</v>
      </c>
      <c r="AQ33">
        <v>50.85</v>
      </c>
      <c r="AR33">
        <v>120.5</v>
      </c>
      <c r="AS33">
        <v>74.709999999999994</v>
      </c>
      <c r="AT33">
        <v>8.6920000000000002</v>
      </c>
      <c r="AU33">
        <v>212.9</v>
      </c>
      <c r="AV33">
        <v>49.195</v>
      </c>
      <c r="AW33">
        <v>20.555</v>
      </c>
      <c r="AX33" s="4">
        <v>152</v>
      </c>
      <c r="AY33" s="7">
        <v>3652.23</v>
      </c>
      <c r="AZ33" s="12">
        <f>(1+0.383/100)^(1/52)-1</f>
        <v>7.3515860305795044E-5</v>
      </c>
      <c r="BA33" s="2">
        <f t="shared" si="3"/>
        <v>-2.9094321914594046E-2</v>
      </c>
      <c r="BB33" s="2">
        <f t="shared" si="131"/>
        <v>-9.4975490196078649E-3</v>
      </c>
      <c r="BC33" s="2">
        <f t="shared" si="132"/>
        <v>2.2162883845126879E-2</v>
      </c>
      <c r="BD33" s="2">
        <f t="shared" si="133"/>
        <v>4.0495474035254775E-2</v>
      </c>
      <c r="BE33" s="2">
        <f t="shared" si="134"/>
        <v>7.2348860257680947E-2</v>
      </c>
      <c r="BF33" s="2">
        <f t="shared" si="135"/>
        <v>1.2944162436548279E-2</v>
      </c>
      <c r="BG33" s="2">
        <f t="shared" si="136"/>
        <v>3.2323232323232309E-2</v>
      </c>
      <c r="BH33" s="2">
        <f t="shared" si="137"/>
        <v>3.7368711995577675E-2</v>
      </c>
      <c r="BI33" s="2">
        <f t="shared" si="138"/>
        <v>-5.2988554472234051E-2</v>
      </c>
      <c r="BJ33" s="2">
        <f t="shared" si="139"/>
        <v>-1.7081169718502376E-2</v>
      </c>
      <c r="BK33" s="2">
        <f t="shared" si="140"/>
        <v>1.0660486674391567E-2</v>
      </c>
      <c r="BL33" s="2">
        <f t="shared" si="8"/>
        <v>-4.1257646891450506E-3</v>
      </c>
      <c r="BM33" s="2">
        <f t="shared" si="9"/>
        <v>6.6127847171197907E-3</v>
      </c>
      <c r="BN33" s="2">
        <f t="shared" si="10"/>
        <v>3.9039999999999964E-2</v>
      </c>
      <c r="BO33" s="2">
        <f t="shared" si="11"/>
        <v>1.0991167811579938E-2</v>
      </c>
      <c r="BP33" s="2">
        <f t="shared" si="12"/>
        <v>4.022820362785251E-2</v>
      </c>
      <c r="BQ33" s="2">
        <f t="shared" si="13"/>
        <v>-1.6666666666666718E-2</v>
      </c>
      <c r="BR33" s="2">
        <f t="shared" si="14"/>
        <v>2.3063640848544731E-2</v>
      </c>
      <c r="BS33" s="2">
        <f t="shared" si="15"/>
        <v>2.3024594453165959E-2</v>
      </c>
      <c r="BT33" s="2">
        <f t="shared" si="16"/>
        <v>1.2658227848101333E-2</v>
      </c>
      <c r="BU33" s="2">
        <f t="shared" si="17"/>
        <v>6.1850569025235114E-2</v>
      </c>
      <c r="BV33" s="2">
        <f t="shared" si="18"/>
        <v>2.0270270270270396E-2</v>
      </c>
      <c r="BW33" s="2">
        <f t="shared" si="19"/>
        <v>1.2569832402234526E-2</v>
      </c>
      <c r="BX33" s="2">
        <f t="shared" si="20"/>
        <v>-5.0541516245488083E-3</v>
      </c>
      <c r="BY33" s="2">
        <f t="shared" si="21"/>
        <v>3.4860557768925382E-3</v>
      </c>
      <c r="BZ33" s="2">
        <f t="shared" si="22"/>
        <v>2.8503046127067E-2</v>
      </c>
      <c r="CA33" s="2">
        <f t="shared" si="23"/>
        <v>1.2786286356610832E-2</v>
      </c>
      <c r="CB33" s="2">
        <f t="shared" si="24"/>
        <v>0</v>
      </c>
      <c r="CC33" s="2">
        <f t="shared" si="25"/>
        <v>-2.9850746268657025E-3</v>
      </c>
      <c r="CD33" s="2">
        <f t="shared" si="26"/>
        <v>2.5236593059938528E-3</v>
      </c>
      <c r="CE33" s="2">
        <f t="shared" si="27"/>
        <v>1.6736401673640211E-2</v>
      </c>
      <c r="CF33" s="2">
        <f t="shared" si="28"/>
        <v>8.7124878993225519E-3</v>
      </c>
      <c r="CG33" s="2">
        <f t="shared" si="29"/>
        <v>6.8588260046286376E-2</v>
      </c>
      <c r="CH33" s="2">
        <f t="shared" si="30"/>
        <v>2.3891691000796467E-2</v>
      </c>
      <c r="CI33" s="2">
        <f t="shared" si="31"/>
        <v>-0.18178294573643405</v>
      </c>
      <c r="CJ33" s="2">
        <f t="shared" si="32"/>
        <v>2.5060630557800945E-2</v>
      </c>
      <c r="CK33" s="2">
        <f t="shared" si="33"/>
        <v>2.19780219780219E-2</v>
      </c>
      <c r="CL33" s="2">
        <f t="shared" si="34"/>
        <v>-1.1015393306030186E-2</v>
      </c>
      <c r="CM33" s="2">
        <f t="shared" si="35"/>
        <v>5.6520731989807782E-2</v>
      </c>
      <c r="CN33" s="2">
        <f t="shared" si="36"/>
        <v>-1.8255578093306246E-2</v>
      </c>
      <c r="CO33" s="2">
        <f t="shared" si="37"/>
        <v>1.7500000000000071E-2</v>
      </c>
      <c r="CP33" s="2">
        <f t="shared" si="38"/>
        <v>3.2556185675278293E-2</v>
      </c>
      <c r="CQ33" s="2">
        <f t="shared" si="39"/>
        <v>5.7357594936708889E-3</v>
      </c>
      <c r="CR33" s="2">
        <f t="shared" si="40"/>
        <v>3.9689387402933596E-2</v>
      </c>
      <c r="CS33" s="2">
        <f t="shared" si="41"/>
        <v>2.007099945385038E-2</v>
      </c>
      <c r="CT33" s="2">
        <f t="shared" si="42"/>
        <v>-1.9404332129963953E-2</v>
      </c>
      <c r="CU33" s="2">
        <f t="shared" si="43"/>
        <v>2.8999516674722114E-2</v>
      </c>
      <c r="CV33" s="2">
        <f t="shared" si="44"/>
        <v>2.9399455953128317E-2</v>
      </c>
      <c r="CW33" s="2">
        <f t="shared" si="45"/>
        <v>-1.2490992073024287E-2</v>
      </c>
      <c r="CX33" s="2">
        <f t="shared" si="46"/>
        <v>7.3825503355704702E-2</v>
      </c>
      <c r="CY33" s="10">
        <f t="shared" si="4"/>
        <v>1.3075956494844831E-2</v>
      </c>
      <c r="CZ33" s="3">
        <f t="shared" si="5"/>
        <v>-2.9167837774899841E-2</v>
      </c>
      <c r="DA33" s="3">
        <f t="shared" si="141"/>
        <v>-9.57106487991366E-3</v>
      </c>
      <c r="DB33" s="3">
        <f t="shared" si="142"/>
        <v>2.2089367984821084E-2</v>
      </c>
      <c r="DC33" s="3">
        <f t="shared" si="143"/>
        <v>4.042195817494898E-2</v>
      </c>
      <c r="DD33" s="3">
        <f t="shared" si="144"/>
        <v>7.2275344397375152E-2</v>
      </c>
      <c r="DE33" s="3">
        <f t="shared" si="145"/>
        <v>1.2870646576242484E-2</v>
      </c>
      <c r="DF33" s="3">
        <f t="shared" si="47"/>
        <v>3.2249716462926514E-2</v>
      </c>
      <c r="DG33" s="3">
        <f t="shared" si="48"/>
        <v>3.729519613527188E-2</v>
      </c>
      <c r="DH33" s="3">
        <f t="shared" si="49"/>
        <v>-5.3062070332539846E-2</v>
      </c>
      <c r="DI33" s="3">
        <f t="shared" si="50"/>
        <v>-1.7154685578808171E-2</v>
      </c>
      <c r="DJ33" s="3">
        <f t="shared" si="51"/>
        <v>1.0586970814085772E-2</v>
      </c>
      <c r="DK33" s="3">
        <f t="shared" si="52"/>
        <v>-4.1992805494508456E-3</v>
      </c>
      <c r="DL33" s="3">
        <f t="shared" si="53"/>
        <v>6.5392688568139956E-3</v>
      </c>
      <c r="DM33" s="3">
        <f t="shared" si="54"/>
        <v>3.8966484139694169E-2</v>
      </c>
      <c r="DN33" s="3">
        <f t="shared" si="55"/>
        <v>1.0917651951274143E-2</v>
      </c>
      <c r="DO33" s="3">
        <f t="shared" si="56"/>
        <v>4.0154687767546715E-2</v>
      </c>
      <c r="DP33" s="3">
        <f t="shared" si="57"/>
        <v>-1.6740182526972514E-2</v>
      </c>
      <c r="DQ33" s="3">
        <f t="shared" si="58"/>
        <v>2.2990124988238936E-2</v>
      </c>
      <c r="DR33" s="3">
        <f t="shared" si="59"/>
        <v>2.2951078592860163E-2</v>
      </c>
      <c r="DS33" s="3">
        <f t="shared" si="60"/>
        <v>1.2584711987795538E-2</v>
      </c>
      <c r="DT33" s="3">
        <f t="shared" si="61"/>
        <v>6.1777053164929319E-2</v>
      </c>
      <c r="DU33" s="3">
        <f t="shared" si="62"/>
        <v>2.0196754409964601E-2</v>
      </c>
      <c r="DV33" s="3">
        <f t="shared" si="63"/>
        <v>1.2496316541928731E-2</v>
      </c>
      <c r="DW33" s="3">
        <f t="shared" si="64"/>
        <v>-5.1276674848546033E-3</v>
      </c>
      <c r="DX33" s="3">
        <f t="shared" si="65"/>
        <v>3.4125399165867432E-3</v>
      </c>
      <c r="DY33" s="3">
        <f t="shared" si="66"/>
        <v>2.8429530266761205E-2</v>
      </c>
      <c r="DZ33" s="3">
        <f t="shared" si="67"/>
        <v>1.2712770496305037E-2</v>
      </c>
      <c r="EA33" s="3">
        <f t="shared" si="68"/>
        <v>-7.3515860305795044E-5</v>
      </c>
      <c r="EB33" s="3">
        <f t="shared" si="69"/>
        <v>-3.0585904871714975E-3</v>
      </c>
      <c r="EC33" s="3">
        <f t="shared" si="70"/>
        <v>2.4501434456880578E-3</v>
      </c>
      <c r="ED33" s="3">
        <f t="shared" si="71"/>
        <v>1.6662885813334416E-2</v>
      </c>
      <c r="EE33" s="3">
        <f t="shared" si="72"/>
        <v>8.6389720390167568E-3</v>
      </c>
      <c r="EF33" s="3">
        <f t="shared" si="73"/>
        <v>6.8514744185980581E-2</v>
      </c>
      <c r="EG33" s="3">
        <f t="shared" si="74"/>
        <v>2.3818175140490672E-2</v>
      </c>
      <c r="EH33" s="3">
        <f t="shared" si="75"/>
        <v>-0.18185646159673985</v>
      </c>
      <c r="EI33" s="3">
        <f t="shared" si="76"/>
        <v>2.498711469749515E-2</v>
      </c>
      <c r="EJ33" s="3">
        <f t="shared" si="77"/>
        <v>2.1904506117716105E-2</v>
      </c>
      <c r="EK33" s="3">
        <f t="shared" si="78"/>
        <v>-1.1088909166335981E-2</v>
      </c>
      <c r="EL33" s="3">
        <f t="shared" si="79"/>
        <v>5.6447216129501987E-2</v>
      </c>
      <c r="EM33" s="3">
        <f t="shared" si="80"/>
        <v>-1.8329093953612041E-2</v>
      </c>
      <c r="EN33" s="3">
        <f t="shared" si="81"/>
        <v>1.7426484139694276E-2</v>
      </c>
      <c r="EO33" s="3">
        <f t="shared" si="82"/>
        <v>3.2482669814972498E-2</v>
      </c>
      <c r="EP33" s="3">
        <f t="shared" si="83"/>
        <v>5.6622436333650938E-3</v>
      </c>
      <c r="EQ33" s="3">
        <f t="shared" si="84"/>
        <v>3.9615871542627801E-2</v>
      </c>
      <c r="ER33" s="3">
        <f t="shared" si="85"/>
        <v>1.9997483593544585E-2</v>
      </c>
      <c r="ES33" s="3">
        <f t="shared" si="86"/>
        <v>-1.9477847990269748E-2</v>
      </c>
      <c r="ET33" s="3">
        <f t="shared" si="87"/>
        <v>2.8926000814416319E-2</v>
      </c>
      <c r="EU33" s="3">
        <f t="shared" si="88"/>
        <v>2.9325940092822522E-2</v>
      </c>
      <c r="EV33" s="3">
        <f t="shared" si="89"/>
        <v>-1.2564507933330082E-2</v>
      </c>
      <c r="EW33" s="18">
        <f t="shared" si="90"/>
        <v>7.3751987495398907E-2</v>
      </c>
      <c r="EX33" s="11">
        <f t="shared" si="91"/>
        <v>1.3002440634539036E-2</v>
      </c>
      <c r="EY33" s="21">
        <f t="shared" si="6"/>
        <v>9.4925470774568435E-3</v>
      </c>
      <c r="EZ33" s="21">
        <f t="shared" si="146"/>
        <v>3.942385296675315E-3</v>
      </c>
      <c r="FA33" s="21">
        <f t="shared" si="147"/>
        <v>1.1687833123273272E-2</v>
      </c>
      <c r="FB33" s="21">
        <f t="shared" si="148"/>
        <v>1.6991033167180102E-2</v>
      </c>
      <c r="FC33" s="21">
        <f t="shared" si="149"/>
        <v>2.4834055479235877E-2</v>
      </c>
      <c r="FD33" s="21">
        <f t="shared" si="150"/>
        <v>1.5429879569579825E-2</v>
      </c>
      <c r="FE33" s="21">
        <f t="shared" si="151"/>
        <v>2.3825802310950654E-2</v>
      </c>
      <c r="FF33" s="21">
        <f t="shared" si="152"/>
        <v>1.4859221178396964E-2</v>
      </c>
      <c r="FG33" s="21">
        <f t="shared" si="153"/>
        <v>1.2761718307440145E-2</v>
      </c>
      <c r="FH33" s="21">
        <f t="shared" si="154"/>
        <v>1.0546947325052541E-2</v>
      </c>
      <c r="FI33" s="21">
        <f t="shared" si="155"/>
        <v>1.2671377780363523E-2</v>
      </c>
      <c r="FJ33" s="21">
        <f t="shared" si="92"/>
        <v>1.2958613630889994E-2</v>
      </c>
      <c r="FK33" s="21">
        <f t="shared" si="93"/>
        <v>1.344295704874012E-2</v>
      </c>
      <c r="FL33" s="21">
        <f t="shared" si="94"/>
        <v>1.2815625291895987E-2</v>
      </c>
      <c r="FM33" s="21">
        <f t="shared" si="95"/>
        <v>8.2671043071786895E-3</v>
      </c>
      <c r="FN33" s="21">
        <f t="shared" si="96"/>
        <v>1.0849534774769621E-2</v>
      </c>
      <c r="FO33" s="21">
        <f t="shared" si="97"/>
        <v>1.427981383700317E-2</v>
      </c>
      <c r="FP33" s="21">
        <f t="shared" si="98"/>
        <v>1.8921574649390711E-2</v>
      </c>
      <c r="FQ33" s="21">
        <f t="shared" si="99"/>
        <v>1.6120993668138496E-2</v>
      </c>
      <c r="FR33" s="21">
        <f t="shared" si="100"/>
        <v>8.218234412645917E-3</v>
      </c>
      <c r="FS33" s="21">
        <f t="shared" si="101"/>
        <v>7.7113691050632637E-3</v>
      </c>
      <c r="FT33" s="21">
        <f t="shared" si="102"/>
        <v>1.8233236882661145E-2</v>
      </c>
      <c r="FU33" s="21">
        <f t="shared" si="103"/>
        <v>1.4449736158168925E-2</v>
      </c>
      <c r="FV33" s="21">
        <f t="shared" si="104"/>
        <v>9.356565236558527E-3</v>
      </c>
      <c r="FW33" s="21">
        <f t="shared" si="105"/>
        <v>1.5492872893046062E-2</v>
      </c>
      <c r="FX33" s="21">
        <f t="shared" si="106"/>
        <v>1.0664254743628879E-2</v>
      </c>
      <c r="FY33" s="21">
        <f t="shared" si="107"/>
        <v>1.1361227723157482E-2</v>
      </c>
      <c r="FZ33" s="21">
        <f t="shared" si="108"/>
        <v>1.3228470764255252E-2</v>
      </c>
      <c r="GA33" s="21">
        <f t="shared" si="109"/>
        <v>1.0428636092444869E-2</v>
      </c>
      <c r="GB33" s="21">
        <f t="shared" si="110"/>
        <v>1.3926974684979198E-2</v>
      </c>
      <c r="GC33" s="21">
        <f t="shared" si="111"/>
        <v>1.3081290646102401E-2</v>
      </c>
      <c r="GD33" s="21">
        <f t="shared" si="112"/>
        <v>8.8627948871267646E-3</v>
      </c>
      <c r="GE33" s="21">
        <f t="shared" si="113"/>
        <v>2.0388859691100186E-2</v>
      </c>
      <c r="GF33" s="21">
        <f t="shared" si="114"/>
        <v>1.1653936286386533E-2</v>
      </c>
      <c r="GG33" s="21">
        <f t="shared" si="115"/>
        <v>7.3081224432192254E-3</v>
      </c>
      <c r="GH33" s="21">
        <f t="shared" si="116"/>
        <v>1.0740548458213532E-2</v>
      </c>
      <c r="GI33" s="21">
        <f t="shared" si="117"/>
        <v>9.6524028626065097E-3</v>
      </c>
      <c r="GJ33" s="21">
        <f t="shared" si="118"/>
        <v>1.9693020873822967E-2</v>
      </c>
      <c r="GK33" s="21">
        <f t="shared" si="119"/>
        <v>1.9713349280835787E-2</v>
      </c>
      <c r="GL33" s="21">
        <f t="shared" si="120"/>
        <v>9.7411444911735916E-3</v>
      </c>
      <c r="GM33" s="21">
        <f t="shared" si="121"/>
        <v>1.4409243158018267E-2</v>
      </c>
      <c r="GN33" s="21">
        <f t="shared" si="122"/>
        <v>1.2589326687156134E-2</v>
      </c>
      <c r="GO33" s="21">
        <f t="shared" si="123"/>
        <v>1.6671576007146759E-2</v>
      </c>
      <c r="GP33" s="21">
        <f t="shared" si="124"/>
        <v>1.3692380535500936E-2</v>
      </c>
      <c r="GQ33" s="21">
        <f t="shared" si="125"/>
        <v>1.6816718915410724E-2</v>
      </c>
      <c r="GR33" s="21">
        <f t="shared" si="126"/>
        <v>8.9129868584250614E-3</v>
      </c>
      <c r="GS33" s="21">
        <f t="shared" si="127"/>
        <v>6.4942647655904144E-3</v>
      </c>
      <c r="GT33" s="21">
        <f t="shared" si="128"/>
        <v>6.5434186544214672E-3</v>
      </c>
      <c r="GU33" s="21">
        <f t="shared" si="129"/>
        <v>1.8725135547415259E-2</v>
      </c>
      <c r="GV33" s="22">
        <f t="shared" si="130"/>
        <v>1.8912384477751343E-2</v>
      </c>
      <c r="GW33" s="22">
        <f t="shared" si="130"/>
        <v>1.3002440634539036E-2</v>
      </c>
      <c r="GX33" s="3">
        <f>CZ33-EY33</f>
        <v>-3.8660384852356684E-2</v>
      </c>
      <c r="GY33" s="3">
        <f>DA33-EZ33</f>
        <v>-1.3513450176588976E-2</v>
      </c>
      <c r="GZ33" s="3">
        <f>DB33-FA33</f>
        <v>1.0401534861547813E-2</v>
      </c>
      <c r="HA33" s="3">
        <f>DC33-FB33</f>
        <v>2.3430925007768878E-2</v>
      </c>
      <c r="HB33" s="3">
        <f>DD33-FC33</f>
        <v>4.7441288918139271E-2</v>
      </c>
      <c r="HC33" s="3">
        <f>DE33-FD33</f>
        <v>-2.559232993337341E-3</v>
      </c>
      <c r="HD33" s="3">
        <f>DF33-FE33</f>
        <v>8.4239141519758601E-3</v>
      </c>
      <c r="HE33" s="3">
        <f>DG33-FF33</f>
        <v>2.2435974956874917E-2</v>
      </c>
      <c r="HF33" s="3">
        <f>DH33-FG33</f>
        <v>-6.5823788639979994E-2</v>
      </c>
      <c r="HG33" s="3">
        <f>DI33-FH33</f>
        <v>-2.7701632903860712E-2</v>
      </c>
      <c r="HH33" s="3">
        <f>DJ33-FI33</f>
        <v>-2.084406966277751E-3</v>
      </c>
      <c r="HI33" s="3">
        <f>DK33-FJ33</f>
        <v>-1.7157894180340839E-2</v>
      </c>
      <c r="HJ33" s="3">
        <f>DL33-FK33</f>
        <v>-6.9036881919261241E-3</v>
      </c>
      <c r="HK33" s="3">
        <f>DM33-FL33</f>
        <v>2.6150858847798181E-2</v>
      </c>
      <c r="HL33" s="3">
        <f>DN33-FM33</f>
        <v>2.6505476440954537E-3</v>
      </c>
      <c r="HM33" s="3">
        <f>DO33-FN33</f>
        <v>2.9305152992777094E-2</v>
      </c>
      <c r="HN33" s="3">
        <f>DP33-FO33</f>
        <v>-3.1019996363975684E-2</v>
      </c>
      <c r="HO33" s="3">
        <f>DQ33-FP33</f>
        <v>4.0685503388482244E-3</v>
      </c>
      <c r="HP33" s="3">
        <f>DR33-FQ33</f>
        <v>6.8300849247216674E-3</v>
      </c>
      <c r="HQ33" s="3">
        <f>DS33-FR33</f>
        <v>4.3664775751496212E-3</v>
      </c>
      <c r="HR33" s="3">
        <f>DT33-FS33</f>
        <v>5.4065684059866052E-2</v>
      </c>
      <c r="HS33" s="3">
        <f>DU33-FT33</f>
        <v>1.9635175273034558E-3</v>
      </c>
      <c r="HT33" s="3">
        <f>DV33-FU33</f>
        <v>-1.9534196162401939E-3</v>
      </c>
      <c r="HU33" s="3">
        <f>DW33-FV33</f>
        <v>-1.448423272141313E-2</v>
      </c>
      <c r="HV33" s="3">
        <f>DX33-FW33</f>
        <v>-1.2080332976459319E-2</v>
      </c>
      <c r="HW33" s="3">
        <f>DY33-FX33</f>
        <v>1.7765275523132326E-2</v>
      </c>
      <c r="HX33" s="3">
        <f>DZ33-FY33</f>
        <v>1.3515427731475554E-3</v>
      </c>
      <c r="HY33" s="3">
        <f>EA33-FZ33</f>
        <v>-1.3301986624561047E-2</v>
      </c>
      <c r="HZ33" s="3">
        <f>EB33-GA33</f>
        <v>-1.3487226579616367E-2</v>
      </c>
      <c r="IA33" s="3">
        <f>EC33-GB33</f>
        <v>-1.1476831239291141E-2</v>
      </c>
      <c r="IB33" s="3">
        <f>ED33-GC33</f>
        <v>3.5815951672320146E-3</v>
      </c>
      <c r="IC33" s="3">
        <f>EE33-GD33</f>
        <v>-2.2382284811000783E-4</v>
      </c>
      <c r="ID33" s="3">
        <f>EF33-GE33</f>
        <v>4.8125884494880394E-2</v>
      </c>
      <c r="IE33" s="3">
        <f>EG33-GF33</f>
        <v>1.2164238854104139E-2</v>
      </c>
      <c r="IF33" s="3">
        <f>EH33-GG33</f>
        <v>-0.18916458403995906</v>
      </c>
      <c r="IG33" s="3">
        <f>EI33-GH33</f>
        <v>1.4246566239281618E-2</v>
      </c>
      <c r="IH33" s="3">
        <f>EJ33-GI33</f>
        <v>1.2252103255109595E-2</v>
      </c>
      <c r="II33" s="3">
        <f>EK33-GJ33</f>
        <v>-3.0781930040158948E-2</v>
      </c>
      <c r="IJ33" s="3">
        <f>EL33-GK33</f>
        <v>3.6733866848666197E-2</v>
      </c>
      <c r="IK33" s="3">
        <f>EM33-GL33</f>
        <v>-2.8070238444785633E-2</v>
      </c>
      <c r="IL33" s="3">
        <f>EN33-GM33</f>
        <v>3.0172409816760087E-3</v>
      </c>
      <c r="IM33" s="3">
        <f>EO33-GN33</f>
        <v>1.9893343127816362E-2</v>
      </c>
      <c r="IN33" s="3">
        <f>EP33-GO33</f>
        <v>-1.1009332373781665E-2</v>
      </c>
      <c r="IO33" s="3">
        <f>EQ33-GP33</f>
        <v>2.5923491007126865E-2</v>
      </c>
      <c r="IP33" s="3">
        <f>ER33-GQ33</f>
        <v>3.1807646781338607E-3</v>
      </c>
      <c r="IQ33" s="3">
        <f>ES33-GR33</f>
        <v>-2.8390834848694809E-2</v>
      </c>
      <c r="IR33" s="3">
        <f>ET33-GS33</f>
        <v>2.2431736048825906E-2</v>
      </c>
      <c r="IS33" s="3">
        <f>EU33-GT33</f>
        <v>2.2782521438401055E-2</v>
      </c>
      <c r="IT33" s="3">
        <f>EV33-GU33</f>
        <v>-3.1289643480745338E-2</v>
      </c>
      <c r="IU33" s="3">
        <f>EW33-GV33</f>
        <v>5.4839603017647565E-2</v>
      </c>
      <c r="IV33" s="3">
        <f t="shared" si="7"/>
        <v>0</v>
      </c>
    </row>
    <row r="34" spans="1:256" x14ac:dyDescent="0.2">
      <c r="A34">
        <v>105.2</v>
      </c>
      <c r="B34">
        <v>16.27</v>
      </c>
      <c r="C34">
        <v>187</v>
      </c>
      <c r="D34">
        <v>111.45</v>
      </c>
      <c r="E34">
        <v>87.17</v>
      </c>
      <c r="F34">
        <v>202.85</v>
      </c>
      <c r="G34">
        <v>157.6</v>
      </c>
      <c r="H34">
        <v>97.01</v>
      </c>
      <c r="I34">
        <v>116</v>
      </c>
      <c r="J34">
        <v>7.33</v>
      </c>
      <c r="K34">
        <v>89.57</v>
      </c>
      <c r="L34">
        <v>70.53</v>
      </c>
      <c r="M34">
        <v>65.760000000000005</v>
      </c>
      <c r="N34">
        <v>31.48</v>
      </c>
      <c r="O34">
        <v>25.475000000000001</v>
      </c>
      <c r="P34">
        <v>73.25</v>
      </c>
      <c r="Q34">
        <v>14.51</v>
      </c>
      <c r="R34">
        <v>85.83</v>
      </c>
      <c r="S34">
        <v>40.215000000000003</v>
      </c>
      <c r="T34">
        <v>15.64</v>
      </c>
      <c r="U34">
        <v>108</v>
      </c>
      <c r="V34">
        <v>5.375</v>
      </c>
      <c r="W34">
        <v>14.635</v>
      </c>
      <c r="X34">
        <v>14.38</v>
      </c>
      <c r="Y34">
        <v>10.365</v>
      </c>
      <c r="Z34">
        <v>48.475000000000001</v>
      </c>
      <c r="AA34">
        <v>69.77</v>
      </c>
      <c r="AB34">
        <v>45.7</v>
      </c>
      <c r="AC34">
        <v>6.859</v>
      </c>
      <c r="AD34">
        <v>15.755000000000001</v>
      </c>
      <c r="AE34">
        <v>2.85</v>
      </c>
      <c r="AF34">
        <v>31.15</v>
      </c>
      <c r="AG34">
        <v>258.14999999999998</v>
      </c>
      <c r="AH34">
        <v>194.85</v>
      </c>
      <c r="AI34">
        <v>4.3220000000000001</v>
      </c>
      <c r="AJ34">
        <v>192.6</v>
      </c>
      <c r="AK34">
        <v>14.29</v>
      </c>
      <c r="AL34">
        <v>35.774999999999999</v>
      </c>
      <c r="AM34">
        <v>91.34</v>
      </c>
      <c r="AN34">
        <v>79.02</v>
      </c>
      <c r="AO34">
        <v>5.7110000000000003</v>
      </c>
      <c r="AP34">
        <v>98.85</v>
      </c>
      <c r="AQ34">
        <v>49.825000000000003</v>
      </c>
      <c r="AR34">
        <v>124.2</v>
      </c>
      <c r="AS34">
        <v>74.94</v>
      </c>
      <c r="AT34">
        <v>8.891</v>
      </c>
      <c r="AU34">
        <v>216.05</v>
      </c>
      <c r="AV34">
        <v>49.42</v>
      </c>
      <c r="AW34">
        <v>21.74</v>
      </c>
      <c r="AX34" s="4">
        <v>162.94999999999999</v>
      </c>
      <c r="AY34" s="7">
        <v>3689.96</v>
      </c>
      <c r="AZ34" s="12">
        <f>(1+0.364/100)^(1/52)-1</f>
        <v>6.9875349484327387E-5</v>
      </c>
      <c r="BA34" s="2">
        <f t="shared" si="3"/>
        <v>1.6916384726921141E-2</v>
      </c>
      <c r="BB34" s="2">
        <f t="shared" si="131"/>
        <v>6.495515001546659E-3</v>
      </c>
      <c r="BC34" s="2">
        <f t="shared" si="132"/>
        <v>-2.298850574712652E-2</v>
      </c>
      <c r="BD34" s="2">
        <f t="shared" si="133"/>
        <v>2.0604395604395531E-2</v>
      </c>
      <c r="BE34" s="2">
        <f t="shared" si="134"/>
        <v>7.0471349353049551E-3</v>
      </c>
      <c r="BF34" s="2">
        <f t="shared" si="135"/>
        <v>1.6537208719619167E-2</v>
      </c>
      <c r="BG34" s="2">
        <f t="shared" si="136"/>
        <v>2.8049575994781417E-2</v>
      </c>
      <c r="BH34" s="2">
        <f t="shared" si="137"/>
        <v>3.389107961206439E-2</v>
      </c>
      <c r="BI34" s="2">
        <f t="shared" si="138"/>
        <v>3.8495971351835356E-2</v>
      </c>
      <c r="BJ34" s="2">
        <f t="shared" si="139"/>
        <v>1.9046295009036651E-2</v>
      </c>
      <c r="BK34" s="2">
        <f t="shared" si="140"/>
        <v>2.6943361614308659E-2</v>
      </c>
      <c r="BL34" s="2">
        <f t="shared" si="8"/>
        <v>7.5714285714285623E-3</v>
      </c>
      <c r="BM34" s="2">
        <f t="shared" si="9"/>
        <v>-3.9999999999999925E-2</v>
      </c>
      <c r="BN34" s="2">
        <f t="shared" si="10"/>
        <v>-3.0489682784108352E-2</v>
      </c>
      <c r="BO34" s="2">
        <f t="shared" si="11"/>
        <v>-1.0871675402834291E-2</v>
      </c>
      <c r="BP34" s="2">
        <f t="shared" si="12"/>
        <v>3.0094220222190993E-2</v>
      </c>
      <c r="BQ34" s="2">
        <f t="shared" si="13"/>
        <v>2.4717514124293682E-2</v>
      </c>
      <c r="BR34" s="2">
        <f t="shared" si="14"/>
        <v>3.4719710669077752E-2</v>
      </c>
      <c r="BS34" s="2">
        <f t="shared" si="15"/>
        <v>2.8516624040920702E-2</v>
      </c>
      <c r="BT34" s="2">
        <f t="shared" si="16"/>
        <v>2.564102564102555E-3</v>
      </c>
      <c r="BU34" s="2">
        <f t="shared" si="17"/>
        <v>6.5237651444547406E-3</v>
      </c>
      <c r="BV34" s="2">
        <f t="shared" si="18"/>
        <v>1.7029328287606393E-2</v>
      </c>
      <c r="BW34" s="2">
        <f t="shared" si="19"/>
        <v>9.3103448275861922E-3</v>
      </c>
      <c r="BX34" s="2">
        <f t="shared" si="20"/>
        <v>4.3541364296081353E-2</v>
      </c>
      <c r="BY34" s="2">
        <f t="shared" si="21"/>
        <v>2.8784119106699757E-2</v>
      </c>
      <c r="BZ34" s="2">
        <f t="shared" si="22"/>
        <v>2.5491855299344168E-2</v>
      </c>
      <c r="CA34" s="2">
        <f t="shared" si="23"/>
        <v>-3.2047724750277506E-2</v>
      </c>
      <c r="CB34" s="2">
        <f t="shared" si="24"/>
        <v>-6.0057589469354022E-2</v>
      </c>
      <c r="CC34" s="2">
        <f t="shared" si="25"/>
        <v>2.6796407185628812E-2</v>
      </c>
      <c r="CD34" s="2">
        <f t="shared" si="26"/>
        <v>-8.4959093769666483E-3</v>
      </c>
      <c r="CE34" s="2">
        <f t="shared" si="27"/>
        <v>-2.2633744855967031E-2</v>
      </c>
      <c r="CF34" s="2">
        <f t="shared" si="28"/>
        <v>-3.5188739603327912E-3</v>
      </c>
      <c r="CG34" s="2">
        <f t="shared" si="29"/>
        <v>1.6538688718251482E-2</v>
      </c>
      <c r="CH34" s="2">
        <f t="shared" si="30"/>
        <v>1.0370754472387889E-2</v>
      </c>
      <c r="CI34" s="2">
        <f t="shared" si="31"/>
        <v>2.3685457129322574E-2</v>
      </c>
      <c r="CJ34" s="2">
        <f t="shared" si="32"/>
        <v>1.2618296529968376E-2</v>
      </c>
      <c r="CK34" s="2">
        <f t="shared" si="33"/>
        <v>2.4372759856630788E-2</v>
      </c>
      <c r="CL34" s="2">
        <f t="shared" si="34"/>
        <v>2.1704983578466397E-2</v>
      </c>
      <c r="CM34" s="2">
        <f t="shared" si="35"/>
        <v>1.315500986625695E-3</v>
      </c>
      <c r="CN34" s="2">
        <f t="shared" si="36"/>
        <v>-3.9620807000486202E-2</v>
      </c>
      <c r="CO34" s="2">
        <f t="shared" si="37"/>
        <v>2.2815022815023678E-3</v>
      </c>
      <c r="CP34" s="2">
        <f t="shared" si="38"/>
        <v>5.390561432058627E-3</v>
      </c>
      <c r="CQ34" s="2">
        <f t="shared" si="39"/>
        <v>-2.015732546705995E-2</v>
      </c>
      <c r="CR34" s="2">
        <f t="shared" si="40"/>
        <v>3.0705394190871482E-2</v>
      </c>
      <c r="CS34" s="2">
        <f t="shared" si="41"/>
        <v>3.0785704724936025E-3</v>
      </c>
      <c r="CT34" s="2">
        <f t="shared" si="42"/>
        <v>2.2894615738610291E-2</v>
      </c>
      <c r="CU34" s="2">
        <f t="shared" si="43"/>
        <v>1.4795678722404837E-2</v>
      </c>
      <c r="CV34" s="2">
        <f t="shared" si="44"/>
        <v>4.5736355320662447E-3</v>
      </c>
      <c r="CW34" s="2">
        <f t="shared" si="45"/>
        <v>5.765020676234478E-2</v>
      </c>
      <c r="CX34" s="2">
        <f t="shared" si="46"/>
        <v>7.2039473684210487E-2</v>
      </c>
      <c r="CY34" s="10">
        <f t="shared" si="4"/>
        <v>1.0330674683686425E-2</v>
      </c>
      <c r="CZ34" s="3">
        <f t="shared" si="5"/>
        <v>1.6846509377436814E-2</v>
      </c>
      <c r="DA34" s="3">
        <f t="shared" si="141"/>
        <v>6.4256396520623316E-3</v>
      </c>
      <c r="DB34" s="3">
        <f t="shared" si="142"/>
        <v>-2.3058381096610847E-2</v>
      </c>
      <c r="DC34" s="3">
        <f t="shared" si="143"/>
        <v>2.0534520254911204E-2</v>
      </c>
      <c r="DD34" s="3">
        <f t="shared" si="144"/>
        <v>6.9772595858206277E-3</v>
      </c>
      <c r="DE34" s="3">
        <f t="shared" si="145"/>
        <v>1.646733337013484E-2</v>
      </c>
      <c r="DF34" s="3">
        <f t="shared" si="47"/>
        <v>2.797970064529709E-2</v>
      </c>
      <c r="DG34" s="3">
        <f t="shared" si="48"/>
        <v>3.3821204262580062E-2</v>
      </c>
      <c r="DH34" s="3">
        <f t="shared" si="49"/>
        <v>3.8426096002351029E-2</v>
      </c>
      <c r="DI34" s="3">
        <f t="shared" si="50"/>
        <v>1.8976419659552324E-2</v>
      </c>
      <c r="DJ34" s="3">
        <f t="shared" si="51"/>
        <v>2.6873486264824331E-2</v>
      </c>
      <c r="DK34" s="3">
        <f t="shared" si="52"/>
        <v>7.5015532219442349E-3</v>
      </c>
      <c r="DL34" s="3">
        <f t="shared" si="53"/>
        <v>-4.0069875349484252E-2</v>
      </c>
      <c r="DM34" s="3">
        <f t="shared" si="54"/>
        <v>-3.0559558133592679E-2</v>
      </c>
      <c r="DN34" s="3">
        <f t="shared" si="55"/>
        <v>-1.0941550752318618E-2</v>
      </c>
      <c r="DO34" s="3">
        <f t="shared" si="56"/>
        <v>3.0024344872706665E-2</v>
      </c>
      <c r="DP34" s="3">
        <f t="shared" si="57"/>
        <v>2.4647638774809355E-2</v>
      </c>
      <c r="DQ34" s="3">
        <f t="shared" si="58"/>
        <v>3.4649835319593425E-2</v>
      </c>
      <c r="DR34" s="3">
        <f t="shared" si="59"/>
        <v>2.8446748691436374E-2</v>
      </c>
      <c r="DS34" s="3">
        <f t="shared" si="60"/>
        <v>2.4942272146182276E-3</v>
      </c>
      <c r="DT34" s="3">
        <f t="shared" si="61"/>
        <v>6.4538897949704133E-3</v>
      </c>
      <c r="DU34" s="3">
        <f t="shared" si="62"/>
        <v>1.6959452938122066E-2</v>
      </c>
      <c r="DV34" s="3">
        <f t="shared" si="63"/>
        <v>9.2404694781018648E-3</v>
      </c>
      <c r="DW34" s="3">
        <f t="shared" si="64"/>
        <v>4.3471488946597026E-2</v>
      </c>
      <c r="DX34" s="3">
        <f t="shared" si="65"/>
        <v>2.871424375721543E-2</v>
      </c>
      <c r="DY34" s="3">
        <f t="shared" si="66"/>
        <v>2.5421979949859841E-2</v>
      </c>
      <c r="DZ34" s="3">
        <f t="shared" si="67"/>
        <v>-3.2117600099761834E-2</v>
      </c>
      <c r="EA34" s="3">
        <f t="shared" si="68"/>
        <v>-6.012746481883835E-2</v>
      </c>
      <c r="EB34" s="3">
        <f t="shared" si="69"/>
        <v>2.6726531836144485E-2</v>
      </c>
      <c r="EC34" s="3">
        <f t="shared" si="70"/>
        <v>-8.5657847264509757E-3</v>
      </c>
      <c r="ED34" s="3">
        <f t="shared" si="71"/>
        <v>-2.2703620205451358E-2</v>
      </c>
      <c r="EE34" s="3">
        <f t="shared" si="72"/>
        <v>-3.5887493098171186E-3</v>
      </c>
      <c r="EF34" s="3">
        <f t="shared" si="73"/>
        <v>1.6468813368767155E-2</v>
      </c>
      <c r="EG34" s="3">
        <f t="shared" si="74"/>
        <v>1.0300879122903561E-2</v>
      </c>
      <c r="EH34" s="3">
        <f t="shared" si="75"/>
        <v>2.3615581779838246E-2</v>
      </c>
      <c r="EI34" s="3">
        <f t="shared" si="76"/>
        <v>1.2548421180484048E-2</v>
      </c>
      <c r="EJ34" s="3">
        <f t="shared" si="77"/>
        <v>2.4302884507146461E-2</v>
      </c>
      <c r="EK34" s="3">
        <f t="shared" si="78"/>
        <v>2.163510822898207E-2</v>
      </c>
      <c r="EL34" s="3">
        <f t="shared" si="79"/>
        <v>1.2456256371413676E-3</v>
      </c>
      <c r="EM34" s="3">
        <f t="shared" si="80"/>
        <v>-3.969068234997053E-2</v>
      </c>
      <c r="EN34" s="3">
        <f t="shared" si="81"/>
        <v>2.2116269320180404E-3</v>
      </c>
      <c r="EO34" s="3">
        <f t="shared" si="82"/>
        <v>5.3206860825742996E-3</v>
      </c>
      <c r="EP34" s="3">
        <f t="shared" si="83"/>
        <v>-2.0227200816544277E-2</v>
      </c>
      <c r="EQ34" s="3">
        <f t="shared" si="84"/>
        <v>3.0635518841387155E-2</v>
      </c>
      <c r="ER34" s="3">
        <f t="shared" si="85"/>
        <v>3.0086951230092751E-3</v>
      </c>
      <c r="ES34" s="3">
        <f t="shared" si="86"/>
        <v>2.2824740389125964E-2</v>
      </c>
      <c r="ET34" s="3">
        <f t="shared" si="87"/>
        <v>1.472580337292051E-2</v>
      </c>
      <c r="EU34" s="3">
        <f t="shared" si="88"/>
        <v>4.5037601825819173E-3</v>
      </c>
      <c r="EV34" s="3">
        <f t="shared" si="89"/>
        <v>5.7580331412860453E-2</v>
      </c>
      <c r="EW34" s="18">
        <f t="shared" si="90"/>
        <v>7.1969598334726159E-2</v>
      </c>
      <c r="EX34" s="11">
        <f t="shared" si="91"/>
        <v>1.0260799334202098E-2</v>
      </c>
      <c r="EY34" s="21">
        <f t="shared" si="6"/>
        <v>7.0361149821193915E-3</v>
      </c>
      <c r="EZ34" s="21">
        <f t="shared" si="146"/>
        <v>3.0157655262081804E-3</v>
      </c>
      <c r="FA34" s="21">
        <f t="shared" si="147"/>
        <v>9.7944327093292087E-3</v>
      </c>
      <c r="FB34" s="21">
        <f t="shared" si="148"/>
        <v>1.3751711912364869E-2</v>
      </c>
      <c r="FC34" s="21">
        <f t="shared" si="149"/>
        <v>2.10759797797575E-2</v>
      </c>
      <c r="FD34" s="21">
        <f t="shared" si="150"/>
        <v>1.262048409115848E-2</v>
      </c>
      <c r="FE34" s="21">
        <f t="shared" si="151"/>
        <v>2.0282407921286071E-2</v>
      </c>
      <c r="FF34" s="21">
        <f t="shared" si="152"/>
        <v>1.153778406392557E-2</v>
      </c>
      <c r="FG34" s="21">
        <f t="shared" si="153"/>
        <v>9.6454735346036269E-3</v>
      </c>
      <c r="FH34" s="21">
        <f t="shared" si="154"/>
        <v>7.9758976874420209E-3</v>
      </c>
      <c r="FI34" s="21">
        <f t="shared" si="155"/>
        <v>1.0207985366594688E-2</v>
      </c>
      <c r="FJ34" s="21">
        <f t="shared" si="92"/>
        <v>1.0443772347120187E-2</v>
      </c>
      <c r="FK34" s="21">
        <f t="shared" si="93"/>
        <v>1.0755558581752185E-2</v>
      </c>
      <c r="FL34" s="21">
        <f t="shared" si="94"/>
        <v>9.6494258679121758E-3</v>
      </c>
      <c r="FM34" s="21">
        <f t="shared" si="95"/>
        <v>6.2926477949273281E-3</v>
      </c>
      <c r="FN34" s="21">
        <f t="shared" si="96"/>
        <v>8.4581524380220856E-3</v>
      </c>
      <c r="FO34" s="21">
        <f t="shared" si="97"/>
        <v>1.0398946330437718E-2</v>
      </c>
      <c r="FP34" s="21">
        <f t="shared" si="98"/>
        <v>1.5414659703542232E-2</v>
      </c>
      <c r="FQ34" s="21">
        <f t="shared" si="99"/>
        <v>1.3368063412219581E-2</v>
      </c>
      <c r="FR34" s="21">
        <f t="shared" si="100"/>
        <v>5.7729659626313164E-3</v>
      </c>
      <c r="FS34" s="21">
        <f t="shared" si="101"/>
        <v>6.014642558954059E-3</v>
      </c>
      <c r="FT34" s="21">
        <f t="shared" si="102"/>
        <v>1.5132709153254691E-2</v>
      </c>
      <c r="FU34" s="21">
        <f t="shared" si="103"/>
        <v>1.1827733814237221E-2</v>
      </c>
      <c r="FV34" s="21">
        <f t="shared" si="104"/>
        <v>7.2933473990608455E-3</v>
      </c>
      <c r="FW34" s="21">
        <f t="shared" si="105"/>
        <v>1.3289346197771969E-2</v>
      </c>
      <c r="FX34" s="21">
        <f t="shared" si="106"/>
        <v>8.5308380579950105E-3</v>
      </c>
      <c r="FY34" s="21">
        <f t="shared" si="107"/>
        <v>8.4340739344641192E-3</v>
      </c>
      <c r="FZ34" s="21">
        <f t="shared" si="108"/>
        <v>1.036572194172353E-2</v>
      </c>
      <c r="GA34" s="21">
        <f t="shared" si="109"/>
        <v>7.9445034897203566E-3</v>
      </c>
      <c r="GB34" s="21">
        <f t="shared" si="110"/>
        <v>1.109969132517246E-2</v>
      </c>
      <c r="GC34" s="21">
        <f t="shared" si="111"/>
        <v>1.1111832194150451E-2</v>
      </c>
      <c r="GD34" s="21">
        <f t="shared" si="112"/>
        <v>6.1842893276923593E-3</v>
      </c>
      <c r="GE34" s="21">
        <f t="shared" si="113"/>
        <v>1.7118792346117781E-2</v>
      </c>
      <c r="GF34" s="21">
        <f t="shared" si="114"/>
        <v>9.4892360181084105E-3</v>
      </c>
      <c r="GG34" s="21">
        <f t="shared" si="115"/>
        <v>5.66428714896571E-3</v>
      </c>
      <c r="GH34" s="21">
        <f t="shared" si="116"/>
        <v>8.5804668199949957E-3</v>
      </c>
      <c r="GI34" s="21">
        <f t="shared" si="117"/>
        <v>7.4570191799489954E-3</v>
      </c>
      <c r="GJ34" s="21">
        <f t="shared" si="118"/>
        <v>1.6010963398734066E-2</v>
      </c>
      <c r="GK34" s="21">
        <f t="shared" si="119"/>
        <v>1.6515371718937771E-2</v>
      </c>
      <c r="GL34" s="21">
        <f t="shared" si="120"/>
        <v>6.8517178051115133E-3</v>
      </c>
      <c r="GM34" s="21">
        <f t="shared" si="121"/>
        <v>1.1288933962872772E-2</v>
      </c>
      <c r="GN34" s="21">
        <f t="shared" si="122"/>
        <v>9.8252448402222567E-3</v>
      </c>
      <c r="GO34" s="21">
        <f t="shared" si="123"/>
        <v>1.3073623098443577E-2</v>
      </c>
      <c r="GP34" s="21">
        <f t="shared" si="124"/>
        <v>1.0243296603425905E-2</v>
      </c>
      <c r="GQ34" s="21">
        <f t="shared" si="125"/>
        <v>1.3606207677139799E-2</v>
      </c>
      <c r="GR34" s="21">
        <f t="shared" si="126"/>
        <v>6.0641035288956013E-3</v>
      </c>
      <c r="GS34" s="21">
        <f t="shared" si="127"/>
        <v>4.5376931948281291E-3</v>
      </c>
      <c r="GT34" s="21">
        <f t="shared" si="128"/>
        <v>5.0071710150449231E-3</v>
      </c>
      <c r="GU34" s="21">
        <f t="shared" si="129"/>
        <v>1.5855770627225277E-2</v>
      </c>
      <c r="GV34" s="22">
        <f t="shared" si="130"/>
        <v>1.5717235982388972E-2</v>
      </c>
      <c r="GW34" s="22">
        <f t="shared" si="130"/>
        <v>1.0260799334202098E-2</v>
      </c>
      <c r="GX34" s="3">
        <f>CZ34-EY34</f>
        <v>9.8103943953174212E-3</v>
      </c>
      <c r="GY34" s="3">
        <f>DA34-EZ34</f>
        <v>3.4098741258541511E-3</v>
      </c>
      <c r="GZ34" s="3">
        <f>DB34-FA34</f>
        <v>-3.2852813805940059E-2</v>
      </c>
      <c r="HA34" s="3">
        <f>DC34-FB34</f>
        <v>6.7828083425463346E-3</v>
      </c>
      <c r="HB34" s="3">
        <f>DD34-FC34</f>
        <v>-1.4098720193936872E-2</v>
      </c>
      <c r="HC34" s="3">
        <f>DE34-FD34</f>
        <v>3.8468492789763605E-3</v>
      </c>
      <c r="HD34" s="3">
        <f>DF34-FE34</f>
        <v>7.6972927240110192E-3</v>
      </c>
      <c r="HE34" s="3">
        <f>DG34-FF34</f>
        <v>2.2283420198654494E-2</v>
      </c>
      <c r="HF34" s="3">
        <f>DH34-FG34</f>
        <v>2.8780622467747402E-2</v>
      </c>
      <c r="HG34" s="3">
        <f>DI34-FH34</f>
        <v>1.1000521972110303E-2</v>
      </c>
      <c r="HH34" s="3">
        <f>DJ34-FI34</f>
        <v>1.6665500898229643E-2</v>
      </c>
      <c r="HI34" s="3">
        <f>DK34-FJ34</f>
        <v>-2.9422191251759523E-3</v>
      </c>
      <c r="HJ34" s="3">
        <f>DL34-FK34</f>
        <v>-5.0825433931236438E-2</v>
      </c>
      <c r="HK34" s="3">
        <f>DM34-FL34</f>
        <v>-4.0208984001504855E-2</v>
      </c>
      <c r="HL34" s="3">
        <f>DN34-FM34</f>
        <v>-1.7234198547245946E-2</v>
      </c>
      <c r="HM34" s="3">
        <f>DO34-FN34</f>
        <v>2.1566192434684578E-2</v>
      </c>
      <c r="HN34" s="3">
        <f>DP34-FO34</f>
        <v>1.4248692444371637E-2</v>
      </c>
      <c r="HO34" s="3">
        <f>DQ34-FP34</f>
        <v>1.9235175616051193E-2</v>
      </c>
      <c r="HP34" s="3">
        <f>DR34-FQ34</f>
        <v>1.5078685279216793E-2</v>
      </c>
      <c r="HQ34" s="3">
        <f>DS34-FR34</f>
        <v>-3.2787387480130888E-3</v>
      </c>
      <c r="HR34" s="3">
        <f>DT34-FS34</f>
        <v>4.3924723601635428E-4</v>
      </c>
      <c r="HS34" s="3">
        <f>DU34-FT34</f>
        <v>1.8267437848673747E-3</v>
      </c>
      <c r="HT34" s="3">
        <f>DV34-FU34</f>
        <v>-2.5872643361353562E-3</v>
      </c>
      <c r="HU34" s="3">
        <f>DW34-FV34</f>
        <v>3.617814154753618E-2</v>
      </c>
      <c r="HV34" s="3">
        <f>DX34-FW34</f>
        <v>1.542489755944346E-2</v>
      </c>
      <c r="HW34" s="3">
        <f>DY34-FX34</f>
        <v>1.689114189186483E-2</v>
      </c>
      <c r="HX34" s="3">
        <f>DZ34-FY34</f>
        <v>-4.0551674034225951E-2</v>
      </c>
      <c r="HY34" s="3">
        <f>EA34-FZ34</f>
        <v>-7.0493186760561877E-2</v>
      </c>
      <c r="HZ34" s="3">
        <f>EB34-GA34</f>
        <v>1.8782028346424128E-2</v>
      </c>
      <c r="IA34" s="3">
        <f>EC34-GB34</f>
        <v>-1.9665476051623436E-2</v>
      </c>
      <c r="IB34" s="3">
        <f>ED34-GC34</f>
        <v>-3.3815452399601806E-2</v>
      </c>
      <c r="IC34" s="3">
        <f>EE34-GD34</f>
        <v>-9.773038637509477E-3</v>
      </c>
      <c r="ID34" s="3">
        <f>EF34-GE34</f>
        <v>-6.4997897735062649E-4</v>
      </c>
      <c r="IE34" s="3">
        <f>EG34-GF34</f>
        <v>8.1164310479515077E-4</v>
      </c>
      <c r="IF34" s="3">
        <f>EH34-GG34</f>
        <v>1.7951294630872534E-2</v>
      </c>
      <c r="IG34" s="3">
        <f>EI34-GH34</f>
        <v>3.9679543604890528E-3</v>
      </c>
      <c r="IH34" s="3">
        <f>EJ34-GI34</f>
        <v>1.6845865327197465E-2</v>
      </c>
      <c r="II34" s="3">
        <f>EK34-GJ34</f>
        <v>5.6241448302480034E-3</v>
      </c>
      <c r="IJ34" s="3">
        <f>EL34-GK34</f>
        <v>-1.5269746081796404E-2</v>
      </c>
      <c r="IK34" s="3">
        <f>EM34-GL34</f>
        <v>-4.6542400155082042E-2</v>
      </c>
      <c r="IL34" s="3">
        <f>EN34-GM34</f>
        <v>-9.0773070308547317E-3</v>
      </c>
      <c r="IM34" s="3">
        <f>EO34-GN34</f>
        <v>-4.504558757647957E-3</v>
      </c>
      <c r="IN34" s="3">
        <f>EP34-GO34</f>
        <v>-3.3300823914987857E-2</v>
      </c>
      <c r="IO34" s="3">
        <f>EQ34-GP34</f>
        <v>2.0392222237961249E-2</v>
      </c>
      <c r="IP34" s="3">
        <f>ER34-GQ34</f>
        <v>-1.0597512554130524E-2</v>
      </c>
      <c r="IQ34" s="3">
        <f>ES34-GR34</f>
        <v>1.6760636860230362E-2</v>
      </c>
      <c r="IR34" s="3">
        <f>ET34-GS34</f>
        <v>1.0188110178092381E-2</v>
      </c>
      <c r="IS34" s="3">
        <f>EU34-GT34</f>
        <v>-5.0341083246300579E-4</v>
      </c>
      <c r="IT34" s="3">
        <f>EV34-GU34</f>
        <v>4.1724560785635176E-2</v>
      </c>
      <c r="IU34" s="3">
        <f>EW34-GV34</f>
        <v>5.6252362352337187E-2</v>
      </c>
      <c r="IV34" s="3">
        <f t="shared" si="7"/>
        <v>0</v>
      </c>
    </row>
    <row r="35" spans="1:256" x14ac:dyDescent="0.2">
      <c r="A35">
        <v>100.4</v>
      </c>
      <c r="B35">
        <v>17.059999999999999</v>
      </c>
      <c r="C35">
        <v>181</v>
      </c>
      <c r="D35">
        <v>106.65</v>
      </c>
      <c r="E35">
        <v>83.72</v>
      </c>
      <c r="F35">
        <v>199.85</v>
      </c>
      <c r="G35">
        <v>153</v>
      </c>
      <c r="H35">
        <v>94.43</v>
      </c>
      <c r="I35">
        <v>109.8</v>
      </c>
      <c r="J35">
        <v>7.1470000000000002</v>
      </c>
      <c r="K35">
        <v>86.34</v>
      </c>
      <c r="L35">
        <v>68.959999999999994</v>
      </c>
      <c r="M35">
        <v>64.760000000000005</v>
      </c>
      <c r="N35">
        <v>30.6</v>
      </c>
      <c r="O35">
        <v>25.215</v>
      </c>
      <c r="P35">
        <v>70.569999999999993</v>
      </c>
      <c r="Q35">
        <v>15.46</v>
      </c>
      <c r="R35">
        <v>84.32</v>
      </c>
      <c r="S35">
        <v>39.204999999999998</v>
      </c>
      <c r="T35">
        <v>15.074999999999999</v>
      </c>
      <c r="U35">
        <v>105.4</v>
      </c>
      <c r="V35">
        <v>5.2750000000000004</v>
      </c>
      <c r="W35">
        <v>14.734999999999999</v>
      </c>
      <c r="X35">
        <v>14.41</v>
      </c>
      <c r="Y35">
        <v>10.255000000000001</v>
      </c>
      <c r="Z35">
        <v>48.05</v>
      </c>
      <c r="AA35">
        <v>68.39</v>
      </c>
      <c r="AB35">
        <v>43.734999999999999</v>
      </c>
      <c r="AC35">
        <v>6.5960000000000001</v>
      </c>
      <c r="AD35">
        <v>15.605</v>
      </c>
      <c r="AE35">
        <v>2.83</v>
      </c>
      <c r="AF35">
        <v>29.555</v>
      </c>
      <c r="AG35">
        <v>248.5</v>
      </c>
      <c r="AH35">
        <v>195.4</v>
      </c>
      <c r="AI35">
        <v>4.2039999999999997</v>
      </c>
      <c r="AJ35">
        <v>186.2</v>
      </c>
      <c r="AK35">
        <v>14.265000000000001</v>
      </c>
      <c r="AL35">
        <v>33.524999999999999</v>
      </c>
      <c r="AM35">
        <v>87</v>
      </c>
      <c r="AN35">
        <v>77.430000000000007</v>
      </c>
      <c r="AO35">
        <v>5.5629999999999997</v>
      </c>
      <c r="AP35">
        <v>96.26</v>
      </c>
      <c r="AQ35">
        <v>48.58</v>
      </c>
      <c r="AR35">
        <v>116.95</v>
      </c>
      <c r="AS35">
        <v>71.45</v>
      </c>
      <c r="AT35">
        <v>8.6120000000000001</v>
      </c>
      <c r="AU35">
        <v>218.85</v>
      </c>
      <c r="AV35">
        <v>48.81</v>
      </c>
      <c r="AW35">
        <v>20.875</v>
      </c>
      <c r="AX35" s="4">
        <v>156.5</v>
      </c>
      <c r="AY35" s="7">
        <v>3593.76</v>
      </c>
      <c r="AZ35" s="12">
        <f>(1+0.41/100)^(1/52)-1</f>
        <v>7.8688055420661485E-5</v>
      </c>
      <c r="BA35" s="2">
        <f t="shared" si="3"/>
        <v>-4.5627376425855459E-2</v>
      </c>
      <c r="BB35" s="2">
        <f t="shared" si="131"/>
        <v>4.8555623847572171E-2</v>
      </c>
      <c r="BC35" s="2">
        <f t="shared" si="132"/>
        <v>-3.208556149732622E-2</v>
      </c>
      <c r="BD35" s="2">
        <f t="shared" si="133"/>
        <v>-4.3068640646029555E-2</v>
      </c>
      <c r="BE35" s="2">
        <f t="shared" si="134"/>
        <v>-3.9577836411609502E-2</v>
      </c>
      <c r="BF35" s="2">
        <f t="shared" si="135"/>
        <v>-1.4789253142716285E-2</v>
      </c>
      <c r="BG35" s="2">
        <f t="shared" si="136"/>
        <v>-2.9187817258883197E-2</v>
      </c>
      <c r="BH35" s="2">
        <f t="shared" si="137"/>
        <v>-2.659519637150809E-2</v>
      </c>
      <c r="BI35" s="2">
        <f t="shared" si="138"/>
        <v>-5.3448275862069017E-2</v>
      </c>
      <c r="BJ35" s="2">
        <f t="shared" si="139"/>
        <v>-2.4965893587994503E-2</v>
      </c>
      <c r="BK35" s="2">
        <f t="shared" si="140"/>
        <v>-3.6061181199062098E-2</v>
      </c>
      <c r="BL35" s="2">
        <f t="shared" si="8"/>
        <v>-2.2260031192400498E-2</v>
      </c>
      <c r="BM35" s="2">
        <f t="shared" si="9"/>
        <v>-1.5206812652068136E-2</v>
      </c>
      <c r="BN35" s="2">
        <f t="shared" si="10"/>
        <v>-2.7954256670902122E-2</v>
      </c>
      <c r="BO35" s="2">
        <f t="shared" si="11"/>
        <v>-1.0206084396467197E-2</v>
      </c>
      <c r="BP35" s="2">
        <f t="shared" si="12"/>
        <v>-3.6587030716723645E-2</v>
      </c>
      <c r="BQ35" s="2">
        <f t="shared" si="13"/>
        <v>6.5472088215024149E-2</v>
      </c>
      <c r="BR35" s="2">
        <f t="shared" si="14"/>
        <v>-1.7592916229756561E-2</v>
      </c>
      <c r="BS35" s="2">
        <f t="shared" si="15"/>
        <v>-2.5115006838244525E-2</v>
      </c>
      <c r="BT35" s="2">
        <f t="shared" si="16"/>
        <v>-3.6125319693094737E-2</v>
      </c>
      <c r="BU35" s="2">
        <f t="shared" si="17"/>
        <v>-2.4074074074074026E-2</v>
      </c>
      <c r="BV35" s="2">
        <f t="shared" si="18"/>
        <v>-1.8604651162790642E-2</v>
      </c>
      <c r="BW35" s="2">
        <f t="shared" si="19"/>
        <v>6.8329347454731959E-3</v>
      </c>
      <c r="BX35" s="2">
        <f t="shared" si="20"/>
        <v>2.0862308762168436E-3</v>
      </c>
      <c r="BY35" s="2">
        <f t="shared" si="21"/>
        <v>-1.0612638687891862E-2</v>
      </c>
      <c r="BZ35" s="2">
        <f t="shared" si="22"/>
        <v>-8.7674058793193455E-3</v>
      </c>
      <c r="CA35" s="2">
        <f t="shared" si="23"/>
        <v>-1.9779274759925358E-2</v>
      </c>
      <c r="CB35" s="2">
        <f t="shared" si="24"/>
        <v>-4.2997811816192666E-2</v>
      </c>
      <c r="CC35" s="2">
        <f t="shared" si="25"/>
        <v>-3.8343781892404172E-2</v>
      </c>
      <c r="CD35" s="2">
        <f t="shared" si="26"/>
        <v>-9.5207870517296511E-3</v>
      </c>
      <c r="CE35" s="2">
        <f t="shared" si="27"/>
        <v>-7.0175438596491446E-3</v>
      </c>
      <c r="CF35" s="2">
        <f t="shared" si="28"/>
        <v>-5.1203852327447841E-2</v>
      </c>
      <c r="CG35" s="2">
        <f t="shared" si="29"/>
        <v>-3.7381367422041345E-2</v>
      </c>
      <c r="CH35" s="2">
        <f t="shared" si="30"/>
        <v>2.8226841159866289E-3</v>
      </c>
      <c r="CI35" s="2">
        <f t="shared" si="31"/>
        <v>-2.7302174919019095E-2</v>
      </c>
      <c r="CJ35" s="2">
        <f t="shared" si="32"/>
        <v>-3.3229491173416448E-2</v>
      </c>
      <c r="CK35" s="2">
        <f t="shared" si="33"/>
        <v>-1.7494751574527179E-3</v>
      </c>
      <c r="CL35" s="2">
        <f t="shared" si="34"/>
        <v>-6.2893081761006275E-2</v>
      </c>
      <c r="CM35" s="2">
        <f t="shared" si="35"/>
        <v>-4.7514779943069851E-2</v>
      </c>
      <c r="CN35" s="2">
        <f t="shared" si="36"/>
        <v>-2.0121488230827489E-2</v>
      </c>
      <c r="CO35" s="2">
        <f t="shared" si="37"/>
        <v>-2.5914901068114227E-2</v>
      </c>
      <c r="CP35" s="2">
        <f t="shared" si="38"/>
        <v>-2.6201315123924984E-2</v>
      </c>
      <c r="CQ35" s="2">
        <f t="shared" si="39"/>
        <v>-2.4987456096337235E-2</v>
      </c>
      <c r="CR35" s="2">
        <f t="shared" si="40"/>
        <v>-5.8373590982286672E-2</v>
      </c>
      <c r="CS35" s="2">
        <f t="shared" si="41"/>
        <v>-4.6570589805177365E-2</v>
      </c>
      <c r="CT35" s="2">
        <f t="shared" si="42"/>
        <v>-3.1380047238780739E-2</v>
      </c>
      <c r="CU35" s="2">
        <f t="shared" si="43"/>
        <v>1.2959962971534233E-2</v>
      </c>
      <c r="CV35" s="2">
        <f t="shared" si="44"/>
        <v>-1.234318089842168E-2</v>
      </c>
      <c r="CW35" s="2">
        <f t="shared" si="45"/>
        <v>-3.9788408463661384E-2</v>
      </c>
      <c r="CX35" s="2">
        <f t="shared" si="46"/>
        <v>-3.9582694077937908E-2</v>
      </c>
      <c r="CY35" s="10">
        <f t="shared" si="4"/>
        <v>-2.6070743314290601E-2</v>
      </c>
      <c r="CZ35" s="3">
        <f t="shared" si="5"/>
        <v>-4.5706064481276121E-2</v>
      </c>
      <c r="DA35" s="3">
        <f t="shared" si="141"/>
        <v>4.847693579215151E-2</v>
      </c>
      <c r="DB35" s="3">
        <f t="shared" si="142"/>
        <v>-3.2164249552746882E-2</v>
      </c>
      <c r="DC35" s="3">
        <f t="shared" si="143"/>
        <v>-4.3147328701450216E-2</v>
      </c>
      <c r="DD35" s="3">
        <f t="shared" si="144"/>
        <v>-3.9656524467030163E-2</v>
      </c>
      <c r="DE35" s="3">
        <f t="shared" si="145"/>
        <v>-1.4867941198136947E-2</v>
      </c>
      <c r="DF35" s="3">
        <f t="shared" si="47"/>
        <v>-2.9266505314303859E-2</v>
      </c>
      <c r="DG35" s="3">
        <f t="shared" si="48"/>
        <v>-2.6673884426928751E-2</v>
      </c>
      <c r="DH35" s="3">
        <f t="shared" si="49"/>
        <v>-5.3526963917489678E-2</v>
      </c>
      <c r="DI35" s="3">
        <f t="shared" si="50"/>
        <v>-2.5044581643415165E-2</v>
      </c>
      <c r="DJ35" s="3">
        <f t="shared" si="51"/>
        <v>-3.6139869254482759E-2</v>
      </c>
      <c r="DK35" s="3">
        <f t="shared" si="52"/>
        <v>-2.2338719247821159E-2</v>
      </c>
      <c r="DL35" s="3">
        <f t="shared" si="53"/>
        <v>-1.5285500707488797E-2</v>
      </c>
      <c r="DM35" s="3">
        <f t="shared" si="54"/>
        <v>-2.8032944726322784E-2</v>
      </c>
      <c r="DN35" s="3">
        <f t="shared" si="55"/>
        <v>-1.0284772451887858E-2</v>
      </c>
      <c r="DO35" s="3">
        <f t="shared" si="56"/>
        <v>-3.6665718772144307E-2</v>
      </c>
      <c r="DP35" s="3">
        <f t="shared" si="57"/>
        <v>6.5393400159603488E-2</v>
      </c>
      <c r="DQ35" s="3">
        <f t="shared" si="58"/>
        <v>-1.7671604285177223E-2</v>
      </c>
      <c r="DR35" s="3">
        <f t="shared" si="59"/>
        <v>-2.5193694893665186E-2</v>
      </c>
      <c r="DS35" s="3">
        <f t="shared" si="60"/>
        <v>-3.6204007748515399E-2</v>
      </c>
      <c r="DT35" s="3">
        <f t="shared" si="61"/>
        <v>-2.4152762129494687E-2</v>
      </c>
      <c r="DU35" s="3">
        <f t="shared" si="62"/>
        <v>-1.8683339218211303E-2</v>
      </c>
      <c r="DV35" s="3">
        <f t="shared" si="63"/>
        <v>6.7542466900525344E-3</v>
      </c>
      <c r="DW35" s="3">
        <f t="shared" si="64"/>
        <v>2.0075428207961821E-3</v>
      </c>
      <c r="DX35" s="3">
        <f t="shared" si="65"/>
        <v>-1.0691326743312524E-2</v>
      </c>
      <c r="DY35" s="3">
        <f t="shared" si="66"/>
        <v>-8.8460939347400069E-3</v>
      </c>
      <c r="DZ35" s="3">
        <f t="shared" si="67"/>
        <v>-1.985796281534602E-2</v>
      </c>
      <c r="EA35" s="3">
        <f t="shared" si="68"/>
        <v>-4.3076499871613327E-2</v>
      </c>
      <c r="EB35" s="3">
        <f t="shared" si="69"/>
        <v>-3.8422469947824833E-2</v>
      </c>
      <c r="EC35" s="3">
        <f t="shared" si="70"/>
        <v>-9.5994751071503126E-3</v>
      </c>
      <c r="ED35" s="3">
        <f t="shared" si="71"/>
        <v>-7.0962319150698061E-3</v>
      </c>
      <c r="EE35" s="3">
        <f t="shared" si="72"/>
        <v>-5.1282540382868502E-2</v>
      </c>
      <c r="EF35" s="3">
        <f t="shared" si="73"/>
        <v>-3.7460055477462006E-2</v>
      </c>
      <c r="EG35" s="3">
        <f t="shared" si="74"/>
        <v>2.7439960605659675E-3</v>
      </c>
      <c r="EH35" s="3">
        <f t="shared" si="75"/>
        <v>-2.7380862974439757E-2</v>
      </c>
      <c r="EI35" s="3">
        <f t="shared" si="76"/>
        <v>-3.3308179228837109E-2</v>
      </c>
      <c r="EJ35" s="3">
        <f t="shared" si="77"/>
        <v>-1.8281632128733794E-3</v>
      </c>
      <c r="EK35" s="3">
        <f t="shared" si="78"/>
        <v>-6.2971769816426937E-2</v>
      </c>
      <c r="EL35" s="3">
        <f t="shared" si="79"/>
        <v>-4.7593467998490513E-2</v>
      </c>
      <c r="EM35" s="3">
        <f t="shared" si="80"/>
        <v>-2.020017628624815E-2</v>
      </c>
      <c r="EN35" s="3">
        <f t="shared" si="81"/>
        <v>-2.5993589123534888E-2</v>
      </c>
      <c r="EO35" s="3">
        <f t="shared" si="82"/>
        <v>-2.6280003179345646E-2</v>
      </c>
      <c r="EP35" s="3">
        <f t="shared" si="83"/>
        <v>-2.5066144151757896E-2</v>
      </c>
      <c r="EQ35" s="3">
        <f t="shared" si="84"/>
        <v>-5.8452279037707333E-2</v>
      </c>
      <c r="ER35" s="3">
        <f t="shared" si="85"/>
        <v>-4.6649277860598026E-2</v>
      </c>
      <c r="ES35" s="3">
        <f t="shared" si="86"/>
        <v>-3.1458735294201401E-2</v>
      </c>
      <c r="ET35" s="3">
        <f t="shared" si="87"/>
        <v>1.2881274916113572E-2</v>
      </c>
      <c r="EU35" s="3">
        <f t="shared" si="88"/>
        <v>-1.2421868953842341E-2</v>
      </c>
      <c r="EV35" s="3">
        <f t="shared" si="89"/>
        <v>-3.9867096519082046E-2</v>
      </c>
      <c r="EW35" s="18">
        <f t="shared" si="90"/>
        <v>-3.9661382133358569E-2</v>
      </c>
      <c r="EX35" s="11">
        <f t="shared" si="91"/>
        <v>-2.6149431369711262E-2</v>
      </c>
      <c r="EY35" s="21">
        <f t="shared" si="6"/>
        <v>-2.5586409083571505E-2</v>
      </c>
      <c r="EZ35" s="21">
        <f t="shared" si="146"/>
        <v>-9.2901621724186464E-3</v>
      </c>
      <c r="FA35" s="21">
        <f t="shared" si="147"/>
        <v>-1.5350777161165497E-2</v>
      </c>
      <c r="FB35" s="21">
        <f t="shared" si="148"/>
        <v>-2.9267932633191746E-2</v>
      </c>
      <c r="FC35" s="21">
        <f t="shared" si="149"/>
        <v>-2.8832957324437015E-2</v>
      </c>
      <c r="FD35" s="21">
        <f t="shared" si="150"/>
        <v>-2.4689552599374692E-2</v>
      </c>
      <c r="FE35" s="21">
        <f t="shared" si="151"/>
        <v>-2.6775464743086261E-2</v>
      </c>
      <c r="FF35" s="21">
        <f t="shared" si="152"/>
        <v>-3.2572396064883158E-2</v>
      </c>
      <c r="FG35" s="21">
        <f t="shared" si="153"/>
        <v>-3.1739659923554243E-2</v>
      </c>
      <c r="FH35" s="21">
        <f t="shared" si="154"/>
        <v>-2.6168798938300816E-2</v>
      </c>
      <c r="FI35" s="21">
        <f t="shared" si="155"/>
        <v>-2.2506974861269687E-2</v>
      </c>
      <c r="FJ35" s="21">
        <f t="shared" si="92"/>
        <v>-2.295445203567241E-2</v>
      </c>
      <c r="FK35" s="21">
        <f t="shared" si="93"/>
        <v>-2.4934302876181244E-2</v>
      </c>
      <c r="FL35" s="21">
        <f t="shared" si="94"/>
        <v>-3.2399127846127813E-2</v>
      </c>
      <c r="FM35" s="21">
        <f t="shared" si="95"/>
        <v>-1.9929023551021934E-2</v>
      </c>
      <c r="FN35" s="21">
        <f t="shared" si="96"/>
        <v>-2.3300481549414751E-2</v>
      </c>
      <c r="FO35" s="21">
        <f t="shared" si="97"/>
        <v>-4.1140721250439244E-2</v>
      </c>
      <c r="FP35" s="21">
        <f t="shared" si="98"/>
        <v>-3.1158749524591484E-2</v>
      </c>
      <c r="FQ35" s="21">
        <f t="shared" si="99"/>
        <v>-2.3192089703898286E-2</v>
      </c>
      <c r="FR35" s="21">
        <f t="shared" si="100"/>
        <v>-2.6701299867508597E-2</v>
      </c>
      <c r="FS35" s="21">
        <f t="shared" si="101"/>
        <v>-1.6518649807811026E-2</v>
      </c>
      <c r="FT35" s="21">
        <f t="shared" si="102"/>
        <v>-2.6043694892634063E-2</v>
      </c>
      <c r="FU35" s="21">
        <f t="shared" si="103"/>
        <v>-2.2993637689402689E-2</v>
      </c>
      <c r="FV35" s="21">
        <f t="shared" si="104"/>
        <v>-2.0107114304841679E-2</v>
      </c>
      <c r="FW35" s="21">
        <f t="shared" si="105"/>
        <v>-1.5974480301814736E-2</v>
      </c>
      <c r="FX35" s="21">
        <f t="shared" si="106"/>
        <v>-1.9801895951359505E-2</v>
      </c>
      <c r="FY35" s="21">
        <f t="shared" si="107"/>
        <v>-3.0439846129061775E-2</v>
      </c>
      <c r="FZ35" s="21">
        <f t="shared" si="108"/>
        <v>-2.7652871177269233E-2</v>
      </c>
      <c r="GA35" s="21">
        <f t="shared" si="109"/>
        <v>-2.5045895784319056E-2</v>
      </c>
      <c r="GB35" s="21">
        <f t="shared" si="110"/>
        <v>-2.6447904482947076E-2</v>
      </c>
      <c r="GC35" s="21">
        <f t="shared" si="111"/>
        <v>-1.5043462660989711E-2</v>
      </c>
      <c r="GD35" s="21">
        <f t="shared" si="112"/>
        <v>-2.9387470314510195E-2</v>
      </c>
      <c r="GE35" s="21">
        <f t="shared" si="113"/>
        <v>-2.630917411817137E-2</v>
      </c>
      <c r="GF35" s="21">
        <f t="shared" si="114"/>
        <v>-1.9258958052043355E-2</v>
      </c>
      <c r="GG35" s="21">
        <f t="shared" si="115"/>
        <v>-1.6166585582507258E-2</v>
      </c>
      <c r="GH35" s="21">
        <f t="shared" si="116"/>
        <v>-2.0106389763744952E-2</v>
      </c>
      <c r="GI35" s="21">
        <f t="shared" si="117"/>
        <v>-2.1698664446258183E-2</v>
      </c>
      <c r="GJ35" s="21">
        <f t="shared" si="118"/>
        <v>-3.2888417463590787E-2</v>
      </c>
      <c r="GK35" s="21">
        <f t="shared" si="119"/>
        <v>-2.5955209972523843E-2</v>
      </c>
      <c r="GL35" s="21">
        <f t="shared" si="120"/>
        <v>-3.1521169351437651E-2</v>
      </c>
      <c r="GM35" s="21">
        <f t="shared" si="121"/>
        <v>-3.0150176853274917E-2</v>
      </c>
      <c r="GN35" s="21">
        <f t="shared" si="122"/>
        <v>-2.6883006424811215E-2</v>
      </c>
      <c r="GO35" s="21">
        <f t="shared" si="123"/>
        <v>-3.4708811259982209E-2</v>
      </c>
      <c r="GP35" s="21">
        <f t="shared" si="124"/>
        <v>-3.5562090727359788E-2</v>
      </c>
      <c r="GQ35" s="21">
        <f t="shared" si="125"/>
        <v>-2.9030826878979888E-2</v>
      </c>
      <c r="GR35" s="21">
        <f t="shared" si="126"/>
        <v>-3.1770349601042525E-2</v>
      </c>
      <c r="GS35" s="21">
        <f t="shared" si="127"/>
        <v>-2.1446458076681347E-2</v>
      </c>
      <c r="GT35" s="21">
        <f t="shared" si="128"/>
        <v>-1.5394889225719625E-2</v>
      </c>
      <c r="GU35" s="21">
        <f t="shared" si="129"/>
        <v>-2.2250687247112141E-2</v>
      </c>
      <c r="GV35" s="22">
        <f t="shared" si="130"/>
        <v>-2.6715774431886691E-2</v>
      </c>
      <c r="GW35" s="22">
        <f t="shared" si="130"/>
        <v>-2.6149431369711262E-2</v>
      </c>
      <c r="GX35" s="3">
        <f>CZ35-EY35</f>
        <v>-2.0119655397704616E-2</v>
      </c>
      <c r="GY35" s="3">
        <f>DA35-EZ35</f>
        <v>5.7767097964570156E-2</v>
      </c>
      <c r="GZ35" s="3">
        <f>DB35-FA35</f>
        <v>-1.6813472391581385E-2</v>
      </c>
      <c r="HA35" s="3">
        <f>DC35-FB35</f>
        <v>-1.387939606825847E-2</v>
      </c>
      <c r="HB35" s="3">
        <f>DD35-FC35</f>
        <v>-1.0823567142593148E-2</v>
      </c>
      <c r="HC35" s="3">
        <f>DE35-FD35</f>
        <v>9.8216114012377453E-3</v>
      </c>
      <c r="HD35" s="3">
        <f>DF35-FE35</f>
        <v>-2.4910405712175974E-3</v>
      </c>
      <c r="HE35" s="3">
        <f>DG35-FF35</f>
        <v>5.8985116379544067E-3</v>
      </c>
      <c r="HF35" s="3">
        <f>DH35-FG35</f>
        <v>-2.1787303993935435E-2</v>
      </c>
      <c r="HG35" s="3">
        <f>DI35-FH35</f>
        <v>1.1242172948856509E-3</v>
      </c>
      <c r="HH35" s="3">
        <f>DJ35-FI35</f>
        <v>-1.3632894393213073E-2</v>
      </c>
      <c r="HI35" s="3">
        <f>DK35-FJ35</f>
        <v>6.157327878512503E-4</v>
      </c>
      <c r="HJ35" s="3">
        <f>DL35-FK35</f>
        <v>9.6488021686924469E-3</v>
      </c>
      <c r="HK35" s="3">
        <f>DM35-FL35</f>
        <v>4.3661831198050297E-3</v>
      </c>
      <c r="HL35" s="3">
        <f>DN35-FM35</f>
        <v>9.6442510991340755E-3</v>
      </c>
      <c r="HM35" s="3">
        <f>DO35-FN35</f>
        <v>-1.3365237222729556E-2</v>
      </c>
      <c r="HN35" s="3">
        <f>DP35-FO35</f>
        <v>0.10653412141004273</v>
      </c>
      <c r="HO35" s="3">
        <f>DQ35-FP35</f>
        <v>1.3487145239414262E-2</v>
      </c>
      <c r="HP35" s="3">
        <f>DR35-FQ35</f>
        <v>-2.0016051897669002E-3</v>
      </c>
      <c r="HQ35" s="3">
        <f>DS35-FR35</f>
        <v>-9.5027078810068014E-3</v>
      </c>
      <c r="HR35" s="3">
        <f>DT35-FS35</f>
        <v>-7.6341123216836608E-3</v>
      </c>
      <c r="HS35" s="3">
        <f>DU35-FT35</f>
        <v>7.3603556744227597E-3</v>
      </c>
      <c r="HT35" s="3">
        <f>DV35-FU35</f>
        <v>2.9747884379455223E-2</v>
      </c>
      <c r="HU35" s="3">
        <f>DW35-FV35</f>
        <v>2.2114657125637861E-2</v>
      </c>
      <c r="HV35" s="3">
        <f>DX35-FW35</f>
        <v>5.283153558502212E-3</v>
      </c>
      <c r="HW35" s="3">
        <f>DY35-FX35</f>
        <v>1.0955802016619498E-2</v>
      </c>
      <c r="HX35" s="3">
        <f>DZ35-FY35</f>
        <v>1.0581883313715755E-2</v>
      </c>
      <c r="HY35" s="3">
        <f>EA35-FZ35</f>
        <v>-1.5423628694344094E-2</v>
      </c>
      <c r="HZ35" s="3">
        <f>EB35-GA35</f>
        <v>-1.3376574163505777E-2</v>
      </c>
      <c r="IA35" s="3">
        <f>EC35-GB35</f>
        <v>1.6848429375796763E-2</v>
      </c>
      <c r="IB35" s="3">
        <f>ED35-GC35</f>
        <v>7.9472307459199053E-3</v>
      </c>
      <c r="IC35" s="3">
        <f>EE35-GD35</f>
        <v>-2.1895070068358308E-2</v>
      </c>
      <c r="ID35" s="3">
        <f>EF35-GE35</f>
        <v>-1.1150881359290637E-2</v>
      </c>
      <c r="IE35" s="3">
        <f>EG35-GF35</f>
        <v>2.2002954112609323E-2</v>
      </c>
      <c r="IF35" s="3">
        <f>EH35-GG35</f>
        <v>-1.1214277391932499E-2</v>
      </c>
      <c r="IG35" s="3">
        <f>EI35-GH35</f>
        <v>-1.3201789465092158E-2</v>
      </c>
      <c r="IH35" s="3">
        <f>EJ35-GI35</f>
        <v>1.9870501233384803E-2</v>
      </c>
      <c r="II35" s="3">
        <f>EK35-GJ35</f>
        <v>-3.008335235283615E-2</v>
      </c>
      <c r="IJ35" s="3">
        <f>EL35-GK35</f>
        <v>-2.163825802596667E-2</v>
      </c>
      <c r="IK35" s="3">
        <f>EM35-GL35</f>
        <v>1.1320993065189501E-2</v>
      </c>
      <c r="IL35" s="3">
        <f>EN35-GM35</f>
        <v>4.1565877297400286E-3</v>
      </c>
      <c r="IM35" s="3">
        <f>EO35-GN35</f>
        <v>6.0300324546556927E-4</v>
      </c>
      <c r="IN35" s="3">
        <f>EP35-GO35</f>
        <v>9.6426671082243121E-3</v>
      </c>
      <c r="IO35" s="3">
        <f>EQ35-GP35</f>
        <v>-2.2890188310347545E-2</v>
      </c>
      <c r="IP35" s="3">
        <f>ER35-GQ35</f>
        <v>-1.7618450981618138E-2</v>
      </c>
      <c r="IQ35" s="3">
        <f>ES35-GR35</f>
        <v>3.1161430684112368E-4</v>
      </c>
      <c r="IR35" s="3">
        <f>ET35-GS35</f>
        <v>3.4327732992794915E-2</v>
      </c>
      <c r="IS35" s="3">
        <f>EU35-GT35</f>
        <v>2.9730202718772844E-3</v>
      </c>
      <c r="IT35" s="3">
        <f>EV35-GU35</f>
        <v>-1.7616409271969904E-2</v>
      </c>
      <c r="IU35" s="3">
        <f>EW35-GV35</f>
        <v>-1.2945607701471878E-2</v>
      </c>
      <c r="IV35" s="3">
        <f t="shared" si="7"/>
        <v>0</v>
      </c>
    </row>
    <row r="36" spans="1:256" x14ac:dyDescent="0.2">
      <c r="A36">
        <v>97.39</v>
      </c>
      <c r="B36">
        <v>17.004999999999999</v>
      </c>
      <c r="C36">
        <v>185.8</v>
      </c>
      <c r="D36">
        <v>105.1</v>
      </c>
      <c r="E36">
        <v>84.88</v>
      </c>
      <c r="F36">
        <v>197.05</v>
      </c>
      <c r="G36">
        <v>152.85</v>
      </c>
      <c r="H36">
        <v>92.01</v>
      </c>
      <c r="I36">
        <v>107.55</v>
      </c>
      <c r="J36">
        <v>7.19</v>
      </c>
      <c r="K36">
        <v>84.93</v>
      </c>
      <c r="L36">
        <v>68.92</v>
      </c>
      <c r="M36">
        <v>63.15</v>
      </c>
      <c r="N36">
        <v>30.32</v>
      </c>
      <c r="O36">
        <v>25.14</v>
      </c>
      <c r="P36">
        <v>68.97</v>
      </c>
      <c r="Q36">
        <v>16.225000000000001</v>
      </c>
      <c r="R36">
        <v>84.86</v>
      </c>
      <c r="S36">
        <v>39.07</v>
      </c>
      <c r="T36">
        <v>14.96</v>
      </c>
      <c r="U36">
        <v>106.6</v>
      </c>
      <c r="V36">
        <v>5.2149999999999999</v>
      </c>
      <c r="W36">
        <v>14.305</v>
      </c>
      <c r="X36">
        <v>13.73</v>
      </c>
      <c r="Y36">
        <v>9.7780000000000005</v>
      </c>
      <c r="Z36">
        <v>46.284999999999997</v>
      </c>
      <c r="AA36">
        <v>63.37</v>
      </c>
      <c r="AB36">
        <v>43.284999999999997</v>
      </c>
      <c r="AC36">
        <v>6.47</v>
      </c>
      <c r="AD36">
        <v>15.275</v>
      </c>
      <c r="AE36">
        <v>2.7720000000000002</v>
      </c>
      <c r="AF36">
        <v>29.265000000000001</v>
      </c>
      <c r="AG36">
        <v>246.6</v>
      </c>
      <c r="AH36">
        <v>190.8</v>
      </c>
      <c r="AI36">
        <v>4.1779999999999999</v>
      </c>
      <c r="AJ36">
        <v>185.4</v>
      </c>
      <c r="AK36">
        <v>14.11</v>
      </c>
      <c r="AL36">
        <v>33.159999999999997</v>
      </c>
      <c r="AM36">
        <v>87.21</v>
      </c>
      <c r="AN36">
        <v>75.430000000000007</v>
      </c>
      <c r="AO36">
        <v>5.4809999999999999</v>
      </c>
      <c r="AP36">
        <v>96.51</v>
      </c>
      <c r="AQ36">
        <v>47.825000000000003</v>
      </c>
      <c r="AR36">
        <v>114.9</v>
      </c>
      <c r="AS36">
        <v>70.81</v>
      </c>
      <c r="AT36">
        <v>8.532</v>
      </c>
      <c r="AU36">
        <v>218.2</v>
      </c>
      <c r="AV36">
        <v>47.585000000000001</v>
      </c>
      <c r="AW36">
        <v>22.61</v>
      </c>
      <c r="AX36" s="4">
        <v>158.75</v>
      </c>
      <c r="AY36" s="7">
        <v>3547.46</v>
      </c>
      <c r="AZ36" s="12">
        <f>(1+0.361/100)^(1/52)-1</f>
        <v>6.9300470197930508E-5</v>
      </c>
      <c r="BA36" s="2">
        <f t="shared" si="3"/>
        <v>-2.9980079681274918E-2</v>
      </c>
      <c r="BB36" s="2">
        <f t="shared" si="131"/>
        <v>-3.2239155920281704E-3</v>
      </c>
      <c r="BC36" s="2">
        <f t="shared" si="132"/>
        <v>2.6519337016574607E-2</v>
      </c>
      <c r="BD36" s="2">
        <f t="shared" si="133"/>
        <v>-1.453352086263493E-2</v>
      </c>
      <c r="BE36" s="2">
        <f t="shared" si="134"/>
        <v>1.3855709507883285E-2</v>
      </c>
      <c r="BF36" s="2">
        <f t="shared" si="135"/>
        <v>-1.4010507880910628E-2</v>
      </c>
      <c r="BG36" s="2">
        <f t="shared" si="136"/>
        <v>-9.8039215686274161E-4</v>
      </c>
      <c r="BH36" s="2">
        <f t="shared" si="137"/>
        <v>-2.5627448903950079E-2</v>
      </c>
      <c r="BI36" s="2">
        <f t="shared" si="138"/>
        <v>-2.0491803278688492E-2</v>
      </c>
      <c r="BJ36" s="2">
        <f t="shared" si="139"/>
        <v>6.0165104239542355E-3</v>
      </c>
      <c r="BK36" s="2">
        <f t="shared" si="140"/>
        <v>-1.6330785267546832E-2</v>
      </c>
      <c r="BL36" s="2">
        <f t="shared" si="8"/>
        <v>-5.8004640371223104E-4</v>
      </c>
      <c r="BM36" s="2">
        <f t="shared" si="9"/>
        <v>-2.4861025324274366E-2</v>
      </c>
      <c r="BN36" s="2">
        <f t="shared" si="10"/>
        <v>-9.1503267973856994E-3</v>
      </c>
      <c r="BO36" s="2">
        <f t="shared" si="11"/>
        <v>-2.9744199881023281E-3</v>
      </c>
      <c r="BP36" s="2">
        <f t="shared" si="12"/>
        <v>-2.2672523735298156E-2</v>
      </c>
      <c r="BQ36" s="2">
        <f t="shared" si="13"/>
        <v>4.9482535575679165E-2</v>
      </c>
      <c r="BR36" s="2">
        <f t="shared" si="14"/>
        <v>6.4041745730551991E-3</v>
      </c>
      <c r="BS36" s="2">
        <f t="shared" si="15"/>
        <v>-3.4434383369467136E-3</v>
      </c>
      <c r="BT36" s="2">
        <f t="shared" si="16"/>
        <v>-7.6285240464344373E-3</v>
      </c>
      <c r="BU36" s="2">
        <f t="shared" si="17"/>
        <v>1.1385199240986577E-2</v>
      </c>
      <c r="BV36" s="2">
        <f t="shared" si="18"/>
        <v>-1.1374407582938506E-2</v>
      </c>
      <c r="BW36" s="2">
        <f t="shared" si="19"/>
        <v>-2.9182219205972193E-2</v>
      </c>
      <c r="BX36" s="2">
        <f t="shared" si="20"/>
        <v>-4.7189451769604429E-2</v>
      </c>
      <c r="BY36" s="2">
        <f t="shared" si="21"/>
        <v>-4.6513895660653337E-2</v>
      </c>
      <c r="BZ36" s="2">
        <f t="shared" si="22"/>
        <v>-3.6732570239334073E-2</v>
      </c>
      <c r="CA36" s="2">
        <f t="shared" si="23"/>
        <v>-7.3402544231612854E-2</v>
      </c>
      <c r="CB36" s="2">
        <f t="shared" si="24"/>
        <v>-1.0289242025837475E-2</v>
      </c>
      <c r="CC36" s="2">
        <f t="shared" si="25"/>
        <v>-1.9102486355366932E-2</v>
      </c>
      <c r="CD36" s="2">
        <f t="shared" si="26"/>
        <v>-2.1147068247356571E-2</v>
      </c>
      <c r="CE36" s="2">
        <f t="shared" si="27"/>
        <v>-2.0494699646643078E-2</v>
      </c>
      <c r="CF36" s="2">
        <f t="shared" si="28"/>
        <v>-9.8122145153104467E-3</v>
      </c>
      <c r="CG36" s="2">
        <f t="shared" si="29"/>
        <v>-7.64587525150906E-3</v>
      </c>
      <c r="CH36" s="2">
        <f t="shared" si="30"/>
        <v>-2.3541453428863823E-2</v>
      </c>
      <c r="CI36" s="2">
        <f t="shared" si="31"/>
        <v>-6.1845861084680598E-3</v>
      </c>
      <c r="CJ36" s="2">
        <f t="shared" si="32"/>
        <v>-4.2964554242749253E-3</v>
      </c>
      <c r="CK36" s="2">
        <f t="shared" si="33"/>
        <v>-1.0865755345250694E-2</v>
      </c>
      <c r="CL36" s="2">
        <f t="shared" si="34"/>
        <v>-1.0887397464578785E-2</v>
      </c>
      <c r="CM36" s="2">
        <f t="shared" si="35"/>
        <v>2.4137931034482474E-3</v>
      </c>
      <c r="CN36" s="2">
        <f t="shared" si="36"/>
        <v>-2.5829781738344271E-2</v>
      </c>
      <c r="CO36" s="2">
        <f t="shared" si="37"/>
        <v>-1.4740248067589445E-2</v>
      </c>
      <c r="CP36" s="2">
        <f t="shared" si="38"/>
        <v>2.5971327654270571E-3</v>
      </c>
      <c r="CQ36" s="2">
        <f t="shared" si="39"/>
        <v>-1.5541375051461359E-2</v>
      </c>
      <c r="CR36" s="2">
        <f t="shared" si="40"/>
        <v>-1.7528858486532628E-2</v>
      </c>
      <c r="CS36" s="2">
        <f t="shared" si="41"/>
        <v>-8.9573128061581908E-3</v>
      </c>
      <c r="CT36" s="2">
        <f t="shared" si="42"/>
        <v>-9.289363678588014E-3</v>
      </c>
      <c r="CU36" s="2">
        <f t="shared" si="43"/>
        <v>-2.970070824765858E-3</v>
      </c>
      <c r="CV36" s="2">
        <f t="shared" si="44"/>
        <v>-2.5097316123745217E-2</v>
      </c>
      <c r="CW36" s="2">
        <f t="shared" si="45"/>
        <v>8.3113772455089885E-2</v>
      </c>
      <c r="CX36" s="2">
        <f t="shared" si="46"/>
        <v>1.437699680511173E-2</v>
      </c>
      <c r="CY36" s="10">
        <f t="shared" si="4"/>
        <v>-1.2883442411290691E-2</v>
      </c>
      <c r="CZ36" s="3">
        <f t="shared" si="5"/>
        <v>-3.0049380151472849E-2</v>
      </c>
      <c r="DA36" s="3">
        <f t="shared" si="141"/>
        <v>-3.2932160622261009E-3</v>
      </c>
      <c r="DB36" s="3">
        <f t="shared" si="142"/>
        <v>2.6450036546376676E-2</v>
      </c>
      <c r="DC36" s="3">
        <f t="shared" si="143"/>
        <v>-1.460282133283286E-2</v>
      </c>
      <c r="DD36" s="3">
        <f t="shared" si="144"/>
        <v>1.3786409037685354E-2</v>
      </c>
      <c r="DE36" s="3">
        <f t="shared" si="145"/>
        <v>-1.4079808351108558E-2</v>
      </c>
      <c r="DF36" s="3">
        <f t="shared" si="47"/>
        <v>-1.0496926270606721E-3</v>
      </c>
      <c r="DG36" s="3">
        <f t="shared" si="48"/>
        <v>-2.5696749374148009E-2</v>
      </c>
      <c r="DH36" s="3">
        <f t="shared" si="49"/>
        <v>-2.0561103748886422E-2</v>
      </c>
      <c r="DI36" s="3">
        <f t="shared" si="50"/>
        <v>5.947209953756305E-3</v>
      </c>
      <c r="DJ36" s="3">
        <f t="shared" si="51"/>
        <v>-1.6400085737744763E-2</v>
      </c>
      <c r="DK36" s="3">
        <f t="shared" si="52"/>
        <v>-6.4934687391016155E-4</v>
      </c>
      <c r="DL36" s="3">
        <f t="shared" si="53"/>
        <v>-2.4930325794472297E-2</v>
      </c>
      <c r="DM36" s="3">
        <f t="shared" si="54"/>
        <v>-9.2196272675836299E-3</v>
      </c>
      <c r="DN36" s="3">
        <f t="shared" si="55"/>
        <v>-3.0437204583002586E-3</v>
      </c>
      <c r="DO36" s="3">
        <f t="shared" si="56"/>
        <v>-2.2741824205496086E-2</v>
      </c>
      <c r="DP36" s="3">
        <f t="shared" si="57"/>
        <v>4.9413235105481235E-2</v>
      </c>
      <c r="DQ36" s="3">
        <f t="shared" si="58"/>
        <v>6.3348741028572686E-3</v>
      </c>
      <c r="DR36" s="3">
        <f t="shared" si="59"/>
        <v>-3.5127388071446441E-3</v>
      </c>
      <c r="DS36" s="3">
        <f t="shared" si="60"/>
        <v>-7.6978245166323678E-3</v>
      </c>
      <c r="DT36" s="3">
        <f t="shared" si="61"/>
        <v>1.1315898770788646E-2</v>
      </c>
      <c r="DU36" s="3">
        <f t="shared" si="62"/>
        <v>-1.1443708053136437E-2</v>
      </c>
      <c r="DV36" s="3">
        <f t="shared" si="63"/>
        <v>-2.9251519676170123E-2</v>
      </c>
      <c r="DW36" s="3">
        <f t="shared" si="64"/>
        <v>-4.725875223980236E-2</v>
      </c>
      <c r="DX36" s="3">
        <f t="shared" si="65"/>
        <v>-4.6583196130851268E-2</v>
      </c>
      <c r="DY36" s="3">
        <f t="shared" si="66"/>
        <v>-3.6801870709532003E-2</v>
      </c>
      <c r="DZ36" s="3">
        <f t="shared" si="67"/>
        <v>-7.3471844701810785E-2</v>
      </c>
      <c r="EA36" s="3">
        <f t="shared" si="68"/>
        <v>-1.0358542496035406E-2</v>
      </c>
      <c r="EB36" s="3">
        <f t="shared" si="69"/>
        <v>-1.9171786825564863E-2</v>
      </c>
      <c r="EC36" s="3">
        <f t="shared" si="70"/>
        <v>-2.1216368717554501E-2</v>
      </c>
      <c r="ED36" s="3">
        <f t="shared" si="71"/>
        <v>-2.0564000116841008E-2</v>
      </c>
      <c r="EE36" s="3">
        <f t="shared" si="72"/>
        <v>-9.8815149855083773E-3</v>
      </c>
      <c r="EF36" s="3">
        <f t="shared" si="73"/>
        <v>-7.7151757217069905E-3</v>
      </c>
      <c r="EG36" s="3">
        <f t="shared" si="74"/>
        <v>-2.3610753899061754E-2</v>
      </c>
      <c r="EH36" s="3">
        <f t="shared" si="75"/>
        <v>-6.2538865786659903E-3</v>
      </c>
      <c r="EI36" s="3">
        <f t="shared" si="76"/>
        <v>-4.3657558944728558E-3</v>
      </c>
      <c r="EJ36" s="3">
        <f t="shared" si="77"/>
        <v>-1.0935055815448624E-2</v>
      </c>
      <c r="EK36" s="3">
        <f t="shared" si="78"/>
        <v>-1.0956697934776716E-2</v>
      </c>
      <c r="EL36" s="3">
        <f t="shared" si="79"/>
        <v>2.3444926332503169E-3</v>
      </c>
      <c r="EM36" s="3">
        <f t="shared" si="80"/>
        <v>-2.5899082208542201E-2</v>
      </c>
      <c r="EN36" s="3">
        <f t="shared" si="81"/>
        <v>-1.4809548537787376E-2</v>
      </c>
      <c r="EO36" s="3">
        <f t="shared" si="82"/>
        <v>2.5278322952291266E-3</v>
      </c>
      <c r="EP36" s="3">
        <f t="shared" si="83"/>
        <v>-1.561067552165929E-2</v>
      </c>
      <c r="EQ36" s="3">
        <f t="shared" si="84"/>
        <v>-1.7598158956730559E-2</v>
      </c>
      <c r="ER36" s="3">
        <f t="shared" si="85"/>
        <v>-9.0266132763561213E-3</v>
      </c>
      <c r="ES36" s="3">
        <f t="shared" si="86"/>
        <v>-9.3586641487859445E-3</v>
      </c>
      <c r="ET36" s="3">
        <f t="shared" si="87"/>
        <v>-3.0393712949637886E-3</v>
      </c>
      <c r="EU36" s="3">
        <f t="shared" si="88"/>
        <v>-2.5166616593943147E-2</v>
      </c>
      <c r="EV36" s="3">
        <f t="shared" si="89"/>
        <v>8.3044471984891954E-2</v>
      </c>
      <c r="EW36" s="18">
        <f t="shared" si="90"/>
        <v>1.43076963349138E-2</v>
      </c>
      <c r="EX36" s="11">
        <f t="shared" si="91"/>
        <v>-1.2952742881488621E-2</v>
      </c>
      <c r="EY36" s="21">
        <f t="shared" si="6"/>
        <v>-1.3762554099093251E-2</v>
      </c>
      <c r="EZ36" s="21">
        <f t="shared" si="146"/>
        <v>-4.8299461491262052E-3</v>
      </c>
      <c r="FA36" s="21">
        <f t="shared" si="147"/>
        <v>-6.2370337100361292E-3</v>
      </c>
      <c r="FB36" s="21">
        <f t="shared" si="148"/>
        <v>-1.3675698336231938E-2</v>
      </c>
      <c r="FC36" s="21">
        <f t="shared" si="149"/>
        <v>-1.0743736712287424E-2</v>
      </c>
      <c r="FD36" s="21">
        <f t="shared" si="150"/>
        <v>-1.1166734364767795E-2</v>
      </c>
      <c r="FE36" s="21">
        <f t="shared" si="151"/>
        <v>-9.7195968053029533E-3</v>
      </c>
      <c r="FF36" s="21">
        <f t="shared" si="152"/>
        <v>-1.6584903124974033E-2</v>
      </c>
      <c r="FG36" s="21">
        <f t="shared" si="153"/>
        <v>-1.6739845208506864E-2</v>
      </c>
      <c r="FH36" s="21">
        <f t="shared" si="154"/>
        <v>-1.3793240855216082E-2</v>
      </c>
      <c r="FI36" s="21">
        <f t="shared" si="155"/>
        <v>-1.0649616896621656E-2</v>
      </c>
      <c r="FJ36" s="21">
        <f t="shared" si="92"/>
        <v>-1.0849448724278822E-2</v>
      </c>
      <c r="FK36" s="21">
        <f t="shared" si="93"/>
        <v>-1.1998708271515656E-2</v>
      </c>
      <c r="FL36" s="21">
        <f t="shared" si="94"/>
        <v>-1.7158860096743785E-2</v>
      </c>
      <c r="FM36" s="21">
        <f t="shared" si="95"/>
        <v>-1.0425122540148804E-2</v>
      </c>
      <c r="FN36" s="21">
        <f t="shared" si="96"/>
        <v>-1.1789738787253722E-2</v>
      </c>
      <c r="FO36" s="21">
        <f t="shared" si="97"/>
        <v>-2.2460451318002971E-2</v>
      </c>
      <c r="FP36" s="21">
        <f t="shared" si="98"/>
        <v>-1.4278472703051442E-2</v>
      </c>
      <c r="FQ36" s="21">
        <f t="shared" si="99"/>
        <v>-9.9410626593683608E-3</v>
      </c>
      <c r="FR36" s="21">
        <f t="shared" si="100"/>
        <v>-1.4931180267633924E-2</v>
      </c>
      <c r="FS36" s="21">
        <f t="shared" si="101"/>
        <v>-8.3515815352586311E-3</v>
      </c>
      <c r="FT36" s="21">
        <f t="shared" si="102"/>
        <v>-1.1119533008639718E-2</v>
      </c>
      <c r="FU36" s="21">
        <f t="shared" si="103"/>
        <v>-1.0372822506904574E-2</v>
      </c>
      <c r="FV36" s="21">
        <f t="shared" si="104"/>
        <v>-1.0175967191813042E-2</v>
      </c>
      <c r="FW36" s="21">
        <f t="shared" si="105"/>
        <v>-5.3679668350672316E-3</v>
      </c>
      <c r="FX36" s="21">
        <f t="shared" si="106"/>
        <v>-9.5328518526925782E-3</v>
      </c>
      <c r="FY36" s="21">
        <f t="shared" si="107"/>
        <v>-1.6350206940390511E-2</v>
      </c>
      <c r="FZ36" s="21">
        <f t="shared" si="108"/>
        <v>-1.3873240550048087E-2</v>
      </c>
      <c r="GA36" s="21">
        <f t="shared" si="109"/>
        <v>-1.3088706447565095E-2</v>
      </c>
      <c r="GB36" s="21">
        <f t="shared" si="110"/>
        <v>-1.2838984248662729E-2</v>
      </c>
      <c r="GC36" s="21">
        <f t="shared" si="111"/>
        <v>-5.563619445280589E-3</v>
      </c>
      <c r="GD36" s="21">
        <f t="shared" si="112"/>
        <v>-1.6494681065426335E-2</v>
      </c>
      <c r="GE36" s="21">
        <f t="shared" si="113"/>
        <v>-1.0568945780518832E-2</v>
      </c>
      <c r="GF36" s="21">
        <f t="shared" si="114"/>
        <v>-8.8393327322294248E-3</v>
      </c>
      <c r="GG36" s="21">
        <f t="shared" si="115"/>
        <v>-8.2541054555324393E-3</v>
      </c>
      <c r="GH36" s="21">
        <f t="shared" si="116"/>
        <v>-9.7089958795791454E-3</v>
      </c>
      <c r="GI36" s="21">
        <f t="shared" si="117"/>
        <v>-1.1131346771040161E-2</v>
      </c>
      <c r="GJ36" s="21">
        <f t="shared" si="118"/>
        <v>-1.5165104976100859E-2</v>
      </c>
      <c r="GK36" s="21">
        <f t="shared" si="119"/>
        <v>-1.0561980496622953E-2</v>
      </c>
      <c r="GL36" s="21">
        <f t="shared" si="120"/>
        <v>-1.7613126792831408E-2</v>
      </c>
      <c r="GM36" s="21">
        <f t="shared" si="121"/>
        <v>-1.5130798340771771E-2</v>
      </c>
      <c r="GN36" s="21">
        <f t="shared" si="122"/>
        <v>-1.3578302018200978E-2</v>
      </c>
      <c r="GO36" s="21">
        <f t="shared" si="123"/>
        <v>-1.7390329908823998E-2</v>
      </c>
      <c r="GP36" s="21">
        <f t="shared" si="124"/>
        <v>-1.8960179231594685E-2</v>
      </c>
      <c r="GQ36" s="21">
        <f t="shared" si="125"/>
        <v>-1.3577267474913264E-2</v>
      </c>
      <c r="GR36" s="21">
        <f t="shared" si="126"/>
        <v>-1.8057459503249489E-2</v>
      </c>
      <c r="GS36" s="21">
        <f t="shared" si="127"/>
        <v>-1.2028644914511256E-2</v>
      </c>
      <c r="GT36" s="21">
        <f t="shared" si="128"/>
        <v>-8.0002743520933353E-3</v>
      </c>
      <c r="GU36" s="21">
        <f t="shared" si="129"/>
        <v>-8.4392105210621647E-3</v>
      </c>
      <c r="GV36" s="22">
        <f t="shared" si="130"/>
        <v>-1.1336162459405639E-2</v>
      </c>
      <c r="GW36" s="22">
        <f t="shared" si="130"/>
        <v>-1.2952742881488621E-2</v>
      </c>
      <c r="GX36" s="3">
        <f>CZ36-EY36</f>
        <v>-1.6286826052379598E-2</v>
      </c>
      <c r="GY36" s="3">
        <f>DA36-EZ36</f>
        <v>1.5367300869001043E-3</v>
      </c>
      <c r="GZ36" s="3">
        <f>DB36-FA36</f>
        <v>3.2687070256412806E-2</v>
      </c>
      <c r="HA36" s="3">
        <f>DC36-FB36</f>
        <v>-9.2712299660092229E-4</v>
      </c>
      <c r="HB36" s="3">
        <f>DD36-FC36</f>
        <v>2.4530145749972778E-2</v>
      </c>
      <c r="HC36" s="3">
        <f>DE36-FD36</f>
        <v>-2.9130739863407629E-3</v>
      </c>
      <c r="HD36" s="3">
        <f>DF36-FE36</f>
        <v>8.6699041782422812E-3</v>
      </c>
      <c r="HE36" s="3">
        <f>DG36-FF36</f>
        <v>-9.1118462491739764E-3</v>
      </c>
      <c r="HF36" s="3">
        <f>DH36-FG36</f>
        <v>-3.8212585403795581E-3</v>
      </c>
      <c r="HG36" s="3">
        <f>DI36-FH36</f>
        <v>1.9740450808972389E-2</v>
      </c>
      <c r="HH36" s="3">
        <f>DJ36-FI36</f>
        <v>-5.7504688411231068E-3</v>
      </c>
      <c r="HI36" s="3">
        <f>DK36-FJ36</f>
        <v>1.0200101850368661E-2</v>
      </c>
      <c r="HJ36" s="3">
        <f>DL36-FK36</f>
        <v>-1.2931617522956641E-2</v>
      </c>
      <c r="HK36" s="3">
        <f>DM36-FL36</f>
        <v>7.9392328291601547E-3</v>
      </c>
      <c r="HL36" s="3">
        <f>DN36-FM36</f>
        <v>7.3814020818485458E-3</v>
      </c>
      <c r="HM36" s="3">
        <f>DO36-FN36</f>
        <v>-1.0952085418242365E-2</v>
      </c>
      <c r="HN36" s="3">
        <f>DP36-FO36</f>
        <v>7.1873686423484212E-2</v>
      </c>
      <c r="HO36" s="3">
        <f>DQ36-FP36</f>
        <v>2.0613346805908712E-2</v>
      </c>
      <c r="HP36" s="3">
        <f>DR36-FQ36</f>
        <v>6.4283238522237166E-3</v>
      </c>
      <c r="HQ36" s="3">
        <f>DS36-FR36</f>
        <v>7.2333557510015564E-3</v>
      </c>
      <c r="HR36" s="3">
        <f>DT36-FS36</f>
        <v>1.9667480306047279E-2</v>
      </c>
      <c r="HS36" s="3">
        <f>DU36-FT36</f>
        <v>-3.2417504449671827E-4</v>
      </c>
      <c r="HT36" s="3">
        <f>DV36-FU36</f>
        <v>-1.8878697169265549E-2</v>
      </c>
      <c r="HU36" s="3">
        <f>DW36-FV36</f>
        <v>-3.7082785047989314E-2</v>
      </c>
      <c r="HV36" s="3">
        <f>DX36-FW36</f>
        <v>-4.1215229295784035E-2</v>
      </c>
      <c r="HW36" s="3">
        <f>DY36-FX36</f>
        <v>-2.7269018856839425E-2</v>
      </c>
      <c r="HX36" s="3">
        <f>DZ36-FY36</f>
        <v>-5.7121637761420277E-2</v>
      </c>
      <c r="HY36" s="3">
        <f>EA36-FZ36</f>
        <v>3.5146980540126816E-3</v>
      </c>
      <c r="HZ36" s="3">
        <f>EB36-GA36</f>
        <v>-6.083080377999768E-3</v>
      </c>
      <c r="IA36" s="3">
        <f>EC36-GB36</f>
        <v>-8.3773844688917725E-3</v>
      </c>
      <c r="IB36" s="3">
        <f>ED36-GC36</f>
        <v>-1.5000380671560419E-2</v>
      </c>
      <c r="IC36" s="3">
        <f>EE36-GD36</f>
        <v>6.6131660799179579E-3</v>
      </c>
      <c r="ID36" s="3">
        <f>EF36-GE36</f>
        <v>2.8537700588118411E-3</v>
      </c>
      <c r="IE36" s="3">
        <f>EG36-GF36</f>
        <v>-1.4771421166832329E-2</v>
      </c>
      <c r="IF36" s="3">
        <f>EH36-GG36</f>
        <v>2.000218876866449E-3</v>
      </c>
      <c r="IG36" s="3">
        <f>EI36-GH36</f>
        <v>5.3432399851062896E-3</v>
      </c>
      <c r="IH36" s="3">
        <f>EJ36-GI36</f>
        <v>1.9629095559153646E-4</v>
      </c>
      <c r="II36" s="3">
        <f>EK36-GJ36</f>
        <v>4.2084070413241428E-3</v>
      </c>
      <c r="IJ36" s="3">
        <f>EL36-GK36</f>
        <v>1.290647312987327E-2</v>
      </c>
      <c r="IK36" s="3">
        <f>EM36-GL36</f>
        <v>-8.2859554157107933E-3</v>
      </c>
      <c r="IL36" s="3">
        <f>EN36-GM36</f>
        <v>3.2124980298439514E-4</v>
      </c>
      <c r="IM36" s="3">
        <f>EO36-GN36</f>
        <v>1.6106134313430102E-2</v>
      </c>
      <c r="IN36" s="3">
        <f>EP36-GO36</f>
        <v>1.7796543871647086E-3</v>
      </c>
      <c r="IO36" s="3">
        <f>EQ36-GP36</f>
        <v>1.3620202748641265E-3</v>
      </c>
      <c r="IP36" s="3">
        <f>ER36-GQ36</f>
        <v>4.5506541985571424E-3</v>
      </c>
      <c r="IQ36" s="3">
        <f>ES36-GR36</f>
        <v>8.6987953544635441E-3</v>
      </c>
      <c r="IR36" s="3">
        <f>ET36-GS36</f>
        <v>8.9892736195474679E-3</v>
      </c>
      <c r="IS36" s="3">
        <f>EU36-GT36</f>
        <v>-1.7166342241849812E-2</v>
      </c>
      <c r="IT36" s="3">
        <f>EV36-GU36</f>
        <v>9.1483682505954123E-2</v>
      </c>
      <c r="IU36" s="3">
        <f>EW36-GV36</f>
        <v>2.5643858794319439E-2</v>
      </c>
      <c r="IV36" s="3">
        <f t="shared" si="7"/>
        <v>0</v>
      </c>
    </row>
    <row r="37" spans="1:256" x14ac:dyDescent="0.2">
      <c r="A37">
        <v>98.39</v>
      </c>
      <c r="B37">
        <v>17.015000000000001</v>
      </c>
      <c r="C37">
        <v>180</v>
      </c>
      <c r="D37">
        <v>106.3</v>
      </c>
      <c r="E37">
        <v>85.8</v>
      </c>
      <c r="F37">
        <v>197.95</v>
      </c>
      <c r="G37">
        <v>155.80000000000001</v>
      </c>
      <c r="H37">
        <v>95.1</v>
      </c>
      <c r="I37">
        <v>107.75</v>
      </c>
      <c r="J37">
        <v>7.1289999999999996</v>
      </c>
      <c r="K37">
        <v>86.38</v>
      </c>
      <c r="L37">
        <v>70.790000000000006</v>
      </c>
      <c r="M37">
        <v>63.64</v>
      </c>
      <c r="N37">
        <v>29.555</v>
      </c>
      <c r="O37">
        <v>25.35</v>
      </c>
      <c r="P37">
        <v>70</v>
      </c>
      <c r="Q37">
        <v>16.05</v>
      </c>
      <c r="R37">
        <v>86.65</v>
      </c>
      <c r="S37">
        <v>39.56</v>
      </c>
      <c r="T37">
        <v>14.805</v>
      </c>
      <c r="U37">
        <v>108.2</v>
      </c>
      <c r="V37">
        <v>5.3550000000000004</v>
      </c>
      <c r="W37">
        <v>14.455</v>
      </c>
      <c r="X37">
        <v>13.82</v>
      </c>
      <c r="Y37">
        <v>9.7219999999999995</v>
      </c>
      <c r="Z37">
        <v>47.35</v>
      </c>
      <c r="AA37">
        <v>60.76</v>
      </c>
      <c r="AB37">
        <v>43.515000000000001</v>
      </c>
      <c r="AC37">
        <v>6.431</v>
      </c>
      <c r="AD37">
        <v>15.295</v>
      </c>
      <c r="AE37">
        <v>2.8180000000000001</v>
      </c>
      <c r="AF37">
        <v>29.475000000000001</v>
      </c>
      <c r="AG37">
        <v>249.6</v>
      </c>
      <c r="AH37">
        <v>189.6</v>
      </c>
      <c r="AI37">
        <v>4.26</v>
      </c>
      <c r="AJ37">
        <v>187.2</v>
      </c>
      <c r="AK37">
        <v>14.265000000000001</v>
      </c>
      <c r="AL37">
        <v>32.909999999999997</v>
      </c>
      <c r="AM37">
        <v>86.8</v>
      </c>
      <c r="AN37">
        <v>77.45</v>
      </c>
      <c r="AO37">
        <v>5.5570000000000004</v>
      </c>
      <c r="AP37">
        <v>97.25</v>
      </c>
      <c r="AQ37">
        <v>48.68</v>
      </c>
      <c r="AR37">
        <v>114.05</v>
      </c>
      <c r="AS37">
        <v>71.75</v>
      </c>
      <c r="AT37">
        <v>8.5370000000000008</v>
      </c>
      <c r="AU37">
        <v>218.3</v>
      </c>
      <c r="AV37">
        <v>48.465000000000003</v>
      </c>
      <c r="AW37">
        <v>23.274999999999999</v>
      </c>
      <c r="AX37" s="4">
        <v>169.45</v>
      </c>
      <c r="AY37" s="7">
        <v>3581.23</v>
      </c>
      <c r="AZ37" s="12">
        <f>(1+0.36/100)^(1/52)-1</f>
        <v>6.9108840023757168E-5</v>
      </c>
      <c r="BA37" s="2">
        <f t="shared" si="3"/>
        <v>1.0267994660642765E-2</v>
      </c>
      <c r="BB37" s="2">
        <f t="shared" si="131"/>
        <v>5.8806233460750867E-4</v>
      </c>
      <c r="BC37" s="2">
        <f t="shared" si="132"/>
        <v>-3.1216361679225035E-2</v>
      </c>
      <c r="BD37" s="2">
        <f t="shared" si="133"/>
        <v>1.1417697431018059E-2</v>
      </c>
      <c r="BE37" s="2">
        <f t="shared" si="134"/>
        <v>1.0838831291234641E-2</v>
      </c>
      <c r="BF37" s="2">
        <f t="shared" si="135"/>
        <v>4.5673686881499975E-3</v>
      </c>
      <c r="BG37" s="2">
        <f t="shared" si="136"/>
        <v>1.9299967288191056E-2</v>
      </c>
      <c r="BH37" s="2">
        <f t="shared" si="137"/>
        <v>3.3583306162373594E-2</v>
      </c>
      <c r="BI37" s="2">
        <f t="shared" si="138"/>
        <v>1.8596001859600975E-3</v>
      </c>
      <c r="BJ37" s="2">
        <f t="shared" si="139"/>
        <v>-8.4840055632824374E-3</v>
      </c>
      <c r="BK37" s="2">
        <f t="shared" si="140"/>
        <v>1.7072883551159546E-2</v>
      </c>
      <c r="BL37" s="2">
        <f t="shared" si="8"/>
        <v>2.7132907719094712E-2</v>
      </c>
      <c r="BM37" s="2">
        <f t="shared" si="9"/>
        <v>7.7593032462390799E-3</v>
      </c>
      <c r="BN37" s="2">
        <f t="shared" si="10"/>
        <v>-2.5230870712401043E-2</v>
      </c>
      <c r="BO37" s="2">
        <f t="shared" si="11"/>
        <v>8.3532219570405797E-3</v>
      </c>
      <c r="BP37" s="2">
        <f t="shared" si="12"/>
        <v>1.4934029288096395E-2</v>
      </c>
      <c r="BQ37" s="2">
        <f t="shared" si="13"/>
        <v>-1.0785824345146411E-2</v>
      </c>
      <c r="BR37" s="2">
        <f t="shared" si="14"/>
        <v>2.1093565873202991E-2</v>
      </c>
      <c r="BS37" s="2">
        <f t="shared" si="15"/>
        <v>1.2541592014333247E-2</v>
      </c>
      <c r="BT37" s="2">
        <f t="shared" si="16"/>
        <v>-1.0360962566845044E-2</v>
      </c>
      <c r="BU37" s="2">
        <f t="shared" si="17"/>
        <v>1.5009380863039379E-2</v>
      </c>
      <c r="BV37" s="2">
        <f t="shared" si="18"/>
        <v>2.6845637583892801E-2</v>
      </c>
      <c r="BW37" s="2">
        <f t="shared" si="19"/>
        <v>1.0485844110450948E-2</v>
      </c>
      <c r="BX37" s="2">
        <f t="shared" si="20"/>
        <v>6.5549890750182804E-3</v>
      </c>
      <c r="BY37" s="2">
        <f t="shared" si="21"/>
        <v>-5.7271425649417784E-3</v>
      </c>
      <c r="BZ37" s="2">
        <f t="shared" si="22"/>
        <v>2.3009614345900431E-2</v>
      </c>
      <c r="CA37" s="2">
        <f t="shared" si="23"/>
        <v>-4.1186681394981828E-2</v>
      </c>
      <c r="CB37" s="2">
        <f t="shared" si="24"/>
        <v>5.3136190366178671E-3</v>
      </c>
      <c r="CC37" s="2">
        <f t="shared" si="25"/>
        <v>-6.0278207109736304E-3</v>
      </c>
      <c r="CD37" s="2">
        <f t="shared" si="26"/>
        <v>1.309328968903456E-3</v>
      </c>
      <c r="CE37" s="2">
        <f t="shared" si="27"/>
        <v>1.6594516594516495E-2</v>
      </c>
      <c r="CF37" s="2">
        <f t="shared" si="28"/>
        <v>7.1758072783187909E-3</v>
      </c>
      <c r="CG37" s="2">
        <f t="shared" si="29"/>
        <v>1.2165450121654597E-2</v>
      </c>
      <c r="CH37" s="2">
        <f t="shared" si="30"/>
        <v>-6.2893081761007386E-3</v>
      </c>
      <c r="CI37" s="2">
        <f t="shared" si="31"/>
        <v>1.96266156055529E-2</v>
      </c>
      <c r="CJ37" s="2">
        <f t="shared" si="32"/>
        <v>9.7087378640776656E-3</v>
      </c>
      <c r="CK37" s="2">
        <f t="shared" si="33"/>
        <v>1.0985116938341699E-2</v>
      </c>
      <c r="CL37" s="2">
        <f t="shared" si="34"/>
        <v>-7.539203860072341E-3</v>
      </c>
      <c r="CM37" s="2">
        <f t="shared" si="35"/>
        <v>-4.7012957229675134E-3</v>
      </c>
      <c r="CN37" s="2">
        <f t="shared" si="36"/>
        <v>2.6779795837200027E-2</v>
      </c>
      <c r="CO37" s="2">
        <f t="shared" si="37"/>
        <v>1.3866082831600179E-2</v>
      </c>
      <c r="CP37" s="2">
        <f t="shared" si="38"/>
        <v>7.6675992125168069E-3</v>
      </c>
      <c r="CQ37" s="2">
        <f t="shared" si="39"/>
        <v>1.7877679038159844E-2</v>
      </c>
      <c r="CR37" s="2">
        <f t="shared" si="40"/>
        <v>-7.397737162750273E-3</v>
      </c>
      <c r="CS37" s="2">
        <f t="shared" si="41"/>
        <v>1.3274961163677323E-2</v>
      </c>
      <c r="CT37" s="2">
        <f t="shared" si="42"/>
        <v>5.8602906704185997E-4</v>
      </c>
      <c r="CU37" s="2">
        <f t="shared" si="43"/>
        <v>4.5829514207151867E-4</v>
      </c>
      <c r="CV37" s="2">
        <f t="shared" si="44"/>
        <v>1.8493222654197838E-2</v>
      </c>
      <c r="CW37" s="2">
        <f t="shared" si="45"/>
        <v>2.9411764705882248E-2</v>
      </c>
      <c r="CX37" s="2">
        <f t="shared" si="46"/>
        <v>6.7401574803149567E-2</v>
      </c>
      <c r="CY37" s="10">
        <f t="shared" si="4"/>
        <v>9.5194871823782723E-3</v>
      </c>
      <c r="CZ37" s="3">
        <f t="shared" si="5"/>
        <v>1.0198885820619008E-2</v>
      </c>
      <c r="DA37" s="3">
        <f t="shared" si="141"/>
        <v>5.1895349458375151E-4</v>
      </c>
      <c r="DB37" s="3">
        <f t="shared" si="142"/>
        <v>-3.1285470519248793E-2</v>
      </c>
      <c r="DC37" s="3">
        <f t="shared" si="143"/>
        <v>1.1348588590994302E-2</v>
      </c>
      <c r="DD37" s="3">
        <f t="shared" si="144"/>
        <v>1.0769722451210884E-2</v>
      </c>
      <c r="DE37" s="3">
        <f t="shared" si="145"/>
        <v>4.4982598481262404E-3</v>
      </c>
      <c r="DF37" s="3">
        <f t="shared" si="47"/>
        <v>1.9230858448167298E-2</v>
      </c>
      <c r="DG37" s="3">
        <f t="shared" si="48"/>
        <v>3.3514197322349837E-2</v>
      </c>
      <c r="DH37" s="3">
        <f t="shared" si="49"/>
        <v>1.7904913459363403E-3</v>
      </c>
      <c r="DI37" s="3">
        <f t="shared" si="50"/>
        <v>-8.5531144033061945E-3</v>
      </c>
      <c r="DJ37" s="3">
        <f t="shared" si="51"/>
        <v>1.7003774711135788E-2</v>
      </c>
      <c r="DK37" s="3">
        <f t="shared" si="52"/>
        <v>2.7063798879070955E-2</v>
      </c>
      <c r="DL37" s="3">
        <f t="shared" si="53"/>
        <v>7.6901944062153227E-3</v>
      </c>
      <c r="DM37" s="3">
        <f t="shared" si="54"/>
        <v>-2.5299979552424801E-2</v>
      </c>
      <c r="DN37" s="3">
        <f t="shared" si="55"/>
        <v>8.2841131170168225E-3</v>
      </c>
      <c r="DO37" s="3">
        <f t="shared" si="56"/>
        <v>1.4864920448072638E-2</v>
      </c>
      <c r="DP37" s="3">
        <f t="shared" si="57"/>
        <v>-1.0854933185170168E-2</v>
      </c>
      <c r="DQ37" s="3">
        <f t="shared" si="58"/>
        <v>2.1024457033179234E-2</v>
      </c>
      <c r="DR37" s="3">
        <f t="shared" si="59"/>
        <v>1.247248317430949E-2</v>
      </c>
      <c r="DS37" s="3">
        <f t="shared" si="60"/>
        <v>-1.0430071406868802E-2</v>
      </c>
      <c r="DT37" s="3">
        <f t="shared" si="61"/>
        <v>1.4940272023015622E-2</v>
      </c>
      <c r="DU37" s="3">
        <f t="shared" si="62"/>
        <v>2.6776528743869044E-2</v>
      </c>
      <c r="DV37" s="3">
        <f t="shared" si="63"/>
        <v>1.0416735270427191E-2</v>
      </c>
      <c r="DW37" s="3">
        <f t="shared" si="64"/>
        <v>6.4858802349945233E-3</v>
      </c>
      <c r="DX37" s="3">
        <f t="shared" si="65"/>
        <v>-5.7962514049655356E-3</v>
      </c>
      <c r="DY37" s="3">
        <f t="shared" si="66"/>
        <v>2.2940505505876674E-2</v>
      </c>
      <c r="DZ37" s="3">
        <f t="shared" si="67"/>
        <v>-4.1255790235005585E-2</v>
      </c>
      <c r="EA37" s="3">
        <f t="shared" si="68"/>
        <v>5.2445101965941099E-3</v>
      </c>
      <c r="EB37" s="3">
        <f t="shared" si="69"/>
        <v>-6.0969295509973875E-3</v>
      </c>
      <c r="EC37" s="3">
        <f t="shared" si="70"/>
        <v>1.2402201288796988E-3</v>
      </c>
      <c r="ED37" s="3">
        <f t="shared" si="71"/>
        <v>1.6525407754492738E-2</v>
      </c>
      <c r="EE37" s="3">
        <f t="shared" si="72"/>
        <v>7.1066984382950338E-3</v>
      </c>
      <c r="EF37" s="3">
        <f t="shared" si="73"/>
        <v>1.209634128163084E-2</v>
      </c>
      <c r="EG37" s="3">
        <f t="shared" si="74"/>
        <v>-6.3584170161244957E-3</v>
      </c>
      <c r="EH37" s="3">
        <f t="shared" si="75"/>
        <v>1.9557506765529142E-2</v>
      </c>
      <c r="EI37" s="3">
        <f t="shared" si="76"/>
        <v>9.6396290240539084E-3</v>
      </c>
      <c r="EJ37" s="3">
        <f t="shared" si="77"/>
        <v>1.0916008098317942E-2</v>
      </c>
      <c r="EK37" s="3">
        <f t="shared" si="78"/>
        <v>-7.6083127000960982E-3</v>
      </c>
      <c r="EL37" s="3">
        <f t="shared" si="79"/>
        <v>-4.7704045629912706E-3</v>
      </c>
      <c r="EM37" s="3">
        <f t="shared" si="80"/>
        <v>2.6710686997176269E-2</v>
      </c>
      <c r="EN37" s="3">
        <f t="shared" si="81"/>
        <v>1.3796973991576422E-2</v>
      </c>
      <c r="EO37" s="3">
        <f t="shared" si="82"/>
        <v>7.5984903724930497E-3</v>
      </c>
      <c r="EP37" s="3">
        <f t="shared" si="83"/>
        <v>1.7808570198136087E-2</v>
      </c>
      <c r="EQ37" s="3">
        <f t="shared" si="84"/>
        <v>-7.4668460027740302E-3</v>
      </c>
      <c r="ER37" s="3">
        <f t="shared" si="85"/>
        <v>1.3205852323653566E-2</v>
      </c>
      <c r="ES37" s="3">
        <f t="shared" si="86"/>
        <v>5.1692022701810281E-4</v>
      </c>
      <c r="ET37" s="3">
        <f t="shared" si="87"/>
        <v>3.891863020477615E-4</v>
      </c>
      <c r="EU37" s="3">
        <f t="shared" si="88"/>
        <v>1.8424113814174081E-2</v>
      </c>
      <c r="EV37" s="3">
        <f t="shared" si="89"/>
        <v>2.9342655865858491E-2</v>
      </c>
      <c r="EW37" s="18">
        <f t="shared" si="90"/>
        <v>6.7332465963125809E-2</v>
      </c>
      <c r="EX37" s="11">
        <f t="shared" si="91"/>
        <v>9.4503783423545151E-3</v>
      </c>
      <c r="EY37" s="21">
        <f t="shared" si="6"/>
        <v>6.3100009806761849E-3</v>
      </c>
      <c r="EZ37" s="21">
        <f t="shared" si="146"/>
        <v>2.7418594855619207E-3</v>
      </c>
      <c r="FA37" s="21">
        <f t="shared" si="147"/>
        <v>9.2347491937487466E-3</v>
      </c>
      <c r="FB37" s="21">
        <f t="shared" si="148"/>
        <v>1.2794178210228968E-2</v>
      </c>
      <c r="FC37" s="21">
        <f t="shared" si="149"/>
        <v>1.9965103810886127E-2</v>
      </c>
      <c r="FD37" s="21">
        <f t="shared" si="150"/>
        <v>1.1790035166335772E-2</v>
      </c>
      <c r="FE37" s="21">
        <f t="shared" si="151"/>
        <v>1.9234991107340997E-2</v>
      </c>
      <c r="FF37" s="21">
        <f t="shared" si="152"/>
        <v>1.0555977158573485E-2</v>
      </c>
      <c r="FG37" s="21">
        <f t="shared" si="153"/>
        <v>8.7243208734835744E-3</v>
      </c>
      <c r="FH37" s="21">
        <f t="shared" si="154"/>
        <v>7.2159030823324422E-3</v>
      </c>
      <c r="FI37" s="21">
        <f t="shared" si="155"/>
        <v>9.4798139157812635E-3</v>
      </c>
      <c r="FJ37" s="21">
        <f t="shared" si="92"/>
        <v>9.7003927637729775E-3</v>
      </c>
      <c r="FK37" s="21">
        <f t="shared" si="93"/>
        <v>9.9611716096714917E-3</v>
      </c>
      <c r="FL37" s="21">
        <f t="shared" si="94"/>
        <v>8.7135067608952003E-3</v>
      </c>
      <c r="FM37" s="21">
        <f t="shared" si="95"/>
        <v>5.7090043384248257E-3</v>
      </c>
      <c r="FN37" s="21">
        <f t="shared" si="96"/>
        <v>7.751266951216953E-3</v>
      </c>
      <c r="FO37" s="21">
        <f t="shared" si="97"/>
        <v>9.2517734695994683E-3</v>
      </c>
      <c r="FP37" s="21">
        <f t="shared" si="98"/>
        <v>1.4378026104394761E-2</v>
      </c>
      <c r="FQ37" s="21">
        <f t="shared" si="99"/>
        <v>1.2554305438769576E-2</v>
      </c>
      <c r="FR37" s="21">
        <f t="shared" si="100"/>
        <v>5.0501519014516556E-3</v>
      </c>
      <c r="FS37" s="21">
        <f t="shared" si="101"/>
        <v>5.5130952521554076E-3</v>
      </c>
      <c r="FT37" s="21">
        <f t="shared" si="102"/>
        <v>1.4216202403298852E-2</v>
      </c>
      <c r="FU37" s="21">
        <f t="shared" si="103"/>
        <v>1.1052677741097867E-2</v>
      </c>
      <c r="FV37" s="21">
        <f t="shared" si="104"/>
        <v>6.6834663595328071E-3</v>
      </c>
      <c r="FW37" s="21">
        <f t="shared" si="105"/>
        <v>1.2637990278335249E-2</v>
      </c>
      <c r="FX37" s="21">
        <f t="shared" si="106"/>
        <v>7.9002064483154021E-3</v>
      </c>
      <c r="FY37" s="21">
        <f t="shared" si="107"/>
        <v>7.568816004321419E-3</v>
      </c>
      <c r="FZ37" s="21">
        <f t="shared" si="108"/>
        <v>9.5195019275001042E-3</v>
      </c>
      <c r="GA37" s="21">
        <f t="shared" si="109"/>
        <v>7.210201300906125E-3</v>
      </c>
      <c r="GB37" s="21">
        <f t="shared" si="110"/>
        <v>1.026395479596014E-2</v>
      </c>
      <c r="GC37" s="21">
        <f t="shared" si="111"/>
        <v>1.0529666149366495E-2</v>
      </c>
      <c r="GD37" s="21">
        <f t="shared" si="112"/>
        <v>5.3925310725627335E-3</v>
      </c>
      <c r="GE37" s="21">
        <f t="shared" si="113"/>
        <v>1.6152170191424047E-2</v>
      </c>
      <c r="GF37" s="21">
        <f t="shared" si="114"/>
        <v>8.8493570746977293E-3</v>
      </c>
      <c r="GG37" s="21">
        <f t="shared" si="115"/>
        <v>5.1783743384754138E-3</v>
      </c>
      <c r="GH37" s="21">
        <f t="shared" si="116"/>
        <v>7.9419531298555602E-3</v>
      </c>
      <c r="GI37" s="21">
        <f t="shared" si="117"/>
        <v>6.8080703107564261E-3</v>
      </c>
      <c r="GJ37" s="21">
        <f t="shared" si="118"/>
        <v>1.4922558190279326E-2</v>
      </c>
      <c r="GK37" s="21">
        <f t="shared" si="119"/>
        <v>1.5570059089126868E-2</v>
      </c>
      <c r="GL37" s="21">
        <f t="shared" si="120"/>
        <v>5.9976118939912221E-3</v>
      </c>
      <c r="GM37" s="21">
        <f t="shared" si="121"/>
        <v>1.0366579870639712E-2</v>
      </c>
      <c r="GN37" s="21">
        <f t="shared" si="122"/>
        <v>9.0081904897261669E-3</v>
      </c>
      <c r="GO37" s="21">
        <f t="shared" si="123"/>
        <v>1.201007894898326E-2</v>
      </c>
      <c r="GP37" s="21">
        <f t="shared" si="124"/>
        <v>9.2237576794775844E-3</v>
      </c>
      <c r="GQ37" s="21">
        <f t="shared" si="125"/>
        <v>1.2657190129972863E-2</v>
      </c>
      <c r="GR37" s="21">
        <f t="shared" si="126"/>
        <v>5.2219821130519003E-3</v>
      </c>
      <c r="GS37" s="21">
        <f t="shared" si="127"/>
        <v>3.9593364736906552E-3</v>
      </c>
      <c r="GT37" s="21">
        <f t="shared" si="128"/>
        <v>4.5530607944722894E-3</v>
      </c>
      <c r="GU37" s="21">
        <f t="shared" si="129"/>
        <v>1.5007594914265582E-2</v>
      </c>
      <c r="GV37" s="22">
        <f t="shared" si="130"/>
        <v>1.4772759616208737E-2</v>
      </c>
      <c r="GW37" s="22">
        <f t="shared" si="130"/>
        <v>9.4503783423545151E-3</v>
      </c>
      <c r="GX37" s="3">
        <f>CZ37-EY37</f>
        <v>3.8888848399428232E-3</v>
      </c>
      <c r="GY37" s="3">
        <f>DA37-EZ37</f>
        <v>-2.2229059909781692E-3</v>
      </c>
      <c r="GZ37" s="3">
        <f>DB37-FA37</f>
        <v>-4.0520219712997539E-2</v>
      </c>
      <c r="HA37" s="3">
        <f>DC37-FB37</f>
        <v>-1.4455896192346659E-3</v>
      </c>
      <c r="HB37" s="3">
        <f>DD37-FC37</f>
        <v>-9.1953813596752434E-3</v>
      </c>
      <c r="HC37" s="3">
        <f>DE37-FD37</f>
        <v>-7.291775318209532E-3</v>
      </c>
      <c r="HD37" s="3">
        <f>DF37-FE37</f>
        <v>-4.1326591736987051E-6</v>
      </c>
      <c r="HE37" s="3">
        <f>DG37-FF37</f>
        <v>2.2958220163776352E-2</v>
      </c>
      <c r="HF37" s="3">
        <f>DH37-FG37</f>
        <v>-6.9338295275472341E-3</v>
      </c>
      <c r="HG37" s="3">
        <f>DI37-FH37</f>
        <v>-1.5769017485638637E-2</v>
      </c>
      <c r="HH37" s="3">
        <f>DJ37-FI37</f>
        <v>7.523960795354525E-3</v>
      </c>
      <c r="HI37" s="3">
        <f>DK37-FJ37</f>
        <v>1.7363406115297977E-2</v>
      </c>
      <c r="HJ37" s="3">
        <f>DL37-FK37</f>
        <v>-2.270977203456169E-3</v>
      </c>
      <c r="HK37" s="3">
        <f>DM37-FL37</f>
        <v>-3.4013486313320004E-2</v>
      </c>
      <c r="HL37" s="3">
        <f>DN37-FM37</f>
        <v>2.5751087785919969E-3</v>
      </c>
      <c r="HM37" s="3">
        <f>DO37-FN37</f>
        <v>7.1136534968556852E-3</v>
      </c>
      <c r="HN37" s="3">
        <f>DP37-FO37</f>
        <v>-2.0106706654769636E-2</v>
      </c>
      <c r="HO37" s="3">
        <f>DQ37-FP37</f>
        <v>6.646430928784473E-3</v>
      </c>
      <c r="HP37" s="3">
        <f>DR37-FQ37</f>
        <v>-8.1822264460086266E-5</v>
      </c>
      <c r="HQ37" s="3">
        <f>DS37-FR37</f>
        <v>-1.5480223308320457E-2</v>
      </c>
      <c r="HR37" s="3">
        <f>DT37-FS37</f>
        <v>9.4271767708602149E-3</v>
      </c>
      <c r="HS37" s="3">
        <f>DU37-FT37</f>
        <v>1.2560326340570192E-2</v>
      </c>
      <c r="HT37" s="3">
        <f>DV37-FU37</f>
        <v>-6.359424706706765E-4</v>
      </c>
      <c r="HU37" s="3">
        <f>DW37-FV37</f>
        <v>-1.9758612453828379E-4</v>
      </c>
      <c r="HV37" s="3">
        <f>DX37-FW37</f>
        <v>-1.8434241683300785E-2</v>
      </c>
      <c r="HW37" s="3">
        <f>DY37-FX37</f>
        <v>1.5040299057561272E-2</v>
      </c>
      <c r="HX37" s="3">
        <f>DZ37-FY37</f>
        <v>-4.8824606239327002E-2</v>
      </c>
      <c r="HY37" s="3">
        <f>EA37-FZ37</f>
        <v>-4.2749917309059943E-3</v>
      </c>
      <c r="HZ37" s="3">
        <f>EB37-GA37</f>
        <v>-1.3307130851903513E-2</v>
      </c>
      <c r="IA37" s="3">
        <f>EC37-GB37</f>
        <v>-9.0237346670804415E-3</v>
      </c>
      <c r="IB37" s="3">
        <f>ED37-GC37</f>
        <v>5.9957416051262431E-3</v>
      </c>
      <c r="IC37" s="3">
        <f>EE37-GD37</f>
        <v>1.7141673657323003E-3</v>
      </c>
      <c r="ID37" s="3">
        <f>EF37-GE37</f>
        <v>-4.055828909793207E-3</v>
      </c>
      <c r="IE37" s="3">
        <f>EG37-GF37</f>
        <v>-1.5207774090822225E-2</v>
      </c>
      <c r="IF37" s="3">
        <f>EH37-GG37</f>
        <v>1.4379132427053729E-2</v>
      </c>
      <c r="IG37" s="3">
        <f>EI37-GH37</f>
        <v>1.6976758941983482E-3</v>
      </c>
      <c r="IH37" s="3">
        <f>EJ37-GI37</f>
        <v>4.1079377875615159E-3</v>
      </c>
      <c r="II37" s="3">
        <f>EK37-GJ37</f>
        <v>-2.2530870890375424E-2</v>
      </c>
      <c r="IJ37" s="3">
        <f>EL37-GK37</f>
        <v>-2.034046365211814E-2</v>
      </c>
      <c r="IK37" s="3">
        <f>EM37-GL37</f>
        <v>2.0713075103185048E-2</v>
      </c>
      <c r="IL37" s="3">
        <f>EN37-GM37</f>
        <v>3.4303941209367101E-3</v>
      </c>
      <c r="IM37" s="3">
        <f>EO37-GN37</f>
        <v>-1.4097001172331172E-3</v>
      </c>
      <c r="IN37" s="3">
        <f>EP37-GO37</f>
        <v>5.7984912491528262E-3</v>
      </c>
      <c r="IO37" s="3">
        <f>EQ37-GP37</f>
        <v>-1.6690603682251615E-2</v>
      </c>
      <c r="IP37" s="3">
        <f>ER37-GQ37</f>
        <v>5.4866219368070353E-4</v>
      </c>
      <c r="IQ37" s="3">
        <f>ES37-GR37</f>
        <v>-4.7050618860337975E-3</v>
      </c>
      <c r="IR37" s="3">
        <f>ET37-GS37</f>
        <v>-3.5701501716428937E-3</v>
      </c>
      <c r="IS37" s="3">
        <f>EU37-GT37</f>
        <v>1.3871053019701792E-2</v>
      </c>
      <c r="IT37" s="3">
        <f>EV37-GU37</f>
        <v>1.4335060951592909E-2</v>
      </c>
      <c r="IU37" s="3">
        <f>EW37-GV37</f>
        <v>5.2559706346917076E-2</v>
      </c>
      <c r="IV37" s="3">
        <f t="shared" si="7"/>
        <v>0</v>
      </c>
    </row>
    <row r="38" spans="1:256" x14ac:dyDescent="0.2">
      <c r="A38">
        <v>96.39</v>
      </c>
      <c r="B38">
        <v>17.995000000000001</v>
      </c>
      <c r="C38">
        <v>175.1</v>
      </c>
      <c r="D38">
        <v>103.2</v>
      </c>
      <c r="E38">
        <v>85.31</v>
      </c>
      <c r="F38">
        <v>195.75</v>
      </c>
      <c r="G38">
        <v>144.15</v>
      </c>
      <c r="H38">
        <v>92.64</v>
      </c>
      <c r="I38">
        <v>106.3</v>
      </c>
      <c r="J38">
        <v>7.0739999999999998</v>
      </c>
      <c r="K38">
        <v>83.57</v>
      </c>
      <c r="L38">
        <v>69.790000000000006</v>
      </c>
      <c r="M38">
        <v>62.85</v>
      </c>
      <c r="N38">
        <v>28.835000000000001</v>
      </c>
      <c r="O38">
        <v>25.23</v>
      </c>
      <c r="P38">
        <v>68.290000000000006</v>
      </c>
      <c r="Q38">
        <v>15.775</v>
      </c>
      <c r="R38">
        <v>84.92</v>
      </c>
      <c r="S38">
        <v>39.26</v>
      </c>
      <c r="T38">
        <v>14.975</v>
      </c>
      <c r="U38">
        <v>107.7</v>
      </c>
      <c r="V38">
        <v>5.37</v>
      </c>
      <c r="W38">
        <v>14.69</v>
      </c>
      <c r="X38">
        <v>13.82</v>
      </c>
      <c r="Y38">
        <v>9.6140000000000008</v>
      </c>
      <c r="Z38">
        <v>47.395000000000003</v>
      </c>
      <c r="AA38">
        <v>60.6</v>
      </c>
      <c r="AB38">
        <v>41.96</v>
      </c>
      <c r="AC38">
        <v>6.5759999999999996</v>
      </c>
      <c r="AD38">
        <v>14.994999999999999</v>
      </c>
      <c r="AE38">
        <v>2.7679999999999998</v>
      </c>
      <c r="AF38">
        <v>29.57</v>
      </c>
      <c r="AG38">
        <v>243.3</v>
      </c>
      <c r="AH38">
        <v>184.45</v>
      </c>
      <c r="AI38">
        <v>4.1319999999999997</v>
      </c>
      <c r="AJ38">
        <v>184.6</v>
      </c>
      <c r="AK38">
        <v>14.45</v>
      </c>
      <c r="AL38">
        <v>31.99</v>
      </c>
      <c r="AM38">
        <v>87.75</v>
      </c>
      <c r="AN38">
        <v>74.819999999999993</v>
      </c>
      <c r="AO38">
        <v>5.5030000000000001</v>
      </c>
      <c r="AP38">
        <v>93.17</v>
      </c>
      <c r="AQ38">
        <v>46.81</v>
      </c>
      <c r="AR38">
        <v>113.05</v>
      </c>
      <c r="AS38">
        <v>70.989999999999995</v>
      </c>
      <c r="AT38">
        <v>8.5619999999999994</v>
      </c>
      <c r="AU38">
        <v>214.55</v>
      </c>
      <c r="AV38">
        <v>47.77</v>
      </c>
      <c r="AW38">
        <v>22.05</v>
      </c>
      <c r="AX38" s="4">
        <v>173.35</v>
      </c>
      <c r="AY38" s="7">
        <v>3527.55</v>
      </c>
      <c r="AZ38" s="12">
        <f>(1+0.305/100)^(1/52)-1</f>
        <v>5.8566295437767479E-5</v>
      </c>
      <c r="BA38" s="2">
        <f t="shared" si="3"/>
        <v>-2.0327269031405582E-2</v>
      </c>
      <c r="BB38" s="2">
        <f t="shared" si="131"/>
        <v>5.759623861298846E-2</v>
      </c>
      <c r="BC38" s="2">
        <f t="shared" si="132"/>
        <v>-2.7222222222222259E-2</v>
      </c>
      <c r="BD38" s="2">
        <f t="shared" si="133"/>
        <v>-2.9162746942615225E-2</v>
      </c>
      <c r="BE38" s="2">
        <f t="shared" si="134"/>
        <v>-5.7109557109557008E-3</v>
      </c>
      <c r="BF38" s="2">
        <f t="shared" si="135"/>
        <v>-1.1113917655973693E-2</v>
      </c>
      <c r="BG38" s="2">
        <f t="shared" si="136"/>
        <v>-7.477535301668814E-2</v>
      </c>
      <c r="BH38" s="2">
        <f t="shared" si="137"/>
        <v>-2.5867507886435215E-2</v>
      </c>
      <c r="BI38" s="2">
        <f t="shared" si="138"/>
        <v>-1.345707656612527E-2</v>
      </c>
      <c r="BJ38" s="2">
        <f t="shared" si="139"/>
        <v>-7.7149670360499023E-3</v>
      </c>
      <c r="BK38" s="2">
        <f t="shared" si="140"/>
        <v>-3.2530678397777346E-2</v>
      </c>
      <c r="BL38" s="2">
        <f t="shared" si="8"/>
        <v>-1.4126289023873473E-2</v>
      </c>
      <c r="BM38" s="2">
        <f t="shared" si="9"/>
        <v>-1.2413576367064749E-2</v>
      </c>
      <c r="BN38" s="2">
        <f t="shared" si="10"/>
        <v>-2.4361360175943148E-2</v>
      </c>
      <c r="BO38" s="2">
        <f t="shared" si="11"/>
        <v>-4.7337278106509562E-3</v>
      </c>
      <c r="BP38" s="2">
        <f t="shared" si="12"/>
        <v>-2.4428571428571355E-2</v>
      </c>
      <c r="BQ38" s="2">
        <f t="shared" si="13"/>
        <v>-1.7133956386292892E-2</v>
      </c>
      <c r="BR38" s="2">
        <f t="shared" si="14"/>
        <v>-1.9965377957299579E-2</v>
      </c>
      <c r="BS38" s="2">
        <f t="shared" si="15"/>
        <v>-7.5834175935288739E-3</v>
      </c>
      <c r="BT38" s="2">
        <f t="shared" si="16"/>
        <v>1.1482607227288E-2</v>
      </c>
      <c r="BU38" s="2">
        <f t="shared" si="17"/>
        <v>-4.6210720887245316E-3</v>
      </c>
      <c r="BV38" s="2">
        <f t="shared" si="18"/>
        <v>2.8011204481792618E-3</v>
      </c>
      <c r="BW38" s="2">
        <f t="shared" si="19"/>
        <v>1.6257350397786086E-2</v>
      </c>
      <c r="BX38" s="2">
        <f t="shared" si="20"/>
        <v>0</v>
      </c>
      <c r="BY38" s="2">
        <f t="shared" si="21"/>
        <v>-1.1108825344579132E-2</v>
      </c>
      <c r="BZ38" s="2">
        <f t="shared" si="22"/>
        <v>9.5036958817318329E-4</v>
      </c>
      <c r="CA38" s="2">
        <f t="shared" si="23"/>
        <v>-2.6333113890717463E-3</v>
      </c>
      <c r="CB38" s="2">
        <f t="shared" si="24"/>
        <v>-3.5734804090543526E-2</v>
      </c>
      <c r="CC38" s="2">
        <f t="shared" si="25"/>
        <v>2.254703778572531E-2</v>
      </c>
      <c r="CD38" s="2">
        <f t="shared" si="26"/>
        <v>-1.9614253023864103E-2</v>
      </c>
      <c r="CE38" s="2">
        <f t="shared" si="27"/>
        <v>-1.7743080198722616E-2</v>
      </c>
      <c r="CF38" s="2">
        <f t="shared" si="28"/>
        <v>3.223070398642891E-3</v>
      </c>
      <c r="CG38" s="2">
        <f t="shared" si="29"/>
        <v>-2.5240384615384581E-2</v>
      </c>
      <c r="CH38" s="2">
        <f t="shared" si="30"/>
        <v>-2.7162447257384037E-2</v>
      </c>
      <c r="CI38" s="2">
        <f t="shared" si="31"/>
        <v>-3.0046948356807546E-2</v>
      </c>
      <c r="CJ38" s="2">
        <f t="shared" si="32"/>
        <v>-1.388888888888884E-2</v>
      </c>
      <c r="CK38" s="2">
        <f t="shared" si="33"/>
        <v>1.2968804766911868E-2</v>
      </c>
      <c r="CL38" s="2">
        <f t="shared" si="34"/>
        <v>-2.7955028866605836E-2</v>
      </c>
      <c r="CM38" s="2">
        <f t="shared" si="35"/>
        <v>1.0944700460829626E-2</v>
      </c>
      <c r="CN38" s="2">
        <f t="shared" si="36"/>
        <v>-3.3957391865719888E-2</v>
      </c>
      <c r="CO38" s="2">
        <f t="shared" si="37"/>
        <v>-9.7174734569012156E-3</v>
      </c>
      <c r="CP38" s="2">
        <f t="shared" si="38"/>
        <v>-4.1953727506426675E-2</v>
      </c>
      <c r="CQ38" s="2">
        <f t="shared" si="39"/>
        <v>-3.8414133114215265E-2</v>
      </c>
      <c r="CR38" s="2">
        <f t="shared" si="40"/>
        <v>-8.7680841736080817E-3</v>
      </c>
      <c r="CS38" s="2">
        <f t="shared" si="41"/>
        <v>-1.0592334494773592E-2</v>
      </c>
      <c r="CT38" s="2">
        <f t="shared" si="42"/>
        <v>2.9284291905820048E-3</v>
      </c>
      <c r="CU38" s="2">
        <f t="shared" si="43"/>
        <v>-1.7178195144296859E-2</v>
      </c>
      <c r="CV38" s="2">
        <f t="shared" si="44"/>
        <v>-1.434024553801716E-2</v>
      </c>
      <c r="CW38" s="2">
        <f t="shared" si="45"/>
        <v>-5.2631578947368363E-2</v>
      </c>
      <c r="CX38" s="2">
        <f t="shared" si="46"/>
        <v>2.3015638831513696E-2</v>
      </c>
      <c r="CY38" s="10">
        <f t="shared" si="4"/>
        <v>-1.4989263465345681E-2</v>
      </c>
      <c r="CZ38" s="3">
        <f t="shared" si="5"/>
        <v>-2.0385835326843349E-2</v>
      </c>
      <c r="DA38" s="3">
        <f t="shared" si="141"/>
        <v>5.7537672317550692E-2</v>
      </c>
      <c r="DB38" s="3">
        <f t="shared" si="142"/>
        <v>-2.7280788517660026E-2</v>
      </c>
      <c r="DC38" s="3">
        <f t="shared" si="143"/>
        <v>-2.9221313238052993E-2</v>
      </c>
      <c r="DD38" s="3">
        <f t="shared" si="144"/>
        <v>-5.7695220063934682E-3</v>
      </c>
      <c r="DE38" s="3">
        <f t="shared" si="145"/>
        <v>-1.117248395141146E-2</v>
      </c>
      <c r="DF38" s="3">
        <f t="shared" si="47"/>
        <v>-7.4833919312125907E-2</v>
      </c>
      <c r="DG38" s="3">
        <f t="shared" si="48"/>
        <v>-2.5926074181872982E-2</v>
      </c>
      <c r="DH38" s="3">
        <f t="shared" si="49"/>
        <v>-1.3515642861563038E-2</v>
      </c>
      <c r="DI38" s="3">
        <f t="shared" si="50"/>
        <v>-7.7735333314876698E-3</v>
      </c>
      <c r="DJ38" s="3">
        <f t="shared" si="51"/>
        <v>-3.2589244693215114E-2</v>
      </c>
      <c r="DK38" s="3">
        <f t="shared" si="52"/>
        <v>-1.418485531931124E-2</v>
      </c>
      <c r="DL38" s="3">
        <f t="shared" si="53"/>
        <v>-1.2472142662502517E-2</v>
      </c>
      <c r="DM38" s="3">
        <f t="shared" si="54"/>
        <v>-2.4419926471380915E-2</v>
      </c>
      <c r="DN38" s="3">
        <f t="shared" si="55"/>
        <v>-4.7922941060887236E-3</v>
      </c>
      <c r="DO38" s="3">
        <f t="shared" si="56"/>
        <v>-2.4487137724009123E-2</v>
      </c>
      <c r="DP38" s="3">
        <f t="shared" si="57"/>
        <v>-1.719252268173066E-2</v>
      </c>
      <c r="DQ38" s="3">
        <f t="shared" si="58"/>
        <v>-2.0023944252737347E-2</v>
      </c>
      <c r="DR38" s="3">
        <f t="shared" si="59"/>
        <v>-7.6419838889666414E-3</v>
      </c>
      <c r="DS38" s="3">
        <f t="shared" si="60"/>
        <v>1.1424040931850232E-2</v>
      </c>
      <c r="DT38" s="3">
        <f t="shared" si="61"/>
        <v>-4.679638384162299E-3</v>
      </c>
      <c r="DU38" s="3">
        <f t="shared" si="62"/>
        <v>2.7425541527414943E-3</v>
      </c>
      <c r="DV38" s="3">
        <f t="shared" si="63"/>
        <v>1.6198784102348318E-2</v>
      </c>
      <c r="DW38" s="3">
        <f t="shared" si="64"/>
        <v>-5.8566295437767479E-5</v>
      </c>
      <c r="DX38" s="3">
        <f t="shared" si="65"/>
        <v>-1.1167391640016899E-2</v>
      </c>
      <c r="DY38" s="3">
        <f t="shared" si="66"/>
        <v>8.9180329273541581E-4</v>
      </c>
      <c r="DZ38" s="3">
        <f t="shared" si="67"/>
        <v>-2.6918776845095138E-3</v>
      </c>
      <c r="EA38" s="3">
        <f t="shared" si="68"/>
        <v>-3.5793370385981294E-2</v>
      </c>
      <c r="EB38" s="3">
        <f t="shared" si="69"/>
        <v>2.2488471490287543E-2</v>
      </c>
      <c r="EC38" s="3">
        <f t="shared" si="70"/>
        <v>-1.9672819319301871E-2</v>
      </c>
      <c r="ED38" s="3">
        <f t="shared" si="71"/>
        <v>-1.7801646494160384E-2</v>
      </c>
      <c r="EE38" s="3">
        <f t="shared" si="72"/>
        <v>3.1645041032051235E-3</v>
      </c>
      <c r="EF38" s="3">
        <f t="shared" si="73"/>
        <v>-2.5298950910822349E-2</v>
      </c>
      <c r="EG38" s="3">
        <f t="shared" si="74"/>
        <v>-2.7221013552821804E-2</v>
      </c>
      <c r="EH38" s="3">
        <f t="shared" si="75"/>
        <v>-3.0105514652245313E-2</v>
      </c>
      <c r="EI38" s="3">
        <f t="shared" si="76"/>
        <v>-1.3947455184326607E-2</v>
      </c>
      <c r="EJ38" s="3">
        <f t="shared" si="77"/>
        <v>1.29102384714741E-2</v>
      </c>
      <c r="EK38" s="3">
        <f t="shared" si="78"/>
        <v>-2.8013595162043603E-2</v>
      </c>
      <c r="EL38" s="3">
        <f t="shared" si="79"/>
        <v>1.0886134165391859E-2</v>
      </c>
      <c r="EM38" s="3">
        <f t="shared" si="80"/>
        <v>-3.4015958161157656E-2</v>
      </c>
      <c r="EN38" s="3">
        <f t="shared" si="81"/>
        <v>-9.776039752338983E-3</v>
      </c>
      <c r="EO38" s="3">
        <f t="shared" si="82"/>
        <v>-4.2012293801864442E-2</v>
      </c>
      <c r="EP38" s="3">
        <f t="shared" si="83"/>
        <v>-3.8472699409653033E-2</v>
      </c>
      <c r="EQ38" s="3">
        <f t="shared" si="84"/>
        <v>-8.8266504690458492E-3</v>
      </c>
      <c r="ER38" s="3">
        <f t="shared" si="85"/>
        <v>-1.0650900790211359E-2</v>
      </c>
      <c r="ES38" s="3">
        <f t="shared" si="86"/>
        <v>2.8698628951442373E-3</v>
      </c>
      <c r="ET38" s="3">
        <f t="shared" si="87"/>
        <v>-1.7236761439734627E-2</v>
      </c>
      <c r="EU38" s="3">
        <f t="shared" si="88"/>
        <v>-1.4398811833454928E-2</v>
      </c>
      <c r="EV38" s="3">
        <f t="shared" si="89"/>
        <v>-5.269014524280613E-2</v>
      </c>
      <c r="EW38" s="18">
        <f t="shared" si="90"/>
        <v>2.2957072536075929E-2</v>
      </c>
      <c r="EX38" s="11">
        <f t="shared" si="91"/>
        <v>-1.5047829760783449E-2</v>
      </c>
      <c r="EY38" s="21">
        <f t="shared" si="6"/>
        <v>-1.5639691947938655E-2</v>
      </c>
      <c r="EZ38" s="21">
        <f t="shared" si="146"/>
        <v>-5.5380434932106749E-3</v>
      </c>
      <c r="FA38" s="21">
        <f t="shared" si="147"/>
        <v>-7.6839182328284012E-3</v>
      </c>
      <c r="FB38" s="21">
        <f t="shared" si="148"/>
        <v>-1.6151098549217563E-2</v>
      </c>
      <c r="FC38" s="21">
        <f t="shared" si="149"/>
        <v>-1.3615554804758623E-2</v>
      </c>
      <c r="FD38" s="21">
        <f t="shared" si="150"/>
        <v>-1.3313597123534748E-2</v>
      </c>
      <c r="FE38" s="21">
        <f t="shared" si="151"/>
        <v>-1.2427361345121065E-2</v>
      </c>
      <c r="FF38" s="21">
        <f t="shared" si="152"/>
        <v>-1.9123054019504506E-2</v>
      </c>
      <c r="FG38" s="21">
        <f t="shared" si="153"/>
        <v>-1.912119375889473E-2</v>
      </c>
      <c r="FH38" s="21">
        <f t="shared" si="154"/>
        <v>-1.5757966277579513E-2</v>
      </c>
      <c r="FI38" s="21">
        <f t="shared" si="155"/>
        <v>-1.2532073629385066E-2</v>
      </c>
      <c r="FJ38" s="21">
        <f t="shared" si="92"/>
        <v>-1.2771221268516306E-2</v>
      </c>
      <c r="FK38" s="21">
        <f t="shared" si="93"/>
        <v>-1.405234426938726E-2</v>
      </c>
      <c r="FL38" s="21">
        <f t="shared" si="94"/>
        <v>-1.9578382617652736E-2</v>
      </c>
      <c r="FM38" s="21">
        <f t="shared" si="95"/>
        <v>-1.1933947904009376E-2</v>
      </c>
      <c r="FN38" s="21">
        <f t="shared" si="96"/>
        <v>-1.3617167399625965E-2</v>
      </c>
      <c r="FO38" s="21">
        <f t="shared" si="97"/>
        <v>-2.5426103532349052E-2</v>
      </c>
      <c r="FP38" s="21">
        <f t="shared" si="98"/>
        <v>-1.6958360655186942E-2</v>
      </c>
      <c r="FQ38" s="21">
        <f t="shared" si="99"/>
        <v>-1.2044776248042651E-2</v>
      </c>
      <c r="FR38" s="21">
        <f t="shared" si="100"/>
        <v>-1.6799787165753522E-2</v>
      </c>
      <c r="FS38" s="21">
        <f t="shared" si="101"/>
        <v>-9.6481732973056032E-3</v>
      </c>
      <c r="FT38" s="21">
        <f t="shared" si="102"/>
        <v>-1.3488871026698797E-2</v>
      </c>
      <c r="FU38" s="21">
        <f t="shared" si="103"/>
        <v>-1.2376484586103806E-2</v>
      </c>
      <c r="FV38" s="21">
        <f t="shared" si="104"/>
        <v>-1.1752621519254493E-2</v>
      </c>
      <c r="FW38" s="21">
        <f t="shared" si="105"/>
        <v>-7.051841332754904E-3</v>
      </c>
      <c r="FX38" s="21">
        <f t="shared" si="106"/>
        <v>-1.1163150209224801E-2</v>
      </c>
      <c r="FY38" s="21">
        <f t="shared" si="107"/>
        <v>-1.858705736120082E-2</v>
      </c>
      <c r="FZ38" s="21">
        <f t="shared" si="108"/>
        <v>-1.6060874467025421E-2</v>
      </c>
      <c r="GA38" s="21">
        <f t="shared" si="109"/>
        <v>-1.4987012262318113E-2</v>
      </c>
      <c r="GB38" s="21">
        <f t="shared" si="110"/>
        <v>-1.4999516434420117E-2</v>
      </c>
      <c r="GC38" s="21">
        <f t="shared" si="111"/>
        <v>-7.0686254289202919E-3</v>
      </c>
      <c r="GD38" s="21">
        <f t="shared" si="112"/>
        <v>-1.8541521347924129E-2</v>
      </c>
      <c r="GE38" s="21">
        <f t="shared" si="113"/>
        <v>-1.306784131001101E-2</v>
      </c>
      <c r="GF38" s="21">
        <f t="shared" si="114"/>
        <v>-1.0493537142236716E-2</v>
      </c>
      <c r="GG38" s="21">
        <f t="shared" si="115"/>
        <v>-9.5102791775612972E-3</v>
      </c>
      <c r="GH38" s="21">
        <f t="shared" si="116"/>
        <v>-1.1359670859519505E-2</v>
      </c>
      <c r="GI38" s="21">
        <f t="shared" si="117"/>
        <v>-1.2808998602440735E-2</v>
      </c>
      <c r="GJ38" s="21">
        <f t="shared" si="118"/>
        <v>-1.7978832032196832E-2</v>
      </c>
      <c r="GK38" s="21">
        <f t="shared" si="119"/>
        <v>-1.300578699654268E-2</v>
      </c>
      <c r="GL38" s="21">
        <f t="shared" si="120"/>
        <v>-1.9821147199406485E-2</v>
      </c>
      <c r="GM38" s="21">
        <f t="shared" si="121"/>
        <v>-1.751525281090574E-2</v>
      </c>
      <c r="GN38" s="21">
        <f t="shared" si="122"/>
        <v>-1.5690537346030511E-2</v>
      </c>
      <c r="GO38" s="21">
        <f t="shared" si="123"/>
        <v>-2.0139786568387122E-2</v>
      </c>
      <c r="GP38" s="21">
        <f t="shared" si="124"/>
        <v>-2.1595874313511104E-2</v>
      </c>
      <c r="GQ38" s="21">
        <f t="shared" si="125"/>
        <v>-1.6030651865607759E-2</v>
      </c>
      <c r="GR38" s="21">
        <f t="shared" si="126"/>
        <v>-2.0234497791812404E-2</v>
      </c>
      <c r="GS38" s="21">
        <f t="shared" si="127"/>
        <v>-1.3523803097969304E-2</v>
      </c>
      <c r="GT38" s="21">
        <f t="shared" si="128"/>
        <v>-9.1742325472116745E-3</v>
      </c>
      <c r="GU38" s="21">
        <f t="shared" si="129"/>
        <v>-1.0631900277909672E-2</v>
      </c>
      <c r="GV38" s="22">
        <f t="shared" si="130"/>
        <v>-1.3777807064485679E-2</v>
      </c>
      <c r="GW38" s="22">
        <f t="shared" si="130"/>
        <v>-1.5047829760783449E-2</v>
      </c>
      <c r="GX38" s="3">
        <f>CZ38-EY38</f>
        <v>-4.7461433789046936E-3</v>
      </c>
      <c r="GY38" s="3">
        <f>DA38-EZ38</f>
        <v>6.3075715810761365E-2</v>
      </c>
      <c r="GZ38" s="3">
        <f>DB38-FA38</f>
        <v>-1.9596870284831626E-2</v>
      </c>
      <c r="HA38" s="3">
        <f>DC38-FB38</f>
        <v>-1.307021468883543E-2</v>
      </c>
      <c r="HB38" s="3">
        <f>DD38-FC38</f>
        <v>7.8460327983651545E-3</v>
      </c>
      <c r="HC38" s="3">
        <f>DE38-FD38</f>
        <v>2.1411131721232879E-3</v>
      </c>
      <c r="HD38" s="3">
        <f>DF38-FE38</f>
        <v>-6.2406557967004839E-2</v>
      </c>
      <c r="HE38" s="3">
        <f>DG38-FF38</f>
        <v>-6.8030201623684762E-3</v>
      </c>
      <c r="HF38" s="3">
        <f>DH38-FG38</f>
        <v>5.6055508973316924E-3</v>
      </c>
      <c r="HG38" s="3">
        <f>DI38-FH38</f>
        <v>7.9844329460918434E-3</v>
      </c>
      <c r="HH38" s="3">
        <f>DJ38-FI38</f>
        <v>-2.0057171063830048E-2</v>
      </c>
      <c r="HI38" s="3">
        <f>DK38-FJ38</f>
        <v>-1.4136340507949346E-3</v>
      </c>
      <c r="HJ38" s="3">
        <f>DL38-FK38</f>
        <v>1.5802016068847437E-3</v>
      </c>
      <c r="HK38" s="3">
        <f>DM38-FL38</f>
        <v>-4.8415438537281787E-3</v>
      </c>
      <c r="HL38" s="3">
        <f>DN38-FM38</f>
        <v>7.1416537979206527E-3</v>
      </c>
      <c r="HM38" s="3">
        <f>DO38-FN38</f>
        <v>-1.0869970324383157E-2</v>
      </c>
      <c r="HN38" s="3">
        <f>DP38-FO38</f>
        <v>8.2335808506183925E-3</v>
      </c>
      <c r="HO38" s="3">
        <f>DQ38-FP38</f>
        <v>-3.0655835975504052E-3</v>
      </c>
      <c r="HP38" s="3">
        <f>DR38-FQ38</f>
        <v>4.4027923590760094E-3</v>
      </c>
      <c r="HQ38" s="3">
        <f>DS38-FR38</f>
        <v>2.8223828097603754E-2</v>
      </c>
      <c r="HR38" s="3">
        <f>DT38-FS38</f>
        <v>4.9685349131433042E-3</v>
      </c>
      <c r="HS38" s="3">
        <f>DU38-FT38</f>
        <v>1.623142517944029E-2</v>
      </c>
      <c r="HT38" s="3">
        <f>DV38-FU38</f>
        <v>2.8575268688452123E-2</v>
      </c>
      <c r="HU38" s="3">
        <f>DW38-FV38</f>
        <v>1.1694055223816726E-2</v>
      </c>
      <c r="HV38" s="3">
        <f>DX38-FW38</f>
        <v>-4.1155503072619953E-3</v>
      </c>
      <c r="HW38" s="3">
        <f>DY38-FX38</f>
        <v>1.2054953501960217E-2</v>
      </c>
      <c r="HX38" s="3">
        <f>DZ38-FY38</f>
        <v>1.5895179676691306E-2</v>
      </c>
      <c r="HY38" s="3">
        <f>EA38-FZ38</f>
        <v>-1.9732495918955872E-2</v>
      </c>
      <c r="HZ38" s="3">
        <f>EB38-GA38</f>
        <v>3.7475483752605655E-2</v>
      </c>
      <c r="IA38" s="3">
        <f>EC38-GB38</f>
        <v>-4.6733028848817536E-3</v>
      </c>
      <c r="IB38" s="3">
        <f>ED38-GC38</f>
        <v>-1.0733021065240092E-2</v>
      </c>
      <c r="IC38" s="3">
        <f>EE38-GD38</f>
        <v>2.1706025451129252E-2</v>
      </c>
      <c r="ID38" s="3">
        <f>EF38-GE38</f>
        <v>-1.2231109600811339E-2</v>
      </c>
      <c r="IE38" s="3">
        <f>EG38-GF38</f>
        <v>-1.6727476410585088E-2</v>
      </c>
      <c r="IF38" s="3">
        <f>EH38-GG38</f>
        <v>-2.0595235474684018E-2</v>
      </c>
      <c r="IG38" s="3">
        <f>EI38-GH38</f>
        <v>-2.5877843248071023E-3</v>
      </c>
      <c r="IH38" s="3">
        <f>EJ38-GI38</f>
        <v>2.5719237073914835E-2</v>
      </c>
      <c r="II38" s="3">
        <f>EK38-GJ38</f>
        <v>-1.0034763129846771E-2</v>
      </c>
      <c r="IJ38" s="3">
        <f>EL38-GK38</f>
        <v>2.3891921161934539E-2</v>
      </c>
      <c r="IK38" s="3">
        <f>EM38-GL38</f>
        <v>-1.419481096175117E-2</v>
      </c>
      <c r="IL38" s="3">
        <f>EN38-GM38</f>
        <v>7.7392130585667573E-3</v>
      </c>
      <c r="IM38" s="3">
        <f>EO38-GN38</f>
        <v>-2.6321756455833931E-2</v>
      </c>
      <c r="IN38" s="3">
        <f>EP38-GO38</f>
        <v>-1.8332912841265911E-2</v>
      </c>
      <c r="IO38" s="3">
        <f>EQ38-GP38</f>
        <v>1.2769223844465254E-2</v>
      </c>
      <c r="IP38" s="3">
        <f>ER38-GQ38</f>
        <v>5.3797510753963995E-3</v>
      </c>
      <c r="IQ38" s="3">
        <f>ES38-GR38</f>
        <v>2.3104360686956642E-2</v>
      </c>
      <c r="IR38" s="3">
        <f>ET38-GS38</f>
        <v>-3.7129583417653232E-3</v>
      </c>
      <c r="IS38" s="3">
        <f>EU38-GT38</f>
        <v>-5.2245792862432531E-3</v>
      </c>
      <c r="IT38" s="3">
        <f>EV38-GU38</f>
        <v>-4.2058244964896456E-2</v>
      </c>
      <c r="IU38" s="3">
        <f>EW38-GV38</f>
        <v>3.6734879600561605E-2</v>
      </c>
      <c r="IV38" s="3">
        <f t="shared" si="7"/>
        <v>0</v>
      </c>
    </row>
    <row r="39" spans="1:256" x14ac:dyDescent="0.2">
      <c r="A39">
        <v>94.43</v>
      </c>
      <c r="B39">
        <v>18.565000000000001</v>
      </c>
      <c r="C39">
        <v>180.6</v>
      </c>
      <c r="D39">
        <v>107.85</v>
      </c>
      <c r="E39">
        <v>87.77</v>
      </c>
      <c r="F39">
        <v>199.15</v>
      </c>
      <c r="G39">
        <v>146.85</v>
      </c>
      <c r="H39">
        <v>94.08</v>
      </c>
      <c r="I39">
        <v>104.7</v>
      </c>
      <c r="J39">
        <v>7.21</v>
      </c>
      <c r="K39">
        <v>85.48</v>
      </c>
      <c r="L39">
        <v>70.94</v>
      </c>
      <c r="M39">
        <v>65.040000000000006</v>
      </c>
      <c r="N39">
        <v>29.92</v>
      </c>
      <c r="O39">
        <v>25.27</v>
      </c>
      <c r="P39">
        <v>70.3</v>
      </c>
      <c r="Q39">
        <v>16.489999999999998</v>
      </c>
      <c r="R39">
        <v>87.76</v>
      </c>
      <c r="S39">
        <v>40.409999999999997</v>
      </c>
      <c r="T39">
        <v>15.52</v>
      </c>
      <c r="U39">
        <v>114.35</v>
      </c>
      <c r="V39">
        <v>5.58</v>
      </c>
      <c r="W39">
        <v>14.815</v>
      </c>
      <c r="X39">
        <v>13.9</v>
      </c>
      <c r="Y39">
        <v>9.7899999999999991</v>
      </c>
      <c r="Z39">
        <v>47.024999999999999</v>
      </c>
      <c r="AA39">
        <v>66.22</v>
      </c>
      <c r="AB39">
        <v>43.914999999999999</v>
      </c>
      <c r="AC39">
        <v>6.7169999999999996</v>
      </c>
      <c r="AD39">
        <v>15.65</v>
      </c>
      <c r="AE39">
        <v>2.88</v>
      </c>
      <c r="AF39">
        <v>31.074999999999999</v>
      </c>
      <c r="AG39">
        <v>247.4</v>
      </c>
      <c r="AH39">
        <v>184.8</v>
      </c>
      <c r="AI39">
        <v>3.9340000000000002</v>
      </c>
      <c r="AJ39">
        <v>188.4</v>
      </c>
      <c r="AK39">
        <v>14.64</v>
      </c>
      <c r="AL39">
        <v>32.594999999999999</v>
      </c>
      <c r="AM39">
        <v>89.07</v>
      </c>
      <c r="AN39">
        <v>73.180000000000007</v>
      </c>
      <c r="AO39">
        <v>5.63</v>
      </c>
      <c r="AP39">
        <v>95.54</v>
      </c>
      <c r="AQ39">
        <v>47.72</v>
      </c>
      <c r="AR39">
        <v>115.2</v>
      </c>
      <c r="AS39">
        <v>71.17</v>
      </c>
      <c r="AT39">
        <v>8.6259999999999994</v>
      </c>
      <c r="AU39">
        <v>224.5</v>
      </c>
      <c r="AV39">
        <v>48.814999999999998</v>
      </c>
      <c r="AW39">
        <v>22.195</v>
      </c>
      <c r="AX39" s="4">
        <v>172.15</v>
      </c>
      <c r="AY39" s="7">
        <v>3591.45</v>
      </c>
      <c r="AZ39" s="12">
        <f>(1+0.307/100)^(1/52)-1</f>
        <v>5.8949760020077235E-5</v>
      </c>
      <c r="BA39" s="2">
        <f t="shared" si="3"/>
        <v>-2.0334059549745764E-2</v>
      </c>
      <c r="BB39" s="2">
        <f t="shared" si="131"/>
        <v>3.1675465407057457E-2</v>
      </c>
      <c r="BC39" s="2">
        <f t="shared" si="132"/>
        <v>3.1410622501427676E-2</v>
      </c>
      <c r="BD39" s="2">
        <f t="shared" si="133"/>
        <v>4.505813953488369E-2</v>
      </c>
      <c r="BE39" s="2">
        <f t="shared" si="134"/>
        <v>2.8836009846442412E-2</v>
      </c>
      <c r="BF39" s="2">
        <f t="shared" si="135"/>
        <v>1.7369093231162314E-2</v>
      </c>
      <c r="BG39" s="2">
        <f t="shared" si="136"/>
        <v>1.8730489073881307E-2</v>
      </c>
      <c r="BH39" s="2">
        <f t="shared" si="137"/>
        <v>1.5544041450777257E-2</v>
      </c>
      <c r="BI39" s="2">
        <f t="shared" si="138"/>
        <v>-1.5051740357478804E-2</v>
      </c>
      <c r="BJ39" s="2">
        <f t="shared" si="139"/>
        <v>1.9225332202431389E-2</v>
      </c>
      <c r="BK39" s="2">
        <f t="shared" si="140"/>
        <v>2.2855091540026518E-2</v>
      </c>
      <c r="BL39" s="2">
        <f t="shared" si="8"/>
        <v>1.6478005444906074E-2</v>
      </c>
      <c r="BM39" s="2">
        <f t="shared" si="9"/>
        <v>3.4844868735083523E-2</v>
      </c>
      <c r="BN39" s="2">
        <f t="shared" si="10"/>
        <v>3.7627882781342104E-2</v>
      </c>
      <c r="BO39" s="2">
        <f t="shared" si="11"/>
        <v>1.5854141894569018E-3</v>
      </c>
      <c r="BP39" s="2">
        <f t="shared" si="12"/>
        <v>2.9433299165324112E-2</v>
      </c>
      <c r="BQ39" s="2">
        <f t="shared" si="13"/>
        <v>4.5324881141045825E-2</v>
      </c>
      <c r="BR39" s="2">
        <f t="shared" si="14"/>
        <v>3.3443240697126786E-2</v>
      </c>
      <c r="BS39" s="2">
        <f t="shared" si="15"/>
        <v>2.9291900152827344E-2</v>
      </c>
      <c r="BT39" s="2">
        <f t="shared" si="16"/>
        <v>3.6393989983305453E-2</v>
      </c>
      <c r="BU39" s="2">
        <f t="shared" si="17"/>
        <v>6.1745589600742834E-2</v>
      </c>
      <c r="BV39" s="2">
        <f t="shared" si="18"/>
        <v>3.9106145251396551E-2</v>
      </c>
      <c r="BW39" s="2">
        <f t="shared" si="19"/>
        <v>8.509189925119065E-3</v>
      </c>
      <c r="BX39" s="2">
        <f t="shared" si="20"/>
        <v>5.7887120115773794E-3</v>
      </c>
      <c r="BY39" s="2">
        <f t="shared" si="21"/>
        <v>1.8306636155606348E-2</v>
      </c>
      <c r="BZ39" s="2">
        <f t="shared" si="22"/>
        <v>-7.8067306677920278E-3</v>
      </c>
      <c r="CA39" s="2">
        <f t="shared" si="23"/>
        <v>9.2739273927392674E-2</v>
      </c>
      <c r="CB39" s="2">
        <f t="shared" si="24"/>
        <v>4.6591992373689273E-2</v>
      </c>
      <c r="CC39" s="2">
        <f t="shared" si="25"/>
        <v>2.1441605839416011E-2</v>
      </c>
      <c r="CD39" s="2">
        <f t="shared" si="26"/>
        <v>4.3681227075691886E-2</v>
      </c>
      <c r="CE39" s="2">
        <f t="shared" si="27"/>
        <v>4.0462427745664886E-2</v>
      </c>
      <c r="CF39" s="2">
        <f t="shared" si="28"/>
        <v>5.0896178559350691E-2</v>
      </c>
      <c r="CG39" s="2">
        <f t="shared" si="29"/>
        <v>1.6851623510069746E-2</v>
      </c>
      <c r="CH39" s="2">
        <f t="shared" si="30"/>
        <v>1.8975332068311701E-3</v>
      </c>
      <c r="CI39" s="2">
        <f t="shared" si="31"/>
        <v>-4.7918683446272925E-2</v>
      </c>
      <c r="CJ39" s="2">
        <f t="shared" si="32"/>
        <v>2.0585048754062862E-2</v>
      </c>
      <c r="CK39" s="2">
        <f t="shared" si="33"/>
        <v>1.314878892733562E-2</v>
      </c>
      <c r="CL39" s="2">
        <f t="shared" si="34"/>
        <v>1.8912160050015725E-2</v>
      </c>
      <c r="CM39" s="2">
        <f t="shared" si="35"/>
        <v>1.50427350427349E-2</v>
      </c>
      <c r="CN39" s="2">
        <f t="shared" si="36"/>
        <v>-2.1919272921678501E-2</v>
      </c>
      <c r="CO39" s="2">
        <f t="shared" si="37"/>
        <v>2.3078320915864037E-2</v>
      </c>
      <c r="CP39" s="2">
        <f t="shared" si="38"/>
        <v>2.543737254481071E-2</v>
      </c>
      <c r="CQ39" s="2">
        <f t="shared" si="39"/>
        <v>1.9440290536210103E-2</v>
      </c>
      <c r="CR39" s="2">
        <f t="shared" si="40"/>
        <v>1.9018133569217222E-2</v>
      </c>
      <c r="CS39" s="2">
        <f t="shared" si="41"/>
        <v>2.5355683899142001E-3</v>
      </c>
      <c r="CT39" s="2">
        <f t="shared" si="42"/>
        <v>7.4748890446156846E-3</v>
      </c>
      <c r="CU39" s="2">
        <f t="shared" si="43"/>
        <v>4.6376136098811305E-2</v>
      </c>
      <c r="CV39" s="2">
        <f t="shared" si="44"/>
        <v>2.1875654176261028E-2</v>
      </c>
      <c r="CW39" s="2">
        <f t="shared" si="45"/>
        <v>6.5759637188207432E-3</v>
      </c>
      <c r="CX39" s="2">
        <f t="shared" si="46"/>
        <v>-6.9224113066050919E-3</v>
      </c>
      <c r="CY39" s="10">
        <f t="shared" si="4"/>
        <v>1.8114555427988233E-2</v>
      </c>
      <c r="CZ39" s="3">
        <f t="shared" si="5"/>
        <v>-2.0393009309765842E-2</v>
      </c>
      <c r="DA39" s="3">
        <f t="shared" si="141"/>
        <v>3.161651564703738E-2</v>
      </c>
      <c r="DB39" s="3">
        <f t="shared" si="142"/>
        <v>3.1351672741407599E-2</v>
      </c>
      <c r="DC39" s="3">
        <f t="shared" si="143"/>
        <v>4.4999189774863613E-2</v>
      </c>
      <c r="DD39" s="3">
        <f t="shared" si="144"/>
        <v>2.8777060086422335E-2</v>
      </c>
      <c r="DE39" s="3">
        <f t="shared" si="145"/>
        <v>1.7310143471142236E-2</v>
      </c>
      <c r="DF39" s="3">
        <f t="shared" si="47"/>
        <v>1.867153931386123E-2</v>
      </c>
      <c r="DG39" s="3">
        <f t="shared" si="48"/>
        <v>1.548509169075718E-2</v>
      </c>
      <c r="DH39" s="3">
        <f t="shared" si="49"/>
        <v>-1.5110690117498882E-2</v>
      </c>
      <c r="DI39" s="3">
        <f t="shared" si="50"/>
        <v>1.9166382442411312E-2</v>
      </c>
      <c r="DJ39" s="3">
        <f t="shared" si="51"/>
        <v>2.279614178000644E-2</v>
      </c>
      <c r="DK39" s="3">
        <f t="shared" si="52"/>
        <v>1.6419055684885997E-2</v>
      </c>
      <c r="DL39" s="3">
        <f t="shared" si="53"/>
        <v>3.4785918975063446E-2</v>
      </c>
      <c r="DM39" s="3">
        <f t="shared" si="54"/>
        <v>3.7568933021322026E-2</v>
      </c>
      <c r="DN39" s="3">
        <f t="shared" si="55"/>
        <v>1.5264644294368246E-3</v>
      </c>
      <c r="DO39" s="3">
        <f t="shared" si="56"/>
        <v>2.9374349405304034E-2</v>
      </c>
      <c r="DP39" s="3">
        <f t="shared" si="57"/>
        <v>4.5265931381025748E-2</v>
      </c>
      <c r="DQ39" s="3">
        <f t="shared" si="58"/>
        <v>3.3384290937106709E-2</v>
      </c>
      <c r="DR39" s="3">
        <f t="shared" si="59"/>
        <v>2.9232950392807266E-2</v>
      </c>
      <c r="DS39" s="3">
        <f t="shared" si="60"/>
        <v>3.6335040223285375E-2</v>
      </c>
      <c r="DT39" s="3">
        <f t="shared" si="61"/>
        <v>6.1686639840722757E-2</v>
      </c>
      <c r="DU39" s="3">
        <f t="shared" si="62"/>
        <v>3.9047195491376474E-2</v>
      </c>
      <c r="DV39" s="3">
        <f t="shared" si="63"/>
        <v>8.4502401650989878E-3</v>
      </c>
      <c r="DW39" s="3">
        <f t="shared" si="64"/>
        <v>5.7297622515573021E-3</v>
      </c>
      <c r="DX39" s="3">
        <f t="shared" si="65"/>
        <v>1.8247686395586271E-2</v>
      </c>
      <c r="DY39" s="3">
        <f t="shared" si="66"/>
        <v>-7.8656804278121051E-3</v>
      </c>
      <c r="DZ39" s="3">
        <f t="shared" si="67"/>
        <v>9.2680324167372596E-2</v>
      </c>
      <c r="EA39" s="3">
        <f t="shared" si="68"/>
        <v>4.6533042613669195E-2</v>
      </c>
      <c r="EB39" s="3">
        <f t="shared" si="69"/>
        <v>2.1382656079395934E-2</v>
      </c>
      <c r="EC39" s="3">
        <f t="shared" si="70"/>
        <v>4.3622277315671809E-2</v>
      </c>
      <c r="ED39" s="3">
        <f t="shared" si="71"/>
        <v>4.0403477985644809E-2</v>
      </c>
      <c r="EE39" s="3">
        <f t="shared" si="72"/>
        <v>5.0837228799330614E-2</v>
      </c>
      <c r="EF39" s="3">
        <f t="shared" si="73"/>
        <v>1.6792673750049669E-2</v>
      </c>
      <c r="EG39" s="3">
        <f t="shared" si="74"/>
        <v>1.8385834468110929E-3</v>
      </c>
      <c r="EH39" s="3">
        <f t="shared" si="75"/>
        <v>-4.7977633206293002E-2</v>
      </c>
      <c r="EI39" s="3">
        <f t="shared" si="76"/>
        <v>2.0526098994042785E-2</v>
      </c>
      <c r="EJ39" s="3">
        <f t="shared" si="77"/>
        <v>1.3089839167315542E-2</v>
      </c>
      <c r="EK39" s="3">
        <f t="shared" si="78"/>
        <v>1.8853210289995648E-2</v>
      </c>
      <c r="EL39" s="3">
        <f t="shared" si="79"/>
        <v>1.4983785282714823E-2</v>
      </c>
      <c r="EM39" s="3">
        <f t="shared" si="80"/>
        <v>-2.1978222681698578E-2</v>
      </c>
      <c r="EN39" s="3">
        <f t="shared" si="81"/>
        <v>2.301937115584396E-2</v>
      </c>
      <c r="EO39" s="3">
        <f t="shared" si="82"/>
        <v>2.5378422784790633E-2</v>
      </c>
      <c r="EP39" s="3">
        <f t="shared" si="83"/>
        <v>1.9381340776190026E-2</v>
      </c>
      <c r="EQ39" s="3">
        <f t="shared" si="84"/>
        <v>1.8959183809197144E-2</v>
      </c>
      <c r="ER39" s="3">
        <f t="shared" si="85"/>
        <v>2.4766186298941228E-3</v>
      </c>
      <c r="ES39" s="3">
        <f t="shared" si="86"/>
        <v>7.4159392845956074E-3</v>
      </c>
      <c r="ET39" s="3">
        <f t="shared" si="87"/>
        <v>4.6317186338791227E-2</v>
      </c>
      <c r="EU39" s="3">
        <f t="shared" si="88"/>
        <v>2.1816704416240951E-2</v>
      </c>
      <c r="EV39" s="3">
        <f t="shared" si="89"/>
        <v>6.5170139588006659E-3</v>
      </c>
      <c r="EW39" s="18">
        <f t="shared" si="90"/>
        <v>-6.9813610666251691E-3</v>
      </c>
      <c r="EX39" s="11">
        <f t="shared" si="91"/>
        <v>1.8055605667968155E-2</v>
      </c>
      <c r="EY39" s="21">
        <f t="shared" si="6"/>
        <v>1.4020038244746576E-2</v>
      </c>
      <c r="EZ39" s="21">
        <f t="shared" si="146"/>
        <v>5.6502537267406165E-3</v>
      </c>
      <c r="FA39" s="21">
        <f t="shared" si="147"/>
        <v>1.5177591161586495E-2</v>
      </c>
      <c r="FB39" s="21">
        <f t="shared" si="148"/>
        <v>2.2961480466345167E-2</v>
      </c>
      <c r="FC39" s="21">
        <f t="shared" si="149"/>
        <v>3.1760627790227106E-2</v>
      </c>
      <c r="FD39" s="21">
        <f t="shared" si="150"/>
        <v>2.0607923464267264E-2</v>
      </c>
      <c r="FE39" s="21">
        <f t="shared" si="151"/>
        <v>3.0356691901540601E-2</v>
      </c>
      <c r="FF39" s="21">
        <f t="shared" si="152"/>
        <v>2.0981017594842069E-2</v>
      </c>
      <c r="FG39" s="21">
        <f t="shared" si="153"/>
        <v>1.8505321279779569E-2</v>
      </c>
      <c r="FH39" s="21">
        <f t="shared" si="154"/>
        <v>1.5285692005615756E-2</v>
      </c>
      <c r="FI39" s="21">
        <f t="shared" si="155"/>
        <v>1.7211697627216367E-2</v>
      </c>
      <c r="FJ39" s="21">
        <f t="shared" si="92"/>
        <v>1.7593759752378545E-2</v>
      </c>
      <c r="FK39" s="21">
        <f t="shared" si="93"/>
        <v>1.839614620685702E-2</v>
      </c>
      <c r="FL39" s="21">
        <f t="shared" si="94"/>
        <v>1.8651300519057234E-2</v>
      </c>
      <c r="FM39" s="21">
        <f t="shared" si="95"/>
        <v>1.1906258198867153E-2</v>
      </c>
      <c r="FN39" s="21">
        <f t="shared" si="96"/>
        <v>1.5257131641700237E-2</v>
      </c>
      <c r="FO39" s="21">
        <f t="shared" si="97"/>
        <v>2.1432705785755804E-2</v>
      </c>
      <c r="FP39" s="21">
        <f t="shared" si="98"/>
        <v>2.5385228365649527E-2</v>
      </c>
      <c r="FQ39" s="21">
        <f t="shared" si="99"/>
        <v>2.1194965564815472E-2</v>
      </c>
      <c r="FR39" s="21">
        <f t="shared" si="100"/>
        <v>1.2725149678126721E-2</v>
      </c>
      <c r="FS39" s="21">
        <f t="shared" si="101"/>
        <v>1.0838634241110163E-2</v>
      </c>
      <c r="FT39" s="21">
        <f t="shared" si="102"/>
        <v>2.3947871508820516E-2</v>
      </c>
      <c r="FU39" s="21">
        <f t="shared" si="103"/>
        <v>1.9282392625773411E-2</v>
      </c>
      <c r="FV39" s="21">
        <f t="shared" si="104"/>
        <v>1.3159316614541209E-2</v>
      </c>
      <c r="FW39" s="21">
        <f t="shared" si="105"/>
        <v>1.9554229878519774E-2</v>
      </c>
      <c r="FX39" s="21">
        <f t="shared" si="106"/>
        <v>1.4596390795217544E-2</v>
      </c>
      <c r="FY39" s="21">
        <f t="shared" si="107"/>
        <v>1.6756313933259822E-2</v>
      </c>
      <c r="FZ39" s="21">
        <f t="shared" si="108"/>
        <v>1.8504851101730422E-2</v>
      </c>
      <c r="GA39" s="21">
        <f t="shared" si="109"/>
        <v>1.5007182529189197E-2</v>
      </c>
      <c r="GB39" s="21">
        <f t="shared" si="110"/>
        <v>1.9137988033667671E-2</v>
      </c>
      <c r="GC39" s="21">
        <f t="shared" si="111"/>
        <v>1.6711232529080296E-2</v>
      </c>
      <c r="GD39" s="21">
        <f t="shared" si="112"/>
        <v>1.3799593378277318E-2</v>
      </c>
      <c r="GE39" s="21">
        <f t="shared" si="113"/>
        <v>2.6415975624389014E-2</v>
      </c>
      <c r="GF39" s="21">
        <f t="shared" si="114"/>
        <v>1.5643731633492412E-2</v>
      </c>
      <c r="GG39" s="21">
        <f t="shared" si="115"/>
        <v>1.0337902826458155E-2</v>
      </c>
      <c r="GH39" s="21">
        <f t="shared" si="116"/>
        <v>1.472183113084352E-2</v>
      </c>
      <c r="GI39" s="21">
        <f t="shared" si="117"/>
        <v>1.3698751325041196E-2</v>
      </c>
      <c r="GJ39" s="21">
        <f t="shared" si="118"/>
        <v>2.6479482721296927E-2</v>
      </c>
      <c r="GK39" s="21">
        <f t="shared" si="119"/>
        <v>2.5607595326621553E-2</v>
      </c>
      <c r="GL39" s="21">
        <f t="shared" si="120"/>
        <v>1.5066695246070478E-2</v>
      </c>
      <c r="GM39" s="21">
        <f t="shared" si="121"/>
        <v>2.0160337335239337E-2</v>
      </c>
      <c r="GN39" s="21">
        <f t="shared" si="122"/>
        <v>1.7683852268145121E-2</v>
      </c>
      <c r="GO39" s="21">
        <f t="shared" si="123"/>
        <v>2.3303023318634628E-2</v>
      </c>
      <c r="GP39" s="21">
        <f t="shared" si="124"/>
        <v>2.0049444940965576E-2</v>
      </c>
      <c r="GQ39" s="21">
        <f t="shared" si="125"/>
        <v>2.2734065990196943E-2</v>
      </c>
      <c r="GR39" s="21">
        <f t="shared" si="126"/>
        <v>1.4163811473347589E-2</v>
      </c>
      <c r="GS39" s="21">
        <f t="shared" si="127"/>
        <v>1.0100454621850021E-2</v>
      </c>
      <c r="GT39" s="21">
        <f t="shared" si="128"/>
        <v>9.3749024276749346E-3</v>
      </c>
      <c r="GU39" s="21">
        <f t="shared" si="129"/>
        <v>2.4013710125377091E-2</v>
      </c>
      <c r="GV39" s="22">
        <f t="shared" si="130"/>
        <v>2.4801416223587149E-2</v>
      </c>
      <c r="GW39" s="22">
        <f t="shared" si="130"/>
        <v>1.8055605667968155E-2</v>
      </c>
      <c r="GX39" s="3">
        <f>CZ39-EY39</f>
        <v>-3.4413047554512417E-2</v>
      </c>
      <c r="GY39" s="3">
        <f>DA39-EZ39</f>
        <v>2.5966261920296763E-2</v>
      </c>
      <c r="GZ39" s="3">
        <f>DB39-FA39</f>
        <v>1.6174081579821104E-2</v>
      </c>
      <c r="HA39" s="3">
        <f>DC39-FB39</f>
        <v>2.2037709308518446E-2</v>
      </c>
      <c r="HB39" s="3">
        <f>DD39-FC39</f>
        <v>-2.9835677038047709E-3</v>
      </c>
      <c r="HC39" s="3">
        <f>DE39-FD39</f>
        <v>-3.2977799931250273E-3</v>
      </c>
      <c r="HD39" s="3">
        <f>DF39-FE39</f>
        <v>-1.1685152587679371E-2</v>
      </c>
      <c r="HE39" s="3">
        <f>DG39-FF39</f>
        <v>-5.495925904084889E-3</v>
      </c>
      <c r="HF39" s="3">
        <f>DH39-FG39</f>
        <v>-3.3616011397278447E-2</v>
      </c>
      <c r="HG39" s="3">
        <f>DI39-FH39</f>
        <v>3.8806904367955555E-3</v>
      </c>
      <c r="HH39" s="3">
        <f>DJ39-FI39</f>
        <v>5.5844441527900732E-3</v>
      </c>
      <c r="HI39" s="3">
        <f>DK39-FJ39</f>
        <v>-1.1747040674925484E-3</v>
      </c>
      <c r="HJ39" s="3">
        <f>DL39-FK39</f>
        <v>1.6389772768206426E-2</v>
      </c>
      <c r="HK39" s="3">
        <f>DM39-FL39</f>
        <v>1.8917632502264792E-2</v>
      </c>
      <c r="HL39" s="3">
        <f>DN39-FM39</f>
        <v>-1.0379793769430328E-2</v>
      </c>
      <c r="HM39" s="3">
        <f>DO39-FN39</f>
        <v>1.4117217763603798E-2</v>
      </c>
      <c r="HN39" s="3">
        <f>DP39-FO39</f>
        <v>2.3833225595269944E-2</v>
      </c>
      <c r="HO39" s="3">
        <f>DQ39-FP39</f>
        <v>7.9990625714571814E-3</v>
      </c>
      <c r="HP39" s="3">
        <f>DR39-FQ39</f>
        <v>8.0379848279917947E-3</v>
      </c>
      <c r="HQ39" s="3">
        <f>DS39-FR39</f>
        <v>2.3609890545158656E-2</v>
      </c>
      <c r="HR39" s="3">
        <f>DT39-FS39</f>
        <v>5.0848005599612597E-2</v>
      </c>
      <c r="HS39" s="3">
        <f>DU39-FT39</f>
        <v>1.5099323982555958E-2</v>
      </c>
      <c r="HT39" s="3">
        <f>DV39-FU39</f>
        <v>-1.0832152460674423E-2</v>
      </c>
      <c r="HU39" s="3">
        <f>DW39-FV39</f>
        <v>-7.4295543629839065E-3</v>
      </c>
      <c r="HV39" s="3">
        <f>DX39-FW39</f>
        <v>-1.3065434829335025E-3</v>
      </c>
      <c r="HW39" s="3">
        <f>DY39-FX39</f>
        <v>-2.246207122302965E-2</v>
      </c>
      <c r="HX39" s="3">
        <f>DZ39-FY39</f>
        <v>7.5924010234112771E-2</v>
      </c>
      <c r="HY39" s="3">
        <f>EA39-FZ39</f>
        <v>2.8028191511938774E-2</v>
      </c>
      <c r="HZ39" s="3">
        <f>EB39-GA39</f>
        <v>6.3754735502067374E-3</v>
      </c>
      <c r="IA39" s="3">
        <f>EC39-GB39</f>
        <v>2.4484289282004138E-2</v>
      </c>
      <c r="IB39" s="3">
        <f>ED39-GC39</f>
        <v>2.3692245456564513E-2</v>
      </c>
      <c r="IC39" s="3">
        <f>EE39-GD39</f>
        <v>3.7037635421053296E-2</v>
      </c>
      <c r="ID39" s="3">
        <f>EF39-GE39</f>
        <v>-9.6233018743393448E-3</v>
      </c>
      <c r="IE39" s="3">
        <f>EG39-GF39</f>
        <v>-1.3805148186681319E-2</v>
      </c>
      <c r="IF39" s="3">
        <f>EH39-GG39</f>
        <v>-5.8315536032751157E-2</v>
      </c>
      <c r="IG39" s="3">
        <f>EI39-GH39</f>
        <v>5.8042678631992656E-3</v>
      </c>
      <c r="IH39" s="3">
        <f>EJ39-GI39</f>
        <v>-6.0891215772565337E-4</v>
      </c>
      <c r="II39" s="3">
        <f>EK39-GJ39</f>
        <v>-7.6262724313012793E-3</v>
      </c>
      <c r="IJ39" s="3">
        <f>EL39-GK39</f>
        <v>-1.062381004390673E-2</v>
      </c>
      <c r="IK39" s="3">
        <f>EM39-GL39</f>
        <v>-3.7044917927769053E-2</v>
      </c>
      <c r="IL39" s="3">
        <f>EN39-GM39</f>
        <v>2.8590338206046229E-3</v>
      </c>
      <c r="IM39" s="3">
        <f>EO39-GN39</f>
        <v>7.6945705166455124E-3</v>
      </c>
      <c r="IN39" s="3">
        <f>EP39-GO39</f>
        <v>-3.9216825424446024E-3</v>
      </c>
      <c r="IO39" s="3">
        <f>EQ39-GP39</f>
        <v>-1.0902611317684316E-3</v>
      </c>
      <c r="IP39" s="3">
        <f>ER39-GQ39</f>
        <v>-2.025744736030282E-2</v>
      </c>
      <c r="IQ39" s="3">
        <f>ES39-GR39</f>
        <v>-6.7478721887519813E-3</v>
      </c>
      <c r="IR39" s="3">
        <f>ET39-GS39</f>
        <v>3.6216731716941203E-2</v>
      </c>
      <c r="IS39" s="3">
        <f>EU39-GT39</f>
        <v>1.2441801988566016E-2</v>
      </c>
      <c r="IT39" s="3">
        <f>EV39-GU39</f>
        <v>-1.7496696166576425E-2</v>
      </c>
      <c r="IU39" s="3">
        <f>EW39-GV39</f>
        <v>-3.1782777290212318E-2</v>
      </c>
      <c r="IV39" s="3">
        <f t="shared" si="7"/>
        <v>0</v>
      </c>
    </row>
    <row r="40" spans="1:256" x14ac:dyDescent="0.2">
      <c r="A40">
        <v>93.95</v>
      </c>
      <c r="B40">
        <v>18.239999999999998</v>
      </c>
      <c r="C40">
        <v>172.25</v>
      </c>
      <c r="D40">
        <v>108.4</v>
      </c>
      <c r="E40">
        <v>85.25</v>
      </c>
      <c r="F40">
        <v>197.15</v>
      </c>
      <c r="G40">
        <v>145.85</v>
      </c>
      <c r="H40">
        <v>93.67</v>
      </c>
      <c r="I40">
        <v>106.5</v>
      </c>
      <c r="J40">
        <v>7.149</v>
      </c>
      <c r="K40">
        <v>85.95</v>
      </c>
      <c r="L40">
        <v>71.2</v>
      </c>
      <c r="M40">
        <v>62.92</v>
      </c>
      <c r="N40">
        <v>28.54</v>
      </c>
      <c r="O40">
        <v>25.274999999999999</v>
      </c>
      <c r="P40">
        <v>71.010000000000005</v>
      </c>
      <c r="Q40">
        <v>16.54</v>
      </c>
      <c r="R40">
        <v>87.03</v>
      </c>
      <c r="S40">
        <v>40.354999999999997</v>
      </c>
      <c r="T40">
        <v>15.065</v>
      </c>
      <c r="U40">
        <v>112.45</v>
      </c>
      <c r="V40">
        <v>5.3550000000000004</v>
      </c>
      <c r="W40">
        <v>14.54</v>
      </c>
      <c r="X40">
        <v>13.94</v>
      </c>
      <c r="Y40">
        <v>9.3870000000000005</v>
      </c>
      <c r="Z40">
        <v>46.51</v>
      </c>
      <c r="AA40">
        <v>64.180000000000007</v>
      </c>
      <c r="AB40">
        <v>43.195</v>
      </c>
      <c r="AC40">
        <v>6.5809999999999995</v>
      </c>
      <c r="AD40">
        <v>15.475</v>
      </c>
      <c r="AE40">
        <v>2.802</v>
      </c>
      <c r="AF40">
        <v>29.954999999999998</v>
      </c>
      <c r="AG40">
        <v>245.15</v>
      </c>
      <c r="AH40">
        <v>186.3</v>
      </c>
      <c r="AI40">
        <v>3.92</v>
      </c>
      <c r="AJ40">
        <v>187.25</v>
      </c>
      <c r="AK40">
        <v>14.66</v>
      </c>
      <c r="AL40">
        <v>32.700000000000003</v>
      </c>
      <c r="AM40">
        <v>86.11</v>
      </c>
      <c r="AN40">
        <v>73.55</v>
      </c>
      <c r="AO40">
        <v>5.6239999999999997</v>
      </c>
      <c r="AP40">
        <v>97.35</v>
      </c>
      <c r="AQ40">
        <v>47</v>
      </c>
      <c r="AR40">
        <v>116.45</v>
      </c>
      <c r="AS40">
        <v>71.209999999999994</v>
      </c>
      <c r="AT40">
        <v>8.2509999999999994</v>
      </c>
      <c r="AU40">
        <v>212.05</v>
      </c>
      <c r="AV40">
        <v>48.524999999999999</v>
      </c>
      <c r="AW40">
        <v>22.42</v>
      </c>
      <c r="AX40" s="4">
        <v>169.2</v>
      </c>
      <c r="AY40" s="7">
        <v>3560.53</v>
      </c>
      <c r="AZ40" s="12">
        <f>(1+0.301/100)^(1/52)-1</f>
        <v>5.7799343776032686E-5</v>
      </c>
      <c r="BA40" s="2">
        <f t="shared" si="3"/>
        <v>-5.0831303611140743E-3</v>
      </c>
      <c r="BB40" s="2">
        <f t="shared" si="131"/>
        <v>-1.7506059789927475E-2</v>
      </c>
      <c r="BC40" s="2">
        <f t="shared" si="132"/>
        <v>-4.6234772978958949E-2</v>
      </c>
      <c r="BD40" s="2">
        <f t="shared" si="133"/>
        <v>5.0996754751970741E-3</v>
      </c>
      <c r="BE40" s="2">
        <f t="shared" si="134"/>
        <v>-2.8711404808020924E-2</v>
      </c>
      <c r="BF40" s="2">
        <f t="shared" si="135"/>
        <v>-1.0042681395932673E-2</v>
      </c>
      <c r="BG40" s="2">
        <f t="shared" si="136"/>
        <v>-6.8096697310180421E-3</v>
      </c>
      <c r="BH40" s="2">
        <f t="shared" si="137"/>
        <v>-4.3579931972789199E-3</v>
      </c>
      <c r="BI40" s="2">
        <f t="shared" si="138"/>
        <v>1.7191977077363862E-2</v>
      </c>
      <c r="BJ40" s="2">
        <f t="shared" si="139"/>
        <v>-8.4604715672677022E-3</v>
      </c>
      <c r="BK40" s="2">
        <f t="shared" si="140"/>
        <v>5.4983621899860058E-3</v>
      </c>
      <c r="BL40" s="2">
        <f t="shared" si="8"/>
        <v>3.6650690724555623E-3</v>
      </c>
      <c r="BM40" s="2">
        <f t="shared" si="9"/>
        <v>-3.2595325953259646E-2</v>
      </c>
      <c r="BN40" s="2">
        <f t="shared" si="10"/>
        <v>-4.6122994652406546E-2</v>
      </c>
      <c r="BO40" s="2">
        <f t="shared" si="11"/>
        <v>1.9786307874936071E-4</v>
      </c>
      <c r="BP40" s="2">
        <f t="shared" si="12"/>
        <v>1.009957325746802E-2</v>
      </c>
      <c r="BQ40" s="2">
        <f t="shared" si="13"/>
        <v>3.0321406913280669E-3</v>
      </c>
      <c r="BR40" s="2">
        <f t="shared" si="14"/>
        <v>-8.3181403828623823E-3</v>
      </c>
      <c r="BS40" s="2">
        <f t="shared" si="15"/>
        <v>-1.3610492452362788E-3</v>
      </c>
      <c r="BT40" s="2">
        <f t="shared" si="16"/>
        <v>-2.9317010309278357E-2</v>
      </c>
      <c r="BU40" s="2">
        <f t="shared" si="17"/>
        <v>-1.6615653694796562E-2</v>
      </c>
      <c r="BV40" s="2">
        <f t="shared" si="18"/>
        <v>-4.0322580645161255E-2</v>
      </c>
      <c r="BW40" s="2">
        <f t="shared" si="19"/>
        <v>-1.8562267971650392E-2</v>
      </c>
      <c r="BX40" s="2">
        <f t="shared" si="20"/>
        <v>2.8776978417266452E-3</v>
      </c>
      <c r="BY40" s="2">
        <f t="shared" si="21"/>
        <v>-4.1164453524003997E-2</v>
      </c>
      <c r="BZ40" s="2">
        <f t="shared" si="22"/>
        <v>-1.0951621477937268E-2</v>
      </c>
      <c r="CA40" s="2">
        <f t="shared" si="23"/>
        <v>-3.0806402899426044E-2</v>
      </c>
      <c r="CB40" s="2">
        <f t="shared" si="24"/>
        <v>-1.6395309119890622E-2</v>
      </c>
      <c r="CC40" s="2">
        <f t="shared" si="25"/>
        <v>-2.0247134137263645E-2</v>
      </c>
      <c r="CD40" s="2">
        <f t="shared" si="26"/>
        <v>-1.1182108626198173E-2</v>
      </c>
      <c r="CE40" s="2">
        <f t="shared" si="27"/>
        <v>-2.7083333333333237E-2</v>
      </c>
      <c r="CF40" s="2">
        <f t="shared" si="28"/>
        <v>-3.6041834271922757E-2</v>
      </c>
      <c r="CG40" s="2">
        <f t="shared" si="29"/>
        <v>-9.094583670169798E-3</v>
      </c>
      <c r="CH40" s="2">
        <f t="shared" si="30"/>
        <v>8.116883116883189E-3</v>
      </c>
      <c r="CI40" s="2">
        <f t="shared" si="31"/>
        <v>-3.558718861210064E-3</v>
      </c>
      <c r="CJ40" s="2">
        <f t="shared" si="32"/>
        <v>-6.1040339702760349E-3</v>
      </c>
      <c r="CK40" s="2">
        <f t="shared" si="33"/>
        <v>1.366120218579292E-3</v>
      </c>
      <c r="CL40" s="2">
        <f t="shared" si="34"/>
        <v>3.2213529682467712E-3</v>
      </c>
      <c r="CM40" s="2">
        <f t="shared" si="35"/>
        <v>-3.3232289210733068E-2</v>
      </c>
      <c r="CN40" s="2">
        <f t="shared" si="36"/>
        <v>5.0560262366765585E-3</v>
      </c>
      <c r="CO40" s="2">
        <f t="shared" si="37"/>
        <v>-1.065719360568429E-3</v>
      </c>
      <c r="CP40" s="2">
        <f t="shared" si="38"/>
        <v>1.8944944525852936E-2</v>
      </c>
      <c r="CQ40" s="2">
        <f t="shared" si="39"/>
        <v>-1.5088013411567402E-2</v>
      </c>
      <c r="CR40" s="2">
        <f t="shared" si="40"/>
        <v>1.085069444444442E-2</v>
      </c>
      <c r="CS40" s="2">
        <f t="shared" si="41"/>
        <v>5.6203456512560201E-4</v>
      </c>
      <c r="CT40" s="2">
        <f t="shared" si="42"/>
        <v>-4.3473220496174414E-2</v>
      </c>
      <c r="CU40" s="2">
        <f t="shared" si="43"/>
        <v>-5.5456570155901996E-2</v>
      </c>
      <c r="CV40" s="2">
        <f t="shared" si="44"/>
        <v>-5.9407968862029703E-3</v>
      </c>
      <c r="CW40" s="2">
        <f t="shared" si="45"/>
        <v>1.01374183374634E-2</v>
      </c>
      <c r="CX40" s="2">
        <f t="shared" si="46"/>
        <v>-1.7136218414173787E-2</v>
      </c>
      <c r="CY40" s="10">
        <f t="shared" si="4"/>
        <v>-8.6093360620360659E-3</v>
      </c>
      <c r="CZ40" s="3">
        <f t="shared" si="5"/>
        <v>-5.140929704890107E-3</v>
      </c>
      <c r="DA40" s="3">
        <f t="shared" si="141"/>
        <v>-1.7563859133703508E-2</v>
      </c>
      <c r="DB40" s="3">
        <f t="shared" si="142"/>
        <v>-4.6292572322734982E-2</v>
      </c>
      <c r="DC40" s="3">
        <f t="shared" si="143"/>
        <v>5.0418761314210414E-3</v>
      </c>
      <c r="DD40" s="3">
        <f t="shared" si="144"/>
        <v>-2.8769204151796957E-2</v>
      </c>
      <c r="DE40" s="3">
        <f t="shared" si="145"/>
        <v>-1.0100480739708706E-2</v>
      </c>
      <c r="DF40" s="3">
        <f t="shared" si="47"/>
        <v>-6.8674690747940748E-3</v>
      </c>
      <c r="DG40" s="3">
        <f t="shared" si="48"/>
        <v>-4.4157925410549526E-3</v>
      </c>
      <c r="DH40" s="3">
        <f t="shared" si="49"/>
        <v>1.713417773358783E-2</v>
      </c>
      <c r="DI40" s="3">
        <f t="shared" si="50"/>
        <v>-8.5182709110437349E-3</v>
      </c>
      <c r="DJ40" s="3">
        <f t="shared" si="51"/>
        <v>5.4405628462099731E-3</v>
      </c>
      <c r="DK40" s="3">
        <f t="shared" si="52"/>
        <v>3.6072697286795297E-3</v>
      </c>
      <c r="DL40" s="3">
        <f t="shared" si="53"/>
        <v>-3.2653125297035679E-2</v>
      </c>
      <c r="DM40" s="3">
        <f t="shared" si="54"/>
        <v>-4.6180793996182579E-2</v>
      </c>
      <c r="DN40" s="3">
        <f t="shared" si="55"/>
        <v>1.4006373497332802E-4</v>
      </c>
      <c r="DO40" s="3">
        <f t="shared" si="56"/>
        <v>1.0041773913691987E-2</v>
      </c>
      <c r="DP40" s="3">
        <f t="shared" si="57"/>
        <v>2.9743413475520342E-3</v>
      </c>
      <c r="DQ40" s="3">
        <f t="shared" si="58"/>
        <v>-8.375939726638415E-3</v>
      </c>
      <c r="DR40" s="3">
        <f t="shared" si="59"/>
        <v>-1.4188485890123115E-3</v>
      </c>
      <c r="DS40" s="3">
        <f t="shared" si="60"/>
        <v>-2.937480965305439E-2</v>
      </c>
      <c r="DT40" s="3">
        <f t="shared" si="61"/>
        <v>-1.6673453038572594E-2</v>
      </c>
      <c r="DU40" s="3">
        <f t="shared" si="62"/>
        <v>-4.0380379988937287E-2</v>
      </c>
      <c r="DV40" s="3">
        <f t="shared" si="63"/>
        <v>-1.8620067315426425E-2</v>
      </c>
      <c r="DW40" s="3">
        <f t="shared" si="64"/>
        <v>2.8198984979506125E-3</v>
      </c>
      <c r="DX40" s="3">
        <f t="shared" si="65"/>
        <v>-4.1222252867780029E-2</v>
      </c>
      <c r="DY40" s="3">
        <f t="shared" si="66"/>
        <v>-1.10094208217133E-2</v>
      </c>
      <c r="DZ40" s="3">
        <f t="shared" si="67"/>
        <v>-3.0864202243202077E-2</v>
      </c>
      <c r="EA40" s="3">
        <f t="shared" si="68"/>
        <v>-1.6453108463666655E-2</v>
      </c>
      <c r="EB40" s="3">
        <f t="shared" si="69"/>
        <v>-2.0304933481039678E-2</v>
      </c>
      <c r="EC40" s="3">
        <f t="shared" si="70"/>
        <v>-1.1239907969974205E-2</v>
      </c>
      <c r="ED40" s="3">
        <f t="shared" si="71"/>
        <v>-2.714113267710927E-2</v>
      </c>
      <c r="EE40" s="3">
        <f t="shared" si="72"/>
        <v>-3.609963361569879E-2</v>
      </c>
      <c r="EF40" s="3">
        <f t="shared" si="73"/>
        <v>-9.1523830139458306E-3</v>
      </c>
      <c r="EG40" s="3">
        <f t="shared" si="74"/>
        <v>8.0590837731071563E-3</v>
      </c>
      <c r="EH40" s="3">
        <f t="shared" si="75"/>
        <v>-3.6165182049860967E-3</v>
      </c>
      <c r="EI40" s="3">
        <f t="shared" si="76"/>
        <v>-6.1618333140520676E-3</v>
      </c>
      <c r="EJ40" s="3">
        <f t="shared" si="77"/>
        <v>1.3083208748032593E-3</v>
      </c>
      <c r="EK40" s="3">
        <f t="shared" si="78"/>
        <v>3.1635536244707385E-3</v>
      </c>
      <c r="EL40" s="3">
        <f t="shared" si="79"/>
        <v>-3.3290088554509101E-2</v>
      </c>
      <c r="EM40" s="3">
        <f t="shared" si="80"/>
        <v>4.9982268929005258E-3</v>
      </c>
      <c r="EN40" s="3">
        <f t="shared" si="81"/>
        <v>-1.1235187043444617E-3</v>
      </c>
      <c r="EO40" s="3">
        <f t="shared" si="82"/>
        <v>1.8887145182076903E-2</v>
      </c>
      <c r="EP40" s="3">
        <f t="shared" si="83"/>
        <v>-1.5145812755343435E-2</v>
      </c>
      <c r="EQ40" s="3">
        <f t="shared" si="84"/>
        <v>1.0792895100668387E-2</v>
      </c>
      <c r="ER40" s="3">
        <f t="shared" si="85"/>
        <v>5.0423522134956933E-4</v>
      </c>
      <c r="ES40" s="3">
        <f t="shared" si="86"/>
        <v>-4.3531019839950447E-2</v>
      </c>
      <c r="ET40" s="3">
        <f t="shared" si="87"/>
        <v>-5.5514369499678029E-2</v>
      </c>
      <c r="EU40" s="3">
        <f t="shared" si="88"/>
        <v>-5.998596229979003E-3</v>
      </c>
      <c r="EV40" s="3">
        <f t="shared" si="89"/>
        <v>1.0079618993687367E-2</v>
      </c>
      <c r="EW40" s="18">
        <f t="shared" si="90"/>
        <v>-1.719401775794982E-2</v>
      </c>
      <c r="EX40" s="11">
        <f t="shared" si="91"/>
        <v>-8.6671354058120986E-3</v>
      </c>
      <c r="EY40" s="21">
        <f t="shared" si="6"/>
        <v>-9.9227725237368593E-3</v>
      </c>
      <c r="EZ40" s="21">
        <f t="shared" si="146"/>
        <v>-3.3814967786941303E-3</v>
      </c>
      <c r="FA40" s="21">
        <f t="shared" si="147"/>
        <v>-3.2773573411944198E-3</v>
      </c>
      <c r="FB40" s="21">
        <f t="shared" si="148"/>
        <v>-8.6121404652413358E-3</v>
      </c>
      <c r="FC40" s="21">
        <f t="shared" si="149"/>
        <v>-4.8692857730403783E-3</v>
      </c>
      <c r="FD40" s="21">
        <f t="shared" si="150"/>
        <v>-6.7752166768139874E-3</v>
      </c>
      <c r="FE40" s="21">
        <f t="shared" si="151"/>
        <v>-4.1807258072075661E-3</v>
      </c>
      <c r="FF40" s="21">
        <f t="shared" si="152"/>
        <v>-1.1392985522179421E-2</v>
      </c>
      <c r="FG40" s="21">
        <f t="shared" si="153"/>
        <v>-1.1868674828608958E-2</v>
      </c>
      <c r="FH40" s="21">
        <f t="shared" si="154"/>
        <v>-9.7742944139274559E-3</v>
      </c>
      <c r="FI40" s="21">
        <f t="shared" si="155"/>
        <v>-6.7989552718952118E-3</v>
      </c>
      <c r="FJ40" s="21">
        <f t="shared" si="92"/>
        <v>-6.9183645942946037E-3</v>
      </c>
      <c r="FK40" s="21">
        <f t="shared" si="93"/>
        <v>-7.7978906959890173E-3</v>
      </c>
      <c r="FL40" s="21">
        <f t="shared" si="94"/>
        <v>-1.2209602905717324E-2</v>
      </c>
      <c r="FM40" s="21">
        <f t="shared" si="95"/>
        <v>-7.3387430096600028E-3</v>
      </c>
      <c r="FN40" s="21">
        <f t="shared" si="96"/>
        <v>-8.0516400001124123E-3</v>
      </c>
      <c r="FO40" s="21">
        <f t="shared" si="97"/>
        <v>-1.6394057878349504E-2</v>
      </c>
      <c r="FP40" s="21">
        <f t="shared" si="98"/>
        <v>-8.7966246922839796E-3</v>
      </c>
      <c r="FQ40" s="21">
        <f t="shared" si="99"/>
        <v>-5.6378088079866145E-3</v>
      </c>
      <c r="FR40" s="21">
        <f t="shared" si="100"/>
        <v>-1.1108849188754049E-2</v>
      </c>
      <c r="FS40" s="21">
        <f t="shared" si="101"/>
        <v>-5.6993367031973486E-3</v>
      </c>
      <c r="FT40" s="21">
        <f t="shared" si="102"/>
        <v>-6.2729307875345561E-3</v>
      </c>
      <c r="FU40" s="21">
        <f t="shared" si="103"/>
        <v>-6.2742291405826923E-3</v>
      </c>
      <c r="FV40" s="21">
        <f t="shared" si="104"/>
        <v>-6.950840043618076E-3</v>
      </c>
      <c r="FW40" s="21">
        <f t="shared" si="105"/>
        <v>-1.9235153391845066E-3</v>
      </c>
      <c r="FX40" s="21">
        <f t="shared" si="106"/>
        <v>-6.1979930965300233E-3</v>
      </c>
      <c r="FY40" s="21">
        <f t="shared" si="107"/>
        <v>-1.1774614882546391E-2</v>
      </c>
      <c r="FZ40" s="21">
        <f t="shared" si="108"/>
        <v>-9.3983233705766736E-3</v>
      </c>
      <c r="GA40" s="21">
        <f t="shared" si="109"/>
        <v>-9.205624714188964E-3</v>
      </c>
      <c r="GB40" s="21">
        <f t="shared" si="110"/>
        <v>-8.4195050479538309E-3</v>
      </c>
      <c r="GC40" s="21">
        <f t="shared" si="111"/>
        <v>-2.4850526525778765E-3</v>
      </c>
      <c r="GD40" s="21">
        <f t="shared" si="112"/>
        <v>-1.2307764473623285E-2</v>
      </c>
      <c r="GE40" s="21">
        <f t="shared" si="113"/>
        <v>-5.4573270367028713E-3</v>
      </c>
      <c r="GF40" s="21">
        <f t="shared" si="114"/>
        <v>-5.4555729197435354E-3</v>
      </c>
      <c r="GG40" s="21">
        <f t="shared" si="115"/>
        <v>-5.6845377936475695E-3</v>
      </c>
      <c r="GH40" s="21">
        <f t="shared" si="116"/>
        <v>-6.3324556969946233E-3</v>
      </c>
      <c r="GI40" s="21">
        <f t="shared" si="117"/>
        <v>-7.6996240576352295E-3</v>
      </c>
      <c r="GJ40" s="21">
        <f t="shared" si="118"/>
        <v>-9.4094822258992475E-3</v>
      </c>
      <c r="GK40" s="21">
        <f t="shared" si="119"/>
        <v>-5.5630491832408657E-3</v>
      </c>
      <c r="GL40" s="21">
        <f t="shared" si="120"/>
        <v>-1.3096508005142057E-2</v>
      </c>
      <c r="GM40" s="21">
        <f t="shared" si="121"/>
        <v>-1.02532746430166E-2</v>
      </c>
      <c r="GN40" s="21">
        <f t="shared" si="122"/>
        <v>-9.2576165130819118E-3</v>
      </c>
      <c r="GO40" s="21">
        <f t="shared" si="123"/>
        <v>-1.176617554524061E-2</v>
      </c>
      <c r="GP40" s="21">
        <f t="shared" si="124"/>
        <v>-1.3568729999443151E-2</v>
      </c>
      <c r="GQ40" s="21">
        <f t="shared" si="125"/>
        <v>-8.558744095583359E-3</v>
      </c>
      <c r="GR40" s="21">
        <f t="shared" si="126"/>
        <v>-1.3604216224173842E-2</v>
      </c>
      <c r="GS40" s="21">
        <f t="shared" si="127"/>
        <v>-8.970222301266954E-3</v>
      </c>
      <c r="GT40" s="21">
        <f t="shared" si="128"/>
        <v>-5.5988827597674515E-3</v>
      </c>
      <c r="GU40" s="21">
        <f t="shared" si="129"/>
        <v>-3.9539513622878567E-3</v>
      </c>
      <c r="GV40" s="22">
        <f t="shared" si="130"/>
        <v>-6.3416534126026422E-3</v>
      </c>
      <c r="GW40" s="22">
        <f t="shared" si="130"/>
        <v>-8.6671354058120986E-3</v>
      </c>
      <c r="GX40" s="3">
        <f>CZ40-EY40</f>
        <v>4.7818428188467522E-3</v>
      </c>
      <c r="GY40" s="3">
        <f>DA40-EZ40</f>
        <v>-1.4182362355009377E-2</v>
      </c>
      <c r="GZ40" s="3">
        <f>DB40-FA40</f>
        <v>-4.301521498154056E-2</v>
      </c>
      <c r="HA40" s="3">
        <f>DC40-FB40</f>
        <v>1.3654016596662377E-2</v>
      </c>
      <c r="HB40" s="3">
        <f>DD40-FC40</f>
        <v>-2.3899918378756577E-2</v>
      </c>
      <c r="HC40" s="3">
        <f>DE40-FD40</f>
        <v>-3.3252640628947186E-3</v>
      </c>
      <c r="HD40" s="3">
        <f>DF40-FE40</f>
        <v>-2.6867432675865086E-3</v>
      </c>
      <c r="HE40" s="3">
        <f>DG40-FF40</f>
        <v>6.9771929811244682E-3</v>
      </c>
      <c r="HF40" s="3">
        <f>DH40-FG40</f>
        <v>2.9002852562196788E-2</v>
      </c>
      <c r="HG40" s="3">
        <f>DI40-FH40</f>
        <v>1.256023502883721E-3</v>
      </c>
      <c r="HH40" s="3">
        <f>DJ40-FI40</f>
        <v>1.2239518118105185E-2</v>
      </c>
      <c r="HI40" s="3">
        <f>DK40-FJ40</f>
        <v>1.0525634322974133E-2</v>
      </c>
      <c r="HJ40" s="3">
        <f>DL40-FK40</f>
        <v>-2.4855234601046661E-2</v>
      </c>
      <c r="HK40" s="3">
        <f>DM40-FL40</f>
        <v>-3.3971191090465258E-2</v>
      </c>
      <c r="HL40" s="3">
        <f>DN40-FM40</f>
        <v>7.4788067446333309E-3</v>
      </c>
      <c r="HM40" s="3">
        <f>DO40-FN40</f>
        <v>1.8093413913804399E-2</v>
      </c>
      <c r="HN40" s="3">
        <f>DP40-FO40</f>
        <v>1.9368399225901538E-2</v>
      </c>
      <c r="HO40" s="3">
        <f>DQ40-FP40</f>
        <v>4.2068496564556454E-4</v>
      </c>
      <c r="HP40" s="3">
        <f>DR40-FQ40</f>
        <v>4.218960218974303E-3</v>
      </c>
      <c r="HQ40" s="3">
        <f>DS40-FR40</f>
        <v>-1.8265960464300339E-2</v>
      </c>
      <c r="HR40" s="3">
        <f>DT40-FS40</f>
        <v>-1.0974116335375246E-2</v>
      </c>
      <c r="HS40" s="3">
        <f>DU40-FT40</f>
        <v>-3.4107449201402733E-2</v>
      </c>
      <c r="HT40" s="3">
        <f>DV40-FU40</f>
        <v>-1.2345838174843733E-2</v>
      </c>
      <c r="HU40" s="3">
        <f>DW40-FV40</f>
        <v>9.7707385415686885E-3</v>
      </c>
      <c r="HV40" s="3">
        <f>DX40-FW40</f>
        <v>-3.9298737528595522E-2</v>
      </c>
      <c r="HW40" s="3">
        <f>DY40-FX40</f>
        <v>-4.8114277251832772E-3</v>
      </c>
      <c r="HX40" s="3">
        <f>DZ40-FY40</f>
        <v>-1.9089587360655684E-2</v>
      </c>
      <c r="HY40" s="3">
        <f>EA40-FZ40</f>
        <v>-7.0547850930899811E-3</v>
      </c>
      <c r="HZ40" s="3">
        <f>EB40-GA40</f>
        <v>-1.1099308766850714E-2</v>
      </c>
      <c r="IA40" s="3">
        <f>EC40-GB40</f>
        <v>-2.8204029220203746E-3</v>
      </c>
      <c r="IB40" s="3">
        <f>ED40-GC40</f>
        <v>-2.4656080024531395E-2</v>
      </c>
      <c r="IC40" s="3">
        <f>EE40-GD40</f>
        <v>-2.3791869142075504E-2</v>
      </c>
      <c r="ID40" s="3">
        <f>EF40-GE40</f>
        <v>-3.6950559772429593E-3</v>
      </c>
      <c r="IE40" s="3">
        <f>EG40-GF40</f>
        <v>1.3514656692850692E-2</v>
      </c>
      <c r="IF40" s="3">
        <f>EH40-GG40</f>
        <v>2.0680195886614728E-3</v>
      </c>
      <c r="IG40" s="3">
        <f>EI40-GH40</f>
        <v>1.7062238294255575E-4</v>
      </c>
      <c r="IH40" s="3">
        <f>EJ40-GI40</f>
        <v>9.0079449324384879E-3</v>
      </c>
      <c r="II40" s="3">
        <f>EK40-GJ40</f>
        <v>1.2573035850369986E-2</v>
      </c>
      <c r="IJ40" s="3">
        <f>EL40-GK40</f>
        <v>-2.7727039371268233E-2</v>
      </c>
      <c r="IK40" s="3">
        <f>EM40-GL40</f>
        <v>1.8094734898042582E-2</v>
      </c>
      <c r="IL40" s="3">
        <f>EN40-GM40</f>
        <v>9.1297559386721381E-3</v>
      </c>
      <c r="IM40" s="3">
        <f>EO40-GN40</f>
        <v>2.8144761695158817E-2</v>
      </c>
      <c r="IN40" s="3">
        <f>EP40-GO40</f>
        <v>-3.3796372101028253E-3</v>
      </c>
      <c r="IO40" s="3">
        <f>EQ40-GP40</f>
        <v>2.4361625100111538E-2</v>
      </c>
      <c r="IP40" s="3">
        <f>ER40-GQ40</f>
        <v>9.0629793169329283E-3</v>
      </c>
      <c r="IQ40" s="3">
        <f>ES40-GR40</f>
        <v>-2.9926803615776605E-2</v>
      </c>
      <c r="IR40" s="3">
        <f>ET40-GS40</f>
        <v>-4.6544147198411073E-2</v>
      </c>
      <c r="IS40" s="3">
        <f>EU40-GT40</f>
        <v>-3.9971347021155144E-4</v>
      </c>
      <c r="IT40" s="3">
        <f>EV40-GU40</f>
        <v>1.4033570355975224E-2</v>
      </c>
      <c r="IU40" s="3">
        <f>EW40-GV40</f>
        <v>-1.0852364345347178E-2</v>
      </c>
      <c r="IV40" s="3">
        <f t="shared" si="7"/>
        <v>0</v>
      </c>
    </row>
    <row r="41" spans="1:256" x14ac:dyDescent="0.2">
      <c r="A41">
        <v>93.99</v>
      </c>
      <c r="B41">
        <v>18.2</v>
      </c>
      <c r="C41">
        <v>169.4</v>
      </c>
      <c r="D41">
        <v>106.55</v>
      </c>
      <c r="E41">
        <v>84.55</v>
      </c>
      <c r="F41">
        <v>195.25</v>
      </c>
      <c r="G41">
        <v>147</v>
      </c>
      <c r="H41">
        <v>93.51</v>
      </c>
      <c r="I41">
        <v>105.45</v>
      </c>
      <c r="J41">
        <v>7.2640000000000002</v>
      </c>
      <c r="K41">
        <v>87.52</v>
      </c>
      <c r="L41">
        <v>70.599999999999994</v>
      </c>
      <c r="M41">
        <v>62.95</v>
      </c>
      <c r="N41">
        <v>29.96</v>
      </c>
      <c r="O41">
        <v>25.175000000000001</v>
      </c>
      <c r="P41">
        <v>71.31</v>
      </c>
      <c r="Q41">
        <v>16.315000000000001</v>
      </c>
      <c r="R41">
        <v>85.93</v>
      </c>
      <c r="S41">
        <v>40.494999999999997</v>
      </c>
      <c r="T41">
        <v>15.005000000000001</v>
      </c>
      <c r="U41">
        <v>115.25</v>
      </c>
      <c r="V41">
        <v>5.2850000000000001</v>
      </c>
      <c r="W41">
        <v>14.565</v>
      </c>
      <c r="X41">
        <v>14.02</v>
      </c>
      <c r="Y41">
        <v>9.2129999999999992</v>
      </c>
      <c r="Z41">
        <v>46.47</v>
      </c>
      <c r="AA41">
        <v>65.36</v>
      </c>
      <c r="AB41">
        <v>43.454999999999998</v>
      </c>
      <c r="AC41">
        <v>6.5179999999999998</v>
      </c>
      <c r="AD41">
        <v>15.545</v>
      </c>
      <c r="AE41">
        <v>2.84</v>
      </c>
      <c r="AF41">
        <v>29.614999999999998</v>
      </c>
      <c r="AG41">
        <v>249.5</v>
      </c>
      <c r="AH41">
        <v>183.5</v>
      </c>
      <c r="AI41">
        <v>4.0339999999999998</v>
      </c>
      <c r="AJ41">
        <v>186.8</v>
      </c>
      <c r="AK41">
        <v>14.64</v>
      </c>
      <c r="AL41">
        <v>31.95</v>
      </c>
      <c r="AM41">
        <v>88.05</v>
      </c>
      <c r="AN41">
        <v>72.55</v>
      </c>
      <c r="AO41">
        <v>5.5940000000000003</v>
      </c>
      <c r="AP41">
        <v>94.58</v>
      </c>
      <c r="AQ41">
        <v>46.45</v>
      </c>
      <c r="AR41">
        <v>117.45</v>
      </c>
      <c r="AS41">
        <v>72.319999999999993</v>
      </c>
      <c r="AT41">
        <v>8.2550000000000008</v>
      </c>
      <c r="AU41">
        <v>210.65</v>
      </c>
      <c r="AV41">
        <v>47.48</v>
      </c>
      <c r="AW41">
        <v>22.765000000000001</v>
      </c>
      <c r="AX41" s="4">
        <v>169</v>
      </c>
      <c r="AY41" s="7">
        <v>3553.39</v>
      </c>
      <c r="AZ41" s="12">
        <f>(1+0.42/100)^(1/52)-1</f>
        <v>8.0603337091034177E-5</v>
      </c>
      <c r="BA41" s="2">
        <f t="shared" si="3"/>
        <v>4.2575838211811323E-4</v>
      </c>
      <c r="BB41" s="2">
        <f t="shared" si="131"/>
        <v>-2.1929824561403022E-3</v>
      </c>
      <c r="BC41" s="2">
        <f t="shared" si="132"/>
        <v>-1.6545718432510848E-2</v>
      </c>
      <c r="BD41" s="2">
        <f t="shared" si="133"/>
        <v>-1.7066420664206716E-2</v>
      </c>
      <c r="BE41" s="2">
        <f t="shared" si="134"/>
        <v>-8.2111436950147443E-3</v>
      </c>
      <c r="BF41" s="2">
        <f t="shared" si="135"/>
        <v>-9.637331980725361E-3</v>
      </c>
      <c r="BG41" s="2">
        <f t="shared" si="136"/>
        <v>7.8848131642097474E-3</v>
      </c>
      <c r="BH41" s="2">
        <f t="shared" si="137"/>
        <v>-1.7081242660402784E-3</v>
      </c>
      <c r="BI41" s="2">
        <f t="shared" si="138"/>
        <v>-9.8591549295774517E-3</v>
      </c>
      <c r="BJ41" s="2">
        <f t="shared" si="139"/>
        <v>1.6086165897328364E-2</v>
      </c>
      <c r="BK41" s="2">
        <f t="shared" si="140"/>
        <v>1.8266433973240126E-2</v>
      </c>
      <c r="BL41" s="2">
        <f t="shared" si="8"/>
        <v>-8.4269662921349076E-3</v>
      </c>
      <c r="BM41" s="2">
        <f t="shared" si="9"/>
        <v>4.7679593134142273E-4</v>
      </c>
      <c r="BN41" s="2">
        <f t="shared" si="10"/>
        <v>4.9754730203223518E-2</v>
      </c>
      <c r="BO41" s="2">
        <f t="shared" si="11"/>
        <v>-3.9564787339266827E-3</v>
      </c>
      <c r="BP41" s="2">
        <f t="shared" si="12"/>
        <v>4.2247570764679665E-3</v>
      </c>
      <c r="BQ41" s="2">
        <f t="shared" si="13"/>
        <v>-1.3603385731559725E-2</v>
      </c>
      <c r="BR41" s="2">
        <f t="shared" si="14"/>
        <v>-1.263931977479027E-2</v>
      </c>
      <c r="BS41" s="2">
        <f t="shared" si="15"/>
        <v>3.4692107545533091E-3</v>
      </c>
      <c r="BT41" s="2">
        <f t="shared" si="16"/>
        <v>-3.982741453700589E-3</v>
      </c>
      <c r="BU41" s="2">
        <f t="shared" si="17"/>
        <v>2.4899955535793605E-2</v>
      </c>
      <c r="BV41" s="2">
        <f t="shared" si="18"/>
        <v>-1.3071895424836666E-2</v>
      </c>
      <c r="BW41" s="2">
        <f t="shared" si="19"/>
        <v>1.7193947730398396E-3</v>
      </c>
      <c r="BX41" s="2">
        <f t="shared" si="20"/>
        <v>5.7388809182210565E-3</v>
      </c>
      <c r="BY41" s="2">
        <f t="shared" si="21"/>
        <v>-1.8536273569830786E-2</v>
      </c>
      <c r="BZ41" s="2">
        <f t="shared" si="22"/>
        <v>-8.6003010105351052E-4</v>
      </c>
      <c r="CA41" s="2">
        <f t="shared" si="23"/>
        <v>1.8385789965721377E-2</v>
      </c>
      <c r="CB41" s="2">
        <f t="shared" si="24"/>
        <v>6.0192151869429278E-3</v>
      </c>
      <c r="CC41" s="2">
        <f t="shared" si="25"/>
        <v>-9.5730132198753592E-3</v>
      </c>
      <c r="CD41" s="2">
        <f t="shared" si="26"/>
        <v>4.5234248788368348E-3</v>
      </c>
      <c r="CE41" s="2">
        <f t="shared" si="27"/>
        <v>1.3561741613133504E-2</v>
      </c>
      <c r="CF41" s="2">
        <f t="shared" si="28"/>
        <v>-1.135035887164082E-2</v>
      </c>
      <c r="CG41" s="2">
        <f t="shared" si="29"/>
        <v>1.7744238221496955E-2</v>
      </c>
      <c r="CH41" s="2">
        <f t="shared" si="30"/>
        <v>-1.5029522275899154E-2</v>
      </c>
      <c r="CI41" s="2">
        <f t="shared" si="31"/>
        <v>2.9081632653061185E-2</v>
      </c>
      <c r="CJ41" s="2">
        <f t="shared" si="32"/>
        <v>-2.4032042723630687E-3</v>
      </c>
      <c r="CK41" s="2">
        <f t="shared" si="33"/>
        <v>-1.3642564802182067E-3</v>
      </c>
      <c r="CL41" s="2">
        <f t="shared" si="34"/>
        <v>-2.2935779816513846E-2</v>
      </c>
      <c r="CM41" s="2">
        <f t="shared" si="35"/>
        <v>2.2529322959006004E-2</v>
      </c>
      <c r="CN41" s="2">
        <f t="shared" si="36"/>
        <v>-1.3596193065941509E-2</v>
      </c>
      <c r="CO41" s="2">
        <f t="shared" si="37"/>
        <v>-5.3342816500709933E-3</v>
      </c>
      <c r="CP41" s="2">
        <f t="shared" si="38"/>
        <v>-2.8454031843862304E-2</v>
      </c>
      <c r="CQ41" s="2">
        <f t="shared" si="39"/>
        <v>-1.1702127659574457E-2</v>
      </c>
      <c r="CR41" s="2">
        <f t="shared" si="40"/>
        <v>8.587376556461912E-3</v>
      </c>
      <c r="CS41" s="2">
        <f t="shared" si="41"/>
        <v>1.5587698356972268E-2</v>
      </c>
      <c r="CT41" s="2">
        <f t="shared" si="42"/>
        <v>4.8478972245802332E-4</v>
      </c>
      <c r="CU41" s="2">
        <f t="shared" si="43"/>
        <v>-6.6022164583824372E-3</v>
      </c>
      <c r="CV41" s="2">
        <f t="shared" si="44"/>
        <v>-2.1535291087068531E-2</v>
      </c>
      <c r="CW41" s="2">
        <f t="shared" si="45"/>
        <v>1.5388046387154297E-2</v>
      </c>
      <c r="CX41" s="2">
        <f t="shared" si="46"/>
        <v>-1.1820330969266601E-3</v>
      </c>
      <c r="CY41" s="10">
        <f t="shared" si="4"/>
        <v>-2.0053194327811497E-3</v>
      </c>
      <c r="CZ41" s="3">
        <f t="shared" si="5"/>
        <v>3.4515504502707905E-4</v>
      </c>
      <c r="DA41" s="3">
        <f t="shared" si="141"/>
        <v>-2.2735857932313364E-3</v>
      </c>
      <c r="DB41" s="3">
        <f t="shared" si="142"/>
        <v>-1.6626321769601882E-2</v>
      </c>
      <c r="DC41" s="3">
        <f t="shared" si="143"/>
        <v>-1.714702400129775E-2</v>
      </c>
      <c r="DD41" s="3">
        <f t="shared" si="144"/>
        <v>-8.2917470321057785E-3</v>
      </c>
      <c r="DE41" s="3">
        <f t="shared" si="145"/>
        <v>-9.7179353178163952E-3</v>
      </c>
      <c r="DF41" s="3">
        <f t="shared" si="47"/>
        <v>7.8042098271187132E-3</v>
      </c>
      <c r="DG41" s="3">
        <f t="shared" si="48"/>
        <v>-1.7887276031313126E-3</v>
      </c>
      <c r="DH41" s="3">
        <f t="shared" si="49"/>
        <v>-9.9397582666684858E-3</v>
      </c>
      <c r="DI41" s="3">
        <f t="shared" si="50"/>
        <v>1.600556256023733E-2</v>
      </c>
      <c r="DJ41" s="3">
        <f t="shared" si="51"/>
        <v>1.8185830636149092E-2</v>
      </c>
      <c r="DK41" s="3">
        <f t="shared" si="52"/>
        <v>-8.5075696292259417E-3</v>
      </c>
      <c r="DL41" s="3">
        <f t="shared" si="53"/>
        <v>3.9619259425038855E-4</v>
      </c>
      <c r="DM41" s="3">
        <f t="shared" si="54"/>
        <v>4.9674126866132484E-2</v>
      </c>
      <c r="DN41" s="3">
        <f t="shared" si="55"/>
        <v>-4.0370820710177169E-3</v>
      </c>
      <c r="DO41" s="3">
        <f t="shared" si="56"/>
        <v>4.1441537393769323E-3</v>
      </c>
      <c r="DP41" s="3">
        <f t="shared" si="57"/>
        <v>-1.3683989068650759E-2</v>
      </c>
      <c r="DQ41" s="3">
        <f t="shared" si="58"/>
        <v>-1.2719923111881304E-2</v>
      </c>
      <c r="DR41" s="3">
        <f t="shared" si="59"/>
        <v>3.3886074174622749E-3</v>
      </c>
      <c r="DS41" s="3">
        <f t="shared" si="60"/>
        <v>-4.0633447907916231E-3</v>
      </c>
      <c r="DT41" s="3">
        <f t="shared" si="61"/>
        <v>2.4819352198702571E-2</v>
      </c>
      <c r="DU41" s="3">
        <f t="shared" si="62"/>
        <v>-1.31524987619277E-2</v>
      </c>
      <c r="DV41" s="3">
        <f t="shared" si="63"/>
        <v>1.6387914359488054E-3</v>
      </c>
      <c r="DW41" s="3">
        <f t="shared" si="64"/>
        <v>5.6582775811300223E-3</v>
      </c>
      <c r="DX41" s="3">
        <f t="shared" si="65"/>
        <v>-1.861687690692182E-2</v>
      </c>
      <c r="DY41" s="3">
        <f t="shared" si="66"/>
        <v>-9.406334381445447E-4</v>
      </c>
      <c r="DZ41" s="3">
        <f t="shared" si="67"/>
        <v>1.8305186628630343E-2</v>
      </c>
      <c r="EA41" s="3">
        <f t="shared" si="68"/>
        <v>5.9386118498518936E-3</v>
      </c>
      <c r="EB41" s="3">
        <f t="shared" si="69"/>
        <v>-9.6536165569663934E-3</v>
      </c>
      <c r="EC41" s="3">
        <f t="shared" si="70"/>
        <v>4.4428215417458006E-3</v>
      </c>
      <c r="ED41" s="3">
        <f t="shared" si="71"/>
        <v>1.348113827604247E-2</v>
      </c>
      <c r="EE41" s="3">
        <f t="shared" si="72"/>
        <v>-1.1430962208731854E-2</v>
      </c>
      <c r="EF41" s="3">
        <f t="shared" si="73"/>
        <v>1.7663634884405921E-2</v>
      </c>
      <c r="EG41" s="3">
        <f t="shared" si="74"/>
        <v>-1.5110125612990188E-2</v>
      </c>
      <c r="EH41" s="3">
        <f t="shared" si="75"/>
        <v>2.900102931597015E-2</v>
      </c>
      <c r="EI41" s="3">
        <f t="shared" si="76"/>
        <v>-2.4838076094541028E-3</v>
      </c>
      <c r="EJ41" s="3">
        <f t="shared" si="77"/>
        <v>-1.4448598173092408E-3</v>
      </c>
      <c r="EK41" s="3">
        <f t="shared" si="78"/>
        <v>-2.301638315360488E-2</v>
      </c>
      <c r="EL41" s="3">
        <f t="shared" si="79"/>
        <v>2.244871962191497E-2</v>
      </c>
      <c r="EM41" s="3">
        <f t="shared" si="80"/>
        <v>-1.3676796403032543E-2</v>
      </c>
      <c r="EN41" s="3">
        <f t="shared" si="81"/>
        <v>-5.4148849871620275E-3</v>
      </c>
      <c r="EO41" s="3">
        <f t="shared" si="82"/>
        <v>-2.8534635180953338E-2</v>
      </c>
      <c r="EP41" s="3">
        <f t="shared" si="83"/>
        <v>-1.1782730996665491E-2</v>
      </c>
      <c r="EQ41" s="3">
        <f t="shared" si="84"/>
        <v>8.5067732193708778E-3</v>
      </c>
      <c r="ER41" s="3">
        <f t="shared" si="85"/>
        <v>1.5507095019881234E-2</v>
      </c>
      <c r="ES41" s="3">
        <f t="shared" si="86"/>
        <v>4.0418638536698914E-4</v>
      </c>
      <c r="ET41" s="3">
        <f t="shared" si="87"/>
        <v>-6.6828197954734714E-3</v>
      </c>
      <c r="EU41" s="3">
        <f t="shared" si="88"/>
        <v>-2.1615894424159565E-2</v>
      </c>
      <c r="EV41" s="3">
        <f t="shared" si="89"/>
        <v>1.5307443050063263E-2</v>
      </c>
      <c r="EW41" s="18">
        <f t="shared" si="90"/>
        <v>-1.2626364340176943E-3</v>
      </c>
      <c r="EX41" s="11">
        <f t="shared" si="91"/>
        <v>-2.0859227698721838E-3</v>
      </c>
      <c r="EY41" s="21">
        <f t="shared" si="6"/>
        <v>-4.0261944618378035E-3</v>
      </c>
      <c r="EZ41" s="21">
        <f t="shared" si="146"/>
        <v>-1.1571789070015097E-3</v>
      </c>
      <c r="FA41" s="21">
        <f t="shared" si="147"/>
        <v>1.2676831524730495E-3</v>
      </c>
      <c r="FB41" s="21">
        <f t="shared" si="148"/>
        <v>-8.3626476208543683E-4</v>
      </c>
      <c r="FC41" s="21">
        <f t="shared" si="149"/>
        <v>4.1518415630506971E-3</v>
      </c>
      <c r="FD41" s="21">
        <f t="shared" si="150"/>
        <v>-3.1362541093623523E-5</v>
      </c>
      <c r="FE41" s="21">
        <f t="shared" si="151"/>
        <v>4.325066664080798E-3</v>
      </c>
      <c r="FF41" s="21">
        <f t="shared" si="152"/>
        <v>-3.4199936123506104E-3</v>
      </c>
      <c r="FG41" s="21">
        <f t="shared" si="153"/>
        <v>-4.3882398522490113E-3</v>
      </c>
      <c r="FH41" s="21">
        <f t="shared" si="154"/>
        <v>-3.6025810097736729E-3</v>
      </c>
      <c r="FI41" s="21">
        <f t="shared" si="155"/>
        <v>-8.8566921263517093E-4</v>
      </c>
      <c r="FJ41" s="21">
        <f t="shared" si="92"/>
        <v>-8.8157734860524702E-4</v>
      </c>
      <c r="FK41" s="21">
        <f t="shared" si="93"/>
        <v>-1.3468860563328531E-3</v>
      </c>
      <c r="FL41" s="21">
        <f t="shared" si="94"/>
        <v>-4.6092535622539428E-3</v>
      </c>
      <c r="FM41" s="21">
        <f t="shared" si="95"/>
        <v>-2.5991302288248331E-3</v>
      </c>
      <c r="FN41" s="21">
        <f t="shared" si="96"/>
        <v>-2.3112115749817307E-3</v>
      </c>
      <c r="FO41" s="21">
        <f t="shared" si="97"/>
        <v>-7.0781731674362646E-3</v>
      </c>
      <c r="FP41" s="21">
        <f t="shared" si="98"/>
        <v>-3.7839983115859396E-4</v>
      </c>
      <c r="FQ41" s="21">
        <f t="shared" si="99"/>
        <v>9.7050256516357679E-4</v>
      </c>
      <c r="FR41" s="21">
        <f t="shared" si="100"/>
        <v>-5.2390690612357134E-3</v>
      </c>
      <c r="FS41" s="21">
        <f t="shared" si="101"/>
        <v>-1.6264048489769377E-3</v>
      </c>
      <c r="FT41" s="21">
        <f t="shared" si="102"/>
        <v>1.1697759838961582E-3</v>
      </c>
      <c r="FU41" s="21">
        <f t="shared" si="103"/>
        <v>1.9794426696772161E-5</v>
      </c>
      <c r="FV41" s="21">
        <f t="shared" si="104"/>
        <v>-1.9981588518197114E-3</v>
      </c>
      <c r="FW41" s="21">
        <f t="shared" si="105"/>
        <v>3.3659722859058143E-3</v>
      </c>
      <c r="FX41" s="21">
        <f t="shared" si="106"/>
        <v>-1.0768020612574171E-3</v>
      </c>
      <c r="FY41" s="21">
        <f t="shared" si="107"/>
        <v>-4.748086102461033E-3</v>
      </c>
      <c r="FZ41" s="21">
        <f t="shared" si="108"/>
        <v>-2.526396425920399E-3</v>
      </c>
      <c r="GA41" s="21">
        <f t="shared" si="109"/>
        <v>-3.2425525674454531E-3</v>
      </c>
      <c r="GB41" s="21">
        <f t="shared" si="110"/>
        <v>-1.6327116878392057E-3</v>
      </c>
      <c r="GC41" s="21">
        <f t="shared" si="111"/>
        <v>2.2425624618982263E-3</v>
      </c>
      <c r="GD41" s="21">
        <f t="shared" si="112"/>
        <v>-5.8781069429249318E-3</v>
      </c>
      <c r="GE41" s="21">
        <f t="shared" si="113"/>
        <v>2.3923535646682157E-3</v>
      </c>
      <c r="GF41" s="21">
        <f t="shared" si="114"/>
        <v>-2.5928675464102205E-4</v>
      </c>
      <c r="GG41" s="21">
        <f t="shared" si="115"/>
        <v>-1.7385695123061382E-3</v>
      </c>
      <c r="GH41" s="21">
        <f t="shared" si="116"/>
        <v>-1.1472563894270962E-3</v>
      </c>
      <c r="GI41" s="21">
        <f t="shared" si="117"/>
        <v>-2.4296834453216148E-3</v>
      </c>
      <c r="GJ41" s="21">
        <f t="shared" si="118"/>
        <v>-5.7083393943887324E-4</v>
      </c>
      <c r="GK41" s="21">
        <f t="shared" si="119"/>
        <v>2.1135824524253196E-3</v>
      </c>
      <c r="GL41" s="21">
        <f t="shared" si="120"/>
        <v>-6.1605417959239728E-3</v>
      </c>
      <c r="GM41" s="21">
        <f t="shared" si="121"/>
        <v>-2.7630831651572259E-3</v>
      </c>
      <c r="GN41" s="21">
        <f t="shared" si="122"/>
        <v>-2.6225361414892612E-3</v>
      </c>
      <c r="GO41" s="21">
        <f t="shared" si="123"/>
        <v>-3.1294172853748576E-3</v>
      </c>
      <c r="GP41" s="21">
        <f t="shared" si="124"/>
        <v>-5.2893264343597639E-3</v>
      </c>
      <c r="GQ41" s="21">
        <f t="shared" si="125"/>
        <v>-8.5202581462551458E-4</v>
      </c>
      <c r="GR41" s="21">
        <f t="shared" si="126"/>
        <v>-6.7655729033595322E-3</v>
      </c>
      <c r="GS41" s="21">
        <f t="shared" si="127"/>
        <v>-4.2735416877092772E-3</v>
      </c>
      <c r="GT41" s="21">
        <f t="shared" si="128"/>
        <v>-1.9111748254890878E-3</v>
      </c>
      <c r="GU41" s="21">
        <f t="shared" si="129"/>
        <v>2.9338572899805012E-3</v>
      </c>
      <c r="GV41" s="22">
        <f t="shared" si="130"/>
        <v>1.3281871492531261E-3</v>
      </c>
      <c r="GW41" s="22">
        <f t="shared" si="130"/>
        <v>-2.0859227698721838E-3</v>
      </c>
      <c r="GX41" s="3">
        <f>CZ41-EY41</f>
        <v>4.3713495068648826E-3</v>
      </c>
      <c r="GY41" s="3">
        <f>DA41-EZ41</f>
        <v>-1.1164068862298266E-3</v>
      </c>
      <c r="GZ41" s="3">
        <f>DB41-FA41</f>
        <v>-1.7894004922074932E-2</v>
      </c>
      <c r="HA41" s="3">
        <f>DC41-FB41</f>
        <v>-1.6310759239212314E-2</v>
      </c>
      <c r="HB41" s="3">
        <f>DD41-FC41</f>
        <v>-1.2443588595156475E-2</v>
      </c>
      <c r="HC41" s="3">
        <f>DE41-FD41</f>
        <v>-9.6865727767227721E-3</v>
      </c>
      <c r="HD41" s="3">
        <f>DF41-FE41</f>
        <v>3.4791431630379153E-3</v>
      </c>
      <c r="HE41" s="3">
        <f>DG41-FF41</f>
        <v>1.6312660092192978E-3</v>
      </c>
      <c r="HF41" s="3">
        <f>DH41-FG41</f>
        <v>-5.5515184144194745E-3</v>
      </c>
      <c r="HG41" s="3">
        <f>DI41-FH41</f>
        <v>1.9608143570011002E-2</v>
      </c>
      <c r="HH41" s="3">
        <f>DJ41-FI41</f>
        <v>1.9071499848784264E-2</v>
      </c>
      <c r="HI41" s="3">
        <f>DK41-FJ41</f>
        <v>-7.6259922806206949E-3</v>
      </c>
      <c r="HJ41" s="3">
        <f>DL41-FK41</f>
        <v>1.7430786505832417E-3</v>
      </c>
      <c r="HK41" s="3">
        <f>DM41-FL41</f>
        <v>5.428338042838643E-2</v>
      </c>
      <c r="HL41" s="3">
        <f>DN41-FM41</f>
        <v>-1.4379518421928838E-3</v>
      </c>
      <c r="HM41" s="3">
        <f>DO41-FN41</f>
        <v>6.4553653143586635E-3</v>
      </c>
      <c r="HN41" s="3">
        <f>DP41-FO41</f>
        <v>-6.6058159012144946E-3</v>
      </c>
      <c r="HO41" s="3">
        <f>DQ41-FP41</f>
        <v>-1.2341523280722709E-2</v>
      </c>
      <c r="HP41" s="3">
        <f>DR41-FQ41</f>
        <v>2.4181048522986981E-3</v>
      </c>
      <c r="HQ41" s="3">
        <f>DS41-FR41</f>
        <v>1.1757242704440903E-3</v>
      </c>
      <c r="HR41" s="3">
        <f>DT41-FS41</f>
        <v>2.644575704767951E-2</v>
      </c>
      <c r="HS41" s="3">
        <f>DU41-FT41</f>
        <v>-1.4322274745823859E-2</v>
      </c>
      <c r="HT41" s="3">
        <f>DV41-FU41</f>
        <v>1.6189970092520332E-3</v>
      </c>
      <c r="HU41" s="3">
        <f>DW41-FV41</f>
        <v>7.6564364329497342E-3</v>
      </c>
      <c r="HV41" s="3">
        <f>DX41-FW41</f>
        <v>-2.1982849192827635E-2</v>
      </c>
      <c r="HW41" s="3">
        <f>DY41-FX41</f>
        <v>1.3616862311287238E-4</v>
      </c>
      <c r="HX41" s="3">
        <f>DZ41-FY41</f>
        <v>2.3053272731091375E-2</v>
      </c>
      <c r="HY41" s="3">
        <f>EA41-FZ41</f>
        <v>8.4650082757722935E-3</v>
      </c>
      <c r="HZ41" s="3">
        <f>EB41-GA41</f>
        <v>-6.4110639895209407E-3</v>
      </c>
      <c r="IA41" s="3">
        <f>EC41-GB41</f>
        <v>6.0755332295850065E-3</v>
      </c>
      <c r="IB41" s="3">
        <f>ED41-GC41</f>
        <v>1.1238575814144244E-2</v>
      </c>
      <c r="IC41" s="3">
        <f>EE41-GD41</f>
        <v>-5.5528552658069222E-3</v>
      </c>
      <c r="ID41" s="3">
        <f>EF41-GE41</f>
        <v>1.5271281319737706E-2</v>
      </c>
      <c r="IE41" s="3">
        <f>EG41-GF41</f>
        <v>-1.4850838858349166E-2</v>
      </c>
      <c r="IF41" s="3">
        <f>EH41-GG41</f>
        <v>3.0739598828276288E-2</v>
      </c>
      <c r="IG41" s="3">
        <f>EI41-GH41</f>
        <v>-1.3365512200270067E-3</v>
      </c>
      <c r="IH41" s="3">
        <f>EJ41-GI41</f>
        <v>9.84823628012374E-4</v>
      </c>
      <c r="II41" s="3">
        <f>EK41-GJ41</f>
        <v>-2.2445549214166007E-2</v>
      </c>
      <c r="IJ41" s="3">
        <f>EL41-GK41</f>
        <v>2.0335137169489651E-2</v>
      </c>
      <c r="IK41" s="3">
        <f>EM41-GL41</f>
        <v>-7.51625460710857E-3</v>
      </c>
      <c r="IL41" s="3">
        <f>EN41-GM41</f>
        <v>-2.6518018220048015E-3</v>
      </c>
      <c r="IM41" s="3">
        <f>EO41-GN41</f>
        <v>-2.5912099039464079E-2</v>
      </c>
      <c r="IN41" s="3">
        <f>EP41-GO41</f>
        <v>-8.6533137112906333E-3</v>
      </c>
      <c r="IO41" s="3">
        <f>EQ41-GP41</f>
        <v>1.3796099653730642E-2</v>
      </c>
      <c r="IP41" s="3">
        <f>ER41-GQ41</f>
        <v>1.635912083450675E-2</v>
      </c>
      <c r="IQ41" s="3">
        <f>ES41-GR41</f>
        <v>7.1697592887265214E-3</v>
      </c>
      <c r="IR41" s="3">
        <f>ET41-GS41</f>
        <v>-2.4092781077641942E-3</v>
      </c>
      <c r="IS41" s="3">
        <f>EU41-GT41</f>
        <v>-1.9704719598670477E-2</v>
      </c>
      <c r="IT41" s="3">
        <f>EV41-GU41</f>
        <v>1.2373585760082762E-2</v>
      </c>
      <c r="IU41" s="3">
        <f>EW41-GV41</f>
        <v>-2.5908235832708204E-3</v>
      </c>
      <c r="IV41" s="3">
        <f t="shared" si="7"/>
        <v>0</v>
      </c>
    </row>
    <row r="42" spans="1:256" x14ac:dyDescent="0.2">
      <c r="A42">
        <v>93.13</v>
      </c>
      <c r="B42">
        <v>18.335000000000001</v>
      </c>
      <c r="C42">
        <v>167.15</v>
      </c>
      <c r="D42">
        <v>105.05</v>
      </c>
      <c r="E42">
        <v>83</v>
      </c>
      <c r="F42">
        <v>191.5</v>
      </c>
      <c r="G42">
        <v>145.15</v>
      </c>
      <c r="H42">
        <v>91.74</v>
      </c>
      <c r="I42">
        <v>104</v>
      </c>
      <c r="J42">
        <v>7.1120000000000001</v>
      </c>
      <c r="K42">
        <v>86.83</v>
      </c>
      <c r="L42">
        <v>69.95</v>
      </c>
      <c r="M42">
        <v>62.25</v>
      </c>
      <c r="N42">
        <v>29.954999999999998</v>
      </c>
      <c r="O42">
        <v>24.734999999999999</v>
      </c>
      <c r="P42">
        <v>70.8</v>
      </c>
      <c r="Q42">
        <v>15.875</v>
      </c>
      <c r="R42">
        <v>85.15</v>
      </c>
      <c r="S42">
        <v>39.75</v>
      </c>
      <c r="T42">
        <v>14.795</v>
      </c>
      <c r="U42">
        <v>114.95</v>
      </c>
      <c r="V42">
        <v>5.13</v>
      </c>
      <c r="W42">
        <v>14.335000000000001</v>
      </c>
      <c r="X42">
        <v>13.8</v>
      </c>
      <c r="Y42">
        <v>9.0609999999999999</v>
      </c>
      <c r="Z42">
        <v>46.045000000000002</v>
      </c>
      <c r="AA42">
        <v>65.069999999999993</v>
      </c>
      <c r="AB42">
        <v>43.05</v>
      </c>
      <c r="AC42">
        <v>6.46</v>
      </c>
      <c r="AD42">
        <v>15.324999999999999</v>
      </c>
      <c r="AE42">
        <v>2.77</v>
      </c>
      <c r="AF42">
        <v>29.045000000000002</v>
      </c>
      <c r="AG42">
        <v>245.4</v>
      </c>
      <c r="AH42">
        <v>180.75</v>
      </c>
      <c r="AI42">
        <v>3.8940000000000001</v>
      </c>
      <c r="AJ42">
        <v>184.95</v>
      </c>
      <c r="AK42">
        <v>14.475</v>
      </c>
      <c r="AL42">
        <v>31.54</v>
      </c>
      <c r="AM42">
        <v>85.91</v>
      </c>
      <c r="AN42">
        <v>71.849999999999994</v>
      </c>
      <c r="AO42">
        <v>5.4790000000000001</v>
      </c>
      <c r="AP42">
        <v>93.45</v>
      </c>
      <c r="AQ42">
        <v>45.98</v>
      </c>
      <c r="AR42">
        <v>116.15</v>
      </c>
      <c r="AS42">
        <v>70.86</v>
      </c>
      <c r="AT42">
        <v>8.125</v>
      </c>
      <c r="AU42">
        <v>210</v>
      </c>
      <c r="AV42">
        <v>46.954999999999998</v>
      </c>
      <c r="AW42">
        <v>22.42</v>
      </c>
      <c r="AX42" s="4">
        <v>166.45</v>
      </c>
      <c r="AY42" s="7">
        <v>3503.96</v>
      </c>
      <c r="AZ42" s="12">
        <f>(1+0.427/100)^(1/52)-1</f>
        <v>8.1943922963567672E-5</v>
      </c>
      <c r="BA42" s="2">
        <f t="shared" si="3"/>
        <v>-9.1499095648472917E-3</v>
      </c>
      <c r="BB42" s="2">
        <f t="shared" si="131"/>
        <v>7.4175824175826133E-3</v>
      </c>
      <c r="BC42" s="2">
        <f t="shared" si="132"/>
        <v>-1.3282172373081491E-2</v>
      </c>
      <c r="BD42" s="2">
        <f t="shared" si="133"/>
        <v>-1.4077897700610076E-2</v>
      </c>
      <c r="BE42" s="2">
        <f t="shared" si="134"/>
        <v>-1.8332347723240661E-2</v>
      </c>
      <c r="BF42" s="2">
        <f t="shared" si="135"/>
        <v>-1.9206145966709331E-2</v>
      </c>
      <c r="BG42" s="2">
        <f t="shared" si="136"/>
        <v>-1.2585034013605445E-2</v>
      </c>
      <c r="BH42" s="2">
        <f t="shared" si="137"/>
        <v>-1.8928456849534925E-2</v>
      </c>
      <c r="BI42" s="2">
        <f t="shared" si="138"/>
        <v>-1.3750592697961195E-2</v>
      </c>
      <c r="BJ42" s="2">
        <f t="shared" si="139"/>
        <v>-2.0925110132158586E-2</v>
      </c>
      <c r="BK42" s="2">
        <f t="shared" si="140"/>
        <v>-7.8839122486288327E-3</v>
      </c>
      <c r="BL42" s="2">
        <f t="shared" si="8"/>
        <v>-9.2067988668553813E-3</v>
      </c>
      <c r="BM42" s="2">
        <f t="shared" si="9"/>
        <v>-1.1119936457505974E-2</v>
      </c>
      <c r="BN42" s="2">
        <f t="shared" si="10"/>
        <v>-1.6688918558083188E-4</v>
      </c>
      <c r="BO42" s="2">
        <f t="shared" si="11"/>
        <v>-1.7477656405163855E-2</v>
      </c>
      <c r="BP42" s="2">
        <f t="shared" si="12"/>
        <v>-7.1518721076988534E-3</v>
      </c>
      <c r="BQ42" s="2">
        <f t="shared" si="13"/>
        <v>-2.6969046889365744E-2</v>
      </c>
      <c r="BR42" s="2">
        <f t="shared" si="14"/>
        <v>-9.0771558245082984E-3</v>
      </c>
      <c r="BS42" s="2">
        <f t="shared" si="15"/>
        <v>-1.8397333004074534E-2</v>
      </c>
      <c r="BT42" s="2">
        <f t="shared" si="16"/>
        <v>-1.399533488837057E-2</v>
      </c>
      <c r="BU42" s="2">
        <f t="shared" si="17"/>
        <v>-2.6030368763557687E-3</v>
      </c>
      <c r="BV42" s="2">
        <f t="shared" si="18"/>
        <v>-2.9328287606433356E-2</v>
      </c>
      <c r="BW42" s="2">
        <f t="shared" si="19"/>
        <v>-1.5791280466872504E-2</v>
      </c>
      <c r="BX42" s="2">
        <f t="shared" si="20"/>
        <v>-1.5691868758915706E-2</v>
      </c>
      <c r="BY42" s="2">
        <f t="shared" si="21"/>
        <v>-1.6498426136980271E-2</v>
      </c>
      <c r="BZ42" s="2">
        <f t="shared" si="22"/>
        <v>-9.1456853884225309E-3</v>
      </c>
      <c r="CA42" s="2">
        <f t="shared" si="23"/>
        <v>-4.4369645042841022E-3</v>
      </c>
      <c r="CB42" s="2">
        <f t="shared" si="24"/>
        <v>-9.3199861926130945E-3</v>
      </c>
      <c r="CC42" s="2">
        <f t="shared" si="25"/>
        <v>-8.8984351027922015E-3</v>
      </c>
      <c r="CD42" s="2">
        <f t="shared" si="26"/>
        <v>-1.4152460598263139E-2</v>
      </c>
      <c r="CE42" s="2">
        <f t="shared" si="27"/>
        <v>-2.4647887323943629E-2</v>
      </c>
      <c r="CF42" s="2">
        <f t="shared" si="28"/>
        <v>-1.924700320783379E-2</v>
      </c>
      <c r="CG42" s="2">
        <f t="shared" si="29"/>
        <v>-1.6432865731462853E-2</v>
      </c>
      <c r="CH42" s="2">
        <f t="shared" si="30"/>
        <v>-1.498637602179842E-2</v>
      </c>
      <c r="CI42" s="2">
        <f t="shared" si="31"/>
        <v>-3.4705007436787283E-2</v>
      </c>
      <c r="CJ42" s="2">
        <f t="shared" si="32"/>
        <v>-9.9036402569594451E-3</v>
      </c>
      <c r="CK42" s="2">
        <f t="shared" si="33"/>
        <v>-1.127049180327877E-2</v>
      </c>
      <c r="CL42" s="2">
        <f t="shared" si="34"/>
        <v>-1.2832550860719882E-2</v>
      </c>
      <c r="CM42" s="2">
        <f t="shared" si="35"/>
        <v>-2.4304372515616124E-2</v>
      </c>
      <c r="CN42" s="2">
        <f t="shared" si="36"/>
        <v>-9.6485182632667366E-3</v>
      </c>
      <c r="CO42" s="2">
        <f t="shared" si="37"/>
        <v>-2.0557740436181637E-2</v>
      </c>
      <c r="CP42" s="2">
        <f t="shared" si="38"/>
        <v>-1.1947557623176119E-2</v>
      </c>
      <c r="CQ42" s="2">
        <f t="shared" si="39"/>
        <v>-1.011840688912824E-2</v>
      </c>
      <c r="CR42" s="2">
        <f t="shared" si="40"/>
        <v>-1.1068539804171995E-2</v>
      </c>
      <c r="CS42" s="2">
        <f t="shared" si="41"/>
        <v>-2.018805309734506E-2</v>
      </c>
      <c r="CT42" s="2">
        <f t="shared" si="42"/>
        <v>-1.5748031496063075E-2</v>
      </c>
      <c r="CU42" s="2">
        <f t="shared" si="43"/>
        <v>-3.0856871587942036E-3</v>
      </c>
      <c r="CV42" s="2">
        <f t="shared" si="44"/>
        <v>-1.1057287278854244E-2</v>
      </c>
      <c r="CW42" s="2">
        <f t="shared" si="45"/>
        <v>-1.5154842960685255E-2</v>
      </c>
      <c r="CX42" s="2">
        <f t="shared" si="46"/>
        <v>-1.508875739644977E-2</v>
      </c>
      <c r="CY42" s="10">
        <f t="shared" si="4"/>
        <v>-1.3910659961332672E-2</v>
      </c>
      <c r="CZ42" s="3">
        <f t="shared" si="5"/>
        <v>-9.2318534878108593E-3</v>
      </c>
      <c r="DA42" s="3">
        <f t="shared" si="141"/>
        <v>7.3356384946190456E-3</v>
      </c>
      <c r="DB42" s="3">
        <f t="shared" si="142"/>
        <v>-1.3364116296045059E-2</v>
      </c>
      <c r="DC42" s="3">
        <f t="shared" si="143"/>
        <v>-1.4159841623573644E-2</v>
      </c>
      <c r="DD42" s="3">
        <f t="shared" si="144"/>
        <v>-1.8414291646204228E-2</v>
      </c>
      <c r="DE42" s="3">
        <f t="shared" si="145"/>
        <v>-1.9288089889672899E-2</v>
      </c>
      <c r="DF42" s="3">
        <f t="shared" si="47"/>
        <v>-1.2666977936569013E-2</v>
      </c>
      <c r="DG42" s="3">
        <f t="shared" si="48"/>
        <v>-1.9010400772498492E-2</v>
      </c>
      <c r="DH42" s="3">
        <f t="shared" si="49"/>
        <v>-1.3832536620924762E-2</v>
      </c>
      <c r="DI42" s="3">
        <f t="shared" si="50"/>
        <v>-2.1007054055122154E-2</v>
      </c>
      <c r="DJ42" s="3">
        <f t="shared" si="51"/>
        <v>-7.9658561715924003E-3</v>
      </c>
      <c r="DK42" s="3">
        <f t="shared" si="52"/>
        <v>-9.288742789818949E-3</v>
      </c>
      <c r="DL42" s="3">
        <f t="shared" si="53"/>
        <v>-1.1201880380469542E-2</v>
      </c>
      <c r="DM42" s="3">
        <f t="shared" si="54"/>
        <v>-2.4883310854439955E-4</v>
      </c>
      <c r="DN42" s="3">
        <f t="shared" si="55"/>
        <v>-1.7559600328127423E-2</v>
      </c>
      <c r="DO42" s="3">
        <f t="shared" si="56"/>
        <v>-7.2338160306624211E-3</v>
      </c>
      <c r="DP42" s="3">
        <f t="shared" si="57"/>
        <v>-2.7050990812329312E-2</v>
      </c>
      <c r="DQ42" s="3">
        <f t="shared" si="58"/>
        <v>-9.1590997474718661E-3</v>
      </c>
      <c r="DR42" s="3">
        <f t="shared" si="59"/>
        <v>-1.8479276927038102E-2</v>
      </c>
      <c r="DS42" s="3">
        <f t="shared" si="60"/>
        <v>-1.4077278811334137E-2</v>
      </c>
      <c r="DT42" s="3">
        <f t="shared" si="61"/>
        <v>-2.6849807993193364E-3</v>
      </c>
      <c r="DU42" s="3">
        <f t="shared" si="62"/>
        <v>-2.9410231529396924E-2</v>
      </c>
      <c r="DV42" s="3">
        <f t="shared" si="63"/>
        <v>-1.5873224389836071E-2</v>
      </c>
      <c r="DW42" s="3">
        <f t="shared" si="64"/>
        <v>-1.5773812681879273E-2</v>
      </c>
      <c r="DX42" s="3">
        <f t="shared" si="65"/>
        <v>-1.6580370059943839E-2</v>
      </c>
      <c r="DY42" s="3">
        <f t="shared" si="66"/>
        <v>-9.2276293113860985E-3</v>
      </c>
      <c r="DZ42" s="3">
        <f t="shared" si="67"/>
        <v>-4.5189084272476698E-3</v>
      </c>
      <c r="EA42" s="3">
        <f t="shared" si="68"/>
        <v>-9.4019301155766621E-3</v>
      </c>
      <c r="EB42" s="3">
        <f t="shared" si="69"/>
        <v>-8.9803790257557692E-3</v>
      </c>
      <c r="EC42" s="3">
        <f t="shared" si="70"/>
        <v>-1.4234404521226707E-2</v>
      </c>
      <c r="ED42" s="3">
        <f t="shared" si="71"/>
        <v>-2.4729831246907197E-2</v>
      </c>
      <c r="EE42" s="3">
        <f t="shared" si="72"/>
        <v>-1.9328947130797358E-2</v>
      </c>
      <c r="EF42" s="3">
        <f t="shared" si="73"/>
        <v>-1.6514809654426421E-2</v>
      </c>
      <c r="EG42" s="3">
        <f t="shared" si="74"/>
        <v>-1.5068319944761988E-2</v>
      </c>
      <c r="EH42" s="3">
        <f t="shared" si="75"/>
        <v>-3.4786951359750851E-2</v>
      </c>
      <c r="EI42" s="3">
        <f t="shared" si="76"/>
        <v>-9.9855841799230127E-3</v>
      </c>
      <c r="EJ42" s="3">
        <f t="shared" si="77"/>
        <v>-1.1352435726242338E-2</v>
      </c>
      <c r="EK42" s="3">
        <f t="shared" si="78"/>
        <v>-1.291449478368345E-2</v>
      </c>
      <c r="EL42" s="3">
        <f t="shared" si="79"/>
        <v>-2.4386316438579692E-2</v>
      </c>
      <c r="EM42" s="3">
        <f t="shared" si="80"/>
        <v>-9.7304621862303042E-3</v>
      </c>
      <c r="EN42" s="3">
        <f t="shared" si="81"/>
        <v>-2.0639684359145205E-2</v>
      </c>
      <c r="EO42" s="3">
        <f t="shared" si="82"/>
        <v>-1.2029501546139687E-2</v>
      </c>
      <c r="EP42" s="3">
        <f t="shared" si="83"/>
        <v>-1.0200350812091807E-2</v>
      </c>
      <c r="EQ42" s="3">
        <f t="shared" si="84"/>
        <v>-1.1150483727135563E-2</v>
      </c>
      <c r="ER42" s="3">
        <f t="shared" si="85"/>
        <v>-2.0269997020308628E-2</v>
      </c>
      <c r="ES42" s="3">
        <f t="shared" si="86"/>
        <v>-1.5829975419026643E-2</v>
      </c>
      <c r="ET42" s="3">
        <f t="shared" si="87"/>
        <v>-3.1676310817577713E-3</v>
      </c>
      <c r="EU42" s="3">
        <f t="shared" si="88"/>
        <v>-1.1139231201817812E-2</v>
      </c>
      <c r="EV42" s="3">
        <f t="shared" si="89"/>
        <v>-1.5236786883648823E-2</v>
      </c>
      <c r="EW42" s="18">
        <f t="shared" si="90"/>
        <v>-1.5170701319413338E-2</v>
      </c>
      <c r="EX42" s="11">
        <f t="shared" si="91"/>
        <v>-1.399260388429624E-2</v>
      </c>
      <c r="EY42" s="21">
        <f t="shared" si="6"/>
        <v>-1.4694239780102106E-2</v>
      </c>
      <c r="EZ42" s="21">
        <f t="shared" si="146"/>
        <v>-5.1813983116030769E-3</v>
      </c>
      <c r="FA42" s="21">
        <f t="shared" si="147"/>
        <v>-6.9551704162924373E-3</v>
      </c>
      <c r="FB42" s="21">
        <f t="shared" si="148"/>
        <v>-1.4904321441681301E-2</v>
      </c>
      <c r="FC42" s="21">
        <f t="shared" si="149"/>
        <v>-1.2169115139803184E-2</v>
      </c>
      <c r="FD42" s="21">
        <f t="shared" si="150"/>
        <v>-1.2232293451259299E-2</v>
      </c>
      <c r="FE42" s="21">
        <f t="shared" si="151"/>
        <v>-1.1063550021548522E-2</v>
      </c>
      <c r="FF42" s="21">
        <f t="shared" si="152"/>
        <v>-1.7844671471836986E-2</v>
      </c>
      <c r="FG42" s="21">
        <f t="shared" si="153"/>
        <v>-1.7921787359027261E-2</v>
      </c>
      <c r="FH42" s="21">
        <f t="shared" si="154"/>
        <v>-1.4768399149667391E-2</v>
      </c>
      <c r="FI42" s="21">
        <f t="shared" si="155"/>
        <v>-1.1583942515868612E-2</v>
      </c>
      <c r="FJ42" s="21">
        <f t="shared" si="92"/>
        <v>-1.1803288082812516E-2</v>
      </c>
      <c r="FK42" s="21">
        <f t="shared" si="93"/>
        <v>-1.3017995829112009E-2</v>
      </c>
      <c r="FL42" s="21">
        <f t="shared" si="94"/>
        <v>-1.8359749253070719E-2</v>
      </c>
      <c r="FM42" s="21">
        <f t="shared" si="95"/>
        <v>-1.117400253717008E-2</v>
      </c>
      <c r="FN42" s="21">
        <f t="shared" si="96"/>
        <v>-1.2696752127941692E-2</v>
      </c>
      <c r="FO42" s="21">
        <f t="shared" si="97"/>
        <v>-2.3932402727782468E-2</v>
      </c>
      <c r="FP42" s="21">
        <f t="shared" si="98"/>
        <v>-1.5608589845619599E-2</v>
      </c>
      <c r="FQ42" s="21">
        <f t="shared" si="99"/>
        <v>-1.0985205383738417E-2</v>
      </c>
      <c r="FR42" s="21">
        <f t="shared" si="100"/>
        <v>-1.5858631755271461E-2</v>
      </c>
      <c r="FS42" s="21">
        <f t="shared" si="101"/>
        <v>-8.9951229669953756E-3</v>
      </c>
      <c r="FT42" s="21">
        <f t="shared" si="102"/>
        <v>-1.2295513934203245E-2</v>
      </c>
      <c r="FU42" s="21">
        <f t="shared" si="103"/>
        <v>-1.136730635363889E-2</v>
      </c>
      <c r="FV42" s="21">
        <f t="shared" si="104"/>
        <v>-1.095851294980379E-2</v>
      </c>
      <c r="FW42" s="21">
        <f t="shared" si="105"/>
        <v>-6.2037295144445346E-3</v>
      </c>
      <c r="FX42" s="21">
        <f t="shared" si="106"/>
        <v>-1.0342022918891901E-2</v>
      </c>
      <c r="FY42" s="21">
        <f t="shared" si="107"/>
        <v>-1.7460429883745181E-2</v>
      </c>
      <c r="FZ42" s="21">
        <f t="shared" si="108"/>
        <v>-1.4959035712609403E-2</v>
      </c>
      <c r="GA42" s="21">
        <f t="shared" si="109"/>
        <v>-1.4030898491089808E-2</v>
      </c>
      <c r="GB42" s="21">
        <f t="shared" si="110"/>
        <v>-1.3911327924470579E-2</v>
      </c>
      <c r="GC42" s="21">
        <f t="shared" si="111"/>
        <v>-6.3106037574088766E-3</v>
      </c>
      <c r="GD42" s="21">
        <f t="shared" si="112"/>
        <v>-1.7510595684423702E-2</v>
      </c>
      <c r="GE42" s="21">
        <f t="shared" si="113"/>
        <v>-1.1809230389662976E-2</v>
      </c>
      <c r="GF42" s="21">
        <f t="shared" si="114"/>
        <v>-9.6603691644836995E-3</v>
      </c>
      <c r="GG42" s="21">
        <f t="shared" si="115"/>
        <v>-8.8775860754526821E-3</v>
      </c>
      <c r="GH42" s="21">
        <f t="shared" si="116"/>
        <v>-1.0528280538804334E-2</v>
      </c>
      <c r="GI42" s="21">
        <f t="shared" si="117"/>
        <v>-1.1964020935058321E-2</v>
      </c>
      <c r="GJ42" s="21">
        <f t="shared" si="118"/>
        <v>-1.6561650898417785E-2</v>
      </c>
      <c r="GK42" s="21">
        <f t="shared" si="119"/>
        <v>-1.1774922595964264E-2</v>
      </c>
      <c r="GL42" s="21">
        <f t="shared" si="120"/>
        <v>-1.8709040445335237E-2</v>
      </c>
      <c r="GM42" s="21">
        <f t="shared" si="121"/>
        <v>-1.6314282062123306E-2</v>
      </c>
      <c r="GN42" s="21">
        <f t="shared" si="122"/>
        <v>-1.4626674363934812E-2</v>
      </c>
      <c r="GO42" s="21">
        <f t="shared" si="123"/>
        <v>-1.8754976304849211E-2</v>
      </c>
      <c r="GP42" s="21">
        <f t="shared" si="124"/>
        <v>-2.0268361989103631E-2</v>
      </c>
      <c r="GQ42" s="21">
        <f t="shared" si="125"/>
        <v>-1.4794963398644514E-2</v>
      </c>
      <c r="GR42" s="21">
        <f t="shared" si="126"/>
        <v>-1.9137995704525103E-2</v>
      </c>
      <c r="GS42" s="21">
        <f t="shared" si="127"/>
        <v>-1.2770741437272169E-2</v>
      </c>
      <c r="GT42" s="21">
        <f t="shared" si="128"/>
        <v>-8.5829486832126566E-3</v>
      </c>
      <c r="GU42" s="21">
        <f t="shared" si="129"/>
        <v>-9.5275150643892095E-3</v>
      </c>
      <c r="GV42" s="22">
        <f t="shared" si="130"/>
        <v>-1.2548031538740867E-2</v>
      </c>
      <c r="GW42" s="22">
        <f t="shared" si="130"/>
        <v>-1.399260388429624E-2</v>
      </c>
      <c r="GX42" s="3">
        <f>CZ42-EY42</f>
        <v>5.4623862922912464E-3</v>
      </c>
      <c r="GY42" s="3">
        <f>DA42-EZ42</f>
        <v>1.2517036806222123E-2</v>
      </c>
      <c r="GZ42" s="3">
        <f>DB42-FA42</f>
        <v>-6.4089458797526215E-3</v>
      </c>
      <c r="HA42" s="3">
        <f>DC42-FB42</f>
        <v>7.4447981810765729E-4</v>
      </c>
      <c r="HB42" s="3">
        <f>DD42-FC42</f>
        <v>-6.2451765064010442E-3</v>
      </c>
      <c r="HC42" s="3">
        <f>DE42-FD42</f>
        <v>-7.0557964384136002E-3</v>
      </c>
      <c r="HD42" s="3">
        <f>DF42-FE42</f>
        <v>-1.603427915020491E-3</v>
      </c>
      <c r="HE42" s="3">
        <f>DG42-FF42</f>
        <v>-1.1657293006615069E-3</v>
      </c>
      <c r="HF42" s="3">
        <f>DH42-FG42</f>
        <v>4.0892507381024984E-3</v>
      </c>
      <c r="HG42" s="3">
        <f>DI42-FH42</f>
        <v>-6.238654905454763E-3</v>
      </c>
      <c r="HH42" s="3">
        <f>DJ42-FI42</f>
        <v>3.6180863442762112E-3</v>
      </c>
      <c r="HI42" s="3">
        <f>DK42-FJ42</f>
        <v>2.5145452929935669E-3</v>
      </c>
      <c r="HJ42" s="3">
        <f>DL42-FK42</f>
        <v>1.816115448642467E-3</v>
      </c>
      <c r="HK42" s="3">
        <f>DM42-FL42</f>
        <v>1.8110916144526319E-2</v>
      </c>
      <c r="HL42" s="3">
        <f>DN42-FM42</f>
        <v>-6.3855977909573428E-3</v>
      </c>
      <c r="HM42" s="3">
        <f>DO42-FN42</f>
        <v>5.4629360972792713E-3</v>
      </c>
      <c r="HN42" s="3">
        <f>DP42-FO42</f>
        <v>-3.1185880845468437E-3</v>
      </c>
      <c r="HO42" s="3">
        <f>DQ42-FP42</f>
        <v>6.4494900981477334E-3</v>
      </c>
      <c r="HP42" s="3">
        <f>DR42-FQ42</f>
        <v>-7.4940715432996845E-3</v>
      </c>
      <c r="HQ42" s="3">
        <f>DS42-FR42</f>
        <v>1.7813529439373241E-3</v>
      </c>
      <c r="HR42" s="3">
        <f>DT42-FS42</f>
        <v>6.3101421676760392E-3</v>
      </c>
      <c r="HS42" s="3">
        <f>DU42-FT42</f>
        <v>-1.7114717595193681E-2</v>
      </c>
      <c r="HT42" s="3">
        <f>DV42-FU42</f>
        <v>-4.5059180361971818E-3</v>
      </c>
      <c r="HU42" s="3">
        <f>DW42-FV42</f>
        <v>-4.8152997320754839E-3</v>
      </c>
      <c r="HV42" s="3">
        <f>DX42-FW42</f>
        <v>-1.0376640545499305E-2</v>
      </c>
      <c r="HW42" s="3">
        <f>DY42-FX42</f>
        <v>1.1143936075058026E-3</v>
      </c>
      <c r="HX42" s="3">
        <f>DZ42-FY42</f>
        <v>1.2941521456497511E-2</v>
      </c>
      <c r="HY42" s="3">
        <f>EA42-FZ42</f>
        <v>5.5571055970327406E-3</v>
      </c>
      <c r="HZ42" s="3">
        <f>EB42-GA42</f>
        <v>5.0505194653340385E-3</v>
      </c>
      <c r="IA42" s="3">
        <f>EC42-GB42</f>
        <v>-3.2307659675612742E-4</v>
      </c>
      <c r="IB42" s="3">
        <f>ED42-GC42</f>
        <v>-1.841922748949832E-2</v>
      </c>
      <c r="IC42" s="3">
        <f>EE42-GD42</f>
        <v>-1.8183514463736561E-3</v>
      </c>
      <c r="ID42" s="3">
        <f>EF42-GE42</f>
        <v>-4.7055792647634452E-3</v>
      </c>
      <c r="IE42" s="3">
        <f>EG42-GF42</f>
        <v>-5.4079507802782881E-3</v>
      </c>
      <c r="IF42" s="3">
        <f>EH42-GG42</f>
        <v>-2.5909365284298169E-2</v>
      </c>
      <c r="IG42" s="3">
        <f>EI42-GH42</f>
        <v>5.4269635888132099E-4</v>
      </c>
      <c r="IH42" s="3">
        <f>EJ42-GI42</f>
        <v>6.1158520881598316E-4</v>
      </c>
      <c r="II42" s="3">
        <f>EK42-GJ42</f>
        <v>3.6471561147343352E-3</v>
      </c>
      <c r="IJ42" s="3">
        <f>EL42-GK42</f>
        <v>-1.2611393842615427E-2</v>
      </c>
      <c r="IK42" s="3">
        <f>EM42-GL42</f>
        <v>8.9785782591049329E-3</v>
      </c>
      <c r="IL42" s="3">
        <f>EN42-GM42</f>
        <v>-4.3254022970218992E-3</v>
      </c>
      <c r="IM42" s="3">
        <f>EO42-GN42</f>
        <v>2.597172817795125E-3</v>
      </c>
      <c r="IN42" s="3">
        <f>EP42-GO42</f>
        <v>8.5546254927574041E-3</v>
      </c>
      <c r="IO42" s="3">
        <f>EQ42-GP42</f>
        <v>9.1178782619680682E-3</v>
      </c>
      <c r="IP42" s="3">
        <f>ER42-GQ42</f>
        <v>-5.4750336216641132E-3</v>
      </c>
      <c r="IQ42" s="3">
        <f>ES42-GR42</f>
        <v>3.30802028549846E-3</v>
      </c>
      <c r="IR42" s="3">
        <f>ET42-GS42</f>
        <v>9.6031103555143972E-3</v>
      </c>
      <c r="IS42" s="3">
        <f>EU42-GT42</f>
        <v>-2.5562825186051553E-3</v>
      </c>
      <c r="IT42" s="3">
        <f>EV42-GU42</f>
        <v>-5.7092718192596134E-3</v>
      </c>
      <c r="IU42" s="3">
        <f>EW42-GV42</f>
        <v>-2.6226697806724705E-3</v>
      </c>
      <c r="IV42" s="3">
        <f t="shared" si="7"/>
        <v>0</v>
      </c>
    </row>
    <row r="43" spans="1:256" x14ac:dyDescent="0.2">
      <c r="A43">
        <v>95.23</v>
      </c>
      <c r="B43">
        <v>18.474</v>
      </c>
      <c r="C43">
        <v>172.05</v>
      </c>
      <c r="D43">
        <v>108.6</v>
      </c>
      <c r="E43">
        <v>85.6</v>
      </c>
      <c r="F43">
        <v>198.56</v>
      </c>
      <c r="G43">
        <v>151.85</v>
      </c>
      <c r="H43">
        <v>94.85</v>
      </c>
      <c r="I43">
        <v>108.22</v>
      </c>
      <c r="J43">
        <v>7.2530000000000001</v>
      </c>
      <c r="K43">
        <v>88.5</v>
      </c>
      <c r="L43">
        <v>71.75</v>
      </c>
      <c r="M43">
        <v>63.89</v>
      </c>
      <c r="N43">
        <v>31.07</v>
      </c>
      <c r="O43">
        <v>25.504999999999999</v>
      </c>
      <c r="P43">
        <v>72.98</v>
      </c>
      <c r="Q43">
        <v>15.49</v>
      </c>
      <c r="R43">
        <v>88.24</v>
      </c>
      <c r="S43">
        <v>40.76</v>
      </c>
      <c r="T43">
        <v>14.95</v>
      </c>
      <c r="U43">
        <v>114.35</v>
      </c>
      <c r="V43">
        <v>5.34</v>
      </c>
      <c r="W43">
        <v>14.595000000000001</v>
      </c>
      <c r="X43">
        <v>14.43</v>
      </c>
      <c r="Y43">
        <v>9.2370000000000001</v>
      </c>
      <c r="Z43">
        <v>47.825000000000003</v>
      </c>
      <c r="AA43">
        <v>67.06</v>
      </c>
      <c r="AB43">
        <v>45.075000000000003</v>
      </c>
      <c r="AC43">
        <v>6.7379999999999995</v>
      </c>
      <c r="AD43">
        <v>15.811999999999999</v>
      </c>
      <c r="AE43">
        <v>2.8159999999999998</v>
      </c>
      <c r="AF43">
        <v>29.6</v>
      </c>
      <c r="AG43">
        <v>249.5</v>
      </c>
      <c r="AH43">
        <v>184.75</v>
      </c>
      <c r="AI43">
        <v>4.0620000000000003</v>
      </c>
      <c r="AJ43">
        <v>186.9</v>
      </c>
      <c r="AK43">
        <v>14.62</v>
      </c>
      <c r="AL43">
        <v>32.909999999999997</v>
      </c>
      <c r="AM43">
        <v>89.2</v>
      </c>
      <c r="AN43">
        <v>74.36</v>
      </c>
      <c r="AO43">
        <v>5.6749999999999998</v>
      </c>
      <c r="AP43">
        <v>96.44</v>
      </c>
      <c r="AQ43">
        <v>47.765000000000001</v>
      </c>
      <c r="AR43">
        <v>120.12</v>
      </c>
      <c r="AS43">
        <v>73.239999999999995</v>
      </c>
      <c r="AT43">
        <v>8.3580000000000005</v>
      </c>
      <c r="AU43">
        <v>211.1</v>
      </c>
      <c r="AV43">
        <v>47.064999999999998</v>
      </c>
      <c r="AW43">
        <v>23.55</v>
      </c>
      <c r="AX43" s="4">
        <v>179.2</v>
      </c>
      <c r="AY43" s="7">
        <v>3607.63</v>
      </c>
      <c r="AZ43" s="12">
        <f>(1+0.439/100)^(1/52)-1</f>
        <v>8.4241856972422369E-5</v>
      </c>
      <c r="BA43" s="2">
        <f t="shared" si="3"/>
        <v>2.2549124879201132E-2</v>
      </c>
      <c r="BB43" s="2">
        <f t="shared" si="131"/>
        <v>7.5811289882736776E-3</v>
      </c>
      <c r="BC43" s="2">
        <f t="shared" si="132"/>
        <v>2.9314986539036747E-2</v>
      </c>
      <c r="BD43" s="2">
        <f t="shared" si="133"/>
        <v>3.3793431699190801E-2</v>
      </c>
      <c r="BE43" s="2">
        <f t="shared" si="134"/>
        <v>3.1325301204819134E-2</v>
      </c>
      <c r="BF43" s="2">
        <f t="shared" si="135"/>
        <v>3.6866840731070605E-2</v>
      </c>
      <c r="BG43" s="2">
        <f t="shared" si="136"/>
        <v>4.6159145711333061E-2</v>
      </c>
      <c r="BH43" s="2">
        <f t="shared" si="137"/>
        <v>3.3900152605188527E-2</v>
      </c>
      <c r="BI43" s="2">
        <f t="shared" si="138"/>
        <v>4.0576923076923066E-2</v>
      </c>
      <c r="BJ43" s="2">
        <f t="shared" si="139"/>
        <v>1.9825646794150664E-2</v>
      </c>
      <c r="BK43" s="2">
        <f t="shared" si="140"/>
        <v>1.923298399170803E-2</v>
      </c>
      <c r="BL43" s="2">
        <f t="shared" si="8"/>
        <v>2.5732666190135811E-2</v>
      </c>
      <c r="BM43" s="2">
        <f t="shared" si="9"/>
        <v>2.6345381526104328E-2</v>
      </c>
      <c r="BN43" s="2">
        <f t="shared" si="10"/>
        <v>3.7222500417292581E-2</v>
      </c>
      <c r="BO43" s="2">
        <f t="shared" si="11"/>
        <v>3.1129977764301486E-2</v>
      </c>
      <c r="BP43" s="2">
        <f t="shared" si="12"/>
        <v>3.07909604519776E-2</v>
      </c>
      <c r="BQ43" s="2">
        <f t="shared" si="13"/>
        <v>-2.425196850393696E-2</v>
      </c>
      <c r="BR43" s="2">
        <f t="shared" si="14"/>
        <v>3.6288901937756801E-2</v>
      </c>
      <c r="BS43" s="2">
        <f t="shared" si="15"/>
        <v>2.5408805031446491E-2</v>
      </c>
      <c r="BT43" s="2">
        <f t="shared" si="16"/>
        <v>1.0476512335248378E-2</v>
      </c>
      <c r="BU43" s="2">
        <f t="shared" si="17"/>
        <v>-5.2196607220531543E-3</v>
      </c>
      <c r="BV43" s="2">
        <f t="shared" si="18"/>
        <v>4.0935672514619936E-2</v>
      </c>
      <c r="BW43" s="2">
        <f t="shared" si="19"/>
        <v>1.8137425880711433E-2</v>
      </c>
      <c r="BX43" s="2">
        <f t="shared" si="20"/>
        <v>4.5652173913043326E-2</v>
      </c>
      <c r="BY43" s="2">
        <f t="shared" si="21"/>
        <v>1.9423904646286294E-2</v>
      </c>
      <c r="BZ43" s="2">
        <f t="shared" si="22"/>
        <v>3.8657834726897544E-2</v>
      </c>
      <c r="CA43" s="2">
        <f t="shared" si="23"/>
        <v>3.0582449669586786E-2</v>
      </c>
      <c r="CB43" s="2">
        <f t="shared" si="24"/>
        <v>4.7038327526132573E-2</v>
      </c>
      <c r="CC43" s="2">
        <f t="shared" si="25"/>
        <v>4.3034055727554144E-2</v>
      </c>
      <c r="CD43" s="2">
        <f t="shared" si="26"/>
        <v>3.1778140293637902E-2</v>
      </c>
      <c r="CE43" s="2">
        <f t="shared" si="27"/>
        <v>1.6606498194945862E-2</v>
      </c>
      <c r="CF43" s="2">
        <f t="shared" si="28"/>
        <v>1.9108280254777066E-2</v>
      </c>
      <c r="CG43" s="2">
        <f t="shared" si="29"/>
        <v>1.6707416462917735E-2</v>
      </c>
      <c r="CH43" s="2">
        <f t="shared" si="30"/>
        <v>2.2130013831258566E-2</v>
      </c>
      <c r="CI43" s="2">
        <f t="shared" si="31"/>
        <v>4.3143297380585643E-2</v>
      </c>
      <c r="CJ43" s="2">
        <f t="shared" si="32"/>
        <v>1.0543390105433925E-2</v>
      </c>
      <c r="CK43" s="2">
        <f t="shared" si="33"/>
        <v>1.0017271157167551E-2</v>
      </c>
      <c r="CL43" s="2">
        <f t="shared" si="34"/>
        <v>4.3436905516804014E-2</v>
      </c>
      <c r="CM43" s="2">
        <f t="shared" si="35"/>
        <v>3.8295891048772068E-2</v>
      </c>
      <c r="CN43" s="2">
        <f t="shared" si="36"/>
        <v>3.4933890048712612E-2</v>
      </c>
      <c r="CO43" s="2">
        <f t="shared" si="37"/>
        <v>3.577295126847968E-2</v>
      </c>
      <c r="CP43" s="2">
        <f t="shared" si="38"/>
        <v>3.1995719636169095E-2</v>
      </c>
      <c r="CQ43" s="2">
        <f t="shared" si="39"/>
        <v>3.8821226620269655E-2</v>
      </c>
      <c r="CR43" s="2">
        <f t="shared" si="40"/>
        <v>3.4179939733103737E-2</v>
      </c>
      <c r="CS43" s="2">
        <f t="shared" si="41"/>
        <v>3.3587355348574599E-2</v>
      </c>
      <c r="CT43" s="2">
        <f t="shared" si="42"/>
        <v>2.8676923076923044E-2</v>
      </c>
      <c r="CU43" s="2">
        <f t="shared" si="43"/>
        <v>5.2380952380952639E-3</v>
      </c>
      <c r="CV43" s="2">
        <f t="shared" si="44"/>
        <v>2.3426685124054991E-3</v>
      </c>
      <c r="CW43" s="2">
        <f t="shared" si="45"/>
        <v>5.0401427297056101E-2</v>
      </c>
      <c r="CX43" s="2">
        <f t="shared" si="46"/>
        <v>7.6599579453289213E-2</v>
      </c>
      <c r="CY43" s="10">
        <f t="shared" si="4"/>
        <v>2.9586524960330651E-2</v>
      </c>
      <c r="CZ43" s="3">
        <f t="shared" si="5"/>
        <v>2.246488302222871E-2</v>
      </c>
      <c r="DA43" s="3">
        <f t="shared" si="141"/>
        <v>7.4968871313012553E-3</v>
      </c>
      <c r="DB43" s="3">
        <f t="shared" si="142"/>
        <v>2.9230744682064325E-2</v>
      </c>
      <c r="DC43" s="3">
        <f t="shared" si="143"/>
        <v>3.3709189842218379E-2</v>
      </c>
      <c r="DD43" s="3">
        <f t="shared" si="144"/>
        <v>3.1241059347846711E-2</v>
      </c>
      <c r="DE43" s="3">
        <f t="shared" si="145"/>
        <v>3.6782598874098182E-2</v>
      </c>
      <c r="DF43" s="3">
        <f t="shared" si="47"/>
        <v>4.6074903854360638E-2</v>
      </c>
      <c r="DG43" s="3">
        <f t="shared" si="48"/>
        <v>3.3815910748216105E-2</v>
      </c>
      <c r="DH43" s="3">
        <f t="shared" si="49"/>
        <v>4.0492681219950644E-2</v>
      </c>
      <c r="DI43" s="3">
        <f t="shared" si="50"/>
        <v>1.9741404937178242E-2</v>
      </c>
      <c r="DJ43" s="3">
        <f t="shared" si="51"/>
        <v>1.9148742134735608E-2</v>
      </c>
      <c r="DK43" s="3">
        <f t="shared" si="52"/>
        <v>2.5648424333163389E-2</v>
      </c>
      <c r="DL43" s="3">
        <f t="shared" si="53"/>
        <v>2.6261139669131905E-2</v>
      </c>
      <c r="DM43" s="3">
        <f t="shared" si="54"/>
        <v>3.7138258560320159E-2</v>
      </c>
      <c r="DN43" s="3">
        <f t="shared" si="55"/>
        <v>3.1045735907329064E-2</v>
      </c>
      <c r="DO43" s="3">
        <f t="shared" si="56"/>
        <v>3.0706718595005178E-2</v>
      </c>
      <c r="DP43" s="3">
        <f t="shared" si="57"/>
        <v>-2.4336210360909383E-2</v>
      </c>
      <c r="DQ43" s="3">
        <f t="shared" si="58"/>
        <v>3.6204660080784379E-2</v>
      </c>
      <c r="DR43" s="3">
        <f t="shared" si="59"/>
        <v>2.5324563174474068E-2</v>
      </c>
      <c r="DS43" s="3">
        <f t="shared" si="60"/>
        <v>1.0392270478275956E-2</v>
      </c>
      <c r="DT43" s="3">
        <f t="shared" si="61"/>
        <v>-5.3039025790255767E-3</v>
      </c>
      <c r="DU43" s="3">
        <f t="shared" si="62"/>
        <v>4.0851430657647514E-2</v>
      </c>
      <c r="DV43" s="3">
        <f t="shared" si="63"/>
        <v>1.8053184023739011E-2</v>
      </c>
      <c r="DW43" s="3">
        <f t="shared" si="64"/>
        <v>4.5567932056070903E-2</v>
      </c>
      <c r="DX43" s="3">
        <f t="shared" si="65"/>
        <v>1.9339662789313872E-2</v>
      </c>
      <c r="DY43" s="3">
        <f t="shared" si="66"/>
        <v>3.8573592869925122E-2</v>
      </c>
      <c r="DZ43" s="3">
        <f t="shared" si="67"/>
        <v>3.0498207812614364E-2</v>
      </c>
      <c r="EA43" s="3">
        <f t="shared" si="68"/>
        <v>4.695408566916015E-2</v>
      </c>
      <c r="EB43" s="3">
        <f t="shared" si="69"/>
        <v>4.2949813870581721E-2</v>
      </c>
      <c r="EC43" s="3">
        <f t="shared" si="70"/>
        <v>3.169389843666548E-2</v>
      </c>
      <c r="ED43" s="3">
        <f t="shared" si="71"/>
        <v>1.652225633797344E-2</v>
      </c>
      <c r="EE43" s="3">
        <f t="shared" si="72"/>
        <v>1.9024038397804643E-2</v>
      </c>
      <c r="EF43" s="3">
        <f t="shared" si="73"/>
        <v>1.6623174605945312E-2</v>
      </c>
      <c r="EG43" s="3">
        <f t="shared" si="74"/>
        <v>2.2045771974286144E-2</v>
      </c>
      <c r="EH43" s="3">
        <f t="shared" si="75"/>
        <v>4.3059055523613221E-2</v>
      </c>
      <c r="EI43" s="3">
        <f t="shared" si="76"/>
        <v>1.0459148248461503E-2</v>
      </c>
      <c r="EJ43" s="3">
        <f t="shared" si="77"/>
        <v>9.9330293001951286E-3</v>
      </c>
      <c r="EK43" s="3">
        <f t="shared" si="78"/>
        <v>4.3352663659831592E-2</v>
      </c>
      <c r="EL43" s="3">
        <f t="shared" si="79"/>
        <v>3.8211649191799646E-2</v>
      </c>
      <c r="EM43" s="3">
        <f t="shared" si="80"/>
        <v>3.484964819174019E-2</v>
      </c>
      <c r="EN43" s="3">
        <f t="shared" si="81"/>
        <v>3.5688709411507258E-2</v>
      </c>
      <c r="EO43" s="3">
        <f t="shared" si="82"/>
        <v>3.1911477779196673E-2</v>
      </c>
      <c r="EP43" s="3">
        <f t="shared" si="83"/>
        <v>3.8736984763297233E-2</v>
      </c>
      <c r="EQ43" s="3">
        <f t="shared" si="84"/>
        <v>3.4095697876131315E-2</v>
      </c>
      <c r="ER43" s="3">
        <f t="shared" si="85"/>
        <v>3.3503113491602177E-2</v>
      </c>
      <c r="ES43" s="3">
        <f t="shared" si="86"/>
        <v>2.8592681219950622E-2</v>
      </c>
      <c r="ET43" s="3">
        <f t="shared" si="87"/>
        <v>5.1538533811228415E-3</v>
      </c>
      <c r="EU43" s="3">
        <f t="shared" si="88"/>
        <v>2.2584266554330767E-3</v>
      </c>
      <c r="EV43" s="3">
        <f t="shared" si="89"/>
        <v>5.0317185440083678E-2</v>
      </c>
      <c r="EW43" s="18">
        <f t="shared" si="90"/>
        <v>7.651533759631679E-2</v>
      </c>
      <c r="EX43" s="11">
        <f t="shared" si="91"/>
        <v>2.9502283103358229E-2</v>
      </c>
      <c r="EY43" s="21">
        <f t="shared" si="6"/>
        <v>2.4275933439282617E-2</v>
      </c>
      <c r="EZ43" s="21">
        <f t="shared" si="146"/>
        <v>9.5190011141136274E-3</v>
      </c>
      <c r="FA43" s="21">
        <f t="shared" si="147"/>
        <v>2.3082762341998807E-2</v>
      </c>
      <c r="FB43" s="21">
        <f t="shared" si="148"/>
        <v>3.6486030708900982E-2</v>
      </c>
      <c r="FC43" s="21">
        <f t="shared" si="149"/>
        <v>4.7451039334735212E-2</v>
      </c>
      <c r="FD43" s="21">
        <f t="shared" si="150"/>
        <v>3.2337482625044559E-2</v>
      </c>
      <c r="FE43" s="21">
        <f t="shared" si="151"/>
        <v>4.5150783528288677E-2</v>
      </c>
      <c r="FF43" s="21">
        <f t="shared" si="152"/>
        <v>3.4848411285845468E-2</v>
      </c>
      <c r="FG43" s="21">
        <f t="shared" si="153"/>
        <v>3.1516012620034846E-2</v>
      </c>
      <c r="FH43" s="21">
        <f t="shared" si="154"/>
        <v>2.6020129026420528E-2</v>
      </c>
      <c r="FI43" s="21">
        <f t="shared" si="155"/>
        <v>2.7496652976310876E-2</v>
      </c>
      <c r="FJ43" s="21">
        <f t="shared" si="92"/>
        <v>2.8093520232707423E-2</v>
      </c>
      <c r="FK43" s="21">
        <f t="shared" si="93"/>
        <v>2.9616353382825717E-2</v>
      </c>
      <c r="FL43" s="21">
        <f t="shared" si="94"/>
        <v>3.187055844970136E-2</v>
      </c>
      <c r="FM43" s="21">
        <f t="shared" si="95"/>
        <v>2.0149848198466682E-2</v>
      </c>
      <c r="FN43" s="21">
        <f t="shared" si="96"/>
        <v>2.5241436382832601E-2</v>
      </c>
      <c r="FO43" s="21">
        <f t="shared" si="97"/>
        <v>3.76357876811452E-2</v>
      </c>
      <c r="FP43" s="21">
        <f t="shared" si="98"/>
        <v>4.0027013990028094E-2</v>
      </c>
      <c r="FQ43" s="21">
        <f t="shared" si="99"/>
        <v>3.2688775728003841E-2</v>
      </c>
      <c r="FR43" s="21">
        <f t="shared" si="100"/>
        <v>2.2934435330051163E-2</v>
      </c>
      <c r="FS43" s="21">
        <f t="shared" si="101"/>
        <v>1.7922668708707616E-2</v>
      </c>
      <c r="FT43" s="21">
        <f t="shared" si="102"/>
        <v>3.6892942329586301E-2</v>
      </c>
      <c r="FU43" s="21">
        <f t="shared" si="103"/>
        <v>3.0229563235631963E-2</v>
      </c>
      <c r="FV43" s="21">
        <f t="shared" si="104"/>
        <v>2.17734956692106E-2</v>
      </c>
      <c r="FW43" s="21">
        <f t="shared" si="105"/>
        <v>2.8754215047248365E-2</v>
      </c>
      <c r="FX43" s="21">
        <f t="shared" si="106"/>
        <v>2.3503658362542514E-2</v>
      </c>
      <c r="FY43" s="21">
        <f t="shared" si="107"/>
        <v>2.8977527999022205E-2</v>
      </c>
      <c r="FZ43" s="21">
        <f t="shared" si="108"/>
        <v>3.0457166798913769E-2</v>
      </c>
      <c r="GA43" s="21">
        <f t="shared" si="109"/>
        <v>2.5378730625808876E-2</v>
      </c>
      <c r="GB43" s="21">
        <f t="shared" si="110"/>
        <v>3.0942231219738849E-2</v>
      </c>
      <c r="GC43" s="21">
        <f t="shared" si="111"/>
        <v>2.4933955034437245E-2</v>
      </c>
      <c r="GD43" s="21">
        <f t="shared" si="112"/>
        <v>2.49826716110048E-2</v>
      </c>
      <c r="GE43" s="21">
        <f t="shared" si="113"/>
        <v>4.0068894438172492E-2</v>
      </c>
      <c r="GF43" s="21">
        <f t="shared" si="114"/>
        <v>2.468161186685365E-2</v>
      </c>
      <c r="GG43" s="21">
        <f t="shared" si="115"/>
        <v>1.720111004759136E-2</v>
      </c>
      <c r="GH43" s="21">
        <f t="shared" si="116"/>
        <v>2.374042803619282E-2</v>
      </c>
      <c r="GI43" s="21">
        <f t="shared" si="117"/>
        <v>2.2864738450786262E-2</v>
      </c>
      <c r="GJ43" s="21">
        <f t="shared" si="118"/>
        <v>4.1852509167436942E-2</v>
      </c>
      <c r="GK43" s="21">
        <f t="shared" si="119"/>
        <v>3.8959530750180771E-2</v>
      </c>
      <c r="GL43" s="21">
        <f t="shared" si="120"/>
        <v>2.713039418600692E-2</v>
      </c>
      <c r="GM43" s="21">
        <f t="shared" si="121"/>
        <v>3.318799812044948E-2</v>
      </c>
      <c r="GN43" s="21">
        <f t="shared" si="122"/>
        <v>2.9224221645780681E-2</v>
      </c>
      <c r="GO43" s="21">
        <f t="shared" si="123"/>
        <v>3.832490322998091E-2</v>
      </c>
      <c r="GP43" s="21">
        <f t="shared" si="124"/>
        <v>3.4449779227291678E-2</v>
      </c>
      <c r="GQ43" s="21">
        <f t="shared" si="125"/>
        <v>3.6138330998411412E-2</v>
      </c>
      <c r="GR43" s="21">
        <f t="shared" si="126"/>
        <v>2.6058237093568637E-2</v>
      </c>
      <c r="GS43" s="21">
        <f t="shared" si="127"/>
        <v>1.8269372870571305E-2</v>
      </c>
      <c r="GT43" s="21">
        <f t="shared" si="128"/>
        <v>1.5788918435772577E-2</v>
      </c>
      <c r="GU43" s="21">
        <f t="shared" si="129"/>
        <v>3.5993648814585638E-2</v>
      </c>
      <c r="GV43" s="22">
        <f t="shared" si="130"/>
        <v>3.8141539958989806E-2</v>
      </c>
      <c r="GW43" s="22">
        <f t="shared" si="130"/>
        <v>2.9502283103358229E-2</v>
      </c>
      <c r="GX43" s="3">
        <f>CZ43-EY43</f>
        <v>-1.8110504170539068E-3</v>
      </c>
      <c r="GY43" s="3">
        <f>DA43-EZ43</f>
        <v>-2.0221139828123721E-3</v>
      </c>
      <c r="GZ43" s="3">
        <f>DB43-FA43</f>
        <v>6.1479823400655172E-3</v>
      </c>
      <c r="HA43" s="3">
        <f>DC43-FB43</f>
        <v>-2.7768408666826033E-3</v>
      </c>
      <c r="HB43" s="3">
        <f>DD43-FC43</f>
        <v>-1.6209979986888501E-2</v>
      </c>
      <c r="HC43" s="3">
        <f>DE43-FD43</f>
        <v>4.4451162490536239E-3</v>
      </c>
      <c r="HD43" s="3">
        <f>DF43-FE43</f>
        <v>9.241203260719616E-4</v>
      </c>
      <c r="HE43" s="3">
        <f>DG43-FF43</f>
        <v>-1.0325005376293633E-3</v>
      </c>
      <c r="HF43" s="3">
        <f>DH43-FG43</f>
        <v>8.9766685999157977E-3</v>
      </c>
      <c r="HG43" s="3">
        <f>DI43-FH43</f>
        <v>-6.2787240892422866E-3</v>
      </c>
      <c r="HH43" s="3">
        <f>DJ43-FI43</f>
        <v>-8.3479108415752679E-3</v>
      </c>
      <c r="HI43" s="3">
        <f>DK43-FJ43</f>
        <v>-2.4450958995440343E-3</v>
      </c>
      <c r="HJ43" s="3">
        <f>DL43-FK43</f>
        <v>-3.3552137136938116E-3</v>
      </c>
      <c r="HK43" s="3">
        <f>DM43-FL43</f>
        <v>5.267700110618799E-3</v>
      </c>
      <c r="HL43" s="3">
        <f>DN43-FM43</f>
        <v>1.0895887708862382E-2</v>
      </c>
      <c r="HM43" s="3">
        <f>DO43-FN43</f>
        <v>5.4652822121725765E-3</v>
      </c>
      <c r="HN43" s="3">
        <f>DP43-FO43</f>
        <v>-6.1971998042054582E-2</v>
      </c>
      <c r="HO43" s="3">
        <f>DQ43-FP43</f>
        <v>-3.8223539092437156E-3</v>
      </c>
      <c r="HP43" s="3">
        <f>DR43-FQ43</f>
        <v>-7.3642125535297726E-3</v>
      </c>
      <c r="HQ43" s="3">
        <f>DS43-FR43</f>
        <v>-1.2542164851775207E-2</v>
      </c>
      <c r="HR43" s="3">
        <f>DT43-FS43</f>
        <v>-2.3226571287733193E-2</v>
      </c>
      <c r="HS43" s="3">
        <f>DU43-FT43</f>
        <v>3.9584883280612132E-3</v>
      </c>
      <c r="HT43" s="3">
        <f>DV43-FU43</f>
        <v>-1.2176379211892952E-2</v>
      </c>
      <c r="HU43" s="3">
        <f>DW43-FV43</f>
        <v>2.3794436386860303E-2</v>
      </c>
      <c r="HV43" s="3">
        <f>DX43-FW43</f>
        <v>-9.4145522579344929E-3</v>
      </c>
      <c r="HW43" s="3">
        <f>DY43-FX43</f>
        <v>1.5069934507382608E-2</v>
      </c>
      <c r="HX43" s="3">
        <f>DZ43-FY43</f>
        <v>1.5206798135921594E-3</v>
      </c>
      <c r="HY43" s="3">
        <f>EA43-FZ43</f>
        <v>1.6496918870246381E-2</v>
      </c>
      <c r="HZ43" s="3">
        <f>EB43-GA43</f>
        <v>1.7571083244772846E-2</v>
      </c>
      <c r="IA43" s="3">
        <f>EC43-GB43</f>
        <v>7.5166721692663044E-4</v>
      </c>
      <c r="IB43" s="3">
        <f>ED43-GC43</f>
        <v>-8.4116986964638055E-3</v>
      </c>
      <c r="IC43" s="3">
        <f>EE43-GD43</f>
        <v>-5.9586332132001568E-3</v>
      </c>
      <c r="ID43" s="3">
        <f>EF43-GE43</f>
        <v>-2.344571983222718E-2</v>
      </c>
      <c r="IE43" s="3">
        <f>EG43-GF43</f>
        <v>-2.6358398925675069E-3</v>
      </c>
      <c r="IF43" s="3">
        <f>EH43-GG43</f>
        <v>2.5857945476021861E-2</v>
      </c>
      <c r="IG43" s="3">
        <f>EI43-GH43</f>
        <v>-1.3281279787731318E-2</v>
      </c>
      <c r="IH43" s="3">
        <f>EJ43-GI43</f>
        <v>-1.2931709150591133E-2</v>
      </c>
      <c r="II43" s="3">
        <f>EK43-GJ43</f>
        <v>1.5001544923946494E-3</v>
      </c>
      <c r="IJ43" s="3">
        <f>EL43-GK43</f>
        <v>-7.4788155838112491E-4</v>
      </c>
      <c r="IK43" s="3">
        <f>EM43-GL43</f>
        <v>7.7192540057332698E-3</v>
      </c>
      <c r="IL43" s="3">
        <f>EN43-GM43</f>
        <v>2.5007112910577778E-3</v>
      </c>
      <c r="IM43" s="3">
        <f>EO43-GN43</f>
        <v>2.6872561334159925E-3</v>
      </c>
      <c r="IN43" s="3">
        <f>EP43-GO43</f>
        <v>4.120815333163233E-4</v>
      </c>
      <c r="IO43" s="3">
        <f>EQ43-GP43</f>
        <v>-3.5408135116036382E-4</v>
      </c>
      <c r="IP43" s="3">
        <f>ER43-GQ43</f>
        <v>-2.6352175068092357E-3</v>
      </c>
      <c r="IQ43" s="3">
        <f>ES43-GR43</f>
        <v>2.534444126381985E-3</v>
      </c>
      <c r="IR43" s="3">
        <f>ET43-GS43</f>
        <v>-1.3115519489448463E-2</v>
      </c>
      <c r="IS43" s="3">
        <f>EU43-GT43</f>
        <v>-1.35304917803395E-2</v>
      </c>
      <c r="IT43" s="3">
        <f>EV43-GU43</f>
        <v>1.432353662549804E-2</v>
      </c>
      <c r="IU43" s="3">
        <f>EW43-GV43</f>
        <v>3.8373797637326984E-2</v>
      </c>
      <c r="IV43" s="3">
        <f t="shared" si="7"/>
        <v>0</v>
      </c>
    </row>
    <row r="44" spans="1:256" x14ac:dyDescent="0.2">
      <c r="A44">
        <v>94.75</v>
      </c>
      <c r="B44">
        <v>18.37</v>
      </c>
      <c r="C44">
        <v>168.55</v>
      </c>
      <c r="D44">
        <v>107.8</v>
      </c>
      <c r="E44">
        <v>90.4</v>
      </c>
      <c r="F44">
        <v>202</v>
      </c>
      <c r="G44">
        <v>149.35</v>
      </c>
      <c r="H44">
        <v>94.87</v>
      </c>
      <c r="I44">
        <v>104.86</v>
      </c>
      <c r="J44">
        <v>7.4480000000000004</v>
      </c>
      <c r="K44">
        <v>89.81</v>
      </c>
      <c r="L44">
        <v>69.59</v>
      </c>
      <c r="M44">
        <v>67.459999999999994</v>
      </c>
      <c r="N44">
        <v>30.43</v>
      </c>
      <c r="O44">
        <v>26.86</v>
      </c>
      <c r="P44">
        <v>74.180000000000007</v>
      </c>
      <c r="Q44">
        <v>15.286</v>
      </c>
      <c r="R44">
        <v>85.2</v>
      </c>
      <c r="S44">
        <v>40.44</v>
      </c>
      <c r="T44">
        <v>14.46</v>
      </c>
      <c r="U44">
        <v>112.2</v>
      </c>
      <c r="V44">
        <v>5.2450000000000001</v>
      </c>
      <c r="W44">
        <v>14.56</v>
      </c>
      <c r="X44">
        <v>14.72</v>
      </c>
      <c r="Y44">
        <v>8.9049999999999994</v>
      </c>
      <c r="Z44">
        <v>48.61</v>
      </c>
      <c r="AA44">
        <v>65.42</v>
      </c>
      <c r="AB44">
        <v>46.46</v>
      </c>
      <c r="AC44">
        <v>6.53</v>
      </c>
      <c r="AD44">
        <v>16.611999999999998</v>
      </c>
      <c r="AE44">
        <v>3.0259999999999998</v>
      </c>
      <c r="AF44">
        <v>28.69</v>
      </c>
      <c r="AG44">
        <v>242.15</v>
      </c>
      <c r="AH44">
        <v>190</v>
      </c>
      <c r="AI44">
        <v>3.9969999999999999</v>
      </c>
      <c r="AJ44">
        <v>184.05</v>
      </c>
      <c r="AK44">
        <v>14.465</v>
      </c>
      <c r="AL44">
        <v>33.42</v>
      </c>
      <c r="AM44">
        <v>90.48</v>
      </c>
      <c r="AN44">
        <v>73.67</v>
      </c>
      <c r="AO44">
        <v>5.9180000000000001</v>
      </c>
      <c r="AP44">
        <v>90.73</v>
      </c>
      <c r="AQ44">
        <v>48.094999999999999</v>
      </c>
      <c r="AR44">
        <v>122.44</v>
      </c>
      <c r="AS44">
        <v>74.819999999999993</v>
      </c>
      <c r="AT44">
        <v>8.1989999999999998</v>
      </c>
      <c r="AU44">
        <v>204.4</v>
      </c>
      <c r="AV44">
        <v>45.715000000000003</v>
      </c>
      <c r="AW44">
        <v>23.38</v>
      </c>
      <c r="AX44" s="4">
        <v>179.82</v>
      </c>
      <c r="AY44" s="7">
        <v>3612.61</v>
      </c>
      <c r="AZ44" s="12">
        <f>(1+0.581/100)^(1/52)-1</f>
        <v>1.1141364913114238E-4</v>
      </c>
      <c r="BA44" s="2">
        <f t="shared" si="3"/>
        <v>-5.0404284364171659E-3</v>
      </c>
      <c r="BB44" s="2">
        <f t="shared" si="131"/>
        <v>-5.6295333982894213E-3</v>
      </c>
      <c r="BC44" s="2">
        <f t="shared" si="132"/>
        <v>-2.034292356873002E-2</v>
      </c>
      <c r="BD44" s="2">
        <f t="shared" si="133"/>
        <v>-7.3664825046040328E-3</v>
      </c>
      <c r="BE44" s="2">
        <f t="shared" si="134"/>
        <v>5.6074766355140415E-2</v>
      </c>
      <c r="BF44" s="2">
        <f t="shared" si="135"/>
        <v>1.7324738114423921E-2</v>
      </c>
      <c r="BG44" s="2">
        <f t="shared" si="136"/>
        <v>-1.646361540994401E-2</v>
      </c>
      <c r="BH44" s="2">
        <f t="shared" si="137"/>
        <v>2.108592514498131E-4</v>
      </c>
      <c r="BI44" s="2">
        <f t="shared" si="138"/>
        <v>-3.1047865459249646E-2</v>
      </c>
      <c r="BJ44" s="2">
        <f t="shared" si="139"/>
        <v>2.6885426719978067E-2</v>
      </c>
      <c r="BK44" s="2">
        <f t="shared" si="140"/>
        <v>1.4802259887005675E-2</v>
      </c>
      <c r="BL44" s="2">
        <f t="shared" si="8"/>
        <v>-3.0104529616724718E-2</v>
      </c>
      <c r="BM44" s="2">
        <f t="shared" si="9"/>
        <v>5.5877289090624505E-2</v>
      </c>
      <c r="BN44" s="2">
        <f t="shared" si="10"/>
        <v>-2.0598648213711046E-2</v>
      </c>
      <c r="BO44" s="2">
        <f t="shared" si="11"/>
        <v>5.3126837874926558E-2</v>
      </c>
      <c r="BP44" s="2">
        <f t="shared" si="12"/>
        <v>1.6442861057823999E-2</v>
      </c>
      <c r="BQ44" s="2">
        <f t="shared" si="13"/>
        <v>-1.3169786959328689E-2</v>
      </c>
      <c r="BR44" s="2">
        <f t="shared" si="14"/>
        <v>-3.4451495920217456E-2</v>
      </c>
      <c r="BS44" s="2">
        <f t="shared" si="15"/>
        <v>-7.8508341511285273E-3</v>
      </c>
      <c r="BT44" s="2">
        <f t="shared" si="16"/>
        <v>-3.2775919732441317E-2</v>
      </c>
      <c r="BU44" s="2">
        <f t="shared" si="17"/>
        <v>-1.8801923917796115E-2</v>
      </c>
      <c r="BV44" s="2">
        <f t="shared" si="18"/>
        <v>-1.7790262172284632E-2</v>
      </c>
      <c r="BW44" s="2">
        <f t="shared" si="19"/>
        <v>-2.3980815347721673E-3</v>
      </c>
      <c r="BX44" s="2">
        <f t="shared" si="20"/>
        <v>2.009702009702008E-2</v>
      </c>
      <c r="BY44" s="2">
        <f t="shared" si="21"/>
        <v>-3.5942405542925271E-2</v>
      </c>
      <c r="BZ44" s="2">
        <f t="shared" si="22"/>
        <v>1.6414009409304597E-2</v>
      </c>
      <c r="CA44" s="2">
        <f t="shared" si="23"/>
        <v>-2.4455711303310479E-2</v>
      </c>
      <c r="CB44" s="2">
        <f t="shared" si="24"/>
        <v>3.0726566833056079E-2</v>
      </c>
      <c r="CC44" s="2">
        <f t="shared" si="25"/>
        <v>-3.0869694271297043E-2</v>
      </c>
      <c r="CD44" s="2">
        <f t="shared" si="26"/>
        <v>5.0594485201113093E-2</v>
      </c>
      <c r="CE44" s="2">
        <f t="shared" si="27"/>
        <v>7.4573863636363535E-2</v>
      </c>
      <c r="CF44" s="2">
        <f t="shared" si="28"/>
        <v>-3.074324324324329E-2</v>
      </c>
      <c r="CG44" s="2">
        <f t="shared" si="29"/>
        <v>-2.9458917835671339E-2</v>
      </c>
      <c r="CH44" s="2">
        <f t="shared" si="30"/>
        <v>2.8416779431664319E-2</v>
      </c>
      <c r="CI44" s="2">
        <f t="shared" si="31"/>
        <v>-1.6001969473166011E-2</v>
      </c>
      <c r="CJ44" s="2">
        <f t="shared" si="32"/>
        <v>-1.5248796147672494E-2</v>
      </c>
      <c r="CK44" s="2">
        <f t="shared" si="33"/>
        <v>-1.0601915184678457E-2</v>
      </c>
      <c r="CL44" s="2">
        <f t="shared" si="34"/>
        <v>1.549680948040133E-2</v>
      </c>
      <c r="CM44" s="2">
        <f t="shared" si="35"/>
        <v>1.4349775784753271E-2</v>
      </c>
      <c r="CN44" s="2">
        <f t="shared" si="36"/>
        <v>-9.2791823561053643E-3</v>
      </c>
      <c r="CO44" s="2">
        <f t="shared" si="37"/>
        <v>4.2819383259911969E-2</v>
      </c>
      <c r="CP44" s="2">
        <f t="shared" si="38"/>
        <v>-5.9207797594359124E-2</v>
      </c>
      <c r="CQ44" s="2">
        <f t="shared" si="39"/>
        <v>6.9088244530512988E-3</v>
      </c>
      <c r="CR44" s="2">
        <f t="shared" si="40"/>
        <v>1.9314019314019326E-2</v>
      </c>
      <c r="CS44" s="2">
        <f t="shared" si="41"/>
        <v>2.157291097760794E-2</v>
      </c>
      <c r="CT44" s="2">
        <f t="shared" si="42"/>
        <v>-1.9023689877961325E-2</v>
      </c>
      <c r="CU44" s="2">
        <f t="shared" si="43"/>
        <v>-3.1738512553292186E-2</v>
      </c>
      <c r="CV44" s="2">
        <f t="shared" si="44"/>
        <v>-2.868373525974699E-2</v>
      </c>
      <c r="CW44" s="2">
        <f t="shared" si="45"/>
        <v>-7.2186836518047803E-3</v>
      </c>
      <c r="CX44" s="2">
        <f t="shared" si="46"/>
        <v>3.4598214285714857E-3</v>
      </c>
      <c r="CY44" s="10">
        <f t="shared" si="4"/>
        <v>1.3804076360379725E-3</v>
      </c>
      <c r="CZ44" s="3">
        <f t="shared" si="5"/>
        <v>-5.1518420855483082E-3</v>
      </c>
      <c r="DA44" s="3">
        <f t="shared" si="141"/>
        <v>-5.7409470474205637E-3</v>
      </c>
      <c r="DB44" s="3">
        <f t="shared" si="142"/>
        <v>-2.0454337217861163E-2</v>
      </c>
      <c r="DC44" s="3">
        <f t="shared" si="143"/>
        <v>-7.4778961537351751E-3</v>
      </c>
      <c r="DD44" s="3">
        <f t="shared" si="144"/>
        <v>5.5963352706009273E-2</v>
      </c>
      <c r="DE44" s="3">
        <f t="shared" si="145"/>
        <v>1.7213324465292779E-2</v>
      </c>
      <c r="DF44" s="3">
        <f t="shared" si="47"/>
        <v>-1.6575029059075153E-2</v>
      </c>
      <c r="DG44" s="3">
        <f t="shared" si="48"/>
        <v>9.9445602318670723E-5</v>
      </c>
      <c r="DH44" s="3">
        <f t="shared" si="49"/>
        <v>-3.1159279108380789E-2</v>
      </c>
      <c r="DI44" s="3">
        <f t="shared" si="50"/>
        <v>2.6774013070846925E-2</v>
      </c>
      <c r="DJ44" s="3">
        <f t="shared" si="51"/>
        <v>1.4690846237874533E-2</v>
      </c>
      <c r="DK44" s="3">
        <f t="shared" si="52"/>
        <v>-3.021594326585586E-2</v>
      </c>
      <c r="DL44" s="3">
        <f t="shared" si="53"/>
        <v>5.5765875441493362E-2</v>
      </c>
      <c r="DM44" s="3">
        <f t="shared" si="54"/>
        <v>-2.0710061862842188E-2</v>
      </c>
      <c r="DN44" s="3">
        <f t="shared" si="55"/>
        <v>5.3015424225795416E-2</v>
      </c>
      <c r="DO44" s="3">
        <f t="shared" si="56"/>
        <v>1.6331447408692856E-2</v>
      </c>
      <c r="DP44" s="3">
        <f t="shared" si="57"/>
        <v>-1.3281200608459831E-2</v>
      </c>
      <c r="DQ44" s="3">
        <f t="shared" si="58"/>
        <v>-3.4562909569348599E-2</v>
      </c>
      <c r="DR44" s="3">
        <f t="shared" si="59"/>
        <v>-7.9622478002596697E-3</v>
      </c>
      <c r="DS44" s="3">
        <f t="shared" si="60"/>
        <v>-3.2887333381572459E-2</v>
      </c>
      <c r="DT44" s="3">
        <f t="shared" si="61"/>
        <v>-1.8913337566927257E-2</v>
      </c>
      <c r="DU44" s="3">
        <f t="shared" si="62"/>
        <v>-1.7901675821415775E-2</v>
      </c>
      <c r="DV44" s="3">
        <f t="shared" si="63"/>
        <v>-2.5094951839033097E-3</v>
      </c>
      <c r="DW44" s="3">
        <f t="shared" si="64"/>
        <v>1.9985606447888937E-2</v>
      </c>
      <c r="DX44" s="3">
        <f t="shared" si="65"/>
        <v>-3.6053819192056413E-2</v>
      </c>
      <c r="DY44" s="3">
        <f t="shared" si="66"/>
        <v>1.6302595760173455E-2</v>
      </c>
      <c r="DZ44" s="3">
        <f t="shared" si="67"/>
        <v>-2.4567124952441621E-2</v>
      </c>
      <c r="EA44" s="3">
        <f t="shared" si="68"/>
        <v>3.0615153183924937E-2</v>
      </c>
      <c r="EB44" s="3">
        <f t="shared" si="69"/>
        <v>-3.0981107920428186E-2</v>
      </c>
      <c r="EC44" s="3">
        <f t="shared" si="70"/>
        <v>5.0483071551981951E-2</v>
      </c>
      <c r="ED44" s="3">
        <f t="shared" si="71"/>
        <v>7.4462449987232393E-2</v>
      </c>
      <c r="EE44" s="3">
        <f t="shared" si="72"/>
        <v>-3.0854656892374432E-2</v>
      </c>
      <c r="EF44" s="3">
        <f t="shared" si="73"/>
        <v>-2.9570331484802481E-2</v>
      </c>
      <c r="EG44" s="3">
        <f t="shared" si="74"/>
        <v>2.8305365782533176E-2</v>
      </c>
      <c r="EH44" s="3">
        <f t="shared" si="75"/>
        <v>-1.6113383122297154E-2</v>
      </c>
      <c r="EI44" s="3">
        <f t="shared" si="76"/>
        <v>-1.5360209796803637E-2</v>
      </c>
      <c r="EJ44" s="3">
        <f t="shared" si="77"/>
        <v>-1.0713328833809599E-2</v>
      </c>
      <c r="EK44" s="3">
        <f t="shared" si="78"/>
        <v>1.5385395831270188E-2</v>
      </c>
      <c r="EL44" s="3">
        <f t="shared" si="79"/>
        <v>1.4238362135622129E-2</v>
      </c>
      <c r="EM44" s="3">
        <f t="shared" si="80"/>
        <v>-9.3905960052365067E-3</v>
      </c>
      <c r="EN44" s="3">
        <f t="shared" si="81"/>
        <v>4.2707969610780827E-2</v>
      </c>
      <c r="EO44" s="3">
        <f t="shared" si="82"/>
        <v>-5.9319211243490266E-2</v>
      </c>
      <c r="EP44" s="3">
        <f t="shared" si="83"/>
        <v>6.7974108039201564E-3</v>
      </c>
      <c r="EQ44" s="3">
        <f t="shared" si="84"/>
        <v>1.9202605664888184E-2</v>
      </c>
      <c r="ER44" s="3">
        <f t="shared" si="85"/>
        <v>2.1461497328476797E-2</v>
      </c>
      <c r="ES44" s="3">
        <f t="shared" si="86"/>
        <v>-1.9135103527092467E-2</v>
      </c>
      <c r="ET44" s="3">
        <f t="shared" si="87"/>
        <v>-3.1849926202423329E-2</v>
      </c>
      <c r="EU44" s="3">
        <f t="shared" si="88"/>
        <v>-2.8795148908878132E-2</v>
      </c>
      <c r="EV44" s="3">
        <f t="shared" si="89"/>
        <v>-7.3300973009359227E-3</v>
      </c>
      <c r="EW44" s="18">
        <f t="shared" si="90"/>
        <v>3.3484077794403433E-3</v>
      </c>
      <c r="EX44" s="11">
        <f t="shared" si="91"/>
        <v>1.2689939869068301E-3</v>
      </c>
      <c r="EY44" s="21">
        <f t="shared" si="6"/>
        <v>-1.0202851193119996E-3</v>
      </c>
      <c r="EZ44" s="21">
        <f t="shared" si="146"/>
        <v>-2.3284332710970851E-5</v>
      </c>
      <c r="FA44" s="21">
        <f t="shared" si="147"/>
        <v>3.5846167262606156E-3</v>
      </c>
      <c r="FB44" s="21">
        <f t="shared" si="148"/>
        <v>3.1276575632145382E-3</v>
      </c>
      <c r="FC44" s="21">
        <f t="shared" si="149"/>
        <v>8.7505580821936428E-3</v>
      </c>
      <c r="FD44" s="21">
        <f t="shared" si="150"/>
        <v>3.4064642693708348E-3</v>
      </c>
      <c r="FE44" s="21">
        <f t="shared" si="151"/>
        <v>8.661079990222878E-3</v>
      </c>
      <c r="FF44" s="21">
        <f t="shared" si="152"/>
        <v>6.4441300078231869E-4</v>
      </c>
      <c r="FG44" s="21">
        <f t="shared" si="153"/>
        <v>-5.7492488455816466E-4</v>
      </c>
      <c r="FH44" s="21">
        <f t="shared" si="154"/>
        <v>-4.5641542251392418E-4</v>
      </c>
      <c r="FI44" s="21">
        <f t="shared" si="155"/>
        <v>2.1287573961482949E-3</v>
      </c>
      <c r="FJ44" s="21">
        <f t="shared" si="92"/>
        <v>2.1958066850107059E-3</v>
      </c>
      <c r="FK44" s="21">
        <f t="shared" si="93"/>
        <v>1.9416543329339774E-3</v>
      </c>
      <c r="FL44" s="21">
        <f t="shared" si="94"/>
        <v>-7.3480962915375807E-4</v>
      </c>
      <c r="FM44" s="21">
        <f t="shared" si="95"/>
        <v>-1.8300918568565396E-4</v>
      </c>
      <c r="FN44" s="21">
        <f t="shared" si="96"/>
        <v>6.1509708269485042E-4</v>
      </c>
      <c r="FO44" s="21">
        <f t="shared" si="97"/>
        <v>-2.329197644264978E-3</v>
      </c>
      <c r="FP44" s="21">
        <f t="shared" si="98"/>
        <v>3.9129739947973748E-3</v>
      </c>
      <c r="FQ44" s="21">
        <f t="shared" si="99"/>
        <v>4.3392334945857643E-3</v>
      </c>
      <c r="FR44" s="21">
        <f t="shared" si="100"/>
        <v>-2.246820550546578E-3</v>
      </c>
      <c r="FS44" s="21">
        <f t="shared" si="101"/>
        <v>4.4986104347003478E-4</v>
      </c>
      <c r="FT44" s="21">
        <f t="shared" si="102"/>
        <v>4.963858175817226E-3</v>
      </c>
      <c r="FU44" s="21">
        <f t="shared" si="103"/>
        <v>3.228310288669399E-3</v>
      </c>
      <c r="FV44" s="21">
        <f t="shared" si="104"/>
        <v>5.2657846339933278E-4</v>
      </c>
      <c r="FW44" s="21">
        <f t="shared" si="105"/>
        <v>6.0624040303052006E-3</v>
      </c>
      <c r="FX44" s="21">
        <f t="shared" si="106"/>
        <v>1.533836823904323E-3</v>
      </c>
      <c r="FY44" s="21">
        <f t="shared" si="107"/>
        <v>-1.1661597234888293E-3</v>
      </c>
      <c r="FZ44" s="21">
        <f t="shared" si="108"/>
        <v>9.7671829371149838E-4</v>
      </c>
      <c r="GA44" s="21">
        <f t="shared" si="109"/>
        <v>-2.0274641413236291E-4</v>
      </c>
      <c r="GB44" s="21">
        <f t="shared" si="110"/>
        <v>1.8270043292825033E-3</v>
      </c>
      <c r="GC44" s="21">
        <f t="shared" si="111"/>
        <v>4.6525674327970914E-3</v>
      </c>
      <c r="GD44" s="21">
        <f t="shared" si="112"/>
        <v>-2.600448708287211E-3</v>
      </c>
      <c r="GE44" s="21">
        <f t="shared" si="113"/>
        <v>6.3938995474082053E-3</v>
      </c>
      <c r="GF44" s="21">
        <f t="shared" si="114"/>
        <v>2.3896335116818457E-3</v>
      </c>
      <c r="GG44" s="21">
        <f t="shared" si="115"/>
        <v>2.7297392825923069E-4</v>
      </c>
      <c r="GH44" s="21">
        <f t="shared" si="116"/>
        <v>1.4960121093292565E-3</v>
      </c>
      <c r="GI44" s="21">
        <f t="shared" si="117"/>
        <v>2.567837827587851E-4</v>
      </c>
      <c r="GJ44" s="21">
        <f t="shared" si="118"/>
        <v>3.9348599020862865E-3</v>
      </c>
      <c r="GK44" s="21">
        <f t="shared" si="119"/>
        <v>6.0269129486125433E-3</v>
      </c>
      <c r="GL44" s="21">
        <f t="shared" si="120"/>
        <v>-2.6247816637131023E-3</v>
      </c>
      <c r="GM44" s="21">
        <f t="shared" si="121"/>
        <v>1.0552053920799029E-3</v>
      </c>
      <c r="GN44" s="21">
        <f t="shared" si="122"/>
        <v>7.5984086904362636E-4</v>
      </c>
      <c r="GO44" s="21">
        <f t="shared" si="123"/>
        <v>1.2733587094376749E-3</v>
      </c>
      <c r="GP44" s="21">
        <f t="shared" si="124"/>
        <v>-1.0687197934276772E-3</v>
      </c>
      <c r="GQ44" s="21">
        <f t="shared" si="125"/>
        <v>3.0766420055516729E-3</v>
      </c>
      <c r="GR44" s="21">
        <f t="shared" si="126"/>
        <v>-3.2794252372982708E-3</v>
      </c>
      <c r="GS44" s="21">
        <f t="shared" si="127"/>
        <v>-1.8793062537080757E-3</v>
      </c>
      <c r="GT44" s="21">
        <f t="shared" si="128"/>
        <v>-3.1285232611578799E-5</v>
      </c>
      <c r="GU44" s="21">
        <f t="shared" si="129"/>
        <v>6.4450680566392133E-3</v>
      </c>
      <c r="GV44" s="22">
        <f t="shared" si="130"/>
        <v>5.2380557473702778E-3</v>
      </c>
      <c r="GW44" s="22">
        <f t="shared" si="130"/>
        <v>1.2689939869068301E-3</v>
      </c>
      <c r="GX44" s="3">
        <f>CZ44-EY44</f>
        <v>-4.1315569662363086E-3</v>
      </c>
      <c r="GY44" s="3">
        <f>DA44-EZ44</f>
        <v>-5.7176627147095928E-3</v>
      </c>
      <c r="GZ44" s="3">
        <f>DB44-FA44</f>
        <v>-2.4038953944121779E-2</v>
      </c>
      <c r="HA44" s="3">
        <f>DC44-FB44</f>
        <v>-1.0605553716949713E-2</v>
      </c>
      <c r="HB44" s="3">
        <f>DD44-FC44</f>
        <v>4.7212794623815627E-2</v>
      </c>
      <c r="HC44" s="3">
        <f>DE44-FD44</f>
        <v>1.3806860195921944E-2</v>
      </c>
      <c r="HD44" s="3">
        <f>DF44-FE44</f>
        <v>-2.5236109049298031E-2</v>
      </c>
      <c r="HE44" s="3">
        <f>DG44-FF44</f>
        <v>-5.4496739846364797E-4</v>
      </c>
      <c r="HF44" s="3">
        <f>DH44-FG44</f>
        <v>-3.0584354223822625E-2</v>
      </c>
      <c r="HG44" s="3">
        <f>DI44-FH44</f>
        <v>2.723042849336085E-2</v>
      </c>
      <c r="HH44" s="3">
        <f>DJ44-FI44</f>
        <v>1.2562088841726238E-2</v>
      </c>
      <c r="HI44" s="3">
        <f>DK44-FJ44</f>
        <v>-3.241174995086657E-2</v>
      </c>
      <c r="HJ44" s="3">
        <f>DL44-FK44</f>
        <v>5.3824221108559382E-2</v>
      </c>
      <c r="HK44" s="3">
        <f>DM44-FL44</f>
        <v>-1.9975252233688429E-2</v>
      </c>
      <c r="HL44" s="3">
        <f>DN44-FM44</f>
        <v>5.3198433411481068E-2</v>
      </c>
      <c r="HM44" s="3">
        <f>DO44-FN44</f>
        <v>1.5716350325998007E-2</v>
      </c>
      <c r="HN44" s="3">
        <f>DP44-FO44</f>
        <v>-1.0952002964194853E-2</v>
      </c>
      <c r="HO44" s="3">
        <f>DQ44-FP44</f>
        <v>-3.8475883564145975E-2</v>
      </c>
      <c r="HP44" s="3">
        <f>DR44-FQ44</f>
        <v>-1.2301481294845434E-2</v>
      </c>
      <c r="HQ44" s="3">
        <f>DS44-FR44</f>
        <v>-3.0640512831025882E-2</v>
      </c>
      <c r="HR44" s="3">
        <f>DT44-FS44</f>
        <v>-1.9363198610397293E-2</v>
      </c>
      <c r="HS44" s="3">
        <f>DU44-FT44</f>
        <v>-2.2865533997233001E-2</v>
      </c>
      <c r="HT44" s="3">
        <f>DV44-FU44</f>
        <v>-5.7378054725727087E-3</v>
      </c>
      <c r="HU44" s="3">
        <f>DW44-FV44</f>
        <v>1.9459027984489605E-2</v>
      </c>
      <c r="HV44" s="3">
        <f>DX44-FW44</f>
        <v>-4.2116223222361616E-2</v>
      </c>
      <c r="HW44" s="3">
        <f>DY44-FX44</f>
        <v>1.4768758936269132E-2</v>
      </c>
      <c r="HX44" s="3">
        <f>DZ44-FY44</f>
        <v>-2.3400965228952793E-2</v>
      </c>
      <c r="HY44" s="3">
        <f>EA44-FZ44</f>
        <v>2.9638434890213439E-2</v>
      </c>
      <c r="HZ44" s="3">
        <f>EB44-GA44</f>
        <v>-3.0778361506295822E-2</v>
      </c>
      <c r="IA44" s="3">
        <f>EC44-GB44</f>
        <v>4.8656067222699446E-2</v>
      </c>
      <c r="IB44" s="3">
        <f>ED44-GC44</f>
        <v>6.9809882554435307E-2</v>
      </c>
      <c r="IC44" s="3">
        <f>EE44-GD44</f>
        <v>-2.8254208184087221E-2</v>
      </c>
      <c r="ID44" s="3">
        <f>EF44-GE44</f>
        <v>-3.5964231032210685E-2</v>
      </c>
      <c r="IE44" s="3">
        <f>EG44-GF44</f>
        <v>2.5915732270851331E-2</v>
      </c>
      <c r="IF44" s="3">
        <f>EH44-GG44</f>
        <v>-1.6386357050556383E-2</v>
      </c>
      <c r="IG44" s="3">
        <f>EI44-GH44</f>
        <v>-1.6856221906132892E-2</v>
      </c>
      <c r="IH44" s="3">
        <f>EJ44-GI44</f>
        <v>-1.0970112616568384E-2</v>
      </c>
      <c r="II44" s="3">
        <f>EK44-GJ44</f>
        <v>1.1450535929183901E-2</v>
      </c>
      <c r="IJ44" s="3">
        <f>EL44-GK44</f>
        <v>8.2114491870095858E-3</v>
      </c>
      <c r="IK44" s="3">
        <f>EM44-GL44</f>
        <v>-6.7658143415234044E-3</v>
      </c>
      <c r="IL44" s="3">
        <f>EN44-GM44</f>
        <v>4.1652764218700927E-2</v>
      </c>
      <c r="IM44" s="3">
        <f>EO44-GN44</f>
        <v>-6.0079052112533893E-2</v>
      </c>
      <c r="IN44" s="3">
        <f>EP44-GO44</f>
        <v>5.5240520944824815E-3</v>
      </c>
      <c r="IO44" s="3">
        <f>EQ44-GP44</f>
        <v>2.0271325458315861E-2</v>
      </c>
      <c r="IP44" s="3">
        <f>ER44-GQ44</f>
        <v>1.8384855322925123E-2</v>
      </c>
      <c r="IQ44" s="3">
        <f>ES44-GR44</f>
        <v>-1.5855678289794197E-2</v>
      </c>
      <c r="IR44" s="3">
        <f>ET44-GS44</f>
        <v>-2.9970619948715253E-2</v>
      </c>
      <c r="IS44" s="3">
        <f>EU44-GT44</f>
        <v>-2.8763863676266554E-2</v>
      </c>
      <c r="IT44" s="3">
        <f>EV44-GU44</f>
        <v>-1.3775165357575135E-2</v>
      </c>
      <c r="IU44" s="3">
        <f>EW44-GV44</f>
        <v>-1.8896479679299345E-3</v>
      </c>
      <c r="IV44" s="3">
        <f t="shared" si="7"/>
        <v>0</v>
      </c>
    </row>
    <row r="45" spans="1:256" x14ac:dyDescent="0.2">
      <c r="A45">
        <v>94.36</v>
      </c>
      <c r="B45">
        <v>18.821999999999999</v>
      </c>
      <c r="C45">
        <v>182.8</v>
      </c>
      <c r="D45">
        <v>109</v>
      </c>
      <c r="E45">
        <v>92.79</v>
      </c>
      <c r="F45">
        <v>205.45</v>
      </c>
      <c r="G45">
        <v>166.9</v>
      </c>
      <c r="H45">
        <v>97.67</v>
      </c>
      <c r="I45">
        <v>104.08</v>
      </c>
      <c r="J45">
        <v>7.4</v>
      </c>
      <c r="K45">
        <v>94.68</v>
      </c>
      <c r="L45">
        <v>70.39</v>
      </c>
      <c r="M45">
        <v>66.95</v>
      </c>
      <c r="N45">
        <v>30.29</v>
      </c>
      <c r="O45">
        <v>27.335000000000001</v>
      </c>
      <c r="P45">
        <v>75.010000000000005</v>
      </c>
      <c r="Q45">
        <v>15.334</v>
      </c>
      <c r="R45">
        <v>87.76</v>
      </c>
      <c r="S45">
        <v>40.96</v>
      </c>
      <c r="T45">
        <v>14.43</v>
      </c>
      <c r="U45">
        <v>112.05</v>
      </c>
      <c r="V45">
        <v>5.39</v>
      </c>
      <c r="W45">
        <v>14.42</v>
      </c>
      <c r="X45">
        <v>14.83</v>
      </c>
      <c r="Y45">
        <v>8.92</v>
      </c>
      <c r="Z45">
        <v>47.29</v>
      </c>
      <c r="AA45">
        <v>67.14</v>
      </c>
      <c r="AB45">
        <v>45.33</v>
      </c>
      <c r="AC45">
        <v>6.6779999999999999</v>
      </c>
      <c r="AD45">
        <v>16.45</v>
      </c>
      <c r="AE45">
        <v>3.0880000000000001</v>
      </c>
      <c r="AF45">
        <v>28.56</v>
      </c>
      <c r="AG45">
        <v>240.95</v>
      </c>
      <c r="AH45">
        <v>192.25</v>
      </c>
      <c r="AI45">
        <v>3.9740000000000002</v>
      </c>
      <c r="AJ45">
        <v>185.8</v>
      </c>
      <c r="AK45">
        <v>14.45</v>
      </c>
      <c r="AL45">
        <v>33.585000000000001</v>
      </c>
      <c r="AM45">
        <v>91.26</v>
      </c>
      <c r="AN45">
        <v>72.95</v>
      </c>
      <c r="AO45">
        <v>5.93</v>
      </c>
      <c r="AP45">
        <v>92.3</v>
      </c>
      <c r="AQ45">
        <v>48.104999999999997</v>
      </c>
      <c r="AR45">
        <v>123.7</v>
      </c>
      <c r="AS45">
        <v>75.64</v>
      </c>
      <c r="AT45">
        <v>8.2579999999999991</v>
      </c>
      <c r="AU45">
        <v>203</v>
      </c>
      <c r="AV45">
        <v>47.07</v>
      </c>
      <c r="AW45">
        <v>23.64</v>
      </c>
      <c r="AX45" s="4">
        <v>183.72</v>
      </c>
      <c r="AY45" s="7">
        <v>3649.07</v>
      </c>
      <c r="AZ45" s="12">
        <f>(1+0.568/100)^(1/52)-1</f>
        <v>1.0892765573311536E-4</v>
      </c>
      <c r="BA45" s="2">
        <f t="shared" si="3"/>
        <v>-4.1160949868074281E-3</v>
      </c>
      <c r="BB45" s="2">
        <f t="shared" si="131"/>
        <v>2.4605334784975508E-2</v>
      </c>
      <c r="BC45" s="2">
        <f t="shared" si="132"/>
        <v>8.4544645505784555E-2</v>
      </c>
      <c r="BD45" s="2">
        <f t="shared" si="133"/>
        <v>1.1131725417439675E-2</v>
      </c>
      <c r="BE45" s="2">
        <f t="shared" si="134"/>
        <v>2.6438053097345149E-2</v>
      </c>
      <c r="BF45" s="2">
        <f t="shared" si="135"/>
        <v>1.7079207920791983E-2</v>
      </c>
      <c r="BG45" s="2">
        <f t="shared" si="136"/>
        <v>0.11750920656176778</v>
      </c>
      <c r="BH45" s="2">
        <f t="shared" si="137"/>
        <v>2.9514071887846605E-2</v>
      </c>
      <c r="BI45" s="2">
        <f t="shared" si="138"/>
        <v>-7.4384894144573499E-3</v>
      </c>
      <c r="BJ45" s="2">
        <f t="shared" si="139"/>
        <v>-6.4446831364124435E-3</v>
      </c>
      <c r="BK45" s="2">
        <f t="shared" si="140"/>
        <v>5.4225587351074633E-2</v>
      </c>
      <c r="BL45" s="2">
        <f t="shared" si="8"/>
        <v>1.1495904583991967E-2</v>
      </c>
      <c r="BM45" s="2">
        <f t="shared" si="9"/>
        <v>-7.5600355766378691E-3</v>
      </c>
      <c r="BN45" s="2">
        <f t="shared" si="10"/>
        <v>-4.6007229707525354E-3</v>
      </c>
      <c r="BO45" s="2">
        <f t="shared" si="11"/>
        <v>1.7684288905435608E-2</v>
      </c>
      <c r="BP45" s="2">
        <f t="shared" si="12"/>
        <v>1.1188999730385563E-2</v>
      </c>
      <c r="BQ45" s="2">
        <f t="shared" si="13"/>
        <v>3.1401282219023496E-3</v>
      </c>
      <c r="BR45" s="2">
        <f t="shared" si="14"/>
        <v>3.0046948356807546E-2</v>
      </c>
      <c r="BS45" s="2">
        <f t="shared" si="15"/>
        <v>1.2858555885262302E-2</v>
      </c>
      <c r="BT45" s="2">
        <f t="shared" si="16"/>
        <v>-2.0746887966806016E-3</v>
      </c>
      <c r="BU45" s="2">
        <f t="shared" si="17"/>
        <v>-1.3368983957219305E-3</v>
      </c>
      <c r="BV45" s="2">
        <f t="shared" si="18"/>
        <v>2.7645376549094269E-2</v>
      </c>
      <c r="BW45" s="2">
        <f t="shared" si="19"/>
        <v>-9.6153846153846922E-3</v>
      </c>
      <c r="BX45" s="2">
        <f t="shared" si="20"/>
        <v>7.472826086956541E-3</v>
      </c>
      <c r="BY45" s="2">
        <f t="shared" si="21"/>
        <v>1.6844469399215356E-3</v>
      </c>
      <c r="BZ45" s="2">
        <f t="shared" si="22"/>
        <v>-2.7154906397860556E-2</v>
      </c>
      <c r="CA45" s="2">
        <f t="shared" si="23"/>
        <v>2.6291653928462333E-2</v>
      </c>
      <c r="CB45" s="2">
        <f t="shared" si="24"/>
        <v>-2.4321997417133034E-2</v>
      </c>
      <c r="CC45" s="2">
        <f t="shared" si="25"/>
        <v>2.2664624808575784E-2</v>
      </c>
      <c r="CD45" s="2">
        <f t="shared" si="26"/>
        <v>-9.7519865157716934E-3</v>
      </c>
      <c r="CE45" s="2">
        <f t="shared" si="27"/>
        <v>2.0489094514210215E-2</v>
      </c>
      <c r="CF45" s="2">
        <f t="shared" si="28"/>
        <v>-4.5311955385152203E-3</v>
      </c>
      <c r="CG45" s="2">
        <f t="shared" si="29"/>
        <v>-4.9556060293207693E-3</v>
      </c>
      <c r="CH45" s="2">
        <f t="shared" si="30"/>
        <v>1.1842105263157876E-2</v>
      </c>
      <c r="CI45" s="2">
        <f t="shared" si="31"/>
        <v>-5.7543157368025177E-3</v>
      </c>
      <c r="CJ45" s="2">
        <f t="shared" si="32"/>
        <v>9.5082857919044361E-3</v>
      </c>
      <c r="CK45" s="2">
        <f t="shared" si="33"/>
        <v>-1.0369858278603816E-3</v>
      </c>
      <c r="CL45" s="2">
        <f t="shared" si="34"/>
        <v>4.9371633752244293E-3</v>
      </c>
      <c r="CM45" s="2">
        <f t="shared" si="35"/>
        <v>8.6206896551723755E-3</v>
      </c>
      <c r="CN45" s="2">
        <f t="shared" si="36"/>
        <v>-9.7733134247318665E-3</v>
      </c>
      <c r="CO45" s="2">
        <f t="shared" si="37"/>
        <v>2.0277120648866109E-3</v>
      </c>
      <c r="CP45" s="2">
        <f t="shared" si="38"/>
        <v>1.7304089055439231E-2</v>
      </c>
      <c r="CQ45" s="2">
        <f t="shared" si="39"/>
        <v>2.0792182139506288E-4</v>
      </c>
      <c r="CR45" s="2">
        <f t="shared" si="40"/>
        <v>1.0290754655341461E-2</v>
      </c>
      <c r="CS45" s="2">
        <f t="shared" si="41"/>
        <v>1.0959636460839528E-2</v>
      </c>
      <c r="CT45" s="2">
        <f t="shared" si="42"/>
        <v>7.1959995121355647E-3</v>
      </c>
      <c r="CU45" s="2">
        <f t="shared" si="43"/>
        <v>-6.8493150684931781E-3</v>
      </c>
      <c r="CV45" s="2">
        <f t="shared" si="44"/>
        <v>2.9640161872470649E-2</v>
      </c>
      <c r="CW45" s="2">
        <f t="shared" si="45"/>
        <v>1.1120615911035081E-2</v>
      </c>
      <c r="CX45" s="2">
        <f t="shared" si="46"/>
        <v>2.1688355021688421E-2</v>
      </c>
      <c r="CY45" s="10">
        <f t="shared" si="4"/>
        <v>1.0092426251380626E-2</v>
      </c>
      <c r="CZ45" s="3">
        <f t="shared" si="5"/>
        <v>-4.2250226425405435E-3</v>
      </c>
      <c r="DA45" s="3">
        <f t="shared" si="141"/>
        <v>2.4496407129242392E-2</v>
      </c>
      <c r="DB45" s="3">
        <f t="shared" si="142"/>
        <v>8.4435717850051439E-2</v>
      </c>
      <c r="DC45" s="3">
        <f t="shared" si="143"/>
        <v>1.102279776170656E-2</v>
      </c>
      <c r="DD45" s="3">
        <f t="shared" si="144"/>
        <v>2.6329125441612033E-2</v>
      </c>
      <c r="DE45" s="3">
        <f t="shared" si="145"/>
        <v>1.6970280265058868E-2</v>
      </c>
      <c r="DF45" s="3">
        <f t="shared" si="47"/>
        <v>0.11740027890603466</v>
      </c>
      <c r="DG45" s="3">
        <f t="shared" si="48"/>
        <v>2.9405144232113489E-2</v>
      </c>
      <c r="DH45" s="3">
        <f t="shared" si="49"/>
        <v>-7.5474170701904653E-3</v>
      </c>
      <c r="DI45" s="3">
        <f t="shared" si="50"/>
        <v>-6.5536107921455589E-3</v>
      </c>
      <c r="DJ45" s="3">
        <f t="shared" si="51"/>
        <v>5.4116659695341518E-2</v>
      </c>
      <c r="DK45" s="3">
        <f t="shared" si="52"/>
        <v>1.1386976928258852E-2</v>
      </c>
      <c r="DL45" s="3">
        <f t="shared" si="53"/>
        <v>-7.6689632323709844E-3</v>
      </c>
      <c r="DM45" s="3">
        <f t="shared" si="54"/>
        <v>-4.7096506264856508E-3</v>
      </c>
      <c r="DN45" s="3">
        <f t="shared" si="55"/>
        <v>1.7575361249702492E-2</v>
      </c>
      <c r="DO45" s="3">
        <f t="shared" si="56"/>
        <v>1.1080072074652447E-2</v>
      </c>
      <c r="DP45" s="3">
        <f t="shared" si="57"/>
        <v>3.0312005661692343E-3</v>
      </c>
      <c r="DQ45" s="3">
        <f t="shared" si="58"/>
        <v>2.993802070107443E-2</v>
      </c>
      <c r="DR45" s="3">
        <f t="shared" si="59"/>
        <v>1.2749628229529186E-2</v>
      </c>
      <c r="DS45" s="3">
        <f t="shared" si="60"/>
        <v>-2.1836164524137169E-3</v>
      </c>
      <c r="DT45" s="3">
        <f t="shared" si="61"/>
        <v>-1.4458260514550458E-3</v>
      </c>
      <c r="DU45" s="3">
        <f t="shared" si="62"/>
        <v>2.7536448893361154E-2</v>
      </c>
      <c r="DV45" s="3">
        <f t="shared" si="63"/>
        <v>-9.7243122711178076E-3</v>
      </c>
      <c r="DW45" s="3">
        <f t="shared" si="64"/>
        <v>7.3638984312234257E-3</v>
      </c>
      <c r="DX45" s="3">
        <f t="shared" si="65"/>
        <v>1.5755192841884202E-3</v>
      </c>
      <c r="DY45" s="3">
        <f t="shared" si="66"/>
        <v>-2.7263834053593672E-2</v>
      </c>
      <c r="DZ45" s="3">
        <f t="shared" si="67"/>
        <v>2.6182726272729218E-2</v>
      </c>
      <c r="EA45" s="3">
        <f t="shared" si="68"/>
        <v>-2.443092507286615E-2</v>
      </c>
      <c r="EB45" s="3">
        <f t="shared" si="69"/>
        <v>2.2555697152842669E-2</v>
      </c>
      <c r="EC45" s="3">
        <f t="shared" si="70"/>
        <v>-9.8609141715048088E-3</v>
      </c>
      <c r="ED45" s="3">
        <f t="shared" si="71"/>
        <v>2.03801668584771E-2</v>
      </c>
      <c r="EE45" s="3">
        <f t="shared" si="72"/>
        <v>-4.6401231942483356E-3</v>
      </c>
      <c r="EF45" s="3">
        <f t="shared" si="73"/>
        <v>-5.0645336850538847E-3</v>
      </c>
      <c r="EG45" s="3">
        <f t="shared" si="74"/>
        <v>1.1733177607424761E-2</v>
      </c>
      <c r="EH45" s="3">
        <f t="shared" si="75"/>
        <v>-5.8632433925356331E-3</v>
      </c>
      <c r="EI45" s="3">
        <f t="shared" si="76"/>
        <v>9.3993581361713208E-3</v>
      </c>
      <c r="EJ45" s="3">
        <f t="shared" si="77"/>
        <v>-1.145913483593497E-3</v>
      </c>
      <c r="EK45" s="3">
        <f t="shared" si="78"/>
        <v>4.8282357194913139E-3</v>
      </c>
      <c r="EL45" s="3">
        <f t="shared" si="79"/>
        <v>8.5117619994392602E-3</v>
      </c>
      <c r="EM45" s="3">
        <f t="shared" si="80"/>
        <v>-9.8822410804649818E-3</v>
      </c>
      <c r="EN45" s="3">
        <f t="shared" si="81"/>
        <v>1.9187844091534956E-3</v>
      </c>
      <c r="EO45" s="3">
        <f t="shared" si="82"/>
        <v>1.7195161399706116E-2</v>
      </c>
      <c r="EP45" s="3">
        <f t="shared" si="83"/>
        <v>9.899416566194752E-5</v>
      </c>
      <c r="EQ45" s="3">
        <f t="shared" si="84"/>
        <v>1.0181826999608345E-2</v>
      </c>
      <c r="ER45" s="3">
        <f t="shared" si="85"/>
        <v>1.0850708805106413E-2</v>
      </c>
      <c r="ES45" s="3">
        <f t="shared" si="86"/>
        <v>7.0870718564024493E-3</v>
      </c>
      <c r="ET45" s="3">
        <f t="shared" si="87"/>
        <v>-6.9582427242262934E-3</v>
      </c>
      <c r="EU45" s="3">
        <f t="shared" si="88"/>
        <v>2.9531234216737534E-2</v>
      </c>
      <c r="EV45" s="3">
        <f t="shared" si="89"/>
        <v>1.1011688255301966E-2</v>
      </c>
      <c r="EW45" s="18">
        <f t="shared" si="90"/>
        <v>2.1579427365955306E-2</v>
      </c>
      <c r="EX45" s="11">
        <f t="shared" si="91"/>
        <v>9.9834985956475109E-3</v>
      </c>
      <c r="EY45" s="21">
        <f t="shared" si="6"/>
        <v>6.7876614611709915E-3</v>
      </c>
      <c r="EZ45" s="21">
        <f t="shared" si="146"/>
        <v>2.9220434383923017E-3</v>
      </c>
      <c r="FA45" s="21">
        <f t="shared" si="147"/>
        <v>9.6029264998547144E-3</v>
      </c>
      <c r="FB45" s="21">
        <f t="shared" si="148"/>
        <v>1.3424073801476534E-2</v>
      </c>
      <c r="FC45" s="21">
        <f t="shared" si="149"/>
        <v>2.0695872736986684E-2</v>
      </c>
      <c r="FD45" s="21">
        <f t="shared" si="150"/>
        <v>1.2336330419792931E-2</v>
      </c>
      <c r="FE45" s="21">
        <f t="shared" si="151"/>
        <v>1.9924014618295113E-2</v>
      </c>
      <c r="FF45" s="21">
        <f t="shared" si="152"/>
        <v>1.1201840421410286E-2</v>
      </c>
      <c r="FG45" s="21">
        <f t="shared" si="153"/>
        <v>9.3302838790793111E-3</v>
      </c>
      <c r="FH45" s="21">
        <f t="shared" si="154"/>
        <v>7.7158512826543922E-3</v>
      </c>
      <c r="FI45" s="21">
        <f t="shared" si="155"/>
        <v>9.9588278507650591E-3</v>
      </c>
      <c r="FJ45" s="21">
        <f t="shared" si="92"/>
        <v>1.0189411083576617E-2</v>
      </c>
      <c r="FK45" s="21">
        <f t="shared" si="93"/>
        <v>1.0483744183714543E-2</v>
      </c>
      <c r="FL45" s="21">
        <f t="shared" si="94"/>
        <v>9.3291835960387821E-3</v>
      </c>
      <c r="FM45" s="21">
        <f t="shared" si="95"/>
        <v>6.0929432423938047E-3</v>
      </c>
      <c r="FN45" s="21">
        <f t="shared" si="96"/>
        <v>8.2162783139107399E-3</v>
      </c>
      <c r="FO45" s="21">
        <f t="shared" si="97"/>
        <v>1.000641962547787E-2</v>
      </c>
      <c r="FP45" s="21">
        <f t="shared" si="98"/>
        <v>1.5059956079690203E-2</v>
      </c>
      <c r="FQ45" s="21">
        <f t="shared" si="99"/>
        <v>1.3089620862838025E-2</v>
      </c>
      <c r="FR45" s="21">
        <f t="shared" si="100"/>
        <v>5.5256415781212258E-3</v>
      </c>
      <c r="FS45" s="21">
        <f t="shared" si="101"/>
        <v>5.8430287434255894E-3</v>
      </c>
      <c r="FT45" s="21">
        <f t="shared" si="102"/>
        <v>1.4819109183350634E-2</v>
      </c>
      <c r="FU45" s="21">
        <f t="shared" si="103"/>
        <v>1.1562533845745805E-2</v>
      </c>
      <c r="FV45" s="21">
        <f t="shared" si="104"/>
        <v>7.0846651655145417E-3</v>
      </c>
      <c r="FW45" s="21">
        <f t="shared" si="105"/>
        <v>1.3066472556369953E-2</v>
      </c>
      <c r="FX45" s="21">
        <f t="shared" si="106"/>
        <v>8.3150556277776649E-3</v>
      </c>
      <c r="FY45" s="21">
        <f t="shared" si="107"/>
        <v>8.1380097092251108E-3</v>
      </c>
      <c r="FZ45" s="21">
        <f t="shared" si="108"/>
        <v>1.0076171896396025E-2</v>
      </c>
      <c r="GA45" s="21">
        <f t="shared" si="109"/>
        <v>7.6932482269263603E-3</v>
      </c>
      <c r="GB45" s="21">
        <f t="shared" si="110"/>
        <v>1.0813728400817202E-2</v>
      </c>
      <c r="GC45" s="21">
        <f t="shared" si="111"/>
        <v>1.0912633165739358E-2</v>
      </c>
      <c r="GD45" s="21">
        <f t="shared" si="112"/>
        <v>5.9133743944505658E-3</v>
      </c>
      <c r="GE45" s="21">
        <f t="shared" si="113"/>
        <v>1.6788044450769323E-2</v>
      </c>
      <c r="GF45" s="21">
        <f t="shared" si="114"/>
        <v>9.270289439258339E-3</v>
      </c>
      <c r="GG45" s="21">
        <f t="shared" si="115"/>
        <v>5.4980229695113913E-3</v>
      </c>
      <c r="GH45" s="21">
        <f t="shared" si="116"/>
        <v>8.3619873881515261E-3</v>
      </c>
      <c r="GI45" s="21">
        <f t="shared" si="117"/>
        <v>7.2349691559225847E-3</v>
      </c>
      <c r="GJ45" s="21">
        <f t="shared" si="118"/>
        <v>1.5638545147988753E-2</v>
      </c>
      <c r="GK45" s="21">
        <f t="shared" si="119"/>
        <v>1.6191915277102613E-2</v>
      </c>
      <c r="GL45" s="21">
        <f t="shared" si="120"/>
        <v>6.559469452292392E-3</v>
      </c>
      <c r="GM45" s="21">
        <f t="shared" si="121"/>
        <v>1.0973333215165122E-2</v>
      </c>
      <c r="GN45" s="21">
        <f t="shared" si="122"/>
        <v>9.5456743736240576E-3</v>
      </c>
      <c r="GO45" s="21">
        <f t="shared" si="123"/>
        <v>1.2709711525202614E-2</v>
      </c>
      <c r="GP45" s="21">
        <f t="shared" si="124"/>
        <v>9.8944422432353067E-3</v>
      </c>
      <c r="GQ45" s="21">
        <f t="shared" si="125"/>
        <v>1.3281483528360411E-2</v>
      </c>
      <c r="GR45" s="21">
        <f t="shared" si="126"/>
        <v>5.7759558958564864E-3</v>
      </c>
      <c r="GS45" s="21">
        <f t="shared" si="127"/>
        <v>4.3397975979312595E-3</v>
      </c>
      <c r="GT45" s="21">
        <f t="shared" si="128"/>
        <v>4.8517886880608992E-3</v>
      </c>
      <c r="GU45" s="21">
        <f t="shared" si="129"/>
        <v>1.5565551402903874E-2</v>
      </c>
      <c r="GV45" s="22">
        <f t="shared" si="130"/>
        <v>1.5394065683835811E-2</v>
      </c>
      <c r="GW45" s="22">
        <f t="shared" si="130"/>
        <v>9.9834985956475109E-3</v>
      </c>
      <c r="GX45" s="3">
        <f>CZ45-EY45</f>
        <v>-1.1012684103711534E-2</v>
      </c>
      <c r="GY45" s="3">
        <f>DA45-EZ45</f>
        <v>2.1574363690850092E-2</v>
      </c>
      <c r="GZ45" s="3">
        <f>DB45-FA45</f>
        <v>7.4832791350196728E-2</v>
      </c>
      <c r="HA45" s="3">
        <f>DC45-FB45</f>
        <v>-2.4012760397699746E-3</v>
      </c>
      <c r="HB45" s="3">
        <f>DD45-FC45</f>
        <v>5.6332527046253494E-3</v>
      </c>
      <c r="HC45" s="3">
        <f>DE45-FD45</f>
        <v>4.6339498452659372E-3</v>
      </c>
      <c r="HD45" s="3">
        <f>DF45-FE45</f>
        <v>9.7476264287739547E-2</v>
      </c>
      <c r="HE45" s="3">
        <f>DG45-FF45</f>
        <v>1.8203303810703203E-2</v>
      </c>
      <c r="HF45" s="3">
        <f>DH45-FG45</f>
        <v>-1.6877700949269776E-2</v>
      </c>
      <c r="HG45" s="3">
        <f>DI45-FH45</f>
        <v>-1.4269462074799951E-2</v>
      </c>
      <c r="HH45" s="3">
        <f>DJ45-FI45</f>
        <v>4.4157831844576459E-2</v>
      </c>
      <c r="HI45" s="3">
        <f>DK45-FJ45</f>
        <v>1.197565844682235E-3</v>
      </c>
      <c r="HJ45" s="3">
        <f>DL45-FK45</f>
        <v>-1.8152707416085528E-2</v>
      </c>
      <c r="HK45" s="3">
        <f>DM45-FL45</f>
        <v>-1.4038834222524433E-2</v>
      </c>
      <c r="HL45" s="3">
        <f>DN45-FM45</f>
        <v>1.1482418007308688E-2</v>
      </c>
      <c r="HM45" s="3">
        <f>DO45-FN45</f>
        <v>2.8637937607417074E-3</v>
      </c>
      <c r="HN45" s="3">
        <f>DP45-FO45</f>
        <v>-6.9752190593086356E-3</v>
      </c>
      <c r="HO45" s="3">
        <f>DQ45-FP45</f>
        <v>1.4878064621384227E-2</v>
      </c>
      <c r="HP45" s="3">
        <f>DR45-FQ45</f>
        <v>-3.3999263330883843E-4</v>
      </c>
      <c r="HQ45" s="3">
        <f>DS45-FR45</f>
        <v>-7.7092580305349427E-3</v>
      </c>
      <c r="HR45" s="3">
        <f>DT45-FS45</f>
        <v>-7.2888547948806353E-3</v>
      </c>
      <c r="HS45" s="3">
        <f>DU45-FT45</f>
        <v>1.271733971001052E-2</v>
      </c>
      <c r="HT45" s="3">
        <f>DV45-FU45</f>
        <v>-2.1286846116863614E-2</v>
      </c>
      <c r="HU45" s="3">
        <f>DW45-FV45</f>
        <v>2.7923326570888397E-4</v>
      </c>
      <c r="HV45" s="3">
        <f>DX45-FW45</f>
        <v>-1.1490953272181532E-2</v>
      </c>
      <c r="HW45" s="3">
        <f>DY45-FX45</f>
        <v>-3.5578889681371337E-2</v>
      </c>
      <c r="HX45" s="3">
        <f>DZ45-FY45</f>
        <v>1.8044716563504107E-2</v>
      </c>
      <c r="HY45" s="3">
        <f>EA45-FZ45</f>
        <v>-3.4507096969262172E-2</v>
      </c>
      <c r="HZ45" s="3">
        <f>EB45-GA45</f>
        <v>1.4862448925916309E-2</v>
      </c>
      <c r="IA45" s="3">
        <f>EC45-GB45</f>
        <v>-2.0674642572322009E-2</v>
      </c>
      <c r="IB45" s="3">
        <f>ED45-GC45</f>
        <v>9.4675336927377424E-3</v>
      </c>
      <c r="IC45" s="3">
        <f>EE45-GD45</f>
        <v>-1.0553497588698901E-2</v>
      </c>
      <c r="ID45" s="3">
        <f>EF45-GE45</f>
        <v>-2.1852578135823208E-2</v>
      </c>
      <c r="IE45" s="3">
        <f>EG45-GF45</f>
        <v>2.4628881681664216E-3</v>
      </c>
      <c r="IF45" s="3">
        <f>EH45-GG45</f>
        <v>-1.1361266362047024E-2</v>
      </c>
      <c r="IG45" s="3">
        <f>EI45-GH45</f>
        <v>1.0373707480197947E-3</v>
      </c>
      <c r="IH45" s="3">
        <f>EJ45-GI45</f>
        <v>-8.3808826395160817E-3</v>
      </c>
      <c r="II45" s="3">
        <f>EK45-GJ45</f>
        <v>-1.081030942849744E-2</v>
      </c>
      <c r="IJ45" s="3">
        <f>EL45-GK45</f>
        <v>-7.6801532776633527E-3</v>
      </c>
      <c r="IK45" s="3">
        <f>EM45-GL45</f>
        <v>-1.6441710532757375E-2</v>
      </c>
      <c r="IL45" s="3">
        <f>EN45-GM45</f>
        <v>-9.0545488060116263E-3</v>
      </c>
      <c r="IM45" s="3">
        <f>EO45-GN45</f>
        <v>7.6494870260820583E-3</v>
      </c>
      <c r="IN45" s="3">
        <f>EP45-GO45</f>
        <v>-1.2610717359540667E-2</v>
      </c>
      <c r="IO45" s="3">
        <f>EQ45-GP45</f>
        <v>2.8738475637303876E-4</v>
      </c>
      <c r="IP45" s="3">
        <f>ER45-GQ45</f>
        <v>-2.4307747232539985E-3</v>
      </c>
      <c r="IQ45" s="3">
        <f>ES45-GR45</f>
        <v>1.3111159605459629E-3</v>
      </c>
      <c r="IR45" s="3">
        <f>ET45-GS45</f>
        <v>-1.1298040322157553E-2</v>
      </c>
      <c r="IS45" s="3">
        <f>EU45-GT45</f>
        <v>2.4679445528676635E-2</v>
      </c>
      <c r="IT45" s="3">
        <f>EV45-GU45</f>
        <v>-4.5538631476019081E-3</v>
      </c>
      <c r="IU45" s="3">
        <f>EW45-GV45</f>
        <v>6.1853616821194949E-3</v>
      </c>
      <c r="IV45" s="3">
        <f t="shared" si="7"/>
        <v>0</v>
      </c>
    </row>
    <row r="46" spans="1:256" x14ac:dyDescent="0.2">
      <c r="A46">
        <v>92.55</v>
      </c>
      <c r="B46">
        <v>18.440000000000001</v>
      </c>
      <c r="C46">
        <v>184.5</v>
      </c>
      <c r="D46">
        <v>108.85</v>
      </c>
      <c r="E46">
        <v>89.56</v>
      </c>
      <c r="F46">
        <v>203.9</v>
      </c>
      <c r="G46">
        <v>165.8</v>
      </c>
      <c r="H46">
        <v>95.29</v>
      </c>
      <c r="I46">
        <v>107.1</v>
      </c>
      <c r="J46">
        <v>7.6340000000000003</v>
      </c>
      <c r="K46">
        <v>93.83</v>
      </c>
      <c r="L46">
        <v>69.86</v>
      </c>
      <c r="M46">
        <v>68.28</v>
      </c>
      <c r="N46">
        <v>31.03</v>
      </c>
      <c r="O46">
        <v>26.92</v>
      </c>
      <c r="P46">
        <v>74.81</v>
      </c>
      <c r="Q46">
        <v>15.65</v>
      </c>
      <c r="R46">
        <v>88.08</v>
      </c>
      <c r="S46">
        <v>38.96</v>
      </c>
      <c r="T46">
        <v>14.574999999999999</v>
      </c>
      <c r="U46">
        <v>114</v>
      </c>
      <c r="V46">
        <v>5.18</v>
      </c>
      <c r="W46">
        <v>13.994999999999999</v>
      </c>
      <c r="X46">
        <v>14.95</v>
      </c>
      <c r="Y46">
        <v>8.6180000000000003</v>
      </c>
      <c r="Z46">
        <v>47.52</v>
      </c>
      <c r="AA46">
        <v>69.66</v>
      </c>
      <c r="AB46">
        <v>46.7</v>
      </c>
      <c r="AC46">
        <v>6.6899999999999995</v>
      </c>
      <c r="AD46">
        <v>16.23</v>
      </c>
      <c r="AE46">
        <v>3.16</v>
      </c>
      <c r="AF46">
        <v>29.01</v>
      </c>
      <c r="AG46">
        <v>251.9</v>
      </c>
      <c r="AH46">
        <v>191.05</v>
      </c>
      <c r="AI46">
        <v>3.875</v>
      </c>
      <c r="AJ46">
        <v>182.6</v>
      </c>
      <c r="AK46">
        <v>14.845000000000001</v>
      </c>
      <c r="AL46">
        <v>33.625</v>
      </c>
      <c r="AM46">
        <v>90.04</v>
      </c>
      <c r="AN46">
        <v>73.48</v>
      </c>
      <c r="AO46">
        <v>6.0570000000000004</v>
      </c>
      <c r="AP46">
        <v>91.72</v>
      </c>
      <c r="AQ46">
        <v>47.93</v>
      </c>
      <c r="AR46">
        <v>121.06</v>
      </c>
      <c r="AS46">
        <v>75.400000000000006</v>
      </c>
      <c r="AT46">
        <v>8.5030000000000001</v>
      </c>
      <c r="AU46">
        <v>205.1</v>
      </c>
      <c r="AV46">
        <v>46.155000000000001</v>
      </c>
      <c r="AW46">
        <v>23.25</v>
      </c>
      <c r="AX46" s="4">
        <v>181.9</v>
      </c>
      <c r="AY46" s="7">
        <v>3647.41</v>
      </c>
      <c r="AZ46" s="12">
        <f>(1+0.629/100)^(1/52)-1</f>
        <v>1.2058997256625403E-4</v>
      </c>
      <c r="BA46" s="2">
        <f t="shared" si="3"/>
        <v>-1.9181856718948787E-2</v>
      </c>
      <c r="BB46" s="2">
        <f t="shared" si="131"/>
        <v>-2.0295399001168724E-2</v>
      </c>
      <c r="BC46" s="2">
        <f t="shared" si="132"/>
        <v>9.2997811816191156E-3</v>
      </c>
      <c r="BD46" s="2">
        <f t="shared" si="133"/>
        <v>-1.3761467889908952E-3</v>
      </c>
      <c r="BE46" s="2">
        <f t="shared" si="134"/>
        <v>-3.4809785537234683E-2</v>
      </c>
      <c r="BF46" s="2">
        <f t="shared" si="135"/>
        <v>-7.5444146994401162E-3</v>
      </c>
      <c r="BG46" s="2">
        <f t="shared" si="136"/>
        <v>-6.5907729179148777E-3</v>
      </c>
      <c r="BH46" s="2">
        <f t="shared" si="137"/>
        <v>-2.436776901812221E-2</v>
      </c>
      <c r="BI46" s="2">
        <f t="shared" si="138"/>
        <v>2.9016141429669462E-2</v>
      </c>
      <c r="BJ46" s="2">
        <f t="shared" si="139"/>
        <v>3.1621621621621632E-2</v>
      </c>
      <c r="BK46" s="2">
        <f t="shared" si="140"/>
        <v>-8.9776087874947619E-3</v>
      </c>
      <c r="BL46" s="2">
        <f t="shared" si="8"/>
        <v>-7.5294786191220098E-3</v>
      </c>
      <c r="BM46" s="2">
        <f t="shared" si="9"/>
        <v>1.9865571321882047E-2</v>
      </c>
      <c r="BN46" s="2">
        <f t="shared" si="10"/>
        <v>2.4430505117200463E-2</v>
      </c>
      <c r="BO46" s="2">
        <f t="shared" si="11"/>
        <v>-1.5182001097494013E-2</v>
      </c>
      <c r="BP46" s="2">
        <f t="shared" si="12"/>
        <v>-2.6663111585122357E-3</v>
      </c>
      <c r="BQ46" s="2">
        <f t="shared" si="13"/>
        <v>2.060779966088444E-2</v>
      </c>
      <c r="BR46" s="2">
        <f t="shared" si="14"/>
        <v>3.6463081130355679E-3</v>
      </c>
      <c r="BS46" s="2">
        <f t="shared" si="15"/>
        <v>-4.8828125E-2</v>
      </c>
      <c r="BT46" s="2">
        <f t="shared" si="16"/>
        <v>1.0048510048509929E-2</v>
      </c>
      <c r="BU46" s="2">
        <f t="shared" si="17"/>
        <v>1.7402945113788482E-2</v>
      </c>
      <c r="BV46" s="2">
        <f t="shared" si="18"/>
        <v>-3.8961038961038974E-2</v>
      </c>
      <c r="BW46" s="2">
        <f t="shared" si="19"/>
        <v>-2.9472954230235882E-2</v>
      </c>
      <c r="BX46" s="2">
        <f t="shared" si="20"/>
        <v>8.0917060013485642E-3</v>
      </c>
      <c r="BY46" s="2">
        <f t="shared" si="21"/>
        <v>-3.385650224215242E-2</v>
      </c>
      <c r="BZ46" s="2">
        <f t="shared" si="22"/>
        <v>4.8636075280186208E-3</v>
      </c>
      <c r="CA46" s="2">
        <f t="shared" si="23"/>
        <v>3.7533512064343189E-2</v>
      </c>
      <c r="CB46" s="2">
        <f t="shared" si="24"/>
        <v>3.0222810500772246E-2</v>
      </c>
      <c r="CC46" s="2">
        <f t="shared" si="25"/>
        <v>1.7969451931716396E-3</v>
      </c>
      <c r="CD46" s="2">
        <f t="shared" si="26"/>
        <v>-1.3373860182370745E-2</v>
      </c>
      <c r="CE46" s="2">
        <f t="shared" si="27"/>
        <v>2.3316062176165886E-2</v>
      </c>
      <c r="CF46" s="2">
        <f t="shared" si="28"/>
        <v>1.5756302521008569E-2</v>
      </c>
      <c r="CG46" s="2">
        <f t="shared" si="29"/>
        <v>4.5445113094003009E-2</v>
      </c>
      <c r="CH46" s="2">
        <f t="shared" si="30"/>
        <v>-6.2418725617684467E-3</v>
      </c>
      <c r="CI46" s="2">
        <f t="shared" si="31"/>
        <v>-2.4911927528938116E-2</v>
      </c>
      <c r="CJ46" s="2">
        <f t="shared" si="32"/>
        <v>-1.7222820236813874E-2</v>
      </c>
      <c r="CK46" s="2">
        <f t="shared" si="33"/>
        <v>2.733564013840839E-2</v>
      </c>
      <c r="CL46" s="2">
        <f t="shared" si="34"/>
        <v>1.1910078904271426E-3</v>
      </c>
      <c r="CM46" s="2">
        <f t="shared" si="35"/>
        <v>-1.3368397983782532E-2</v>
      </c>
      <c r="CN46" s="2">
        <f t="shared" si="36"/>
        <v>7.2652501713501572E-3</v>
      </c>
      <c r="CO46" s="2">
        <f t="shared" si="37"/>
        <v>2.1416526138280156E-2</v>
      </c>
      <c r="CP46" s="2">
        <f t="shared" si="38"/>
        <v>-6.2838569880823147E-3</v>
      </c>
      <c r="CQ46" s="2">
        <f t="shared" si="39"/>
        <v>-3.6378754807192548E-3</v>
      </c>
      <c r="CR46" s="2">
        <f t="shared" si="40"/>
        <v>-2.1341956345998336E-2</v>
      </c>
      <c r="CS46" s="2">
        <f t="shared" si="41"/>
        <v>-3.1729243786355887E-3</v>
      </c>
      <c r="CT46" s="2">
        <f t="shared" si="42"/>
        <v>2.9668200532816824E-2</v>
      </c>
      <c r="CU46" s="2">
        <f t="shared" si="43"/>
        <v>1.0344827586206806E-2</v>
      </c>
      <c r="CV46" s="2">
        <f t="shared" si="44"/>
        <v>-1.9439133205863546E-2</v>
      </c>
      <c r="CW46" s="2">
        <f t="shared" si="45"/>
        <v>-1.6497461928934087E-2</v>
      </c>
      <c r="CX46" s="2">
        <f t="shared" si="46"/>
        <v>-9.9063792728063538E-3</v>
      </c>
      <c r="CY46" s="10">
        <f t="shared" si="4"/>
        <v>-4.549104292327355E-4</v>
      </c>
      <c r="CZ46" s="3">
        <f t="shared" si="5"/>
        <v>-1.9302446691515041E-2</v>
      </c>
      <c r="DA46" s="3">
        <f t="shared" si="141"/>
        <v>-2.0415988973734978E-2</v>
      </c>
      <c r="DB46" s="3">
        <f t="shared" si="142"/>
        <v>9.1791912090528616E-3</v>
      </c>
      <c r="DC46" s="3">
        <f t="shared" si="143"/>
        <v>-1.4967367615571492E-3</v>
      </c>
      <c r="DD46" s="3">
        <f t="shared" si="144"/>
        <v>-3.4930375509800937E-2</v>
      </c>
      <c r="DE46" s="3">
        <f t="shared" si="145"/>
        <v>-7.6650046720063703E-3</v>
      </c>
      <c r="DF46" s="3">
        <f t="shared" si="47"/>
        <v>-6.7113628904811318E-3</v>
      </c>
      <c r="DG46" s="3">
        <f t="shared" si="48"/>
        <v>-2.4488358990688464E-2</v>
      </c>
      <c r="DH46" s="3">
        <f t="shared" si="49"/>
        <v>2.8895551457103208E-2</v>
      </c>
      <c r="DI46" s="3">
        <f t="shared" si="50"/>
        <v>3.1501031649055378E-2</v>
      </c>
      <c r="DJ46" s="3">
        <f t="shared" si="51"/>
        <v>-9.0981987600610159E-3</v>
      </c>
      <c r="DK46" s="3">
        <f t="shared" si="52"/>
        <v>-7.6500685916882638E-3</v>
      </c>
      <c r="DL46" s="3">
        <f t="shared" si="53"/>
        <v>1.9744981349315793E-2</v>
      </c>
      <c r="DM46" s="3">
        <f t="shared" si="54"/>
        <v>2.4309915144634209E-2</v>
      </c>
      <c r="DN46" s="3">
        <f t="shared" si="55"/>
        <v>-1.5302591070060267E-2</v>
      </c>
      <c r="DO46" s="3">
        <f t="shared" si="56"/>
        <v>-2.7869011310784897E-3</v>
      </c>
      <c r="DP46" s="3">
        <f t="shared" si="57"/>
        <v>2.0487209688318186E-2</v>
      </c>
      <c r="DQ46" s="3">
        <f t="shared" si="58"/>
        <v>3.5257181404693139E-3</v>
      </c>
      <c r="DR46" s="3">
        <f t="shared" si="59"/>
        <v>-4.8948714972566254E-2</v>
      </c>
      <c r="DS46" s="3">
        <f t="shared" si="60"/>
        <v>9.9279200759436748E-3</v>
      </c>
      <c r="DT46" s="3">
        <f t="shared" si="61"/>
        <v>1.7282355141222228E-2</v>
      </c>
      <c r="DU46" s="3">
        <f t="shared" si="62"/>
        <v>-3.9081628933605228E-2</v>
      </c>
      <c r="DV46" s="3">
        <f t="shared" si="63"/>
        <v>-2.9593544202802136E-2</v>
      </c>
      <c r="DW46" s="3">
        <f t="shared" si="64"/>
        <v>7.9711160287823102E-3</v>
      </c>
      <c r="DX46" s="3">
        <f t="shared" si="65"/>
        <v>-3.3977092214718674E-2</v>
      </c>
      <c r="DY46" s="3">
        <f t="shared" si="66"/>
        <v>4.7430175554523668E-3</v>
      </c>
      <c r="DZ46" s="3">
        <f t="shared" si="67"/>
        <v>3.7412922091776935E-2</v>
      </c>
      <c r="EA46" s="3">
        <f t="shared" si="68"/>
        <v>3.0102220528205992E-2</v>
      </c>
      <c r="EB46" s="3">
        <f t="shared" si="69"/>
        <v>1.6763552206053856E-3</v>
      </c>
      <c r="EC46" s="3">
        <f t="shared" si="70"/>
        <v>-1.3494450154936999E-2</v>
      </c>
      <c r="ED46" s="3">
        <f t="shared" si="71"/>
        <v>2.3195472203599632E-2</v>
      </c>
      <c r="EE46" s="3">
        <f t="shared" si="72"/>
        <v>1.5635712548442315E-2</v>
      </c>
      <c r="EF46" s="3">
        <f t="shared" si="73"/>
        <v>4.5324523121436755E-2</v>
      </c>
      <c r="EG46" s="3">
        <f t="shared" si="74"/>
        <v>-6.3624625343347008E-3</v>
      </c>
      <c r="EH46" s="3">
        <f t="shared" si="75"/>
        <v>-2.503251750150437E-2</v>
      </c>
      <c r="EI46" s="3">
        <f t="shared" si="76"/>
        <v>-1.7343410209380128E-2</v>
      </c>
      <c r="EJ46" s="3">
        <f t="shared" si="77"/>
        <v>2.7215050165842136E-2</v>
      </c>
      <c r="EK46" s="3">
        <f t="shared" si="78"/>
        <v>1.0704179178608886E-3</v>
      </c>
      <c r="EL46" s="3">
        <f t="shared" si="79"/>
        <v>-1.3488987956348786E-2</v>
      </c>
      <c r="EM46" s="3">
        <f t="shared" si="80"/>
        <v>7.1446601987839031E-3</v>
      </c>
      <c r="EN46" s="3">
        <f t="shared" si="81"/>
        <v>2.1295936165713902E-2</v>
      </c>
      <c r="EO46" s="3">
        <f t="shared" si="82"/>
        <v>-6.4044469606485688E-3</v>
      </c>
      <c r="EP46" s="3">
        <f t="shared" si="83"/>
        <v>-3.7584654532855089E-3</v>
      </c>
      <c r="EQ46" s="3">
        <f t="shared" si="84"/>
        <v>-2.146254631856459E-2</v>
      </c>
      <c r="ER46" s="3">
        <f t="shared" si="85"/>
        <v>-3.2935143512018428E-3</v>
      </c>
      <c r="ES46" s="3">
        <f t="shared" si="86"/>
        <v>2.954761056025057E-2</v>
      </c>
      <c r="ET46" s="3">
        <f t="shared" si="87"/>
        <v>1.0224237613640552E-2</v>
      </c>
      <c r="EU46" s="3">
        <f t="shared" si="88"/>
        <v>-1.95597231784298E-2</v>
      </c>
      <c r="EV46" s="3">
        <f t="shared" si="89"/>
        <v>-1.6618051901500341E-2</v>
      </c>
      <c r="EW46" s="18">
        <f t="shared" si="90"/>
        <v>-1.0026969245372608E-2</v>
      </c>
      <c r="EX46" s="11">
        <f t="shared" si="91"/>
        <v>-5.7550040179898954E-4</v>
      </c>
      <c r="EY46" s="21">
        <f t="shared" si="6"/>
        <v>-2.6728992725675608E-3</v>
      </c>
      <c r="EZ46" s="21">
        <f t="shared" si="146"/>
        <v>-6.4668644110511255E-4</v>
      </c>
      <c r="FA46" s="21">
        <f t="shared" si="147"/>
        <v>2.3107934735018035E-3</v>
      </c>
      <c r="FB46" s="21">
        <f t="shared" si="148"/>
        <v>9.4833896417392198E-4</v>
      </c>
      <c r="FC46" s="21">
        <f t="shared" si="149"/>
        <v>6.2222369852041578E-3</v>
      </c>
      <c r="FD46" s="21">
        <f t="shared" si="150"/>
        <v>1.516386893104715E-3</v>
      </c>
      <c r="FE46" s="21">
        <f t="shared" si="151"/>
        <v>6.2771900670936971E-3</v>
      </c>
      <c r="FF46" s="21">
        <f t="shared" si="152"/>
        <v>-1.5901506962734649E-3</v>
      </c>
      <c r="FG46" s="21">
        <f t="shared" si="153"/>
        <v>-2.6714413021596945E-3</v>
      </c>
      <c r="FH46" s="21">
        <f t="shared" si="154"/>
        <v>-2.186140835197897E-3</v>
      </c>
      <c r="FI46" s="21">
        <f t="shared" si="155"/>
        <v>4.7146054851957876E-4</v>
      </c>
      <c r="FJ46" s="21">
        <f t="shared" si="92"/>
        <v>5.0389657414788829E-4</v>
      </c>
      <c r="FK46" s="21">
        <f t="shared" si="93"/>
        <v>1.3365290256207515E-4</v>
      </c>
      <c r="FL46" s="21">
        <f t="shared" si="94"/>
        <v>-2.8649340441689606E-3</v>
      </c>
      <c r="FM46" s="21">
        <f t="shared" si="95"/>
        <v>-1.5113645606735213E-3</v>
      </c>
      <c r="FN46" s="21">
        <f t="shared" si="96"/>
        <v>-9.9375353566976115E-4</v>
      </c>
      <c r="FO46" s="21">
        <f t="shared" si="97"/>
        <v>-4.9401294019281693E-3</v>
      </c>
      <c r="FP46" s="21">
        <f t="shared" si="98"/>
        <v>1.5536263520218104E-3</v>
      </c>
      <c r="FQ46" s="21">
        <f t="shared" si="99"/>
        <v>2.4871442337051101E-3</v>
      </c>
      <c r="FR46" s="21">
        <f t="shared" si="100"/>
        <v>-3.8919241366272982E-3</v>
      </c>
      <c r="FS46" s="21">
        <f t="shared" si="101"/>
        <v>-6.9164590460592864E-4</v>
      </c>
      <c r="FT46" s="21">
        <f t="shared" si="102"/>
        <v>2.8779157156514253E-3</v>
      </c>
      <c r="FU46" s="21">
        <f t="shared" si="103"/>
        <v>1.4643054168573301E-3</v>
      </c>
      <c r="FV46" s="21">
        <f t="shared" si="104"/>
        <v>-8.6149288038824944E-4</v>
      </c>
      <c r="FW46" s="21">
        <f t="shared" si="105"/>
        <v>4.5799370772807331E-3</v>
      </c>
      <c r="FX46" s="21">
        <f t="shared" si="106"/>
        <v>9.8537791554821738E-5</v>
      </c>
      <c r="FY46" s="21">
        <f t="shared" si="107"/>
        <v>-3.1354613740951108E-3</v>
      </c>
      <c r="FZ46" s="21">
        <f t="shared" si="108"/>
        <v>-9.4925361909307536E-4</v>
      </c>
      <c r="GA46" s="21">
        <f t="shared" si="109"/>
        <v>-1.8739966414919504E-3</v>
      </c>
      <c r="GB46" s="21">
        <f t="shared" si="110"/>
        <v>-7.5107479364372237E-5</v>
      </c>
      <c r="GC46" s="21">
        <f t="shared" si="111"/>
        <v>3.3275746035133415E-3</v>
      </c>
      <c r="GD46" s="21">
        <f t="shared" si="112"/>
        <v>-4.4024672560406802E-3</v>
      </c>
      <c r="GE46" s="21">
        <f t="shared" si="113"/>
        <v>4.1938958971243735E-3</v>
      </c>
      <c r="GF46" s="21">
        <f t="shared" si="114"/>
        <v>9.3328781920257111E-4</v>
      </c>
      <c r="GG46" s="21">
        <f t="shared" si="115"/>
        <v>-8.3294936514700718E-4</v>
      </c>
      <c r="GH46" s="21">
        <f t="shared" si="116"/>
        <v>4.2773693220294934E-5</v>
      </c>
      <c r="GI46" s="21">
        <f t="shared" si="117"/>
        <v>-1.2202047945654804E-3</v>
      </c>
      <c r="GJ46" s="21">
        <f t="shared" si="118"/>
        <v>1.4576815962082943E-3</v>
      </c>
      <c r="GK46" s="21">
        <f t="shared" si="119"/>
        <v>3.8754091514516687E-3</v>
      </c>
      <c r="GL46" s="21">
        <f t="shared" si="120"/>
        <v>-4.5687016463758128E-3</v>
      </c>
      <c r="GM46" s="21">
        <f t="shared" si="121"/>
        <v>-1.044045447468552E-3</v>
      </c>
      <c r="GN46" s="21">
        <f t="shared" si="122"/>
        <v>-1.0997508492335195E-3</v>
      </c>
      <c r="GO46" s="21">
        <f t="shared" si="123"/>
        <v>-1.1472365559295357E-3</v>
      </c>
      <c r="GP46" s="21">
        <f t="shared" si="124"/>
        <v>-3.3891604572395145E-3</v>
      </c>
      <c r="GQ46" s="21">
        <f t="shared" si="125"/>
        <v>9.1670592524097365E-4</v>
      </c>
      <c r="GR46" s="21">
        <f t="shared" si="126"/>
        <v>-5.1960688604990347E-3</v>
      </c>
      <c r="GS46" s="21">
        <f t="shared" si="127"/>
        <v>-3.1956291741896308E-3</v>
      </c>
      <c r="GT46" s="21">
        <f t="shared" si="128"/>
        <v>-1.0648267648843664E-3</v>
      </c>
      <c r="GU46" s="21">
        <f t="shared" si="129"/>
        <v>4.5146450309176099E-3</v>
      </c>
      <c r="GV46" s="22">
        <f t="shared" si="130"/>
        <v>3.0884552616854979E-3</v>
      </c>
      <c r="GW46" s="22">
        <f t="shared" si="130"/>
        <v>-5.7550040179898954E-4</v>
      </c>
      <c r="GX46" s="3">
        <f>CZ46-EY46</f>
        <v>-1.6629547418947479E-2</v>
      </c>
      <c r="GY46" s="3">
        <f>DA46-EZ46</f>
        <v>-1.9769302532629866E-2</v>
      </c>
      <c r="GZ46" s="3">
        <f>DB46-FA46</f>
        <v>6.8683977355510576E-3</v>
      </c>
      <c r="HA46" s="3">
        <f>DC46-FB46</f>
        <v>-2.4450757257310713E-3</v>
      </c>
      <c r="HB46" s="3">
        <f>DD46-FC46</f>
        <v>-4.1152612495005098E-2</v>
      </c>
      <c r="HC46" s="3">
        <f>DE46-FD46</f>
        <v>-9.1813915651110852E-3</v>
      </c>
      <c r="HD46" s="3">
        <f>DF46-FE46</f>
        <v>-1.2988552957574829E-2</v>
      </c>
      <c r="HE46" s="3">
        <f>DG46-FF46</f>
        <v>-2.2898208294414999E-2</v>
      </c>
      <c r="HF46" s="3">
        <f>DH46-FG46</f>
        <v>3.1566992759262905E-2</v>
      </c>
      <c r="HG46" s="3">
        <f>DI46-FH46</f>
        <v>3.3687172484253278E-2</v>
      </c>
      <c r="HH46" s="3">
        <f>DJ46-FI46</f>
        <v>-9.5696593085805946E-3</v>
      </c>
      <c r="HI46" s="3">
        <f>DK46-FJ46</f>
        <v>-8.153965165836153E-3</v>
      </c>
      <c r="HJ46" s="3">
        <f>DL46-FK46</f>
        <v>1.9611328446753718E-2</v>
      </c>
      <c r="HK46" s="3">
        <f>DM46-FL46</f>
        <v>2.7174849188803168E-2</v>
      </c>
      <c r="HL46" s="3">
        <f>DN46-FM46</f>
        <v>-1.3791226509386747E-2</v>
      </c>
      <c r="HM46" s="3">
        <f>DO46-FN46</f>
        <v>-1.7931475954087285E-3</v>
      </c>
      <c r="HN46" s="3">
        <f>DP46-FO46</f>
        <v>2.5427339090246356E-2</v>
      </c>
      <c r="HO46" s="3">
        <f>DQ46-FP46</f>
        <v>1.9720917884475035E-3</v>
      </c>
      <c r="HP46" s="3">
        <f>DR46-FQ46</f>
        <v>-5.1435859206271362E-2</v>
      </c>
      <c r="HQ46" s="3">
        <f>DS46-FR46</f>
        <v>1.3819844212570973E-2</v>
      </c>
      <c r="HR46" s="3">
        <f>DT46-FS46</f>
        <v>1.7974001045828157E-2</v>
      </c>
      <c r="HS46" s="3">
        <f>DU46-FT46</f>
        <v>-4.195954464925665E-2</v>
      </c>
      <c r="HT46" s="3">
        <f>DV46-FU46</f>
        <v>-3.1057849619659465E-2</v>
      </c>
      <c r="HU46" s="3">
        <f>DW46-FV46</f>
        <v>8.8326089091705605E-3</v>
      </c>
      <c r="HV46" s="3">
        <f>DX46-FW46</f>
        <v>-3.8557029291999403E-2</v>
      </c>
      <c r="HW46" s="3">
        <f>DY46-FX46</f>
        <v>4.644479763897545E-3</v>
      </c>
      <c r="HX46" s="3">
        <f>DZ46-FY46</f>
        <v>4.0548383465872043E-2</v>
      </c>
      <c r="HY46" s="3">
        <f>EA46-FZ46</f>
        <v>3.1051474147299068E-2</v>
      </c>
      <c r="HZ46" s="3">
        <f>EB46-GA46</f>
        <v>3.550351862097336E-3</v>
      </c>
      <c r="IA46" s="3">
        <f>EC46-GB46</f>
        <v>-1.3419342675572626E-2</v>
      </c>
      <c r="IB46" s="3">
        <f>ED46-GC46</f>
        <v>1.9867897600086289E-2</v>
      </c>
      <c r="IC46" s="3">
        <f>EE46-GD46</f>
        <v>2.0038179804482997E-2</v>
      </c>
      <c r="ID46" s="3">
        <f>EF46-GE46</f>
        <v>4.1130627224312384E-2</v>
      </c>
      <c r="IE46" s="3">
        <f>EG46-GF46</f>
        <v>-7.2957503535372717E-3</v>
      </c>
      <c r="IF46" s="3">
        <f>EH46-GG46</f>
        <v>-2.4199568136357364E-2</v>
      </c>
      <c r="IG46" s="3">
        <f>EI46-GH46</f>
        <v>-1.7386183902600424E-2</v>
      </c>
      <c r="IH46" s="3">
        <f>EJ46-GI46</f>
        <v>2.8435254960407618E-2</v>
      </c>
      <c r="II46" s="3">
        <f>EK46-GJ46</f>
        <v>-3.8726367834740569E-4</v>
      </c>
      <c r="IJ46" s="3">
        <f>EL46-GK46</f>
        <v>-1.7364397107800453E-2</v>
      </c>
      <c r="IK46" s="3">
        <f>EM46-GL46</f>
        <v>1.1713361845159715E-2</v>
      </c>
      <c r="IL46" s="3">
        <f>EN46-GM46</f>
        <v>2.2339981613182455E-2</v>
      </c>
      <c r="IM46" s="3">
        <f>EO46-GN46</f>
        <v>-5.3046961114150493E-3</v>
      </c>
      <c r="IN46" s="3">
        <f>EP46-GO46</f>
        <v>-2.6112288973559731E-3</v>
      </c>
      <c r="IO46" s="3">
        <f>EQ46-GP46</f>
        <v>-1.8073385861325075E-2</v>
      </c>
      <c r="IP46" s="3">
        <f>ER46-GQ46</f>
        <v>-4.2102202764428163E-3</v>
      </c>
      <c r="IQ46" s="3">
        <f>ES46-GR46</f>
        <v>3.4743679420749601E-2</v>
      </c>
      <c r="IR46" s="3">
        <f>ET46-GS46</f>
        <v>1.3419866787830182E-2</v>
      </c>
      <c r="IS46" s="3">
        <f>EU46-GT46</f>
        <v>-1.8494896413545434E-2</v>
      </c>
      <c r="IT46" s="3">
        <f>EV46-GU46</f>
        <v>-2.1132696932417951E-2</v>
      </c>
      <c r="IU46" s="3">
        <f>EW46-GV46</f>
        <v>-1.3115424507058106E-2</v>
      </c>
      <c r="IV46" s="3">
        <f t="shared" si="7"/>
        <v>0</v>
      </c>
    </row>
    <row r="47" spans="1:256" x14ac:dyDescent="0.2">
      <c r="A47">
        <v>89.69</v>
      </c>
      <c r="B47">
        <v>17.850000000000001</v>
      </c>
      <c r="C47">
        <v>180.25</v>
      </c>
      <c r="D47">
        <v>104.45</v>
      </c>
      <c r="E47">
        <v>87.97</v>
      </c>
      <c r="F47">
        <v>200.35</v>
      </c>
      <c r="G47">
        <v>158.15</v>
      </c>
      <c r="H47">
        <v>90.39</v>
      </c>
      <c r="I47">
        <v>102</v>
      </c>
      <c r="J47">
        <v>7.3540000000000001</v>
      </c>
      <c r="K47">
        <v>90.18</v>
      </c>
      <c r="L47">
        <v>68.5</v>
      </c>
      <c r="M47">
        <v>66</v>
      </c>
      <c r="N47">
        <v>28.89</v>
      </c>
      <c r="O47">
        <v>26.565000000000001</v>
      </c>
      <c r="P47">
        <v>71.17</v>
      </c>
      <c r="Q47">
        <v>13.856</v>
      </c>
      <c r="R47">
        <v>84.88</v>
      </c>
      <c r="S47">
        <v>37.229999999999997</v>
      </c>
      <c r="T47">
        <v>13.805</v>
      </c>
      <c r="U47">
        <v>111.05</v>
      </c>
      <c r="V47">
        <v>4.97</v>
      </c>
      <c r="W47">
        <v>13.574999999999999</v>
      </c>
      <c r="X47">
        <v>14.348000000000001</v>
      </c>
      <c r="Y47">
        <v>8.2349999999999994</v>
      </c>
      <c r="Z47">
        <v>46.134999999999998</v>
      </c>
      <c r="AA47">
        <v>66.680000000000007</v>
      </c>
      <c r="AB47">
        <v>45.924999999999997</v>
      </c>
      <c r="AC47">
        <v>6.4020000000000001</v>
      </c>
      <c r="AD47">
        <v>15.662000000000001</v>
      </c>
      <c r="AE47">
        <v>3.1154999999999999</v>
      </c>
      <c r="AF47">
        <v>27.65</v>
      </c>
      <c r="AG47">
        <v>247.9</v>
      </c>
      <c r="AH47">
        <v>189.45</v>
      </c>
      <c r="AI47">
        <v>4.4000000000000004</v>
      </c>
      <c r="AJ47">
        <v>180.65</v>
      </c>
      <c r="AK47">
        <v>14.16</v>
      </c>
      <c r="AL47">
        <v>31.984999999999999</v>
      </c>
      <c r="AM47">
        <v>86.74</v>
      </c>
      <c r="AN47">
        <v>69.95</v>
      </c>
      <c r="AO47">
        <v>5.8540000000000001</v>
      </c>
      <c r="AP47">
        <v>88</v>
      </c>
      <c r="AQ47">
        <v>45.634999999999998</v>
      </c>
      <c r="AR47">
        <v>114.88</v>
      </c>
      <c r="AS47">
        <v>72.38</v>
      </c>
      <c r="AT47">
        <v>8.0519999999999996</v>
      </c>
      <c r="AU47">
        <v>201.1</v>
      </c>
      <c r="AV47">
        <v>46.704999999999998</v>
      </c>
      <c r="AW47">
        <v>22.66</v>
      </c>
      <c r="AX47" s="4">
        <v>172.06</v>
      </c>
      <c r="AY47" s="7">
        <v>3523.28</v>
      </c>
      <c r="AZ47" s="12">
        <f>(1+0.767/100)^(1/52)-1</f>
        <v>1.4694800918491069E-4</v>
      </c>
      <c r="BA47" s="2">
        <f t="shared" si="3"/>
        <v>-3.0902215018908663E-2</v>
      </c>
      <c r="BB47" s="2">
        <f t="shared" si="131"/>
        <v>-3.1995661605206061E-2</v>
      </c>
      <c r="BC47" s="2">
        <f t="shared" si="132"/>
        <v>-2.3035230352303482E-2</v>
      </c>
      <c r="BD47" s="2">
        <f t="shared" si="133"/>
        <v>-4.0422599908130352E-2</v>
      </c>
      <c r="BE47" s="2">
        <f t="shared" si="134"/>
        <v>-1.7753461366681544E-2</v>
      </c>
      <c r="BF47" s="2">
        <f t="shared" si="135"/>
        <v>-1.7410495340853371E-2</v>
      </c>
      <c r="BG47" s="2">
        <f t="shared" si="136"/>
        <v>-4.613992762364294E-2</v>
      </c>
      <c r="BH47" s="2">
        <f t="shared" si="137"/>
        <v>-5.1421975023612232E-2</v>
      </c>
      <c r="BI47" s="2">
        <f t="shared" si="138"/>
        <v>-4.7619047619047561E-2</v>
      </c>
      <c r="BJ47" s="2">
        <f t="shared" si="139"/>
        <v>-3.6678019386953142E-2</v>
      </c>
      <c r="BK47" s="2">
        <f t="shared" si="140"/>
        <v>-3.8900138548438545E-2</v>
      </c>
      <c r="BL47" s="2">
        <f t="shared" si="8"/>
        <v>-1.9467506441454341E-2</v>
      </c>
      <c r="BM47" s="2">
        <f t="shared" si="9"/>
        <v>-3.3391915641476255E-2</v>
      </c>
      <c r="BN47" s="2">
        <f t="shared" si="10"/>
        <v>-6.8965517241379337E-2</v>
      </c>
      <c r="BO47" s="2">
        <f t="shared" si="11"/>
        <v>-1.3187221396731119E-2</v>
      </c>
      <c r="BP47" s="2">
        <f t="shared" si="12"/>
        <v>-4.8656596711669553E-2</v>
      </c>
      <c r="BQ47" s="2">
        <f t="shared" si="13"/>
        <v>-0.11463258785942498</v>
      </c>
      <c r="BR47" s="2">
        <f t="shared" si="14"/>
        <v>-3.6330608537692988E-2</v>
      </c>
      <c r="BS47" s="2">
        <f t="shared" si="15"/>
        <v>-4.440451745379892E-2</v>
      </c>
      <c r="BT47" s="2">
        <f t="shared" si="16"/>
        <v>-5.2830188679245271E-2</v>
      </c>
      <c r="BU47" s="2">
        <f t="shared" si="17"/>
        <v>-2.5877192982456165E-2</v>
      </c>
      <c r="BV47" s="2">
        <f t="shared" si="18"/>
        <v>-4.0540540540540571E-2</v>
      </c>
      <c r="BW47" s="2">
        <f t="shared" si="19"/>
        <v>-3.0010718113612E-2</v>
      </c>
      <c r="BX47" s="2">
        <f t="shared" si="20"/>
        <v>-4.0267558528428005E-2</v>
      </c>
      <c r="BY47" s="2">
        <f t="shared" si="21"/>
        <v>-4.4441865862149044E-2</v>
      </c>
      <c r="BZ47" s="2">
        <f t="shared" si="22"/>
        <v>-2.9145622895622947E-2</v>
      </c>
      <c r="CA47" s="2">
        <f t="shared" si="23"/>
        <v>-4.2779213321848863E-2</v>
      </c>
      <c r="CB47" s="2">
        <f t="shared" si="24"/>
        <v>-1.6595289079229247E-2</v>
      </c>
      <c r="CC47" s="2">
        <f t="shared" si="25"/>
        <v>-4.3049327354260036E-2</v>
      </c>
      <c r="CD47" s="2">
        <f t="shared" si="26"/>
        <v>-3.4996919285274153E-2</v>
      </c>
      <c r="CE47" s="2">
        <f t="shared" si="27"/>
        <v>-1.4082278481012733E-2</v>
      </c>
      <c r="CF47" s="2">
        <f t="shared" si="28"/>
        <v>-4.6880386073767766E-2</v>
      </c>
      <c r="CG47" s="2">
        <f t="shared" si="29"/>
        <v>-1.5879317189360864E-2</v>
      </c>
      <c r="CH47" s="2">
        <f t="shared" si="30"/>
        <v>-8.3747710023555078E-3</v>
      </c>
      <c r="CI47" s="2">
        <f t="shared" si="31"/>
        <v>0.13548387096774195</v>
      </c>
      <c r="CJ47" s="2">
        <f t="shared" si="32"/>
        <v>-1.0679079956188331E-2</v>
      </c>
      <c r="CK47" s="2">
        <f t="shared" si="33"/>
        <v>-4.6143482654092294E-2</v>
      </c>
      <c r="CL47" s="2">
        <f t="shared" si="34"/>
        <v>-4.8773234200743532E-2</v>
      </c>
      <c r="CM47" s="2">
        <f t="shared" si="35"/>
        <v>-3.6650377609951268E-2</v>
      </c>
      <c r="CN47" s="2">
        <f t="shared" si="36"/>
        <v>-4.8040283070223233E-2</v>
      </c>
      <c r="CO47" s="2">
        <f t="shared" si="37"/>
        <v>-3.3514941390127118E-2</v>
      </c>
      <c r="CP47" s="2">
        <f t="shared" si="38"/>
        <v>-4.0558220671609191E-2</v>
      </c>
      <c r="CQ47" s="2">
        <f t="shared" si="39"/>
        <v>-4.7882328395576934E-2</v>
      </c>
      <c r="CR47" s="2">
        <f t="shared" si="40"/>
        <v>-5.1049066578556124E-2</v>
      </c>
      <c r="CS47" s="2">
        <f t="shared" si="41"/>
        <v>-4.0053050397878098E-2</v>
      </c>
      <c r="CT47" s="2">
        <f t="shared" si="42"/>
        <v>-5.3040103492884905E-2</v>
      </c>
      <c r="CU47" s="2">
        <f t="shared" si="43"/>
        <v>-1.9502681618722595E-2</v>
      </c>
      <c r="CV47" s="2">
        <f t="shared" si="44"/>
        <v>1.1916368757447726E-2</v>
      </c>
      <c r="CW47" s="2">
        <f t="shared" si="45"/>
        <v>-2.5376344086021518E-2</v>
      </c>
      <c r="CX47" s="2">
        <f t="shared" si="46"/>
        <v>-5.4095656954370575E-2</v>
      </c>
      <c r="CY47" s="10">
        <f t="shared" si="4"/>
        <v>-3.4032368173580574E-2</v>
      </c>
      <c r="CZ47" s="3">
        <f t="shared" si="5"/>
        <v>-3.1049163028093574E-2</v>
      </c>
      <c r="DA47" s="3">
        <f t="shared" si="141"/>
        <v>-3.2142609614390971E-2</v>
      </c>
      <c r="DB47" s="3">
        <f t="shared" si="142"/>
        <v>-2.3182178361488393E-2</v>
      </c>
      <c r="DC47" s="3">
        <f t="shared" si="143"/>
        <v>-4.0569547917315263E-2</v>
      </c>
      <c r="DD47" s="3">
        <f t="shared" si="144"/>
        <v>-1.7900409375866455E-2</v>
      </c>
      <c r="DE47" s="3">
        <f t="shared" si="145"/>
        <v>-1.7557443350038282E-2</v>
      </c>
      <c r="DF47" s="3">
        <f t="shared" si="47"/>
        <v>-4.6286875632827851E-2</v>
      </c>
      <c r="DG47" s="3">
        <f t="shared" si="48"/>
        <v>-5.1568923032797143E-2</v>
      </c>
      <c r="DH47" s="3">
        <f t="shared" si="49"/>
        <v>-4.7765995628232472E-2</v>
      </c>
      <c r="DI47" s="3">
        <f t="shared" si="50"/>
        <v>-3.6824967396138053E-2</v>
      </c>
      <c r="DJ47" s="3">
        <f t="shared" si="51"/>
        <v>-3.9047086557623456E-2</v>
      </c>
      <c r="DK47" s="3">
        <f t="shared" si="52"/>
        <v>-1.9614454450639252E-2</v>
      </c>
      <c r="DL47" s="3">
        <f t="shared" si="53"/>
        <v>-3.3538863650661166E-2</v>
      </c>
      <c r="DM47" s="3">
        <f t="shared" si="54"/>
        <v>-6.9112465250564248E-2</v>
      </c>
      <c r="DN47" s="3">
        <f t="shared" si="55"/>
        <v>-1.333416940591603E-2</v>
      </c>
      <c r="DO47" s="3">
        <f t="shared" si="56"/>
        <v>-4.8803544720854464E-2</v>
      </c>
      <c r="DP47" s="3">
        <f t="shared" si="57"/>
        <v>-0.11477953586860989</v>
      </c>
      <c r="DQ47" s="3">
        <f t="shared" si="58"/>
        <v>-3.6477556546877898E-2</v>
      </c>
      <c r="DR47" s="3">
        <f t="shared" si="59"/>
        <v>-4.455146546298383E-2</v>
      </c>
      <c r="DS47" s="3">
        <f t="shared" si="60"/>
        <v>-5.2977136688430182E-2</v>
      </c>
      <c r="DT47" s="3">
        <f t="shared" si="61"/>
        <v>-2.6024140991641076E-2</v>
      </c>
      <c r="DU47" s="3">
        <f t="shared" si="62"/>
        <v>-4.0687488549725481E-2</v>
      </c>
      <c r="DV47" s="3">
        <f t="shared" si="63"/>
        <v>-3.0157666122796911E-2</v>
      </c>
      <c r="DW47" s="3">
        <f t="shared" si="64"/>
        <v>-4.0414506537612915E-2</v>
      </c>
      <c r="DX47" s="3">
        <f t="shared" si="65"/>
        <v>-4.4588813871333954E-2</v>
      </c>
      <c r="DY47" s="3">
        <f t="shared" si="66"/>
        <v>-2.9292570904807858E-2</v>
      </c>
      <c r="DZ47" s="3">
        <f t="shared" si="67"/>
        <v>-4.2926161331033774E-2</v>
      </c>
      <c r="EA47" s="3">
        <f t="shared" si="68"/>
        <v>-1.6742237088414158E-2</v>
      </c>
      <c r="EB47" s="3">
        <f t="shared" si="69"/>
        <v>-4.3196275363444947E-2</v>
      </c>
      <c r="EC47" s="3">
        <f t="shared" si="70"/>
        <v>-3.5143867294459064E-2</v>
      </c>
      <c r="ED47" s="3">
        <f t="shared" si="71"/>
        <v>-1.4229226490197644E-2</v>
      </c>
      <c r="EE47" s="3">
        <f t="shared" si="72"/>
        <v>-4.7027334082952676E-2</v>
      </c>
      <c r="EF47" s="3">
        <f t="shared" si="73"/>
        <v>-1.6026265198545775E-2</v>
      </c>
      <c r="EG47" s="3">
        <f t="shared" si="74"/>
        <v>-8.5217190115404184E-3</v>
      </c>
      <c r="EH47" s="3">
        <f t="shared" si="75"/>
        <v>0.13533692295855704</v>
      </c>
      <c r="EI47" s="3">
        <f t="shared" si="76"/>
        <v>-1.0826027965373242E-2</v>
      </c>
      <c r="EJ47" s="3">
        <f t="shared" si="77"/>
        <v>-4.6290430663277204E-2</v>
      </c>
      <c r="EK47" s="3">
        <f t="shared" si="78"/>
        <v>-4.8920182209928442E-2</v>
      </c>
      <c r="EL47" s="3">
        <f t="shared" si="79"/>
        <v>-3.6797325619136179E-2</v>
      </c>
      <c r="EM47" s="3">
        <f t="shared" si="80"/>
        <v>-4.8187231079408144E-2</v>
      </c>
      <c r="EN47" s="3">
        <f t="shared" si="81"/>
        <v>-3.3661889399312028E-2</v>
      </c>
      <c r="EO47" s="3">
        <f t="shared" si="82"/>
        <v>-4.0705168680794102E-2</v>
      </c>
      <c r="EP47" s="3">
        <f t="shared" si="83"/>
        <v>-4.8029276404761845E-2</v>
      </c>
      <c r="EQ47" s="3">
        <f t="shared" si="84"/>
        <v>-5.1196014587741034E-2</v>
      </c>
      <c r="ER47" s="3">
        <f t="shared" si="85"/>
        <v>-4.0199998407063009E-2</v>
      </c>
      <c r="ES47" s="3">
        <f t="shared" si="86"/>
        <v>-5.3187051502069815E-2</v>
      </c>
      <c r="ET47" s="3">
        <f t="shared" si="87"/>
        <v>-1.9649629627907506E-2</v>
      </c>
      <c r="EU47" s="3">
        <f t="shared" si="88"/>
        <v>1.1769420748262815E-2</v>
      </c>
      <c r="EV47" s="3">
        <f t="shared" si="89"/>
        <v>-2.5523292095206429E-2</v>
      </c>
      <c r="EW47" s="18">
        <f t="shared" si="90"/>
        <v>-5.4242604963555485E-2</v>
      </c>
      <c r="EX47" s="11">
        <f t="shared" si="91"/>
        <v>-3.4179316182765485E-2</v>
      </c>
      <c r="EY47" s="21">
        <f t="shared" si="6"/>
        <v>-3.2780955931922907E-2</v>
      </c>
      <c r="EZ47" s="21">
        <f t="shared" si="146"/>
        <v>-1.2004102183985951E-2</v>
      </c>
      <c r="FA47" s="21">
        <f t="shared" si="147"/>
        <v>-2.0896282777487916E-2</v>
      </c>
      <c r="FB47" s="21">
        <f t="shared" si="148"/>
        <v>-3.8755452589010864E-2</v>
      </c>
      <c r="FC47" s="21">
        <f t="shared" si="149"/>
        <v>-3.9839836664137984E-2</v>
      </c>
      <c r="FD47" s="21">
        <f t="shared" si="150"/>
        <v>-3.291787994594126E-2</v>
      </c>
      <c r="FE47" s="21">
        <f t="shared" si="151"/>
        <v>-3.7153572481955097E-2</v>
      </c>
      <c r="FF47" s="21">
        <f t="shared" si="152"/>
        <v>-4.2300421915577313E-2</v>
      </c>
      <c r="FG47" s="21">
        <f t="shared" si="153"/>
        <v>-4.0866706037166668E-2</v>
      </c>
      <c r="FH47" s="21">
        <f t="shared" si="154"/>
        <v>-3.3699044574781435E-2</v>
      </c>
      <c r="FI47" s="21">
        <f t="shared" si="155"/>
        <v>-2.9721907511096768E-2</v>
      </c>
      <c r="FJ47" s="21">
        <f t="shared" si="92"/>
        <v>-3.0320071246800872E-2</v>
      </c>
      <c r="FK47" s="21">
        <f t="shared" si="93"/>
        <v>-3.2805317999144108E-2</v>
      </c>
      <c r="FL47" s="21">
        <f t="shared" si="94"/>
        <v>-4.1672484162515407E-2</v>
      </c>
      <c r="FM47" s="21">
        <f t="shared" si="95"/>
        <v>-2.5711931169102652E-2</v>
      </c>
      <c r="FN47" s="21">
        <f t="shared" si="96"/>
        <v>-3.0304506731591293E-2</v>
      </c>
      <c r="FO47" s="21">
        <f t="shared" si="97"/>
        <v>-5.2507240659311477E-2</v>
      </c>
      <c r="FP47" s="21">
        <f t="shared" si="98"/>
        <v>-4.1430014062691631E-2</v>
      </c>
      <c r="FQ47" s="21">
        <f t="shared" si="99"/>
        <v>-3.1255038292644761E-2</v>
      </c>
      <c r="FR47" s="21">
        <f t="shared" si="100"/>
        <v>-3.3863149956431526E-2</v>
      </c>
      <c r="FS47" s="21">
        <f t="shared" si="101"/>
        <v>-2.1488125108184507E-2</v>
      </c>
      <c r="FT47" s="21">
        <f t="shared" si="102"/>
        <v>-3.5124707979121574E-2</v>
      </c>
      <c r="FU47" s="21">
        <f t="shared" si="103"/>
        <v>-3.0673116692998909E-2</v>
      </c>
      <c r="FV47" s="21">
        <f t="shared" si="104"/>
        <v>-2.6149991459234242E-2</v>
      </c>
      <c r="FW47" s="21">
        <f t="shared" si="105"/>
        <v>-2.2428302522601404E-2</v>
      </c>
      <c r="FX47" s="21">
        <f t="shared" si="106"/>
        <v>-2.6050375736728408E-2</v>
      </c>
      <c r="FY47" s="21">
        <f t="shared" si="107"/>
        <v>-3.9013071134978601E-2</v>
      </c>
      <c r="FZ47" s="21">
        <f t="shared" si="108"/>
        <v>-3.6037463024062334E-2</v>
      </c>
      <c r="GA47" s="21">
        <f t="shared" si="109"/>
        <v>-3.232157355360965E-2</v>
      </c>
      <c r="GB47" s="21">
        <f t="shared" si="110"/>
        <v>-3.4728622938101278E-2</v>
      </c>
      <c r="GC47" s="21">
        <f t="shared" si="111"/>
        <v>-2.0811731657859097E-2</v>
      </c>
      <c r="GD47" s="21">
        <f t="shared" si="112"/>
        <v>-3.7232439352122941E-2</v>
      </c>
      <c r="GE47" s="21">
        <f t="shared" si="113"/>
        <v>-3.5886745081926429E-2</v>
      </c>
      <c r="GF47" s="21">
        <f t="shared" si="114"/>
        <v>-2.5599063085814427E-2</v>
      </c>
      <c r="GG47" s="21">
        <f t="shared" si="115"/>
        <v>-2.0981149786390024E-2</v>
      </c>
      <c r="GH47" s="21">
        <f t="shared" si="116"/>
        <v>-2.6432967474533248E-2</v>
      </c>
      <c r="GI47" s="21">
        <f t="shared" si="117"/>
        <v>-2.8128636919328282E-2</v>
      </c>
      <c r="GJ47" s="21">
        <f t="shared" si="118"/>
        <v>-4.367265003127771E-2</v>
      </c>
      <c r="GK47" s="21">
        <f t="shared" si="119"/>
        <v>-3.5321640020691381E-2</v>
      </c>
      <c r="GL47" s="21">
        <f t="shared" si="120"/>
        <v>-3.998389693800853E-2</v>
      </c>
      <c r="GM47" s="21">
        <f t="shared" si="121"/>
        <v>-3.9289127092700098E-2</v>
      </c>
      <c r="GN47" s="21">
        <f t="shared" si="122"/>
        <v>-3.4978616467600358E-2</v>
      </c>
      <c r="GO47" s="21">
        <f t="shared" si="123"/>
        <v>-4.5246713288277923E-2</v>
      </c>
      <c r="GP47" s="21">
        <f t="shared" si="124"/>
        <v>-4.5663976295583067E-2</v>
      </c>
      <c r="GQ47" s="21">
        <f t="shared" si="125"/>
        <v>-3.8433966316353887E-2</v>
      </c>
      <c r="GR47" s="21">
        <f t="shared" si="126"/>
        <v>-4.011433135355718E-2</v>
      </c>
      <c r="GS47" s="21">
        <f t="shared" si="127"/>
        <v>-2.7176983196720531E-2</v>
      </c>
      <c r="GT47" s="21">
        <f t="shared" si="128"/>
        <v>-1.9894344200739177E-2</v>
      </c>
      <c r="GU47" s="21">
        <f t="shared" si="129"/>
        <v>-3.0654656720767379E-2</v>
      </c>
      <c r="GV47" s="22">
        <f t="shared" si="130"/>
        <v>-3.6073918538925866E-2</v>
      </c>
      <c r="GW47" s="22">
        <f t="shared" si="130"/>
        <v>-3.4179316182765485E-2</v>
      </c>
      <c r="GX47" s="3">
        <f>CZ47-EY47</f>
        <v>1.7317929038293337E-3</v>
      </c>
      <c r="GY47" s="3">
        <f>DA47-EZ47</f>
        <v>-2.0138507430405021E-2</v>
      </c>
      <c r="GZ47" s="3">
        <f>DB47-FA47</f>
        <v>-2.285895584000476E-3</v>
      </c>
      <c r="HA47" s="3">
        <f>DC47-FB47</f>
        <v>-1.8140953283043992E-3</v>
      </c>
      <c r="HB47" s="3">
        <f>DD47-FC47</f>
        <v>2.1939427288271529E-2</v>
      </c>
      <c r="HC47" s="3">
        <f>DE47-FD47</f>
        <v>1.5360436595902978E-2</v>
      </c>
      <c r="HD47" s="3">
        <f>DF47-FE47</f>
        <v>-9.1333031508727541E-3</v>
      </c>
      <c r="HE47" s="3">
        <f>DG47-FF47</f>
        <v>-9.2685011172198295E-3</v>
      </c>
      <c r="HF47" s="3">
        <f>DH47-FG47</f>
        <v>-6.8992895910658034E-3</v>
      </c>
      <c r="HG47" s="3">
        <f>DI47-FH47</f>
        <v>-3.1259228213566179E-3</v>
      </c>
      <c r="HH47" s="3">
        <f>DJ47-FI47</f>
        <v>-9.3251790465266882E-3</v>
      </c>
      <c r="HI47" s="3">
        <f>DK47-FJ47</f>
        <v>1.070561679616162E-2</v>
      </c>
      <c r="HJ47" s="3">
        <f>DL47-FK47</f>
        <v>-7.335456515170577E-4</v>
      </c>
      <c r="HK47" s="3">
        <f>DM47-FL47</f>
        <v>-2.7439981088048841E-2</v>
      </c>
      <c r="HL47" s="3">
        <f>DN47-FM47</f>
        <v>1.2377761763186623E-2</v>
      </c>
      <c r="HM47" s="3">
        <f>DO47-FN47</f>
        <v>-1.8499037989263171E-2</v>
      </c>
      <c r="HN47" s="3">
        <f>DP47-FO47</f>
        <v>-6.2272295209298417E-2</v>
      </c>
      <c r="HO47" s="3">
        <f>DQ47-FP47</f>
        <v>4.9524575158137324E-3</v>
      </c>
      <c r="HP47" s="3">
        <f>DR47-FQ47</f>
        <v>-1.3296427170339069E-2</v>
      </c>
      <c r="HQ47" s="3">
        <f>DS47-FR47</f>
        <v>-1.9113986731998656E-2</v>
      </c>
      <c r="HR47" s="3">
        <f>DT47-FS47</f>
        <v>-4.5360158834565692E-3</v>
      </c>
      <c r="HS47" s="3">
        <f>DU47-FT47</f>
        <v>-5.5627805706039077E-3</v>
      </c>
      <c r="HT47" s="3">
        <f>DV47-FU47</f>
        <v>5.1545057020199736E-4</v>
      </c>
      <c r="HU47" s="3">
        <f>DW47-FV47</f>
        <v>-1.4264515078378674E-2</v>
      </c>
      <c r="HV47" s="3">
        <f>DX47-FW47</f>
        <v>-2.2160511348732551E-2</v>
      </c>
      <c r="HW47" s="3">
        <f>DY47-FX47</f>
        <v>-3.2421951680794495E-3</v>
      </c>
      <c r="HX47" s="3">
        <f>DZ47-FY47</f>
        <v>-3.9130901960551731E-3</v>
      </c>
      <c r="HY47" s="3">
        <f>EA47-FZ47</f>
        <v>1.9295225935648176E-2</v>
      </c>
      <c r="HZ47" s="3">
        <f>EB47-GA47</f>
        <v>-1.0874701809835297E-2</v>
      </c>
      <c r="IA47" s="3">
        <f>EC47-GB47</f>
        <v>-4.1524435635778567E-4</v>
      </c>
      <c r="IB47" s="3">
        <f>ED47-GC47</f>
        <v>6.5825051676614531E-3</v>
      </c>
      <c r="IC47" s="3">
        <f>EE47-GD47</f>
        <v>-9.7948947308297354E-3</v>
      </c>
      <c r="ID47" s="3">
        <f>EF47-GE47</f>
        <v>1.9860479883380654E-2</v>
      </c>
      <c r="IE47" s="3">
        <f>EG47-GF47</f>
        <v>1.7077344074274008E-2</v>
      </c>
      <c r="IF47" s="3">
        <f>EH47-GG47</f>
        <v>0.15631807274494705</v>
      </c>
      <c r="IG47" s="3">
        <f>EI47-GH47</f>
        <v>1.5606939509160006E-2</v>
      </c>
      <c r="IH47" s="3">
        <f>EJ47-GI47</f>
        <v>-1.8161793743948922E-2</v>
      </c>
      <c r="II47" s="3">
        <f>EK47-GJ47</f>
        <v>-5.2475321786507323E-3</v>
      </c>
      <c r="IJ47" s="3">
        <f>EL47-GK47</f>
        <v>-1.4756855984447981E-3</v>
      </c>
      <c r="IK47" s="3">
        <f>EM47-GL47</f>
        <v>-8.2033341413996139E-3</v>
      </c>
      <c r="IL47" s="3">
        <f>EN47-GM47</f>
        <v>5.6272376933880694E-3</v>
      </c>
      <c r="IM47" s="3">
        <f>EO47-GN47</f>
        <v>-5.7265522131937432E-3</v>
      </c>
      <c r="IN47" s="3">
        <f>EP47-GO47</f>
        <v>-2.7825631164839215E-3</v>
      </c>
      <c r="IO47" s="3">
        <f>EQ47-GP47</f>
        <v>-5.5320382921579675E-3</v>
      </c>
      <c r="IP47" s="3">
        <f>ER47-GQ47</f>
        <v>-1.7660320907091215E-3</v>
      </c>
      <c r="IQ47" s="3">
        <f>ES47-GR47</f>
        <v>-1.3072720148512636E-2</v>
      </c>
      <c r="IR47" s="3">
        <f>ET47-GS47</f>
        <v>7.527353568813025E-3</v>
      </c>
      <c r="IS47" s="3">
        <f>EU47-GT47</f>
        <v>3.1663764949001992E-2</v>
      </c>
      <c r="IT47" s="3">
        <f>EV47-GU47</f>
        <v>5.1313646255609496E-3</v>
      </c>
      <c r="IU47" s="3">
        <f>EW47-GV47</f>
        <v>-1.816868642462962E-2</v>
      </c>
      <c r="IV47" s="3">
        <f t="shared" si="7"/>
        <v>0</v>
      </c>
    </row>
    <row r="48" spans="1:256" x14ac:dyDescent="0.2">
      <c r="A48">
        <v>83.92</v>
      </c>
      <c r="B48">
        <v>17.533999999999999</v>
      </c>
      <c r="C48">
        <v>176.85</v>
      </c>
      <c r="D48">
        <v>97.94</v>
      </c>
      <c r="E48">
        <v>83.54</v>
      </c>
      <c r="F48">
        <v>185.16</v>
      </c>
      <c r="G48">
        <v>147.19999999999999</v>
      </c>
      <c r="H48">
        <v>84.83</v>
      </c>
      <c r="I48">
        <v>96.14</v>
      </c>
      <c r="J48">
        <v>7.0090000000000003</v>
      </c>
      <c r="K48">
        <v>86.64</v>
      </c>
      <c r="L48">
        <v>63.79</v>
      </c>
      <c r="M48">
        <v>63.2</v>
      </c>
      <c r="N48">
        <v>26.76</v>
      </c>
      <c r="O48">
        <v>24.91</v>
      </c>
      <c r="P48">
        <v>70.13</v>
      </c>
      <c r="Q48">
        <v>12.513999999999999</v>
      </c>
      <c r="R48">
        <v>77.88</v>
      </c>
      <c r="S48">
        <v>35.950000000000003</v>
      </c>
      <c r="T48">
        <v>12.96</v>
      </c>
      <c r="U48">
        <v>106.25</v>
      </c>
      <c r="V48">
        <v>4.6340000000000003</v>
      </c>
      <c r="W48">
        <v>12.635</v>
      </c>
      <c r="X48">
        <v>13.398</v>
      </c>
      <c r="Y48">
        <v>7.992</v>
      </c>
      <c r="Z48">
        <v>44.704999999999998</v>
      </c>
      <c r="AA48">
        <v>61.62</v>
      </c>
      <c r="AB48">
        <v>44.134999999999998</v>
      </c>
      <c r="AC48">
        <v>5.9779999999999998</v>
      </c>
      <c r="AD48">
        <v>14.736000000000001</v>
      </c>
      <c r="AE48">
        <v>3.0834999999999999</v>
      </c>
      <c r="AF48">
        <v>26.11</v>
      </c>
      <c r="AG48">
        <v>234.9</v>
      </c>
      <c r="AH48">
        <v>177.45</v>
      </c>
      <c r="AI48">
        <v>4.3810000000000002</v>
      </c>
      <c r="AJ48">
        <v>172.35</v>
      </c>
      <c r="AK48">
        <v>13.4</v>
      </c>
      <c r="AL48">
        <v>29.63</v>
      </c>
      <c r="AM48">
        <v>83.1</v>
      </c>
      <c r="AN48">
        <v>63.39</v>
      </c>
      <c r="AO48">
        <v>5.4829999999999997</v>
      </c>
      <c r="AP48">
        <v>82.86</v>
      </c>
      <c r="AQ48">
        <v>42.524999999999999</v>
      </c>
      <c r="AR48">
        <v>107.02</v>
      </c>
      <c r="AS48">
        <v>69.34</v>
      </c>
      <c r="AT48">
        <v>7.5220000000000002</v>
      </c>
      <c r="AU48">
        <v>187.35</v>
      </c>
      <c r="AV48">
        <v>43.725000000000001</v>
      </c>
      <c r="AW48">
        <v>21.29</v>
      </c>
      <c r="AX48" s="4">
        <v>163.19999999999999</v>
      </c>
      <c r="AY48" s="7">
        <v>3325.99</v>
      </c>
      <c r="AZ48" s="12">
        <f>(1+0.745/100)^(1/52)-1</f>
        <v>1.4274837634231652E-4</v>
      </c>
      <c r="BA48" s="2">
        <f t="shared" si="3"/>
        <v>-6.4332701527483493E-2</v>
      </c>
      <c r="BB48" s="2">
        <f t="shared" si="131"/>
        <v>-1.770308123249309E-2</v>
      </c>
      <c r="BC48" s="2">
        <f t="shared" si="132"/>
        <v>-1.8862690707350915E-2</v>
      </c>
      <c r="BD48" s="2">
        <f t="shared" si="133"/>
        <v>-6.2326471996170474E-2</v>
      </c>
      <c r="BE48" s="2">
        <f t="shared" si="134"/>
        <v>-5.0358076617028402E-2</v>
      </c>
      <c r="BF48" s="2">
        <f t="shared" si="135"/>
        <v>-7.5817319690541507E-2</v>
      </c>
      <c r="BG48" s="2">
        <f t="shared" si="136"/>
        <v>-6.9238065128043091E-2</v>
      </c>
      <c r="BH48" s="2">
        <f t="shared" si="137"/>
        <v>-6.1511229118265343E-2</v>
      </c>
      <c r="BI48" s="2">
        <f t="shared" si="138"/>
        <v>-5.7450980392156903E-2</v>
      </c>
      <c r="BJ48" s="2">
        <f t="shared" si="139"/>
        <v>-4.6913244492792994E-2</v>
      </c>
      <c r="BK48" s="2">
        <f t="shared" si="140"/>
        <v>-3.9254823685961449E-2</v>
      </c>
      <c r="BL48" s="2">
        <f t="shared" si="8"/>
        <v>-6.8759124087591217E-2</v>
      </c>
      <c r="BM48" s="2">
        <f t="shared" si="9"/>
        <v>-4.2424242424242364E-2</v>
      </c>
      <c r="BN48" s="2">
        <f t="shared" si="10"/>
        <v>-7.3727933541017587E-2</v>
      </c>
      <c r="BO48" s="2">
        <f t="shared" si="11"/>
        <v>-6.2300018821757952E-2</v>
      </c>
      <c r="BP48" s="2">
        <f t="shared" si="12"/>
        <v>-1.461289869326976E-2</v>
      </c>
      <c r="BQ48" s="2">
        <f t="shared" si="13"/>
        <v>-9.6853348729792232E-2</v>
      </c>
      <c r="BR48" s="2">
        <f t="shared" si="14"/>
        <v>-8.2469368520263875E-2</v>
      </c>
      <c r="BS48" s="2">
        <f t="shared" si="15"/>
        <v>-3.4380875637926245E-2</v>
      </c>
      <c r="BT48" s="2">
        <f t="shared" si="16"/>
        <v>-6.1209706628033267E-2</v>
      </c>
      <c r="BU48" s="2">
        <f t="shared" si="17"/>
        <v>-4.3223773075191319E-2</v>
      </c>
      <c r="BV48" s="2">
        <f t="shared" si="18"/>
        <v>-6.7605633802816811E-2</v>
      </c>
      <c r="BW48" s="2">
        <f t="shared" si="19"/>
        <v>-6.9244935543278041E-2</v>
      </c>
      <c r="BX48" s="2">
        <f t="shared" si="20"/>
        <v>-6.6211318650683082E-2</v>
      </c>
      <c r="BY48" s="2">
        <f t="shared" si="21"/>
        <v>-2.9508196721311442E-2</v>
      </c>
      <c r="BZ48" s="2">
        <f t="shared" si="22"/>
        <v>-3.09959900292619E-2</v>
      </c>
      <c r="CA48" s="2">
        <f t="shared" si="23"/>
        <v>-7.5884823035393012E-2</v>
      </c>
      <c r="CB48" s="2">
        <f t="shared" si="24"/>
        <v>-3.8976592270005384E-2</v>
      </c>
      <c r="CC48" s="2">
        <f t="shared" si="25"/>
        <v>-6.6229303342705492E-2</v>
      </c>
      <c r="CD48" s="2">
        <f t="shared" si="26"/>
        <v>-5.9123994381305112E-2</v>
      </c>
      <c r="CE48" s="2">
        <f t="shared" si="27"/>
        <v>-1.0271224522548583E-2</v>
      </c>
      <c r="CF48" s="2">
        <f t="shared" si="28"/>
        <v>-5.5696202531645533E-2</v>
      </c>
      <c r="CG48" s="2">
        <f t="shared" si="29"/>
        <v>-5.2440500201694218E-2</v>
      </c>
      <c r="CH48" s="2">
        <f t="shared" si="30"/>
        <v>-6.3341250989706999E-2</v>
      </c>
      <c r="CI48" s="2">
        <f t="shared" si="31"/>
        <v>-4.3181818181818876E-3</v>
      </c>
      <c r="CJ48" s="2">
        <f t="shared" si="32"/>
        <v>-4.5945197896484991E-2</v>
      </c>
      <c r="CK48" s="2">
        <f t="shared" si="33"/>
        <v>-5.3672316384180796E-2</v>
      </c>
      <c r="CL48" s="2">
        <f t="shared" si="34"/>
        <v>-7.3628263248397663E-2</v>
      </c>
      <c r="CM48" s="2">
        <f t="shared" si="35"/>
        <v>-4.196449158404425E-2</v>
      </c>
      <c r="CN48" s="2">
        <f t="shared" si="36"/>
        <v>-9.378127233738387E-2</v>
      </c>
      <c r="CO48" s="2">
        <f t="shared" si="37"/>
        <v>-6.3375469764263781E-2</v>
      </c>
      <c r="CP48" s="2">
        <f t="shared" si="38"/>
        <v>-5.8409090909090966E-2</v>
      </c>
      <c r="CQ48" s="2">
        <f t="shared" si="39"/>
        <v>-6.814944669661438E-2</v>
      </c>
      <c r="CR48" s="2">
        <f t="shared" si="40"/>
        <v>-6.8419220055710328E-2</v>
      </c>
      <c r="CS48" s="2">
        <f t="shared" si="41"/>
        <v>-4.2000552638850386E-2</v>
      </c>
      <c r="CT48" s="2">
        <f t="shared" si="42"/>
        <v>-6.5822155986090314E-2</v>
      </c>
      <c r="CU48" s="2">
        <f t="shared" si="43"/>
        <v>-6.8373943311785146E-2</v>
      </c>
      <c r="CV48" s="2">
        <f t="shared" si="44"/>
        <v>-6.3804731827427408E-2</v>
      </c>
      <c r="CW48" s="2">
        <f t="shared" si="45"/>
        <v>-6.0458958517210948E-2</v>
      </c>
      <c r="CX48" s="2">
        <f t="shared" si="46"/>
        <v>-5.1493665000581279E-2</v>
      </c>
      <c r="CY48" s="10">
        <f t="shared" si="4"/>
        <v>-5.5996117254376698E-2</v>
      </c>
      <c r="CZ48" s="3">
        <f t="shared" si="5"/>
        <v>-6.447544990382581E-2</v>
      </c>
      <c r="DA48" s="3">
        <f t="shared" si="141"/>
        <v>-1.7845829608835406E-2</v>
      </c>
      <c r="DB48" s="3">
        <f t="shared" si="142"/>
        <v>-1.9005439083693232E-2</v>
      </c>
      <c r="DC48" s="3">
        <f t="shared" si="143"/>
        <v>-6.246922037251279E-2</v>
      </c>
      <c r="DD48" s="3">
        <f t="shared" si="144"/>
        <v>-5.0500824993370719E-2</v>
      </c>
      <c r="DE48" s="3">
        <f t="shared" si="145"/>
        <v>-7.5960068066883824E-2</v>
      </c>
      <c r="DF48" s="3">
        <f t="shared" si="47"/>
        <v>-6.9380813504385408E-2</v>
      </c>
      <c r="DG48" s="3">
        <f t="shared" si="48"/>
        <v>-6.1653977494607659E-2</v>
      </c>
      <c r="DH48" s="3">
        <f t="shared" si="49"/>
        <v>-5.7593728768499219E-2</v>
      </c>
      <c r="DI48" s="3">
        <f t="shared" si="50"/>
        <v>-4.705599286913531E-2</v>
      </c>
      <c r="DJ48" s="3">
        <f t="shared" si="51"/>
        <v>-3.9397572062303765E-2</v>
      </c>
      <c r="DK48" s="3">
        <f t="shared" si="52"/>
        <v>-6.8901872463933533E-2</v>
      </c>
      <c r="DL48" s="3">
        <f t="shared" si="53"/>
        <v>-4.2566990800584681E-2</v>
      </c>
      <c r="DM48" s="3">
        <f t="shared" si="54"/>
        <v>-7.3870681917359904E-2</v>
      </c>
      <c r="DN48" s="3">
        <f t="shared" si="55"/>
        <v>-6.2442767198100269E-2</v>
      </c>
      <c r="DO48" s="3">
        <f t="shared" si="56"/>
        <v>-1.4755647069612077E-2</v>
      </c>
      <c r="DP48" s="3">
        <f t="shared" si="57"/>
        <v>-9.6996097106134549E-2</v>
      </c>
      <c r="DQ48" s="3">
        <f t="shared" si="58"/>
        <v>-8.2612116896606191E-2</v>
      </c>
      <c r="DR48" s="3">
        <f t="shared" si="59"/>
        <v>-3.4523624014268561E-2</v>
      </c>
      <c r="DS48" s="3">
        <f t="shared" si="60"/>
        <v>-6.1352455004375583E-2</v>
      </c>
      <c r="DT48" s="3">
        <f t="shared" si="61"/>
        <v>-4.3366521451533635E-2</v>
      </c>
      <c r="DU48" s="3">
        <f t="shared" si="62"/>
        <v>-6.7748382179159128E-2</v>
      </c>
      <c r="DV48" s="3">
        <f t="shared" si="63"/>
        <v>-6.9387683919620358E-2</v>
      </c>
      <c r="DW48" s="3">
        <f t="shared" si="64"/>
        <v>-6.6354067027025398E-2</v>
      </c>
      <c r="DX48" s="3">
        <f t="shared" si="65"/>
        <v>-2.9650945097653758E-2</v>
      </c>
      <c r="DY48" s="3">
        <f t="shared" si="66"/>
        <v>-3.1138738405604216E-2</v>
      </c>
      <c r="DZ48" s="3">
        <f t="shared" si="67"/>
        <v>-7.6027571411735329E-2</v>
      </c>
      <c r="EA48" s="3">
        <f t="shared" si="68"/>
        <v>-3.91193406463477E-2</v>
      </c>
      <c r="EB48" s="3">
        <f t="shared" si="69"/>
        <v>-6.6372051719047809E-2</v>
      </c>
      <c r="EC48" s="3">
        <f t="shared" si="70"/>
        <v>-5.9266742757647428E-2</v>
      </c>
      <c r="ED48" s="3">
        <f t="shared" si="71"/>
        <v>-1.04139728988909E-2</v>
      </c>
      <c r="EE48" s="3">
        <f t="shared" si="72"/>
        <v>-5.583895090798785E-2</v>
      </c>
      <c r="EF48" s="3">
        <f t="shared" si="73"/>
        <v>-5.2583248578036534E-2</v>
      </c>
      <c r="EG48" s="3">
        <f t="shared" si="74"/>
        <v>-6.3483999366049315E-2</v>
      </c>
      <c r="EH48" s="3">
        <f t="shared" si="75"/>
        <v>-4.4609301945242041E-3</v>
      </c>
      <c r="EI48" s="3">
        <f t="shared" si="76"/>
        <v>-4.6087946272827307E-2</v>
      </c>
      <c r="EJ48" s="3">
        <f t="shared" si="77"/>
        <v>-5.3815064760523112E-2</v>
      </c>
      <c r="EK48" s="3">
        <f t="shared" si="78"/>
        <v>-7.3771011624739979E-2</v>
      </c>
      <c r="EL48" s="3">
        <f t="shared" si="79"/>
        <v>-4.2107239960386567E-2</v>
      </c>
      <c r="EM48" s="3">
        <f t="shared" si="80"/>
        <v>-9.3924020713726186E-2</v>
      </c>
      <c r="EN48" s="3">
        <f t="shared" si="81"/>
        <v>-6.3518218140606097E-2</v>
      </c>
      <c r="EO48" s="3">
        <f t="shared" si="82"/>
        <v>-5.8551839285433283E-2</v>
      </c>
      <c r="EP48" s="3">
        <f t="shared" si="83"/>
        <v>-6.8292195072956696E-2</v>
      </c>
      <c r="EQ48" s="3">
        <f t="shared" si="84"/>
        <v>-6.8561968432052645E-2</v>
      </c>
      <c r="ER48" s="3">
        <f t="shared" si="85"/>
        <v>-4.2143301015192702E-2</v>
      </c>
      <c r="ES48" s="3">
        <f t="shared" si="86"/>
        <v>-6.596490436243263E-2</v>
      </c>
      <c r="ET48" s="3">
        <f t="shared" si="87"/>
        <v>-6.8516691688127462E-2</v>
      </c>
      <c r="EU48" s="3">
        <f t="shared" si="88"/>
        <v>-6.3947480203769724E-2</v>
      </c>
      <c r="EV48" s="3">
        <f t="shared" si="89"/>
        <v>-6.0601706893553264E-2</v>
      </c>
      <c r="EW48" s="18">
        <f t="shared" si="90"/>
        <v>-5.1636413376923596E-2</v>
      </c>
      <c r="EX48" s="11">
        <f t="shared" si="91"/>
        <v>-5.6138865630719015E-2</v>
      </c>
      <c r="EY48" s="21">
        <f t="shared" si="6"/>
        <v>-5.2456083402636723E-2</v>
      </c>
      <c r="EZ48" s="21">
        <f t="shared" si="146"/>
        <v>-1.9425989455133956E-2</v>
      </c>
      <c r="FA48" s="21">
        <f t="shared" si="147"/>
        <v>-3.6061731302672623E-2</v>
      </c>
      <c r="FB48" s="21">
        <f t="shared" si="148"/>
        <v>-6.4701237423875957E-2</v>
      </c>
      <c r="FC48" s="21">
        <f t="shared" si="149"/>
        <v>-6.9940655885713729E-2</v>
      </c>
      <c r="FD48" s="21">
        <f t="shared" si="150"/>
        <v>-5.5420115712403031E-2</v>
      </c>
      <c r="FE48" s="21">
        <f t="shared" si="151"/>
        <v>-6.5534872509744227E-2</v>
      </c>
      <c r="FF48" s="21">
        <f t="shared" si="152"/>
        <v>-6.8903924913777309E-2</v>
      </c>
      <c r="FG48" s="21">
        <f t="shared" si="153"/>
        <v>-6.5826693024749708E-2</v>
      </c>
      <c r="FH48" s="21">
        <f t="shared" si="154"/>
        <v>-5.4292216862969749E-2</v>
      </c>
      <c r="FI48" s="21">
        <f t="shared" si="155"/>
        <v>-4.9452784600387129E-2</v>
      </c>
      <c r="FJ48" s="21">
        <f t="shared" si="92"/>
        <v>-5.0463035068476263E-2</v>
      </c>
      <c r="FK48" s="21">
        <f t="shared" si="93"/>
        <v>-5.433040208469659E-2</v>
      </c>
      <c r="FL48" s="21">
        <f t="shared" si="94"/>
        <v>-6.7032589733039785E-2</v>
      </c>
      <c r="FM48" s="21">
        <f t="shared" si="95"/>
        <v>-4.1526609554743056E-2</v>
      </c>
      <c r="FN48" s="21">
        <f t="shared" si="96"/>
        <v>-4.9458609300120741E-2</v>
      </c>
      <c r="FO48" s="21">
        <f t="shared" si="97"/>
        <v>-8.3591577585847648E-2</v>
      </c>
      <c r="FP48" s="21">
        <f t="shared" si="98"/>
        <v>-6.9519127016185067E-2</v>
      </c>
      <c r="FQ48" s="21">
        <f t="shared" si="99"/>
        <v>-5.3305008168058186E-2</v>
      </c>
      <c r="FR48" s="21">
        <f t="shared" si="100"/>
        <v>-5.3448860689275061E-2</v>
      </c>
      <c r="FS48" s="21">
        <f t="shared" si="101"/>
        <v>-3.5078287498998155E-2</v>
      </c>
      <c r="FT48" s="21">
        <f t="shared" si="102"/>
        <v>-5.9958807166453083E-2</v>
      </c>
      <c r="FU48" s="21">
        <f t="shared" si="103"/>
        <v>-5.1674401622994012E-2</v>
      </c>
      <c r="FV48" s="21">
        <f t="shared" si="104"/>
        <v>-4.2675615770066573E-2</v>
      </c>
      <c r="FW48" s="21">
        <f t="shared" si="105"/>
        <v>-4.007774974197699E-2</v>
      </c>
      <c r="FX48" s="21">
        <f t="shared" si="106"/>
        <v>-4.3138267283849646E-2</v>
      </c>
      <c r="FY48" s="21">
        <f t="shared" si="107"/>
        <v>-6.2458508128022408E-2</v>
      </c>
      <c r="FZ48" s="21">
        <f t="shared" si="108"/>
        <v>-5.89670396677065E-2</v>
      </c>
      <c r="GA48" s="21">
        <f t="shared" si="109"/>
        <v>-5.2218572011467117E-2</v>
      </c>
      <c r="GB48" s="21">
        <f t="shared" si="110"/>
        <v>-5.7374134127118642E-2</v>
      </c>
      <c r="GC48" s="21">
        <f t="shared" si="111"/>
        <v>-3.6586377398720143E-2</v>
      </c>
      <c r="GD48" s="21">
        <f t="shared" si="112"/>
        <v>-5.8686294483277272E-2</v>
      </c>
      <c r="GE48" s="21">
        <f t="shared" si="113"/>
        <v>-6.2078794914066773E-2</v>
      </c>
      <c r="GF48" s="21">
        <f t="shared" si="114"/>
        <v>-4.2937524749420704E-2</v>
      </c>
      <c r="GG48" s="21">
        <f t="shared" si="115"/>
        <v>-3.4147672490879112E-2</v>
      </c>
      <c r="GH48" s="21">
        <f t="shared" si="116"/>
        <v>-4.37344355915502E-2</v>
      </c>
      <c r="GI48" s="21">
        <f t="shared" si="117"/>
        <v>-4.571286156995024E-2</v>
      </c>
      <c r="GJ48" s="21">
        <f t="shared" si="118"/>
        <v>-7.3164590929776951E-2</v>
      </c>
      <c r="GK48" s="21">
        <f t="shared" si="119"/>
        <v>-6.0936276915501325E-2</v>
      </c>
      <c r="GL48" s="21">
        <f t="shared" si="120"/>
        <v>-6.3127153563526536E-2</v>
      </c>
      <c r="GM48" s="21">
        <f t="shared" si="121"/>
        <v>-6.4281668624402516E-2</v>
      </c>
      <c r="GN48" s="21">
        <f t="shared" si="122"/>
        <v>-5.7117906530263052E-2</v>
      </c>
      <c r="GO48" s="21">
        <f t="shared" si="123"/>
        <v>-7.4065007206000025E-2</v>
      </c>
      <c r="GP48" s="21">
        <f t="shared" si="124"/>
        <v>-7.3289883866801575E-2</v>
      </c>
      <c r="GQ48" s="21">
        <f t="shared" si="125"/>
        <v>-6.41489933993485E-2</v>
      </c>
      <c r="GR48" s="21">
        <f t="shared" si="126"/>
        <v>-6.2932850442310423E-2</v>
      </c>
      <c r="GS48" s="21">
        <f t="shared" si="127"/>
        <v>-4.2848409707305343E-2</v>
      </c>
      <c r="GT48" s="21">
        <f t="shared" si="128"/>
        <v>-3.2199128928429535E-2</v>
      </c>
      <c r="GU48" s="21">
        <f t="shared" si="129"/>
        <v>-5.3637225899817689E-2</v>
      </c>
      <c r="GV48" s="22">
        <f t="shared" si="130"/>
        <v>-6.1665895639957051E-2</v>
      </c>
      <c r="GW48" s="22">
        <f t="shared" si="130"/>
        <v>-5.6138865630719015E-2</v>
      </c>
      <c r="GX48" s="3">
        <f>CZ48-EY48</f>
        <v>-1.2019366501189087E-2</v>
      </c>
      <c r="GY48" s="3">
        <f>DA48-EZ48</f>
        <v>1.5801598462985497E-3</v>
      </c>
      <c r="GZ48" s="3">
        <f>DB48-FA48</f>
        <v>1.7056292218979391E-2</v>
      </c>
      <c r="HA48" s="3">
        <f>DC48-FB48</f>
        <v>2.2320170513631665E-3</v>
      </c>
      <c r="HB48" s="3">
        <f>DD48-FC48</f>
        <v>1.943983089234301E-2</v>
      </c>
      <c r="HC48" s="3">
        <f>DE48-FD48</f>
        <v>-2.0539952354480792E-2</v>
      </c>
      <c r="HD48" s="3">
        <f>DF48-FE48</f>
        <v>-3.845940994641181E-3</v>
      </c>
      <c r="HE48" s="3">
        <f>DG48-FF48</f>
        <v>7.24994741916965E-3</v>
      </c>
      <c r="HF48" s="3">
        <f>DH48-FG48</f>
        <v>8.2329642562504884E-3</v>
      </c>
      <c r="HG48" s="3">
        <f>DI48-FH48</f>
        <v>7.2362239938344383E-3</v>
      </c>
      <c r="HH48" s="3">
        <f>DJ48-FI48</f>
        <v>1.0055212538083363E-2</v>
      </c>
      <c r="HI48" s="3">
        <f>DK48-FJ48</f>
        <v>-1.8438837395457271E-2</v>
      </c>
      <c r="HJ48" s="3">
        <f>DL48-FK48</f>
        <v>1.1763411284111909E-2</v>
      </c>
      <c r="HK48" s="3">
        <f>DM48-FL48</f>
        <v>-6.8380921843201187E-3</v>
      </c>
      <c r="HL48" s="3">
        <f>DN48-FM48</f>
        <v>-2.0916157643357212E-2</v>
      </c>
      <c r="HM48" s="3">
        <f>DO48-FN48</f>
        <v>3.4702962230508665E-2</v>
      </c>
      <c r="HN48" s="3">
        <f>DP48-FO48</f>
        <v>-1.3404519520286901E-2</v>
      </c>
      <c r="HO48" s="3">
        <f>DQ48-FP48</f>
        <v>-1.3092989880421124E-2</v>
      </c>
      <c r="HP48" s="3">
        <f>DR48-FQ48</f>
        <v>1.8781384153789625E-2</v>
      </c>
      <c r="HQ48" s="3">
        <f>DS48-FR48</f>
        <v>-7.903594315100522E-3</v>
      </c>
      <c r="HR48" s="3">
        <f>DT48-FS48</f>
        <v>-8.2882339525354801E-3</v>
      </c>
      <c r="HS48" s="3">
        <f>DU48-FT48</f>
        <v>-7.7895750127060445E-3</v>
      </c>
      <c r="HT48" s="3">
        <f>DV48-FU48</f>
        <v>-1.7713282296626345E-2</v>
      </c>
      <c r="HU48" s="3">
        <f>DW48-FV48</f>
        <v>-2.3678451256958825E-2</v>
      </c>
      <c r="HV48" s="3">
        <f>DX48-FW48</f>
        <v>1.0426804644323232E-2</v>
      </c>
      <c r="HW48" s="3">
        <f>DY48-FX48</f>
        <v>1.199952887824543E-2</v>
      </c>
      <c r="HX48" s="3">
        <f>DZ48-FY48</f>
        <v>-1.356906328371292E-2</v>
      </c>
      <c r="HY48" s="3">
        <f>EA48-FZ48</f>
        <v>1.98476990213588E-2</v>
      </c>
      <c r="HZ48" s="3">
        <f>EB48-GA48</f>
        <v>-1.4153479707580692E-2</v>
      </c>
      <c r="IA48" s="3">
        <f>EC48-GB48</f>
        <v>-1.8926086305287859E-3</v>
      </c>
      <c r="IB48" s="3">
        <f>ED48-GC48</f>
        <v>2.6172404499829244E-2</v>
      </c>
      <c r="IC48" s="3">
        <f>EE48-GD48</f>
        <v>2.8473435752894224E-3</v>
      </c>
      <c r="ID48" s="3">
        <f>EF48-GE48</f>
        <v>9.4955463360302389E-3</v>
      </c>
      <c r="IE48" s="3">
        <f>EG48-GF48</f>
        <v>-2.0546474616628611E-2</v>
      </c>
      <c r="IF48" s="3">
        <f>EH48-GG48</f>
        <v>2.9686742296354908E-2</v>
      </c>
      <c r="IG48" s="3">
        <f>EI48-GH48</f>
        <v>-2.3535106812771073E-3</v>
      </c>
      <c r="IH48" s="3">
        <f>EJ48-GI48</f>
        <v>-8.1022031905728722E-3</v>
      </c>
      <c r="II48" s="3">
        <f>EK48-GJ48</f>
        <v>-6.0642069496302797E-4</v>
      </c>
      <c r="IJ48" s="3">
        <f>EL48-GK48</f>
        <v>1.8829036955114759E-2</v>
      </c>
      <c r="IK48" s="3">
        <f>EM48-GL48</f>
        <v>-3.079686715019965E-2</v>
      </c>
      <c r="IL48" s="3">
        <f>EN48-GM48</f>
        <v>7.6345048379641844E-4</v>
      </c>
      <c r="IM48" s="3">
        <f>EO48-GN48</f>
        <v>-1.4339327551702308E-3</v>
      </c>
      <c r="IN48" s="3">
        <f>EP48-GO48</f>
        <v>5.7728121330433285E-3</v>
      </c>
      <c r="IO48" s="3">
        <f>EQ48-GP48</f>
        <v>4.7279154347489305E-3</v>
      </c>
      <c r="IP48" s="3">
        <f>ER48-GQ48</f>
        <v>2.2005692384155798E-2</v>
      </c>
      <c r="IQ48" s="3">
        <f>ES48-GR48</f>
        <v>-3.0320539201222074E-3</v>
      </c>
      <c r="IR48" s="3">
        <f>ET48-GS48</f>
        <v>-2.5668281980822119E-2</v>
      </c>
      <c r="IS48" s="3">
        <f>EU48-GT48</f>
        <v>-3.1748351275340189E-2</v>
      </c>
      <c r="IT48" s="3">
        <f>EV48-GU48</f>
        <v>-6.9644809937355751E-3</v>
      </c>
      <c r="IU48" s="3">
        <f>EW48-GV48</f>
        <v>1.0029482263033455E-2</v>
      </c>
      <c r="IV48" s="3">
        <f t="shared" si="7"/>
        <v>0</v>
      </c>
    </row>
    <row r="49" spans="1:256" x14ac:dyDescent="0.2">
      <c r="A49">
        <v>85.21</v>
      </c>
      <c r="B49">
        <v>17.788</v>
      </c>
      <c r="C49">
        <v>180.25</v>
      </c>
      <c r="D49">
        <v>102</v>
      </c>
      <c r="E49">
        <v>95.53</v>
      </c>
      <c r="F49">
        <v>190.6</v>
      </c>
      <c r="G49">
        <v>155.80000000000001</v>
      </c>
      <c r="H49">
        <v>86.74</v>
      </c>
      <c r="I49">
        <v>98.54</v>
      </c>
      <c r="J49">
        <v>7.0590000000000002</v>
      </c>
      <c r="K49">
        <v>88.12</v>
      </c>
      <c r="L49">
        <v>65.489999999999995</v>
      </c>
      <c r="M49">
        <v>64.650000000000006</v>
      </c>
      <c r="N49">
        <v>28.06</v>
      </c>
      <c r="O49">
        <v>25.22</v>
      </c>
      <c r="P49">
        <v>72.5</v>
      </c>
      <c r="Q49">
        <v>12.922000000000001</v>
      </c>
      <c r="R49">
        <v>83.02</v>
      </c>
      <c r="S49">
        <v>37.26</v>
      </c>
      <c r="T49">
        <v>13.16</v>
      </c>
      <c r="U49">
        <v>111</v>
      </c>
      <c r="V49">
        <v>4.8600000000000003</v>
      </c>
      <c r="W49">
        <v>12.65</v>
      </c>
      <c r="X49">
        <v>13.632</v>
      </c>
      <c r="Y49">
        <v>8.14</v>
      </c>
      <c r="Z49">
        <v>45.9</v>
      </c>
      <c r="AA49">
        <v>63.94</v>
      </c>
      <c r="AB49">
        <v>46.52</v>
      </c>
      <c r="AC49">
        <v>6.1219999999999999</v>
      </c>
      <c r="AD49">
        <v>14.744</v>
      </c>
      <c r="AE49">
        <v>3.1375000000000002</v>
      </c>
      <c r="AF49">
        <v>26.82</v>
      </c>
      <c r="AG49">
        <v>248.5</v>
      </c>
      <c r="AH49">
        <v>182.1</v>
      </c>
      <c r="AI49">
        <v>4.6580000000000004</v>
      </c>
      <c r="AJ49">
        <v>176.8</v>
      </c>
      <c r="AK49">
        <v>13.645</v>
      </c>
      <c r="AL49">
        <v>31.52</v>
      </c>
      <c r="AM49">
        <v>89.1</v>
      </c>
      <c r="AN49">
        <v>64.5</v>
      </c>
      <c r="AO49">
        <v>5.6150000000000002</v>
      </c>
      <c r="AP49">
        <v>84.31</v>
      </c>
      <c r="AQ49">
        <v>43.62</v>
      </c>
      <c r="AR49">
        <v>111.18</v>
      </c>
      <c r="AS49">
        <v>72.16</v>
      </c>
      <c r="AT49">
        <v>7.6360000000000001</v>
      </c>
      <c r="AU49">
        <v>188.85</v>
      </c>
      <c r="AV49">
        <v>43.965000000000003</v>
      </c>
      <c r="AW49">
        <v>20.86</v>
      </c>
      <c r="AX49" s="4">
        <v>167.28</v>
      </c>
      <c r="AY49" s="7">
        <v>3426.8</v>
      </c>
      <c r="AZ49" s="12">
        <f>(1+0.706/100)^(1/52)-1</f>
        <v>1.3530136165362805E-4</v>
      </c>
      <c r="BA49" s="2">
        <f t="shared" si="3"/>
        <v>1.537178265014294E-2</v>
      </c>
      <c r="BB49" s="2">
        <f t="shared" si="131"/>
        <v>1.4486141211360826E-2</v>
      </c>
      <c r="BC49" s="2">
        <f t="shared" si="132"/>
        <v>1.9225332202431389E-2</v>
      </c>
      <c r="BD49" s="2">
        <f t="shared" si="133"/>
        <v>4.1453951398815692E-2</v>
      </c>
      <c r="BE49" s="2">
        <f t="shared" si="134"/>
        <v>0.14352406033038068</v>
      </c>
      <c r="BF49" s="2">
        <f t="shared" si="135"/>
        <v>2.9379995679412296E-2</v>
      </c>
      <c r="BG49" s="2">
        <f t="shared" si="136"/>
        <v>5.8423913043478493E-2</v>
      </c>
      <c r="BH49" s="2">
        <f t="shared" si="137"/>
        <v>2.2515619474242632E-2</v>
      </c>
      <c r="BI49" s="2">
        <f t="shared" si="138"/>
        <v>2.4963594757645202E-2</v>
      </c>
      <c r="BJ49" s="2">
        <f t="shared" si="139"/>
        <v>7.1336852618062441E-3</v>
      </c>
      <c r="BK49" s="2">
        <f t="shared" si="140"/>
        <v>1.7082179132040576E-2</v>
      </c>
      <c r="BL49" s="2">
        <f t="shared" si="8"/>
        <v>2.6649945132465769E-2</v>
      </c>
      <c r="BM49" s="2">
        <f t="shared" si="9"/>
        <v>2.2943037974683556E-2</v>
      </c>
      <c r="BN49" s="2">
        <f t="shared" si="10"/>
        <v>4.8579970104633663E-2</v>
      </c>
      <c r="BO49" s="2">
        <f t="shared" si="11"/>
        <v>1.2444801284624551E-2</v>
      </c>
      <c r="BP49" s="2">
        <f t="shared" si="12"/>
        <v>3.3794381862255918E-2</v>
      </c>
      <c r="BQ49" s="2">
        <f t="shared" si="13"/>
        <v>3.2603484097810664E-2</v>
      </c>
      <c r="BR49" s="2">
        <f t="shared" si="14"/>
        <v>6.5998972778633869E-2</v>
      </c>
      <c r="BS49" s="2">
        <f t="shared" si="15"/>
        <v>3.6439499304589562E-2</v>
      </c>
      <c r="BT49" s="2">
        <f t="shared" si="16"/>
        <v>1.5432098765431945E-2</v>
      </c>
      <c r="BU49" s="2">
        <f t="shared" si="17"/>
        <v>4.4705882352941151E-2</v>
      </c>
      <c r="BV49" s="2">
        <f t="shared" si="18"/>
        <v>4.8769961156668096E-2</v>
      </c>
      <c r="BW49" s="2">
        <f t="shared" si="19"/>
        <v>1.1871784724970524E-3</v>
      </c>
      <c r="BX49" s="2">
        <f t="shared" si="20"/>
        <v>1.7465293327362241E-2</v>
      </c>
      <c r="BY49" s="2">
        <f t="shared" si="21"/>
        <v>1.8518518518518601E-2</v>
      </c>
      <c r="BZ49" s="2">
        <f t="shared" si="22"/>
        <v>2.6730790739290855E-2</v>
      </c>
      <c r="CA49" s="2">
        <f t="shared" si="23"/>
        <v>3.7650113599480672E-2</v>
      </c>
      <c r="CB49" s="2">
        <f t="shared" si="24"/>
        <v>5.4038744760394275E-2</v>
      </c>
      <c r="CC49" s="2">
        <f t="shared" si="25"/>
        <v>2.4088323854131843E-2</v>
      </c>
      <c r="CD49" s="2">
        <f t="shared" si="26"/>
        <v>5.4288816503800241E-4</v>
      </c>
      <c r="CE49" s="2">
        <f t="shared" si="27"/>
        <v>1.7512566888276293E-2</v>
      </c>
      <c r="CF49" s="2">
        <f t="shared" si="28"/>
        <v>2.7192646495595607E-2</v>
      </c>
      <c r="CG49" s="2">
        <f t="shared" si="29"/>
        <v>5.7896977437207342E-2</v>
      </c>
      <c r="CH49" s="2">
        <f t="shared" si="30"/>
        <v>2.6204564666103103E-2</v>
      </c>
      <c r="CI49" s="2">
        <f t="shared" si="31"/>
        <v>6.3227573613330312E-2</v>
      </c>
      <c r="CJ49" s="2">
        <f t="shared" si="32"/>
        <v>2.5819553234696979E-2</v>
      </c>
      <c r="CK49" s="2">
        <f t="shared" si="33"/>
        <v>1.8283582089552164E-2</v>
      </c>
      <c r="CL49" s="2">
        <f t="shared" si="34"/>
        <v>6.3786702666216666E-2</v>
      </c>
      <c r="CM49" s="2">
        <f t="shared" si="35"/>
        <v>7.2202166064981865E-2</v>
      </c>
      <c r="CN49" s="2">
        <f t="shared" si="36"/>
        <v>1.7510648367250248E-2</v>
      </c>
      <c r="CO49" s="2">
        <f t="shared" si="37"/>
        <v>2.4074411818347796E-2</v>
      </c>
      <c r="CP49" s="2">
        <f t="shared" si="38"/>
        <v>1.7499396572532078E-2</v>
      </c>
      <c r="CQ49" s="2">
        <f t="shared" si="39"/>
        <v>2.5749559082892448E-2</v>
      </c>
      <c r="CR49" s="2">
        <f t="shared" si="40"/>
        <v>3.8871239020743964E-2</v>
      </c>
      <c r="CS49" s="2">
        <f t="shared" si="41"/>
        <v>4.0669166426305026E-2</v>
      </c>
      <c r="CT49" s="2">
        <f t="shared" si="42"/>
        <v>1.5155543738367472E-2</v>
      </c>
      <c r="CU49" s="2">
        <f t="shared" si="43"/>
        <v>8.0064051240993361E-3</v>
      </c>
      <c r="CV49" s="2">
        <f t="shared" si="44"/>
        <v>5.4888507718697799E-3</v>
      </c>
      <c r="CW49" s="2">
        <f t="shared" si="45"/>
        <v>-2.0197275716298702E-2</v>
      </c>
      <c r="CX49" s="2">
        <f t="shared" si="46"/>
        <v>2.5000000000000133E-2</v>
      </c>
      <c r="CY49" s="10">
        <f t="shared" si="4"/>
        <v>3.0309772428660509E-2</v>
      </c>
      <c r="CZ49" s="3">
        <f t="shared" si="5"/>
        <v>1.5236481288489312E-2</v>
      </c>
      <c r="DA49" s="3">
        <f t="shared" si="141"/>
        <v>1.4350839849707198E-2</v>
      </c>
      <c r="DB49" s="3">
        <f t="shared" si="142"/>
        <v>1.9090030840777761E-2</v>
      </c>
      <c r="DC49" s="3">
        <f t="shared" si="143"/>
        <v>4.1318650037162064E-2</v>
      </c>
      <c r="DD49" s="3">
        <f t="shared" si="144"/>
        <v>0.14338875896872705</v>
      </c>
      <c r="DE49" s="3">
        <f t="shared" si="145"/>
        <v>2.9244694317758668E-2</v>
      </c>
      <c r="DF49" s="3">
        <f t="shared" si="47"/>
        <v>5.8288611681824865E-2</v>
      </c>
      <c r="DG49" s="3">
        <f t="shared" si="48"/>
        <v>2.2380318112589004E-2</v>
      </c>
      <c r="DH49" s="3">
        <f t="shared" si="49"/>
        <v>2.4828293395991574E-2</v>
      </c>
      <c r="DI49" s="3">
        <f t="shared" si="50"/>
        <v>6.998383900152616E-3</v>
      </c>
      <c r="DJ49" s="3">
        <f t="shared" si="51"/>
        <v>1.6946877770386948E-2</v>
      </c>
      <c r="DK49" s="3">
        <f t="shared" si="52"/>
        <v>2.6514643770812141E-2</v>
      </c>
      <c r="DL49" s="3">
        <f t="shared" si="53"/>
        <v>2.2807736613029927E-2</v>
      </c>
      <c r="DM49" s="3">
        <f t="shared" si="54"/>
        <v>4.8444668742980035E-2</v>
      </c>
      <c r="DN49" s="3">
        <f t="shared" si="55"/>
        <v>1.2309499922970923E-2</v>
      </c>
      <c r="DO49" s="3">
        <f t="shared" si="56"/>
        <v>3.365908050060229E-2</v>
      </c>
      <c r="DP49" s="3">
        <f t="shared" si="57"/>
        <v>3.2468182736157036E-2</v>
      </c>
      <c r="DQ49" s="3">
        <f t="shared" si="58"/>
        <v>6.5863671416980241E-2</v>
      </c>
      <c r="DR49" s="3">
        <f t="shared" si="59"/>
        <v>3.6304197942935934E-2</v>
      </c>
      <c r="DS49" s="3">
        <f t="shared" si="60"/>
        <v>1.5296797403778317E-2</v>
      </c>
      <c r="DT49" s="3">
        <f t="shared" si="61"/>
        <v>4.4570580991287523E-2</v>
      </c>
      <c r="DU49" s="3">
        <f t="shared" si="62"/>
        <v>4.8634659795014468E-2</v>
      </c>
      <c r="DV49" s="3">
        <f t="shared" si="63"/>
        <v>1.0518771108434244E-3</v>
      </c>
      <c r="DW49" s="3">
        <f t="shared" si="64"/>
        <v>1.7329991965708613E-2</v>
      </c>
      <c r="DX49" s="3">
        <f t="shared" si="65"/>
        <v>1.8383217156864973E-2</v>
      </c>
      <c r="DY49" s="3">
        <f t="shared" si="66"/>
        <v>2.6595489377637227E-2</v>
      </c>
      <c r="DZ49" s="3">
        <f t="shared" si="67"/>
        <v>3.7514812237827044E-2</v>
      </c>
      <c r="EA49" s="3">
        <f t="shared" si="68"/>
        <v>5.3903443398740647E-2</v>
      </c>
      <c r="EB49" s="3">
        <f t="shared" si="69"/>
        <v>2.3953022492478215E-2</v>
      </c>
      <c r="EC49" s="3">
        <f t="shared" si="70"/>
        <v>4.0758680338437436E-4</v>
      </c>
      <c r="ED49" s="3">
        <f t="shared" si="71"/>
        <v>1.7377265526622665E-2</v>
      </c>
      <c r="EE49" s="3">
        <f t="shared" si="72"/>
        <v>2.7057345133941979E-2</v>
      </c>
      <c r="EF49" s="3">
        <f t="shared" si="73"/>
        <v>5.7761676075553714E-2</v>
      </c>
      <c r="EG49" s="3">
        <f t="shared" si="74"/>
        <v>2.6069263304449475E-2</v>
      </c>
      <c r="EH49" s="3">
        <f t="shared" si="75"/>
        <v>6.3092272251676684E-2</v>
      </c>
      <c r="EI49" s="3">
        <f t="shared" si="76"/>
        <v>2.5684251873043351E-2</v>
      </c>
      <c r="EJ49" s="3">
        <f t="shared" si="77"/>
        <v>1.8148280727898536E-2</v>
      </c>
      <c r="EK49" s="3">
        <f t="shared" si="78"/>
        <v>6.3651401304563038E-2</v>
      </c>
      <c r="EL49" s="3">
        <f t="shared" si="79"/>
        <v>7.2066864703328237E-2</v>
      </c>
      <c r="EM49" s="3">
        <f t="shared" si="80"/>
        <v>1.737534700559662E-2</v>
      </c>
      <c r="EN49" s="3">
        <f t="shared" si="81"/>
        <v>2.3939110456694168E-2</v>
      </c>
      <c r="EO49" s="3">
        <f t="shared" si="82"/>
        <v>1.736409521087845E-2</v>
      </c>
      <c r="EP49" s="3">
        <f t="shared" si="83"/>
        <v>2.561425772123882E-2</v>
      </c>
      <c r="EQ49" s="3">
        <f t="shared" si="84"/>
        <v>3.8735937659090336E-2</v>
      </c>
      <c r="ER49" s="3">
        <f t="shared" si="85"/>
        <v>4.0533865064651398E-2</v>
      </c>
      <c r="ES49" s="3">
        <f t="shared" si="86"/>
        <v>1.5020242376713844E-2</v>
      </c>
      <c r="ET49" s="3">
        <f t="shared" si="87"/>
        <v>7.8711037624457081E-3</v>
      </c>
      <c r="EU49" s="3">
        <f t="shared" si="88"/>
        <v>5.3535494102161518E-3</v>
      </c>
      <c r="EV49" s="3">
        <f t="shared" si="89"/>
        <v>-2.033257707795233E-2</v>
      </c>
      <c r="EW49" s="18">
        <f t="shared" si="90"/>
        <v>2.4864698638346505E-2</v>
      </c>
      <c r="EX49" s="11">
        <f t="shared" si="91"/>
        <v>3.0174471067006881E-2</v>
      </c>
      <c r="EY49" s="21">
        <f t="shared" si="6"/>
        <v>2.4878194605906838E-2</v>
      </c>
      <c r="EZ49" s="21">
        <f t="shared" si="146"/>
        <v>9.7461871637658324E-3</v>
      </c>
      <c r="FA49" s="21">
        <f t="shared" si="147"/>
        <v>2.3546980972081511E-2</v>
      </c>
      <c r="FB49" s="21">
        <f t="shared" si="148"/>
        <v>3.7280238455045758E-2</v>
      </c>
      <c r="FC49" s="21">
        <f t="shared" si="149"/>
        <v>4.8372433848072681E-2</v>
      </c>
      <c r="FD49" s="21">
        <f t="shared" si="150"/>
        <v>3.3026282369012415E-2</v>
      </c>
      <c r="FE49" s="21">
        <f t="shared" si="151"/>
        <v>4.6019543077139929E-2</v>
      </c>
      <c r="FF49" s="21">
        <f t="shared" si="152"/>
        <v>3.5662751969321893E-2</v>
      </c>
      <c r="FG49" s="21">
        <f t="shared" si="153"/>
        <v>3.2280044817764836E-2</v>
      </c>
      <c r="FH49" s="21">
        <f t="shared" si="154"/>
        <v>2.6650491802226624E-2</v>
      </c>
      <c r="FI49" s="21">
        <f t="shared" si="155"/>
        <v>2.8100620654385795E-2</v>
      </c>
      <c r="FJ49" s="21">
        <f t="shared" si="92"/>
        <v>2.8710102001164528E-2</v>
      </c>
      <c r="FK49" s="21">
        <f t="shared" si="93"/>
        <v>3.0275242239954883E-2</v>
      </c>
      <c r="FL49" s="21">
        <f t="shared" si="94"/>
        <v>3.2646838389404506E-2</v>
      </c>
      <c r="FM49" s="21">
        <f t="shared" si="95"/>
        <v>2.0633939936550712E-2</v>
      </c>
      <c r="FN49" s="21">
        <f t="shared" si="96"/>
        <v>2.5827748831162779E-2</v>
      </c>
      <c r="FO49" s="21">
        <f t="shared" si="97"/>
        <v>3.8587287947101888E-2</v>
      </c>
      <c r="FP49" s="21">
        <f t="shared" si="98"/>
        <v>4.0886829610637984E-2</v>
      </c>
      <c r="FQ49" s="21">
        <f t="shared" si="99"/>
        <v>3.3363731486280995E-2</v>
      </c>
      <c r="FR49" s="21">
        <f t="shared" si="100"/>
        <v>2.3533959425266537E-2</v>
      </c>
      <c r="FS49" s="21">
        <f t="shared" si="101"/>
        <v>1.8338667388679935E-2</v>
      </c>
      <c r="FT49" s="21">
        <f t="shared" si="102"/>
        <v>3.765312106646547E-2</v>
      </c>
      <c r="FU49" s="21">
        <f t="shared" si="103"/>
        <v>3.0872418453793744E-2</v>
      </c>
      <c r="FV49" s="21">
        <f t="shared" si="104"/>
        <v>2.2279349661335938E-2</v>
      </c>
      <c r="FW49" s="21">
        <f t="shared" si="105"/>
        <v>2.9294469573600775E-2</v>
      </c>
      <c r="FX49" s="21">
        <f t="shared" si="106"/>
        <v>2.4026723512368658E-2</v>
      </c>
      <c r="FY49" s="21">
        <f t="shared" si="107"/>
        <v>2.9695199396905802E-2</v>
      </c>
      <c r="FZ49" s="21">
        <f t="shared" si="108"/>
        <v>3.1159047566911645E-2</v>
      </c>
      <c r="GA49" s="21">
        <f t="shared" si="109"/>
        <v>2.598778332553783E-2</v>
      </c>
      <c r="GB49" s="21">
        <f t="shared" si="110"/>
        <v>3.1635416664549824E-2</v>
      </c>
      <c r="GC49" s="21">
        <f t="shared" si="111"/>
        <v>2.5416821362043818E-2</v>
      </c>
      <c r="GD49" s="21">
        <f t="shared" si="112"/>
        <v>2.5639380129875058E-2</v>
      </c>
      <c r="GE49" s="21">
        <f t="shared" si="113"/>
        <v>4.0870640424909531E-2</v>
      </c>
      <c r="GF49" s="21">
        <f t="shared" si="114"/>
        <v>2.5212347038177752E-2</v>
      </c>
      <c r="GG49" s="21">
        <f t="shared" si="115"/>
        <v>1.7604140998023227E-2</v>
      </c>
      <c r="GH49" s="21">
        <f t="shared" si="116"/>
        <v>2.42700308246869E-2</v>
      </c>
      <c r="GI49" s="21">
        <f t="shared" si="117"/>
        <v>2.3402996496027874E-2</v>
      </c>
      <c r="GJ49" s="21">
        <f t="shared" si="118"/>
        <v>4.2755265744642397E-2</v>
      </c>
      <c r="GK49" s="21">
        <f t="shared" si="119"/>
        <v>3.9743601965062936E-2</v>
      </c>
      <c r="GL49" s="21">
        <f t="shared" si="120"/>
        <v>2.7838815758142357E-2</v>
      </c>
      <c r="GM49" s="21">
        <f t="shared" si="121"/>
        <v>3.3953026821899684E-2</v>
      </c>
      <c r="GN49" s="21">
        <f t="shared" si="122"/>
        <v>2.9901911520025116E-2</v>
      </c>
      <c r="GO49" s="21">
        <f t="shared" si="123"/>
        <v>3.9207039284288127E-2</v>
      </c>
      <c r="GP49" s="21">
        <f t="shared" si="124"/>
        <v>3.5295416001318199E-2</v>
      </c>
      <c r="GQ49" s="21">
        <f t="shared" si="125"/>
        <v>3.6925475185092302E-2</v>
      </c>
      <c r="GR49" s="21">
        <f t="shared" si="126"/>
        <v>2.675671835868295E-2</v>
      </c>
      <c r="GS49" s="21">
        <f t="shared" si="127"/>
        <v>1.8749079628607782E-2</v>
      </c>
      <c r="GT49" s="21">
        <f t="shared" si="128"/>
        <v>1.6165571345197912E-2</v>
      </c>
      <c r="GU49" s="21">
        <f t="shared" si="129"/>
        <v>3.6697151698945579E-2</v>
      </c>
      <c r="GV49" s="22">
        <f t="shared" si="130"/>
        <v>3.8924917551233083E-2</v>
      </c>
      <c r="GW49" s="22">
        <f t="shared" si="130"/>
        <v>3.0174471067006881E-2</v>
      </c>
      <c r="GX49" s="3">
        <f>CZ49-EY49</f>
        <v>-9.641713317417526E-3</v>
      </c>
      <c r="GY49" s="3">
        <f>DA49-EZ49</f>
        <v>4.6046526859413652E-3</v>
      </c>
      <c r="GZ49" s="3">
        <f>DB49-FA49</f>
        <v>-4.4569501313037503E-3</v>
      </c>
      <c r="HA49" s="3">
        <f>DC49-FB49</f>
        <v>4.0384115821163052E-3</v>
      </c>
      <c r="HB49" s="3">
        <f>DD49-FC49</f>
        <v>9.501632512065436E-2</v>
      </c>
      <c r="HC49" s="3">
        <f>DE49-FD49</f>
        <v>-3.7815880512537467E-3</v>
      </c>
      <c r="HD49" s="3">
        <f>DF49-FE49</f>
        <v>1.2269068604684935E-2</v>
      </c>
      <c r="HE49" s="3">
        <f>DG49-FF49</f>
        <v>-1.3282433856732889E-2</v>
      </c>
      <c r="HF49" s="3">
        <f>DH49-FG49</f>
        <v>-7.4517514217732617E-3</v>
      </c>
      <c r="HG49" s="3">
        <f>DI49-FH49</f>
        <v>-1.9652107902074008E-2</v>
      </c>
      <c r="HH49" s="3">
        <f>DJ49-FI49</f>
        <v>-1.1153742883998848E-2</v>
      </c>
      <c r="HI49" s="3">
        <f>DK49-FJ49</f>
        <v>-2.1954582303523873E-3</v>
      </c>
      <c r="HJ49" s="3">
        <f>DL49-FK49</f>
        <v>-7.4675056269249557E-3</v>
      </c>
      <c r="HK49" s="3">
        <f>DM49-FL49</f>
        <v>1.5797830353575529E-2</v>
      </c>
      <c r="HL49" s="3">
        <f>DN49-FM49</f>
        <v>-8.324440013579789E-3</v>
      </c>
      <c r="HM49" s="3">
        <f>DO49-FN49</f>
        <v>7.8313316694395112E-3</v>
      </c>
      <c r="HN49" s="3">
        <f>DP49-FO49</f>
        <v>-6.1191052109448515E-3</v>
      </c>
      <c r="HO49" s="3">
        <f>DQ49-FP49</f>
        <v>2.4976841806342256E-2</v>
      </c>
      <c r="HP49" s="3">
        <f>DR49-FQ49</f>
        <v>2.9404664566549388E-3</v>
      </c>
      <c r="HQ49" s="3">
        <f>DS49-FR49</f>
        <v>-8.2371620214882202E-3</v>
      </c>
      <c r="HR49" s="3">
        <f>DT49-FS49</f>
        <v>2.6231913602607588E-2</v>
      </c>
      <c r="HS49" s="3">
        <f>DU49-FT49</f>
        <v>1.0981538728548998E-2</v>
      </c>
      <c r="HT49" s="3">
        <f>DV49-FU49</f>
        <v>-2.982054134295032E-2</v>
      </c>
      <c r="HU49" s="3">
        <f>DW49-FV49</f>
        <v>-4.9493576956273246E-3</v>
      </c>
      <c r="HV49" s="3">
        <f>DX49-FW49</f>
        <v>-1.0911252416735802E-2</v>
      </c>
      <c r="HW49" s="3">
        <f>DY49-FX49</f>
        <v>2.5687658652685692E-3</v>
      </c>
      <c r="HX49" s="3">
        <f>DZ49-FY49</f>
        <v>7.8196128409212425E-3</v>
      </c>
      <c r="HY49" s="3">
        <f>EA49-FZ49</f>
        <v>2.2744395831829002E-2</v>
      </c>
      <c r="HZ49" s="3">
        <f>EB49-GA49</f>
        <v>-2.0347608330596144E-3</v>
      </c>
      <c r="IA49" s="3">
        <f>EC49-GB49</f>
        <v>-3.122782986116545E-2</v>
      </c>
      <c r="IB49" s="3">
        <f>ED49-GC49</f>
        <v>-8.0395558354211527E-3</v>
      </c>
      <c r="IC49" s="3">
        <f>EE49-GD49</f>
        <v>1.4179650040669206E-3</v>
      </c>
      <c r="ID49" s="3">
        <f>EF49-GE49</f>
        <v>1.6891035650644183E-2</v>
      </c>
      <c r="IE49" s="3">
        <f>EG49-GF49</f>
        <v>8.5691626627172265E-4</v>
      </c>
      <c r="IF49" s="3">
        <f>EH49-GG49</f>
        <v>4.548813125365346E-2</v>
      </c>
      <c r="IG49" s="3">
        <f>EI49-GH49</f>
        <v>1.414221048356451E-3</v>
      </c>
      <c r="IH49" s="3">
        <f>EJ49-GI49</f>
        <v>-5.254715768129338E-3</v>
      </c>
      <c r="II49" s="3">
        <f>EK49-GJ49</f>
        <v>2.0896135559920641E-2</v>
      </c>
      <c r="IJ49" s="3">
        <f>EL49-GK49</f>
        <v>3.2323262738265301E-2</v>
      </c>
      <c r="IK49" s="3">
        <f>EM49-GL49</f>
        <v>-1.0463468752545738E-2</v>
      </c>
      <c r="IL49" s="3">
        <f>EN49-GM49</f>
        <v>-1.0013916365205516E-2</v>
      </c>
      <c r="IM49" s="3">
        <f>EO49-GN49</f>
        <v>-1.2537816309146667E-2</v>
      </c>
      <c r="IN49" s="3">
        <f>EP49-GO49</f>
        <v>-1.3592781563049307E-2</v>
      </c>
      <c r="IO49" s="3">
        <f>EQ49-GP49</f>
        <v>3.4405216577721373E-3</v>
      </c>
      <c r="IP49" s="3">
        <f>ER49-GQ49</f>
        <v>3.6083898795590957E-3</v>
      </c>
      <c r="IQ49" s="3">
        <f>ES49-GR49</f>
        <v>-1.1736475981969106E-2</v>
      </c>
      <c r="IR49" s="3">
        <f>ET49-GS49</f>
        <v>-1.0877975866162074E-2</v>
      </c>
      <c r="IS49" s="3">
        <f>EU49-GT49</f>
        <v>-1.081202193498176E-2</v>
      </c>
      <c r="IT49" s="3">
        <f>EV49-GU49</f>
        <v>-5.7029728776897909E-2</v>
      </c>
      <c r="IU49" s="3">
        <f>EW49-GV49</f>
        <v>-1.4060218912886578E-2</v>
      </c>
      <c r="IV49" s="3">
        <f t="shared" si="7"/>
        <v>0</v>
      </c>
    </row>
    <row r="50" spans="1:256" x14ac:dyDescent="0.2">
      <c r="A50">
        <v>86.61</v>
      </c>
      <c r="B50">
        <v>17.62</v>
      </c>
      <c r="C50">
        <v>181.8</v>
      </c>
      <c r="D50">
        <v>102.85</v>
      </c>
      <c r="E50">
        <v>98.3</v>
      </c>
      <c r="F50">
        <v>191.5</v>
      </c>
      <c r="G50">
        <v>158.55000000000001</v>
      </c>
      <c r="H50">
        <v>88.07</v>
      </c>
      <c r="I50">
        <v>97.92</v>
      </c>
      <c r="J50">
        <v>6.91</v>
      </c>
      <c r="K50">
        <v>87.05</v>
      </c>
      <c r="L50">
        <v>65.819999999999993</v>
      </c>
      <c r="M50">
        <v>64.89</v>
      </c>
      <c r="N50">
        <v>28</v>
      </c>
      <c r="O50">
        <v>25.48</v>
      </c>
      <c r="P50">
        <v>70.41</v>
      </c>
      <c r="Q50">
        <v>13.295999999999999</v>
      </c>
      <c r="R50">
        <v>82.9</v>
      </c>
      <c r="S50">
        <v>37.43</v>
      </c>
      <c r="T50">
        <v>13.395</v>
      </c>
      <c r="U50">
        <v>109.85</v>
      </c>
      <c r="V50">
        <v>4.835</v>
      </c>
      <c r="W50">
        <v>12.975</v>
      </c>
      <c r="X50">
        <v>13.79</v>
      </c>
      <c r="Y50">
        <v>8.6839999999999993</v>
      </c>
      <c r="Z50">
        <v>47.07</v>
      </c>
      <c r="AA50">
        <v>63.48</v>
      </c>
      <c r="AB50">
        <v>46.534999999999997</v>
      </c>
      <c r="AC50">
        <v>6.1040000000000001</v>
      </c>
      <c r="AD50">
        <v>14.736000000000001</v>
      </c>
      <c r="AE50">
        <v>3.0830000000000002</v>
      </c>
      <c r="AF50">
        <v>25</v>
      </c>
      <c r="AG50">
        <v>246.75</v>
      </c>
      <c r="AH50">
        <v>183.55</v>
      </c>
      <c r="AI50">
        <v>4.6850000000000005</v>
      </c>
      <c r="AJ50">
        <v>178.7</v>
      </c>
      <c r="AK50">
        <v>14.015000000000001</v>
      </c>
      <c r="AL50">
        <v>31.5</v>
      </c>
      <c r="AM50">
        <v>90.3</v>
      </c>
      <c r="AN50">
        <v>65.05</v>
      </c>
      <c r="AO50">
        <v>5.6530000000000005</v>
      </c>
      <c r="AP50">
        <v>84.52</v>
      </c>
      <c r="AQ50">
        <v>45.375</v>
      </c>
      <c r="AR50">
        <v>110.72</v>
      </c>
      <c r="AS50">
        <v>72</v>
      </c>
      <c r="AT50">
        <v>8.0210000000000008</v>
      </c>
      <c r="AU50">
        <v>192.55</v>
      </c>
      <c r="AV50">
        <v>43.484999999999999</v>
      </c>
      <c r="AW50">
        <v>20.9</v>
      </c>
      <c r="AX50" s="4">
        <v>162.6</v>
      </c>
      <c r="AY50" s="7">
        <v>3441.46</v>
      </c>
      <c r="AZ50" s="12">
        <f>(1+0.653/100)^(1/52)-1</f>
        <v>1.2517652455867889E-4</v>
      </c>
      <c r="BA50" s="2">
        <f t="shared" si="3"/>
        <v>1.6429996479286446E-2</v>
      </c>
      <c r="BB50" s="2">
        <f t="shared" si="131"/>
        <v>-9.4445693726107338E-3</v>
      </c>
      <c r="BC50" s="2">
        <f t="shared" si="132"/>
        <v>8.5991678224688339E-3</v>
      </c>
      <c r="BD50" s="2">
        <f t="shared" si="133"/>
        <v>8.3333333333333037E-3</v>
      </c>
      <c r="BE50" s="2">
        <f t="shared" si="134"/>
        <v>2.8996126871139838E-2</v>
      </c>
      <c r="BF50" s="2">
        <f t="shared" si="135"/>
        <v>4.7219307450157011E-3</v>
      </c>
      <c r="BG50" s="2">
        <f t="shared" si="136"/>
        <v>1.7650834403080795E-2</v>
      </c>
      <c r="BH50" s="2">
        <f t="shared" si="137"/>
        <v>1.5333179617246895E-2</v>
      </c>
      <c r="BI50" s="2">
        <f t="shared" si="138"/>
        <v>-6.2918611731277441E-3</v>
      </c>
      <c r="BJ50" s="2">
        <f t="shared" si="139"/>
        <v>-2.1107805638192367E-2</v>
      </c>
      <c r="BK50" s="2">
        <f t="shared" si="140"/>
        <v>-1.2142532909668713E-2</v>
      </c>
      <c r="BL50" s="2">
        <f t="shared" si="8"/>
        <v>5.0389372423269574E-3</v>
      </c>
      <c r="BM50" s="2">
        <f t="shared" si="9"/>
        <v>3.7122969837586339E-3</v>
      </c>
      <c r="BN50" s="2">
        <f t="shared" si="10"/>
        <v>-2.1382751247326359E-3</v>
      </c>
      <c r="BO50" s="2">
        <f t="shared" si="11"/>
        <v>1.0309278350515427E-2</v>
      </c>
      <c r="BP50" s="2">
        <f t="shared" si="12"/>
        <v>-2.8827586206896627E-2</v>
      </c>
      <c r="BQ50" s="2">
        <f t="shared" si="13"/>
        <v>2.8942888097817532E-2</v>
      </c>
      <c r="BR50" s="2">
        <f t="shared" si="14"/>
        <v>-1.4454348349793866E-3</v>
      </c>
      <c r="BS50" s="2">
        <f t="shared" si="15"/>
        <v>4.5625335480408147E-3</v>
      </c>
      <c r="BT50" s="2">
        <f t="shared" si="16"/>
        <v>1.7857142857142794E-2</v>
      </c>
      <c r="BU50" s="2">
        <f t="shared" si="17"/>
        <v>-1.0360360360360366E-2</v>
      </c>
      <c r="BV50" s="2">
        <f t="shared" si="18"/>
        <v>-5.1440329218107594E-3</v>
      </c>
      <c r="BW50" s="2">
        <f t="shared" si="19"/>
        <v>2.5691699604742935E-2</v>
      </c>
      <c r="BX50" s="2">
        <f t="shared" si="20"/>
        <v>1.1590375586854496E-2</v>
      </c>
      <c r="BY50" s="2">
        <f t="shared" si="21"/>
        <v>6.6830466830466673E-2</v>
      </c>
      <c r="BZ50" s="2">
        <f t="shared" si="22"/>
        <v>2.5490196078431504E-2</v>
      </c>
      <c r="CA50" s="2">
        <f t="shared" si="23"/>
        <v>-7.1942446043166131E-3</v>
      </c>
      <c r="CB50" s="2">
        <f t="shared" si="24"/>
        <v>3.2244196044706186E-4</v>
      </c>
      <c r="CC50" s="2">
        <f t="shared" si="25"/>
        <v>-2.9402156158118142E-3</v>
      </c>
      <c r="CD50" s="2">
        <f t="shared" si="26"/>
        <v>-5.4259359739550206E-4</v>
      </c>
      <c r="CE50" s="2">
        <f t="shared" si="27"/>
        <v>-1.7370517928286811E-2</v>
      </c>
      <c r="CF50" s="2">
        <f t="shared" si="28"/>
        <v>-6.785980611483966E-2</v>
      </c>
      <c r="CG50" s="2">
        <f t="shared" si="29"/>
        <v>-7.0422535211267512E-3</v>
      </c>
      <c r="CH50" s="2">
        <f t="shared" si="30"/>
        <v>7.9626578802856063E-3</v>
      </c>
      <c r="CI50" s="2">
        <f t="shared" si="31"/>
        <v>5.7964791756117684E-3</v>
      </c>
      <c r="CJ50" s="2">
        <f t="shared" si="32"/>
        <v>1.0746606334841591E-2</v>
      </c>
      <c r="CK50" s="2">
        <f t="shared" si="33"/>
        <v>2.7116159765481873E-2</v>
      </c>
      <c r="CL50" s="2">
        <f t="shared" si="34"/>
        <v>-6.3451776649747771E-4</v>
      </c>
      <c r="CM50" s="2">
        <f t="shared" si="35"/>
        <v>1.3468013468013407E-2</v>
      </c>
      <c r="CN50" s="2">
        <f t="shared" si="36"/>
        <v>8.5271317829456184E-3</v>
      </c>
      <c r="CO50" s="2">
        <f t="shared" si="37"/>
        <v>6.7675868210150814E-3</v>
      </c>
      <c r="CP50" s="2">
        <f t="shared" si="38"/>
        <v>2.4908077333649636E-3</v>
      </c>
      <c r="CQ50" s="2">
        <f t="shared" si="39"/>
        <v>4.0233837689133578E-2</v>
      </c>
      <c r="CR50" s="2">
        <f t="shared" si="40"/>
        <v>-4.1374347904300501E-3</v>
      </c>
      <c r="CS50" s="2">
        <f t="shared" si="41"/>
        <v>-2.2172949002217113E-3</v>
      </c>
      <c r="CT50" s="2">
        <f t="shared" si="42"/>
        <v>5.0419067574646537E-2</v>
      </c>
      <c r="CU50" s="2">
        <f t="shared" si="43"/>
        <v>1.9592268996558193E-2</v>
      </c>
      <c r="CV50" s="2">
        <f t="shared" si="44"/>
        <v>-1.0917775503241356E-2</v>
      </c>
      <c r="CW50" s="2">
        <f t="shared" si="45"/>
        <v>1.9175455417066445E-3</v>
      </c>
      <c r="CX50" s="2">
        <f t="shared" si="46"/>
        <v>-2.7977044476327206E-2</v>
      </c>
      <c r="CY50" s="10">
        <f t="shared" si="4"/>
        <v>4.2780436558889079E-3</v>
      </c>
      <c r="CZ50" s="3">
        <f t="shared" si="5"/>
        <v>1.6304819954727767E-2</v>
      </c>
      <c r="DA50" s="3">
        <f t="shared" si="141"/>
        <v>-9.5697458971694127E-3</v>
      </c>
      <c r="DB50" s="3">
        <f t="shared" si="142"/>
        <v>8.473991297910155E-3</v>
      </c>
      <c r="DC50" s="3">
        <f t="shared" si="143"/>
        <v>8.2081568087746248E-3</v>
      </c>
      <c r="DD50" s="3">
        <f t="shared" si="144"/>
        <v>2.8870950346581159E-2</v>
      </c>
      <c r="DE50" s="3">
        <f t="shared" si="145"/>
        <v>4.5967542204570222E-3</v>
      </c>
      <c r="DF50" s="3">
        <f t="shared" si="47"/>
        <v>1.7525657878522116E-2</v>
      </c>
      <c r="DG50" s="3">
        <f t="shared" si="48"/>
        <v>1.5208003092688216E-2</v>
      </c>
      <c r="DH50" s="3">
        <f t="shared" si="49"/>
        <v>-6.417037697686423E-3</v>
      </c>
      <c r="DI50" s="3">
        <f t="shared" si="50"/>
        <v>-2.1232982162751046E-2</v>
      </c>
      <c r="DJ50" s="3">
        <f t="shared" si="51"/>
        <v>-1.2267709434227392E-2</v>
      </c>
      <c r="DK50" s="3">
        <f t="shared" si="52"/>
        <v>4.9137607177682785E-3</v>
      </c>
      <c r="DL50" s="3">
        <f t="shared" si="53"/>
        <v>3.587120459199955E-3</v>
      </c>
      <c r="DM50" s="3">
        <f t="shared" si="54"/>
        <v>-2.2634516492913148E-3</v>
      </c>
      <c r="DN50" s="3">
        <f t="shared" si="55"/>
        <v>1.0184101825956748E-2</v>
      </c>
      <c r="DO50" s="3">
        <f t="shared" si="56"/>
        <v>-2.8952762731455306E-2</v>
      </c>
      <c r="DP50" s="3">
        <f t="shared" si="57"/>
        <v>2.8817711573258853E-2</v>
      </c>
      <c r="DQ50" s="3">
        <f t="shared" si="58"/>
        <v>-1.5706113595380655E-3</v>
      </c>
      <c r="DR50" s="3">
        <f t="shared" si="59"/>
        <v>4.4373570234821358E-3</v>
      </c>
      <c r="DS50" s="3">
        <f t="shared" si="60"/>
        <v>1.7731966332584115E-2</v>
      </c>
      <c r="DT50" s="3">
        <f t="shared" si="61"/>
        <v>-1.0485536884919044E-2</v>
      </c>
      <c r="DU50" s="3">
        <f t="shared" si="62"/>
        <v>-5.2692094463694383E-3</v>
      </c>
      <c r="DV50" s="3">
        <f t="shared" si="63"/>
        <v>2.5566523080184256E-2</v>
      </c>
      <c r="DW50" s="3">
        <f t="shared" si="64"/>
        <v>1.1465199062295817E-2</v>
      </c>
      <c r="DX50" s="3">
        <f t="shared" si="65"/>
        <v>6.6705290305907994E-2</v>
      </c>
      <c r="DY50" s="3">
        <f t="shared" si="66"/>
        <v>2.5365019553872825E-2</v>
      </c>
      <c r="DZ50" s="3">
        <f t="shared" si="67"/>
        <v>-7.3194211288752919E-3</v>
      </c>
      <c r="EA50" s="3">
        <f t="shared" si="68"/>
        <v>1.9726543588838297E-4</v>
      </c>
      <c r="EB50" s="3">
        <f t="shared" si="69"/>
        <v>-3.0653921403704931E-3</v>
      </c>
      <c r="EC50" s="3">
        <f t="shared" si="70"/>
        <v>-6.6777012195418095E-4</v>
      </c>
      <c r="ED50" s="3">
        <f t="shared" si="71"/>
        <v>-1.7495694452845489E-2</v>
      </c>
      <c r="EE50" s="3">
        <f t="shared" si="72"/>
        <v>-6.7984982639398339E-2</v>
      </c>
      <c r="EF50" s="3">
        <f t="shared" si="73"/>
        <v>-7.1674300456854301E-3</v>
      </c>
      <c r="EG50" s="3">
        <f t="shared" si="74"/>
        <v>7.8374813557269274E-3</v>
      </c>
      <c r="EH50" s="3">
        <f t="shared" si="75"/>
        <v>5.6713026510530895E-3</v>
      </c>
      <c r="EI50" s="3">
        <f t="shared" si="76"/>
        <v>1.0621429810282912E-2</v>
      </c>
      <c r="EJ50" s="3">
        <f t="shared" si="77"/>
        <v>2.6990983240923194E-2</v>
      </c>
      <c r="EK50" s="3">
        <f t="shared" si="78"/>
        <v>-7.596942910561566E-4</v>
      </c>
      <c r="EL50" s="3">
        <f t="shared" si="79"/>
        <v>1.3342836943454728E-2</v>
      </c>
      <c r="EM50" s="3">
        <f t="shared" si="80"/>
        <v>8.4019552583869395E-3</v>
      </c>
      <c r="EN50" s="3">
        <f t="shared" si="81"/>
        <v>6.6424102964564025E-3</v>
      </c>
      <c r="EO50" s="3">
        <f t="shared" si="82"/>
        <v>2.3656312088062847E-3</v>
      </c>
      <c r="EP50" s="3">
        <f t="shared" si="83"/>
        <v>4.0108661164574899E-2</v>
      </c>
      <c r="EQ50" s="3">
        <f t="shared" si="84"/>
        <v>-4.262611314988729E-3</v>
      </c>
      <c r="ER50" s="3">
        <f t="shared" si="85"/>
        <v>-2.3424714247803902E-3</v>
      </c>
      <c r="ES50" s="3">
        <f t="shared" si="86"/>
        <v>5.0293891050087858E-2</v>
      </c>
      <c r="ET50" s="3">
        <f t="shared" si="87"/>
        <v>1.9467092471999514E-2</v>
      </c>
      <c r="EU50" s="3">
        <f t="shared" si="88"/>
        <v>-1.1042952027800035E-2</v>
      </c>
      <c r="EV50" s="3">
        <f t="shared" si="89"/>
        <v>1.7923690171479656E-3</v>
      </c>
      <c r="EW50" s="18">
        <f t="shared" si="90"/>
        <v>-2.8102221000885885E-2</v>
      </c>
      <c r="EX50" s="11">
        <f t="shared" si="91"/>
        <v>4.152867131330229E-3</v>
      </c>
      <c r="EY50" s="21">
        <f t="shared" si="6"/>
        <v>1.5635826353693903E-3</v>
      </c>
      <c r="EZ50" s="21">
        <f t="shared" si="146"/>
        <v>9.5140694831602989E-4</v>
      </c>
      <c r="FA50" s="21">
        <f t="shared" si="147"/>
        <v>5.5762436414016911E-3</v>
      </c>
      <c r="FB50" s="21">
        <f t="shared" si="148"/>
        <v>6.5350294800927524E-3</v>
      </c>
      <c r="FC50" s="21">
        <f t="shared" si="149"/>
        <v>1.2703596571621106E-2</v>
      </c>
      <c r="FD50" s="21">
        <f t="shared" si="150"/>
        <v>6.3616065672666769E-3</v>
      </c>
      <c r="FE50" s="21">
        <f t="shared" si="151"/>
        <v>1.2388299856365977E-2</v>
      </c>
      <c r="FF50" s="21">
        <f t="shared" si="152"/>
        <v>4.1381608131376476E-3</v>
      </c>
      <c r="FG50" s="21">
        <f t="shared" si="153"/>
        <v>2.7029855447633427E-3</v>
      </c>
      <c r="FH50" s="21">
        <f t="shared" si="154"/>
        <v>2.2480160441309873E-3</v>
      </c>
      <c r="FI50" s="21">
        <f t="shared" si="155"/>
        <v>4.719946559140261E-3</v>
      </c>
      <c r="FJ50" s="21">
        <f t="shared" si="92"/>
        <v>4.8411138008101753E-3</v>
      </c>
      <c r="FK50" s="21">
        <f t="shared" si="93"/>
        <v>4.7684706149759256E-3</v>
      </c>
      <c r="FL50" s="21">
        <f t="shared" si="94"/>
        <v>2.595647016503568E-3</v>
      </c>
      <c r="FM50" s="21">
        <f t="shared" si="95"/>
        <v>1.8938788849068796E-3</v>
      </c>
      <c r="FN50" s="21">
        <f t="shared" si="96"/>
        <v>3.1305404042362727E-3</v>
      </c>
      <c r="FO50" s="21">
        <f t="shared" si="97"/>
        <v>1.7530028893621057E-3</v>
      </c>
      <c r="FP50" s="21">
        <f t="shared" si="98"/>
        <v>7.6018219235423016E-3</v>
      </c>
      <c r="FQ50" s="21">
        <f t="shared" si="99"/>
        <v>7.234981247050503E-3</v>
      </c>
      <c r="FR50" s="21">
        <f t="shared" si="100"/>
        <v>3.2530440724286205E-4</v>
      </c>
      <c r="FS50" s="21">
        <f t="shared" si="101"/>
        <v>2.234610973795805E-3</v>
      </c>
      <c r="FT50" s="21">
        <f t="shared" si="102"/>
        <v>8.2252361873304189E-3</v>
      </c>
      <c r="FU50" s="21">
        <f t="shared" si="103"/>
        <v>5.9863378042858875E-3</v>
      </c>
      <c r="FV50" s="21">
        <f t="shared" si="104"/>
        <v>2.6968326508904688E-3</v>
      </c>
      <c r="FW50" s="21">
        <f t="shared" si="105"/>
        <v>8.3802460684813916E-3</v>
      </c>
      <c r="FX50" s="21">
        <f t="shared" si="106"/>
        <v>3.7779316603835391E-3</v>
      </c>
      <c r="FY50" s="21">
        <f t="shared" si="107"/>
        <v>1.9128499922506262E-3</v>
      </c>
      <c r="FZ50" s="21">
        <f t="shared" si="108"/>
        <v>3.9879818195105617E-3</v>
      </c>
      <c r="GA50" s="21">
        <f t="shared" si="109"/>
        <v>2.4102589047265981E-3</v>
      </c>
      <c r="GB50" s="21">
        <f t="shared" si="110"/>
        <v>4.800962502446794E-3</v>
      </c>
      <c r="GC50" s="21">
        <f t="shared" si="111"/>
        <v>6.7241981519374451E-3</v>
      </c>
      <c r="GD50" s="21">
        <f t="shared" si="112"/>
        <v>2.1701331677505525E-4</v>
      </c>
      <c r="GE50" s="21">
        <f t="shared" si="113"/>
        <v>9.8336126110725522E-3</v>
      </c>
      <c r="GF50" s="21">
        <f t="shared" si="114"/>
        <v>4.6666348716504864E-3</v>
      </c>
      <c r="GG50" s="21">
        <f t="shared" si="115"/>
        <v>2.002088695523074E-3</v>
      </c>
      <c r="GH50" s="21">
        <f t="shared" si="116"/>
        <v>3.7681552323026984E-3</v>
      </c>
      <c r="GI50" s="21">
        <f t="shared" si="117"/>
        <v>2.5660603622089358E-3</v>
      </c>
      <c r="GJ50" s="21">
        <f t="shared" si="118"/>
        <v>7.8079364665979579E-3</v>
      </c>
      <c r="GK50" s="21">
        <f t="shared" si="119"/>
        <v>9.39079632974372E-3</v>
      </c>
      <c r="GL50" s="21">
        <f t="shared" si="120"/>
        <v>4.1454372932451296E-4</v>
      </c>
      <c r="GM50" s="21">
        <f t="shared" si="121"/>
        <v>4.3373910992588784E-3</v>
      </c>
      <c r="GN50" s="21">
        <f t="shared" si="122"/>
        <v>3.6673187387347484E-3</v>
      </c>
      <c r="GO50" s="21">
        <f t="shared" si="123"/>
        <v>5.057967500906483E-3</v>
      </c>
      <c r="GP50" s="21">
        <f t="shared" si="124"/>
        <v>2.5592969436090077E-3</v>
      </c>
      <c r="GQ50" s="21">
        <f t="shared" si="125"/>
        <v>6.4537092895837495E-3</v>
      </c>
      <c r="GR50" s="21">
        <f t="shared" si="126"/>
        <v>-2.8274652348700934E-4</v>
      </c>
      <c r="GS50" s="21">
        <f t="shared" si="127"/>
        <v>1.7876903402931589E-4</v>
      </c>
      <c r="GT50" s="21">
        <f t="shared" si="128"/>
        <v>1.5846604090875684E-3</v>
      </c>
      <c r="GU50" s="21">
        <f t="shared" si="129"/>
        <v>9.4632909123678333E-3</v>
      </c>
      <c r="GV50" s="22">
        <f t="shared" si="130"/>
        <v>8.5989632946442233E-3</v>
      </c>
      <c r="GW50" s="22">
        <f t="shared" si="130"/>
        <v>4.152867131330229E-3</v>
      </c>
      <c r="GX50" s="3">
        <f>CZ50-EY50</f>
        <v>1.4741237319358377E-2</v>
      </c>
      <c r="GY50" s="3">
        <f>DA50-EZ50</f>
        <v>-1.0521152845485443E-2</v>
      </c>
      <c r="GZ50" s="3">
        <f>DB50-FA50</f>
        <v>2.8977476565084639E-3</v>
      </c>
      <c r="HA50" s="3">
        <f>DC50-FB50</f>
        <v>1.6731273286818725E-3</v>
      </c>
      <c r="HB50" s="3">
        <f>DD50-FC50</f>
        <v>1.6167353774960053E-2</v>
      </c>
      <c r="HC50" s="3">
        <f>DE50-FD50</f>
        <v>-1.7648523468096547E-3</v>
      </c>
      <c r="HD50" s="3">
        <f>DF50-FE50</f>
        <v>5.1373580221561396E-3</v>
      </c>
      <c r="HE50" s="3">
        <f>DG50-FF50</f>
        <v>1.1069842279550568E-2</v>
      </c>
      <c r="HF50" s="3">
        <f>DH50-FG50</f>
        <v>-9.1200232424497665E-3</v>
      </c>
      <c r="HG50" s="3">
        <f>DI50-FH50</f>
        <v>-2.3480998206882035E-2</v>
      </c>
      <c r="HH50" s="3">
        <f>DJ50-FI50</f>
        <v>-1.6987655993367653E-2</v>
      </c>
      <c r="HI50" s="3">
        <f>DK50-FJ50</f>
        <v>7.2646916958103193E-5</v>
      </c>
      <c r="HJ50" s="3">
        <f>DL50-FK50</f>
        <v>-1.1813501557759705E-3</v>
      </c>
      <c r="HK50" s="3">
        <f>DM50-FL50</f>
        <v>-4.8590986657948828E-3</v>
      </c>
      <c r="HL50" s="3">
        <f>DN50-FM50</f>
        <v>8.2902229410498681E-3</v>
      </c>
      <c r="HM50" s="3">
        <f>DO50-FN50</f>
        <v>-3.2083303135691577E-2</v>
      </c>
      <c r="HN50" s="3">
        <f>DP50-FO50</f>
        <v>2.7064708683896748E-2</v>
      </c>
      <c r="HO50" s="3">
        <f>DQ50-FP50</f>
        <v>-9.1724332830803671E-3</v>
      </c>
      <c r="HP50" s="3">
        <f>DR50-FQ50</f>
        <v>-2.7976242235683672E-3</v>
      </c>
      <c r="HQ50" s="3">
        <f>DS50-FR50</f>
        <v>1.7406661925341252E-2</v>
      </c>
      <c r="HR50" s="3">
        <f>DT50-FS50</f>
        <v>-1.272014785871485E-2</v>
      </c>
      <c r="HS50" s="3">
        <f>DU50-FT50</f>
        <v>-1.3494445633699857E-2</v>
      </c>
      <c r="HT50" s="3">
        <f>DV50-FU50</f>
        <v>1.9580185275898367E-2</v>
      </c>
      <c r="HU50" s="3">
        <f>DW50-FV50</f>
        <v>8.7683664114053469E-3</v>
      </c>
      <c r="HV50" s="3">
        <f>DX50-FW50</f>
        <v>5.8325044237426599E-2</v>
      </c>
      <c r="HW50" s="3">
        <f>DY50-FX50</f>
        <v>2.1587087893489287E-2</v>
      </c>
      <c r="HX50" s="3">
        <f>DZ50-FY50</f>
        <v>-9.2322711211259186E-3</v>
      </c>
      <c r="HY50" s="3">
        <f>EA50-FZ50</f>
        <v>-3.7907163836221787E-3</v>
      </c>
      <c r="HZ50" s="3">
        <f>EB50-GA50</f>
        <v>-5.4756510450970908E-3</v>
      </c>
      <c r="IA50" s="3">
        <f>EC50-GB50</f>
        <v>-5.468732624400975E-3</v>
      </c>
      <c r="IB50" s="3">
        <f>ED50-GC50</f>
        <v>-2.4219892604782935E-2</v>
      </c>
      <c r="IC50" s="3">
        <f>EE50-GD50</f>
        <v>-6.8201995956173392E-2</v>
      </c>
      <c r="ID50" s="3">
        <f>EF50-GE50</f>
        <v>-1.7001042656757982E-2</v>
      </c>
      <c r="IE50" s="3">
        <f>EG50-GF50</f>
        <v>3.170846484076441E-3</v>
      </c>
      <c r="IF50" s="3">
        <f>EH50-GG50</f>
        <v>3.6692139555300155E-3</v>
      </c>
      <c r="IG50" s="3">
        <f>EI50-GH50</f>
        <v>6.8532745779802135E-3</v>
      </c>
      <c r="IH50" s="3">
        <f>EJ50-GI50</f>
        <v>2.4424922878714259E-2</v>
      </c>
      <c r="II50" s="3">
        <f>EK50-GJ50</f>
        <v>-8.5676307576541145E-3</v>
      </c>
      <c r="IJ50" s="3">
        <f>EL50-GK50</f>
        <v>3.9520406137110078E-3</v>
      </c>
      <c r="IK50" s="3">
        <f>EM50-GL50</f>
        <v>7.9874115290624256E-3</v>
      </c>
      <c r="IL50" s="3">
        <f>EN50-GM50</f>
        <v>2.3050191971975241E-3</v>
      </c>
      <c r="IM50" s="3">
        <f>EO50-GN50</f>
        <v>-1.3016875299284637E-3</v>
      </c>
      <c r="IN50" s="3">
        <f>EP50-GO50</f>
        <v>3.505069366366842E-2</v>
      </c>
      <c r="IO50" s="3">
        <f>EQ50-GP50</f>
        <v>-6.8219082585977368E-3</v>
      </c>
      <c r="IP50" s="3">
        <f>ER50-GQ50</f>
        <v>-8.7961807143641397E-3</v>
      </c>
      <c r="IQ50" s="3">
        <f>ES50-GR50</f>
        <v>5.0576637573574869E-2</v>
      </c>
      <c r="IR50" s="3">
        <f>ET50-GS50</f>
        <v>1.9288323437970198E-2</v>
      </c>
      <c r="IS50" s="3">
        <f>EU50-GT50</f>
        <v>-1.2627612436887602E-2</v>
      </c>
      <c r="IT50" s="3">
        <f>EV50-GU50</f>
        <v>-7.6709218952198677E-3</v>
      </c>
      <c r="IU50" s="3">
        <f>EW50-GV50</f>
        <v>-3.6701184295530112E-2</v>
      </c>
      <c r="IV50" s="3">
        <f t="shared" si="7"/>
        <v>0</v>
      </c>
    </row>
    <row r="51" spans="1:256" x14ac:dyDescent="0.2">
      <c r="A51">
        <v>88.76</v>
      </c>
      <c r="B51">
        <v>18.378</v>
      </c>
      <c r="C51">
        <v>172.2</v>
      </c>
      <c r="D51">
        <v>99.62</v>
      </c>
      <c r="E51">
        <v>93.95</v>
      </c>
      <c r="F51">
        <v>183.8</v>
      </c>
      <c r="G51">
        <v>154.35</v>
      </c>
      <c r="H51">
        <v>82.82</v>
      </c>
      <c r="I51">
        <v>92.69</v>
      </c>
      <c r="J51">
        <v>6.6420000000000003</v>
      </c>
      <c r="K51">
        <v>83.97</v>
      </c>
      <c r="L51">
        <v>63.77</v>
      </c>
      <c r="M51">
        <v>62.88</v>
      </c>
      <c r="N51">
        <v>27.5</v>
      </c>
      <c r="O51">
        <v>25.05</v>
      </c>
      <c r="P51">
        <v>67.349999999999994</v>
      </c>
      <c r="Q51">
        <v>12.55</v>
      </c>
      <c r="R51">
        <v>78.86</v>
      </c>
      <c r="S51">
        <v>36.119999999999997</v>
      </c>
      <c r="T51">
        <v>12.875</v>
      </c>
      <c r="U51">
        <v>112.5</v>
      </c>
      <c r="V51">
        <v>4.657</v>
      </c>
      <c r="W51">
        <v>12.27</v>
      </c>
      <c r="X51">
        <v>13.378</v>
      </c>
      <c r="Y51">
        <v>8.0269999999999992</v>
      </c>
      <c r="Z51">
        <v>45.5</v>
      </c>
      <c r="AA51">
        <v>62.9</v>
      </c>
      <c r="AB51">
        <v>45.19</v>
      </c>
      <c r="AC51">
        <v>5.9279999999999999</v>
      </c>
      <c r="AD51">
        <v>14.122</v>
      </c>
      <c r="AE51">
        <v>3.0065</v>
      </c>
      <c r="AF51">
        <v>24</v>
      </c>
      <c r="AG51">
        <v>238.75</v>
      </c>
      <c r="AH51">
        <v>178.05</v>
      </c>
      <c r="AI51">
        <v>4.6500000000000004</v>
      </c>
      <c r="AJ51">
        <v>171.1</v>
      </c>
      <c r="AK51">
        <v>13.74</v>
      </c>
      <c r="AL51">
        <v>30.87</v>
      </c>
      <c r="AM51">
        <v>84.84</v>
      </c>
      <c r="AN51">
        <v>63.4</v>
      </c>
      <c r="AO51">
        <v>5.484</v>
      </c>
      <c r="AP51">
        <v>82.47</v>
      </c>
      <c r="AQ51">
        <v>44.844999999999999</v>
      </c>
      <c r="AR51">
        <v>102.98</v>
      </c>
      <c r="AS51">
        <v>68.44</v>
      </c>
      <c r="AT51">
        <v>7.8319999999999999</v>
      </c>
      <c r="AU51">
        <v>187.4</v>
      </c>
      <c r="AV51">
        <v>42.17</v>
      </c>
      <c r="AW51">
        <v>20.350000000000001</v>
      </c>
      <c r="AX51" s="4">
        <v>153.76</v>
      </c>
      <c r="AY51" s="7">
        <v>3324.75</v>
      </c>
      <c r="AZ51" s="12">
        <f>(1+0.651/100)^(1/52)-1</f>
        <v>1.2479435286216756E-4</v>
      </c>
      <c r="BA51" s="2">
        <f t="shared" si="3"/>
        <v>2.4823923334488018E-2</v>
      </c>
      <c r="BB51" s="2">
        <f t="shared" si="131"/>
        <v>4.3019296254256378E-2</v>
      </c>
      <c r="BC51" s="2">
        <f t="shared" si="132"/>
        <v>-5.2805280528052889E-2</v>
      </c>
      <c r="BD51" s="2">
        <f t="shared" si="133"/>
        <v>-3.140495867768589E-2</v>
      </c>
      <c r="BE51" s="2">
        <f t="shared" si="134"/>
        <v>-4.4252288911495352E-2</v>
      </c>
      <c r="BF51" s="2">
        <f t="shared" si="135"/>
        <v>-4.0208877284595212E-2</v>
      </c>
      <c r="BG51" s="2">
        <f t="shared" si="136"/>
        <v>-2.6490066225165698E-2</v>
      </c>
      <c r="BH51" s="2">
        <f t="shared" si="137"/>
        <v>-5.9611672533212201E-2</v>
      </c>
      <c r="BI51" s="2">
        <f t="shared" si="138"/>
        <v>-5.3410947712418388E-2</v>
      </c>
      <c r="BJ51" s="2">
        <f t="shared" si="139"/>
        <v>-3.8784370477568664E-2</v>
      </c>
      <c r="BK51" s="2">
        <f t="shared" si="140"/>
        <v>-3.5381964388282561E-2</v>
      </c>
      <c r="BL51" s="2">
        <f t="shared" si="8"/>
        <v>-3.1145548465511874E-2</v>
      </c>
      <c r="BM51" s="2">
        <f t="shared" si="9"/>
        <v>-3.097549699491442E-2</v>
      </c>
      <c r="BN51" s="2">
        <f t="shared" si="10"/>
        <v>-1.7857142857142905E-2</v>
      </c>
      <c r="BO51" s="2">
        <f t="shared" si="11"/>
        <v>-1.6875981161695419E-2</v>
      </c>
      <c r="BP51" s="2">
        <f t="shared" si="12"/>
        <v>-4.3459735832978352E-2</v>
      </c>
      <c r="BQ51" s="2">
        <f t="shared" si="13"/>
        <v>-5.6107099879663003E-2</v>
      </c>
      <c r="BR51" s="2">
        <f t="shared" si="14"/>
        <v>-4.8733413751507859E-2</v>
      </c>
      <c r="BS51" s="2">
        <f t="shared" si="15"/>
        <v>-3.4998664173123251E-2</v>
      </c>
      <c r="BT51" s="2">
        <f t="shared" si="16"/>
        <v>-3.8820455393803632E-2</v>
      </c>
      <c r="BU51" s="2">
        <f t="shared" si="17"/>
        <v>2.4123805188893899E-2</v>
      </c>
      <c r="BV51" s="2">
        <f t="shared" si="18"/>
        <v>-3.6814891416752871E-2</v>
      </c>
      <c r="BW51" s="2">
        <f t="shared" si="19"/>
        <v>-5.4335260115606965E-2</v>
      </c>
      <c r="BX51" s="2">
        <f t="shared" si="20"/>
        <v>-2.9876722262509037E-2</v>
      </c>
      <c r="BY51" s="2">
        <f t="shared" si="21"/>
        <v>-7.5656379548595165E-2</v>
      </c>
      <c r="BZ51" s="2">
        <f t="shared" si="22"/>
        <v>-3.3354578287656644E-2</v>
      </c>
      <c r="CA51" s="2">
        <f t="shared" si="23"/>
        <v>-9.1367359798361081E-3</v>
      </c>
      <c r="CB51" s="2">
        <f t="shared" si="24"/>
        <v>-2.8902976254432167E-2</v>
      </c>
      <c r="CC51" s="2">
        <f t="shared" si="25"/>
        <v>-2.8833551769331556E-2</v>
      </c>
      <c r="CD51" s="2">
        <f t="shared" si="26"/>
        <v>-4.1666666666666741E-2</v>
      </c>
      <c r="CE51" s="2">
        <f t="shared" si="27"/>
        <v>-2.4813493350632543E-2</v>
      </c>
      <c r="CF51" s="2">
        <f t="shared" si="28"/>
        <v>-4.0000000000000036E-2</v>
      </c>
      <c r="CG51" s="2">
        <f t="shared" si="29"/>
        <v>-3.2421479229989836E-2</v>
      </c>
      <c r="CH51" s="2">
        <f t="shared" si="30"/>
        <v>-2.9964587305911228E-2</v>
      </c>
      <c r="CI51" s="2">
        <f t="shared" si="31"/>
        <v>-7.4706510138741189E-3</v>
      </c>
      <c r="CJ51" s="2">
        <f t="shared" si="32"/>
        <v>-4.2529378847229959E-2</v>
      </c>
      <c r="CK51" s="2">
        <f t="shared" si="33"/>
        <v>-1.9621833749554063E-2</v>
      </c>
      <c r="CL51" s="2">
        <f t="shared" si="34"/>
        <v>-2.0000000000000018E-2</v>
      </c>
      <c r="CM51" s="2">
        <f t="shared" si="35"/>
        <v>-6.0465116279069697E-2</v>
      </c>
      <c r="CN51" s="2">
        <f t="shared" si="36"/>
        <v>-2.5365103766333608E-2</v>
      </c>
      <c r="CO51" s="2">
        <f t="shared" si="37"/>
        <v>-2.9895630638599013E-2</v>
      </c>
      <c r="CP51" s="2">
        <f t="shared" si="38"/>
        <v>-2.4254614292475107E-2</v>
      </c>
      <c r="CQ51" s="2">
        <f t="shared" si="39"/>
        <v>-1.1680440771349887E-2</v>
      </c>
      <c r="CR51" s="2">
        <f t="shared" si="40"/>
        <v>-6.9906069364161771E-2</v>
      </c>
      <c r="CS51" s="2">
        <f t="shared" si="41"/>
        <v>-4.9444444444444513E-2</v>
      </c>
      <c r="CT51" s="2">
        <f t="shared" si="42"/>
        <v>-2.3563146739808083E-2</v>
      </c>
      <c r="CU51" s="2">
        <f t="shared" si="43"/>
        <v>-2.6746299662425366E-2</v>
      </c>
      <c r="CV51" s="2">
        <f t="shared" si="44"/>
        <v>-3.0240312751523502E-2</v>
      </c>
      <c r="CW51" s="2">
        <f t="shared" si="45"/>
        <v>-2.631578947368407E-2</v>
      </c>
      <c r="CX51" s="2">
        <f t="shared" si="46"/>
        <v>-5.4366543665436695E-2</v>
      </c>
      <c r="CY51" s="10">
        <f t="shared" si="4"/>
        <v>-3.3912932301988108E-2</v>
      </c>
      <c r="CZ51" s="3">
        <f t="shared" si="5"/>
        <v>2.4699128981625851E-2</v>
      </c>
      <c r="DA51" s="3">
        <f t="shared" si="141"/>
        <v>4.2894501901394211E-2</v>
      </c>
      <c r="DB51" s="3">
        <f t="shared" si="142"/>
        <v>-5.2930074880915057E-2</v>
      </c>
      <c r="DC51" s="3">
        <f t="shared" si="143"/>
        <v>-3.1529753030548058E-2</v>
      </c>
      <c r="DD51" s="3">
        <f t="shared" si="144"/>
        <v>-4.437708326435752E-2</v>
      </c>
      <c r="DE51" s="3">
        <f t="shared" si="145"/>
        <v>-4.033367163745738E-2</v>
      </c>
      <c r="DF51" s="3">
        <f t="shared" si="47"/>
        <v>-2.6614860578027866E-2</v>
      </c>
      <c r="DG51" s="3">
        <f t="shared" si="48"/>
        <v>-5.9736466886074369E-2</v>
      </c>
      <c r="DH51" s="3">
        <f t="shared" si="49"/>
        <v>-5.3535742065280556E-2</v>
      </c>
      <c r="DI51" s="3">
        <f t="shared" si="50"/>
        <v>-3.8909164830430831E-2</v>
      </c>
      <c r="DJ51" s="3">
        <f t="shared" si="51"/>
        <v>-3.5506758741144728E-2</v>
      </c>
      <c r="DK51" s="3">
        <f t="shared" si="52"/>
        <v>-3.1270342818374042E-2</v>
      </c>
      <c r="DL51" s="3">
        <f t="shared" si="53"/>
        <v>-3.1100291347776587E-2</v>
      </c>
      <c r="DM51" s="3">
        <f t="shared" si="54"/>
        <v>-1.7981937210005072E-2</v>
      </c>
      <c r="DN51" s="3">
        <f t="shared" si="55"/>
        <v>-1.7000775514557587E-2</v>
      </c>
      <c r="DO51" s="3">
        <f t="shared" si="56"/>
        <v>-4.358453018584052E-2</v>
      </c>
      <c r="DP51" s="3">
        <f t="shared" si="57"/>
        <v>-5.623189423252517E-2</v>
      </c>
      <c r="DQ51" s="3">
        <f t="shared" si="58"/>
        <v>-4.8858208104370027E-2</v>
      </c>
      <c r="DR51" s="3">
        <f t="shared" si="59"/>
        <v>-3.5123458525985418E-2</v>
      </c>
      <c r="DS51" s="3">
        <f t="shared" si="60"/>
        <v>-3.89452497466658E-2</v>
      </c>
      <c r="DT51" s="3">
        <f t="shared" si="61"/>
        <v>2.3999010836031731E-2</v>
      </c>
      <c r="DU51" s="3">
        <f t="shared" si="62"/>
        <v>-3.6939685769615038E-2</v>
      </c>
      <c r="DV51" s="3">
        <f t="shared" si="63"/>
        <v>-5.4460054468469132E-2</v>
      </c>
      <c r="DW51" s="3">
        <f t="shared" si="64"/>
        <v>-3.0001516615371204E-2</v>
      </c>
      <c r="DX51" s="3">
        <f t="shared" si="65"/>
        <v>-7.5781173901457333E-2</v>
      </c>
      <c r="DY51" s="3">
        <f t="shared" si="66"/>
        <v>-3.3479372640518812E-2</v>
      </c>
      <c r="DZ51" s="3">
        <f t="shared" si="67"/>
        <v>-9.2615303326982756E-3</v>
      </c>
      <c r="EA51" s="3">
        <f t="shared" si="68"/>
        <v>-2.9027770607294334E-2</v>
      </c>
      <c r="EB51" s="3">
        <f t="shared" si="69"/>
        <v>-2.8958346122193723E-2</v>
      </c>
      <c r="EC51" s="3">
        <f t="shared" si="70"/>
        <v>-4.1791461019528908E-2</v>
      </c>
      <c r="ED51" s="3">
        <f t="shared" si="71"/>
        <v>-2.493828770349471E-2</v>
      </c>
      <c r="EE51" s="3">
        <f t="shared" si="72"/>
        <v>-4.0124794352862203E-2</v>
      </c>
      <c r="EF51" s="3">
        <f t="shared" si="73"/>
        <v>-3.2546273582852003E-2</v>
      </c>
      <c r="EG51" s="3">
        <f t="shared" si="74"/>
        <v>-3.0089381658773395E-2</v>
      </c>
      <c r="EH51" s="3">
        <f t="shared" si="75"/>
        <v>-7.5954453667362865E-3</v>
      </c>
      <c r="EI51" s="3">
        <f t="shared" si="76"/>
        <v>-4.2654173200092127E-2</v>
      </c>
      <c r="EJ51" s="3">
        <f t="shared" si="77"/>
        <v>-1.974662810241623E-2</v>
      </c>
      <c r="EK51" s="3">
        <f t="shared" si="78"/>
        <v>-2.0124794352862185E-2</v>
      </c>
      <c r="EL51" s="3">
        <f t="shared" si="79"/>
        <v>-6.0589910631931865E-2</v>
      </c>
      <c r="EM51" s="3">
        <f t="shared" si="80"/>
        <v>-2.5489898119195775E-2</v>
      </c>
      <c r="EN51" s="3">
        <f t="shared" si="81"/>
        <v>-3.0020424991461181E-2</v>
      </c>
      <c r="EO51" s="3">
        <f t="shared" si="82"/>
        <v>-2.4379408645337275E-2</v>
      </c>
      <c r="EP51" s="3">
        <f t="shared" si="83"/>
        <v>-1.1805235124212055E-2</v>
      </c>
      <c r="EQ51" s="3">
        <f t="shared" si="84"/>
        <v>-7.0030863717023939E-2</v>
      </c>
      <c r="ER51" s="3">
        <f t="shared" si="85"/>
        <v>-4.9569238797306681E-2</v>
      </c>
      <c r="ES51" s="3">
        <f t="shared" si="86"/>
        <v>-2.368794109267025E-2</v>
      </c>
      <c r="ET51" s="3">
        <f t="shared" si="87"/>
        <v>-2.6871094015287533E-2</v>
      </c>
      <c r="EU51" s="3">
        <f t="shared" si="88"/>
        <v>-3.0365107104385669E-2</v>
      </c>
      <c r="EV51" s="3">
        <f t="shared" si="89"/>
        <v>-2.6440583826546238E-2</v>
      </c>
      <c r="EW51" s="18">
        <f t="shared" si="90"/>
        <v>-5.4491338018298863E-2</v>
      </c>
      <c r="EX51" s="11">
        <f t="shared" si="91"/>
        <v>-3.4037726654850275E-2</v>
      </c>
      <c r="EY51" s="21">
        <f t="shared" si="6"/>
        <v>-3.2654095769475013E-2</v>
      </c>
      <c r="EZ51" s="21">
        <f t="shared" si="146"/>
        <v>-1.1956247763409044E-2</v>
      </c>
      <c r="FA51" s="21">
        <f t="shared" si="147"/>
        <v>-2.07984998652113E-2</v>
      </c>
      <c r="FB51" s="21">
        <f t="shared" si="148"/>
        <v>-3.8588160840386188E-2</v>
      </c>
      <c r="FC51" s="21">
        <f t="shared" si="149"/>
        <v>-3.9645754322260016E-2</v>
      </c>
      <c r="FD51" s="21">
        <f t="shared" si="150"/>
        <v>-3.2772791316196766E-2</v>
      </c>
      <c r="FE51" s="21">
        <f t="shared" si="151"/>
        <v>-3.6970577157662179E-2</v>
      </c>
      <c r="FF51" s="21">
        <f t="shared" si="152"/>
        <v>-4.212888936936849E-2</v>
      </c>
      <c r="FG51" s="21">
        <f t="shared" si="153"/>
        <v>-4.0705770459562141E-2</v>
      </c>
      <c r="FH51" s="21">
        <f t="shared" si="154"/>
        <v>-3.3566265095426824E-2</v>
      </c>
      <c r="FI51" s="21">
        <f t="shared" si="155"/>
        <v>-2.9594687889444377E-2</v>
      </c>
      <c r="FJ51" s="21">
        <f t="shared" si="92"/>
        <v>-3.0190194595866669E-2</v>
      </c>
      <c r="FK51" s="21">
        <f t="shared" si="93"/>
        <v>-3.2666529792162356E-2</v>
      </c>
      <c r="FL51" s="21">
        <f t="shared" si="94"/>
        <v>-4.1508968723179059E-2</v>
      </c>
      <c r="FM51" s="21">
        <f t="shared" si="95"/>
        <v>-2.5609962189636074E-2</v>
      </c>
      <c r="FN51" s="21">
        <f t="shared" si="96"/>
        <v>-3.0181006003730491E-2</v>
      </c>
      <c r="FO51" s="21">
        <f t="shared" si="97"/>
        <v>-5.2306816848184709E-2</v>
      </c>
      <c r="FP51" s="21">
        <f t="shared" si="98"/>
        <v>-4.1248902685517508E-2</v>
      </c>
      <c r="FQ51" s="21">
        <f t="shared" si="99"/>
        <v>-3.1112865757065011E-2</v>
      </c>
      <c r="FR51" s="21">
        <f t="shared" si="100"/>
        <v>-3.3736866330115793E-2</v>
      </c>
      <c r="FS51" s="21">
        <f t="shared" si="101"/>
        <v>-2.1400499235815541E-2</v>
      </c>
      <c r="FT51" s="21">
        <f t="shared" si="102"/>
        <v>-3.4964584093680862E-2</v>
      </c>
      <c r="FU51" s="21">
        <f t="shared" si="103"/>
        <v>-3.0537705808276597E-2</v>
      </c>
      <c r="FV51" s="21">
        <f t="shared" si="104"/>
        <v>-2.6043438483262647E-2</v>
      </c>
      <c r="FW51" s="21">
        <f t="shared" si="105"/>
        <v>-2.2314503425507965E-2</v>
      </c>
      <c r="FX51" s="21">
        <f t="shared" si="106"/>
        <v>-2.5940197406204932E-2</v>
      </c>
      <c r="FY51" s="21">
        <f t="shared" si="107"/>
        <v>-3.8861900986270459E-2</v>
      </c>
      <c r="FZ51" s="21">
        <f t="shared" si="108"/>
        <v>-3.5889619010233E-2</v>
      </c>
      <c r="GA51" s="21">
        <f t="shared" si="109"/>
        <v>-3.2193282824091049E-2</v>
      </c>
      <c r="GB51" s="21">
        <f t="shared" si="110"/>
        <v>-3.4582610505275592E-2</v>
      </c>
      <c r="GC51" s="21">
        <f t="shared" si="111"/>
        <v>-2.0710020798591612E-2</v>
      </c>
      <c r="GD51" s="21">
        <f t="shared" si="112"/>
        <v>-3.7094110411122538E-2</v>
      </c>
      <c r="GE51" s="21">
        <f t="shared" si="113"/>
        <v>-3.5717865479926669E-2</v>
      </c>
      <c r="GF51" s="21">
        <f t="shared" si="114"/>
        <v>-2.5487269143614273E-2</v>
      </c>
      <c r="GG51" s="21">
        <f t="shared" si="115"/>
        <v>-2.0896255433779012E-2</v>
      </c>
      <c r="GH51" s="21">
        <f t="shared" si="116"/>
        <v>-2.6321412057208567E-2</v>
      </c>
      <c r="GI51" s="21">
        <f t="shared" si="117"/>
        <v>-2.8015258360586107E-2</v>
      </c>
      <c r="GJ51" s="21">
        <f t="shared" si="118"/>
        <v>-4.348249358025312E-2</v>
      </c>
      <c r="GK51" s="21">
        <f t="shared" si="119"/>
        <v>-3.5156483428829086E-2</v>
      </c>
      <c r="GL51" s="21">
        <f t="shared" si="120"/>
        <v>-3.9834675170604142E-2</v>
      </c>
      <c r="GM51" s="21">
        <f t="shared" si="121"/>
        <v>-3.9127981611766526E-2</v>
      </c>
      <c r="GN51" s="21">
        <f t="shared" si="122"/>
        <v>-3.4835868018422027E-2</v>
      </c>
      <c r="GO51" s="21">
        <f t="shared" si="123"/>
        <v>-4.5060900339756238E-2</v>
      </c>
      <c r="GP51" s="21">
        <f t="shared" si="124"/>
        <v>-4.5485851547600015E-2</v>
      </c>
      <c r="GQ51" s="21">
        <f t="shared" si="125"/>
        <v>-3.8268162434373636E-2</v>
      </c>
      <c r="GR51" s="21">
        <f t="shared" si="126"/>
        <v>-3.9967203410283196E-2</v>
      </c>
      <c r="GS51" s="21">
        <f t="shared" si="127"/>
        <v>-2.7075937868506914E-2</v>
      </c>
      <c r="GT51" s="21">
        <f t="shared" si="128"/>
        <v>-1.9815006113005584E-2</v>
      </c>
      <c r="GU51" s="21">
        <f t="shared" si="129"/>
        <v>-3.0506471024696842E-2</v>
      </c>
      <c r="GV51" s="22">
        <f t="shared" si="130"/>
        <v>-3.5908908051586863E-2</v>
      </c>
      <c r="GW51" s="22">
        <f t="shared" si="130"/>
        <v>-3.4037726654850275E-2</v>
      </c>
      <c r="GX51" s="3">
        <f>CZ51-EY51</f>
        <v>5.7353224751100863E-2</v>
      </c>
      <c r="GY51" s="3">
        <f>DA51-EZ51</f>
        <v>5.4850749664803258E-2</v>
      </c>
      <c r="GZ51" s="3">
        <f>DB51-FA51</f>
        <v>-3.2131575015703753E-2</v>
      </c>
      <c r="HA51" s="3">
        <f>DC51-FB51</f>
        <v>7.0584078098381298E-3</v>
      </c>
      <c r="HB51" s="3">
        <f>DD51-FC51</f>
        <v>-4.7313289420975041E-3</v>
      </c>
      <c r="HC51" s="3">
        <f>DE51-FD51</f>
        <v>-7.5608803212606143E-3</v>
      </c>
      <c r="HD51" s="3">
        <f>DF51-FE51</f>
        <v>1.0355716579634314E-2</v>
      </c>
      <c r="HE51" s="3">
        <f>DG51-FF51</f>
        <v>-1.7607577516705879E-2</v>
      </c>
      <c r="HF51" s="3">
        <f>DH51-FG51</f>
        <v>-1.2829971605718415E-2</v>
      </c>
      <c r="HG51" s="3">
        <f>DI51-FH51</f>
        <v>-5.3428997350040072E-3</v>
      </c>
      <c r="HH51" s="3">
        <f>DJ51-FI51</f>
        <v>-5.912070851700351E-3</v>
      </c>
      <c r="HI51" s="3">
        <f>DK51-FJ51</f>
        <v>-1.0801482225073732E-3</v>
      </c>
      <c r="HJ51" s="3">
        <f>DL51-FK51</f>
        <v>1.5662384443857688E-3</v>
      </c>
      <c r="HK51" s="3">
        <f>DM51-FL51</f>
        <v>2.3527031513173986E-2</v>
      </c>
      <c r="HL51" s="3">
        <f>DN51-FM51</f>
        <v>8.6091866750784875E-3</v>
      </c>
      <c r="HM51" s="3">
        <f>DO51-FN51</f>
        <v>-1.3403524182110028E-2</v>
      </c>
      <c r="HN51" s="3">
        <f>DP51-FO51</f>
        <v>-3.9250773843404613E-3</v>
      </c>
      <c r="HO51" s="3">
        <f>DQ51-FP51</f>
        <v>-7.6093054188525189E-3</v>
      </c>
      <c r="HP51" s="3">
        <f>DR51-FQ51</f>
        <v>-4.0105927689204068E-3</v>
      </c>
      <c r="HQ51" s="3">
        <f>DS51-FR51</f>
        <v>-5.2083834165500068E-3</v>
      </c>
      <c r="HR51" s="3">
        <f>DT51-FS51</f>
        <v>4.5399510071847268E-2</v>
      </c>
      <c r="HS51" s="3">
        <f>DU51-FT51</f>
        <v>-1.9751016759341766E-3</v>
      </c>
      <c r="HT51" s="3">
        <f>DV51-FU51</f>
        <v>-2.3922348660192536E-2</v>
      </c>
      <c r="HU51" s="3">
        <f>DW51-FV51</f>
        <v>-3.958078132108557E-3</v>
      </c>
      <c r="HV51" s="3">
        <f>DX51-FW51</f>
        <v>-5.3466670475949371E-2</v>
      </c>
      <c r="HW51" s="3">
        <f>DY51-FX51</f>
        <v>-7.5391752343138795E-3</v>
      </c>
      <c r="HX51" s="3">
        <f>DZ51-FY51</f>
        <v>2.9600370653572183E-2</v>
      </c>
      <c r="HY51" s="3">
        <f>EA51-FZ51</f>
        <v>6.8618484029386653E-3</v>
      </c>
      <c r="HZ51" s="3">
        <f>EB51-GA51</f>
        <v>3.2349367018973257E-3</v>
      </c>
      <c r="IA51" s="3">
        <f>EC51-GB51</f>
        <v>-7.2088505142533163E-3</v>
      </c>
      <c r="IB51" s="3">
        <f>ED51-GC51</f>
        <v>-4.2282669049030983E-3</v>
      </c>
      <c r="IC51" s="3">
        <f>EE51-GD51</f>
        <v>-3.0306839417396647E-3</v>
      </c>
      <c r="ID51" s="3">
        <f>EF51-GE51</f>
        <v>3.1715918970746659E-3</v>
      </c>
      <c r="IE51" s="3">
        <f>EG51-GF51</f>
        <v>-4.6021125151591222E-3</v>
      </c>
      <c r="IF51" s="3">
        <f>EH51-GG51</f>
        <v>1.3300810067042725E-2</v>
      </c>
      <c r="IG51" s="3">
        <f>EI51-GH51</f>
        <v>-1.633276114288356E-2</v>
      </c>
      <c r="IH51" s="3">
        <f>EJ51-GI51</f>
        <v>8.2686302581698769E-3</v>
      </c>
      <c r="II51" s="3">
        <f>EK51-GJ51</f>
        <v>2.3357699227390935E-2</v>
      </c>
      <c r="IJ51" s="3">
        <f>EL51-GK51</f>
        <v>-2.5433427203102779E-2</v>
      </c>
      <c r="IK51" s="3">
        <f>EM51-GL51</f>
        <v>1.4344777051408367E-2</v>
      </c>
      <c r="IL51" s="3">
        <f>EN51-GM51</f>
        <v>9.1075566203053446E-3</v>
      </c>
      <c r="IM51" s="3">
        <f>EO51-GN51</f>
        <v>1.0456459373084752E-2</v>
      </c>
      <c r="IN51" s="3">
        <f>EP51-GO51</f>
        <v>3.3255665215544183E-2</v>
      </c>
      <c r="IO51" s="3">
        <f>EQ51-GP51</f>
        <v>-2.4545012169423924E-2</v>
      </c>
      <c r="IP51" s="3">
        <f>ER51-GQ51</f>
        <v>-1.1301076362933045E-2</v>
      </c>
      <c r="IQ51" s="3">
        <f>ES51-GR51</f>
        <v>1.6279262317612946E-2</v>
      </c>
      <c r="IR51" s="3">
        <f>ET51-GS51</f>
        <v>2.0484385321938026E-4</v>
      </c>
      <c r="IS51" s="3">
        <f>EU51-GT51</f>
        <v>-1.0550100991380085E-2</v>
      </c>
      <c r="IT51" s="3">
        <f>EV51-GU51</f>
        <v>4.0658871981506042E-3</v>
      </c>
      <c r="IU51" s="3">
        <f>EW51-GV51</f>
        <v>-1.8582429966712E-2</v>
      </c>
      <c r="IV51" s="3">
        <f t="shared" si="7"/>
        <v>0</v>
      </c>
    </row>
    <row r="52" spans="1:256" x14ac:dyDescent="0.2">
      <c r="A52">
        <v>93.27</v>
      </c>
      <c r="B52">
        <v>18.202000000000002</v>
      </c>
      <c r="C52">
        <v>173.7</v>
      </c>
      <c r="D52">
        <v>103.3</v>
      </c>
      <c r="E52">
        <v>98.33</v>
      </c>
      <c r="F52">
        <v>190.02</v>
      </c>
      <c r="G52">
        <v>169.2</v>
      </c>
      <c r="H52">
        <v>84.99</v>
      </c>
      <c r="I52">
        <v>97.81</v>
      </c>
      <c r="J52">
        <v>6.6459999999999999</v>
      </c>
      <c r="K52">
        <v>85.13</v>
      </c>
      <c r="L52">
        <v>67.5</v>
      </c>
      <c r="M52">
        <v>62.93</v>
      </c>
      <c r="N52">
        <v>27.52</v>
      </c>
      <c r="O52">
        <v>22.49</v>
      </c>
      <c r="P52">
        <v>67.92</v>
      </c>
      <c r="Q52">
        <v>13.038</v>
      </c>
      <c r="R52">
        <v>81.2</v>
      </c>
      <c r="S52">
        <v>37.19</v>
      </c>
      <c r="T52">
        <v>13.225</v>
      </c>
      <c r="U52">
        <v>112.85</v>
      </c>
      <c r="V52">
        <v>4.8360000000000003</v>
      </c>
      <c r="W52">
        <v>13.175000000000001</v>
      </c>
      <c r="X52">
        <v>13.592000000000001</v>
      </c>
      <c r="Y52">
        <v>8.4529999999999994</v>
      </c>
      <c r="Z52">
        <v>46.46</v>
      </c>
      <c r="AA52">
        <v>65.900000000000006</v>
      </c>
      <c r="AB52">
        <v>45.97</v>
      </c>
      <c r="AC52">
        <v>6.0519999999999996</v>
      </c>
      <c r="AD52">
        <v>14.33</v>
      </c>
      <c r="AE52">
        <v>3.0379999999999998</v>
      </c>
      <c r="AF52">
        <v>24.07</v>
      </c>
      <c r="AG52">
        <v>245.95</v>
      </c>
      <c r="AH52">
        <v>184.7</v>
      </c>
      <c r="AI52">
        <v>4.7919999999999998</v>
      </c>
      <c r="AJ52">
        <v>181.65</v>
      </c>
      <c r="AK52">
        <v>14.22</v>
      </c>
      <c r="AL52">
        <v>31.855</v>
      </c>
      <c r="AM52">
        <v>88.76</v>
      </c>
      <c r="AN52">
        <v>65.58</v>
      </c>
      <c r="AO52">
        <v>5.4589999999999996</v>
      </c>
      <c r="AP52">
        <v>88.39</v>
      </c>
      <c r="AQ52">
        <v>45.95</v>
      </c>
      <c r="AR52">
        <v>105.7</v>
      </c>
      <c r="AS52">
        <v>71.180000000000007</v>
      </c>
      <c r="AT52">
        <v>8.17</v>
      </c>
      <c r="AU52">
        <v>190.75</v>
      </c>
      <c r="AV52">
        <v>44.734999999999999</v>
      </c>
      <c r="AW52">
        <v>21.27</v>
      </c>
      <c r="AX52" s="4">
        <v>156.88</v>
      </c>
      <c r="AY52" s="7">
        <v>3420.54</v>
      </c>
      <c r="AZ52" s="12">
        <f>(1+0.648/100)^(1/52)-1</f>
        <v>1.2422108135234922E-4</v>
      </c>
      <c r="BA52" s="2">
        <f t="shared" si="3"/>
        <v>5.081117620549791E-2</v>
      </c>
      <c r="BB52" s="2">
        <f t="shared" si="131"/>
        <v>-9.5766677549242729E-3</v>
      </c>
      <c r="BC52" s="2">
        <f t="shared" si="132"/>
        <v>8.7108013937282625E-3</v>
      </c>
      <c r="BD52" s="2">
        <f t="shared" si="133"/>
        <v>3.6940373418992145E-2</v>
      </c>
      <c r="BE52" s="2">
        <f t="shared" si="134"/>
        <v>4.6620542841937063E-2</v>
      </c>
      <c r="BF52" s="2">
        <f t="shared" si="135"/>
        <v>3.384113166485303E-2</v>
      </c>
      <c r="BG52" s="2">
        <f t="shared" si="136"/>
        <v>9.6209912536443065E-2</v>
      </c>
      <c r="BH52" s="2">
        <f t="shared" si="137"/>
        <v>2.6201400627867688E-2</v>
      </c>
      <c r="BI52" s="2">
        <f t="shared" si="138"/>
        <v>5.5237889739993662E-2</v>
      </c>
      <c r="BJ52" s="2">
        <f t="shared" si="139"/>
        <v>6.022282445046212E-4</v>
      </c>
      <c r="BK52" s="2">
        <f t="shared" si="140"/>
        <v>1.3814457544361058E-2</v>
      </c>
      <c r="BL52" s="2">
        <f t="shared" si="8"/>
        <v>5.849145366159636E-2</v>
      </c>
      <c r="BM52" s="2">
        <f t="shared" si="9"/>
        <v>7.9516539440205314E-4</v>
      </c>
      <c r="BN52" s="2">
        <f t="shared" si="10"/>
        <v>7.2727272727268755E-4</v>
      </c>
      <c r="BO52" s="2">
        <f t="shared" si="11"/>
        <v>-0.10219560878243517</v>
      </c>
      <c r="BP52" s="2">
        <f t="shared" si="12"/>
        <v>8.4632516703786465E-3</v>
      </c>
      <c r="BQ52" s="2">
        <f t="shared" si="13"/>
        <v>3.8884462151394406E-2</v>
      </c>
      <c r="BR52" s="2">
        <f t="shared" si="14"/>
        <v>2.967283794065434E-2</v>
      </c>
      <c r="BS52" s="2">
        <f t="shared" si="15"/>
        <v>2.9623477297895828E-2</v>
      </c>
      <c r="BT52" s="2">
        <f t="shared" si="16"/>
        <v>2.7184466019417375E-2</v>
      </c>
      <c r="BU52" s="2">
        <f t="shared" si="17"/>
        <v>3.1111111111110645E-3</v>
      </c>
      <c r="BV52" s="2">
        <f t="shared" si="18"/>
        <v>3.8436761863860802E-2</v>
      </c>
      <c r="BW52" s="2">
        <f t="shared" si="19"/>
        <v>7.3757131214344129E-2</v>
      </c>
      <c r="BX52" s="2">
        <f t="shared" si="20"/>
        <v>1.5996412019734008E-2</v>
      </c>
      <c r="BY52" s="2">
        <f t="shared" si="21"/>
        <v>5.3070885760558184E-2</v>
      </c>
      <c r="BZ52" s="2">
        <f t="shared" si="22"/>
        <v>2.1098901098901113E-2</v>
      </c>
      <c r="CA52" s="2">
        <f t="shared" si="23"/>
        <v>4.7694753577106619E-2</v>
      </c>
      <c r="CB52" s="2">
        <f t="shared" si="24"/>
        <v>1.7260455853064904E-2</v>
      </c>
      <c r="CC52" s="2">
        <f t="shared" si="25"/>
        <v>2.0917678812415685E-2</v>
      </c>
      <c r="CD52" s="2">
        <f t="shared" si="26"/>
        <v>1.4728791955813669E-2</v>
      </c>
      <c r="CE52" s="2">
        <f t="shared" si="27"/>
        <v>1.0477299185098987E-2</v>
      </c>
      <c r="CF52" s="2">
        <f t="shared" si="28"/>
        <v>2.9166666666666785E-3</v>
      </c>
      <c r="CG52" s="2">
        <f t="shared" si="29"/>
        <v>3.0157068062827141E-2</v>
      </c>
      <c r="CH52" s="2">
        <f t="shared" si="30"/>
        <v>3.734905925301879E-2</v>
      </c>
      <c r="CI52" s="2">
        <f t="shared" si="31"/>
        <v>3.0537634408602132E-2</v>
      </c>
      <c r="CJ52" s="2">
        <f t="shared" si="32"/>
        <v>6.1659848042080689E-2</v>
      </c>
      <c r="CK52" s="2">
        <f t="shared" si="33"/>
        <v>3.4934497816593968E-2</v>
      </c>
      <c r="CL52" s="2">
        <f t="shared" si="34"/>
        <v>3.1908001295756439E-2</v>
      </c>
      <c r="CM52" s="2">
        <f t="shared" si="35"/>
        <v>4.620462046204632E-2</v>
      </c>
      <c r="CN52" s="2">
        <f t="shared" si="36"/>
        <v>3.4384858044164135E-2</v>
      </c>
      <c r="CO52" s="2">
        <f t="shared" si="37"/>
        <v>-4.5587162654997515E-3</v>
      </c>
      <c r="CP52" s="2">
        <f t="shared" si="38"/>
        <v>7.1783678913544424E-2</v>
      </c>
      <c r="CQ52" s="2">
        <f t="shared" si="39"/>
        <v>2.4640428141375903E-2</v>
      </c>
      <c r="CR52" s="2">
        <f t="shared" si="40"/>
        <v>2.6412895707904394E-2</v>
      </c>
      <c r="CS52" s="2">
        <f t="shared" si="41"/>
        <v>4.0035067212156772E-2</v>
      </c>
      <c r="CT52" s="2">
        <f t="shared" si="42"/>
        <v>4.3156281920326833E-2</v>
      </c>
      <c r="CU52" s="2">
        <f t="shared" si="43"/>
        <v>1.7876200640341455E-2</v>
      </c>
      <c r="CV52" s="2">
        <f t="shared" si="44"/>
        <v>6.0825231207019215E-2</v>
      </c>
      <c r="CW52" s="2">
        <f t="shared" si="45"/>
        <v>4.520884520884505E-2</v>
      </c>
      <c r="CX52" s="2">
        <f t="shared" si="46"/>
        <v>2.0291363163371434E-2</v>
      </c>
      <c r="CY52" s="10">
        <f t="shared" si="4"/>
        <v>2.8811188811188826E-2</v>
      </c>
      <c r="CZ52" s="3">
        <f t="shared" si="5"/>
        <v>5.0686955124145561E-2</v>
      </c>
      <c r="DA52" s="3">
        <f t="shared" si="141"/>
        <v>-9.7008888362766221E-3</v>
      </c>
      <c r="DB52" s="3">
        <f t="shared" si="142"/>
        <v>8.5865803123759132E-3</v>
      </c>
      <c r="DC52" s="3">
        <f t="shared" si="143"/>
        <v>3.6816152337639796E-2</v>
      </c>
      <c r="DD52" s="3">
        <f t="shared" si="144"/>
        <v>4.6496321760584713E-2</v>
      </c>
      <c r="DE52" s="3">
        <f t="shared" si="145"/>
        <v>3.3716910583500681E-2</v>
      </c>
      <c r="DF52" s="3">
        <f t="shared" si="47"/>
        <v>9.6085691455090716E-2</v>
      </c>
      <c r="DG52" s="3">
        <f t="shared" si="48"/>
        <v>2.6077179546515339E-2</v>
      </c>
      <c r="DH52" s="3">
        <f t="shared" si="49"/>
        <v>5.5113668658641313E-2</v>
      </c>
      <c r="DI52" s="3">
        <f t="shared" si="50"/>
        <v>4.7800716315227199E-4</v>
      </c>
      <c r="DJ52" s="3">
        <f t="shared" si="51"/>
        <v>1.3690236463008709E-2</v>
      </c>
      <c r="DK52" s="3">
        <f t="shared" si="52"/>
        <v>5.8367232580244011E-2</v>
      </c>
      <c r="DL52" s="3">
        <f t="shared" si="53"/>
        <v>6.7094431304970392E-4</v>
      </c>
      <c r="DM52" s="3">
        <f t="shared" si="54"/>
        <v>6.0305164592033833E-4</v>
      </c>
      <c r="DN52" s="3">
        <f t="shared" si="55"/>
        <v>-0.10231982986378751</v>
      </c>
      <c r="DO52" s="3">
        <f t="shared" si="56"/>
        <v>8.3390305890262972E-3</v>
      </c>
      <c r="DP52" s="3">
        <f t="shared" si="57"/>
        <v>3.8760241070042056E-2</v>
      </c>
      <c r="DQ52" s="3">
        <f t="shared" si="58"/>
        <v>2.954861685930199E-2</v>
      </c>
      <c r="DR52" s="3">
        <f t="shared" si="59"/>
        <v>2.9499256216543479E-2</v>
      </c>
      <c r="DS52" s="3">
        <f t="shared" si="60"/>
        <v>2.7060244938065026E-2</v>
      </c>
      <c r="DT52" s="3">
        <f t="shared" si="61"/>
        <v>2.9868900297587153E-3</v>
      </c>
      <c r="DU52" s="3">
        <f t="shared" si="62"/>
        <v>3.8312540782508453E-2</v>
      </c>
      <c r="DV52" s="3">
        <f t="shared" si="63"/>
        <v>7.363291013299178E-2</v>
      </c>
      <c r="DW52" s="3">
        <f t="shared" si="64"/>
        <v>1.5872190938381658E-2</v>
      </c>
      <c r="DX52" s="3">
        <f t="shared" si="65"/>
        <v>5.2946664679205835E-2</v>
      </c>
      <c r="DY52" s="3">
        <f t="shared" si="66"/>
        <v>2.0974680017548764E-2</v>
      </c>
      <c r="DZ52" s="3">
        <f t="shared" si="67"/>
        <v>4.757053249575427E-2</v>
      </c>
      <c r="EA52" s="3">
        <f t="shared" si="68"/>
        <v>1.7136234771712555E-2</v>
      </c>
      <c r="EB52" s="3">
        <f t="shared" si="69"/>
        <v>2.0793457731063336E-2</v>
      </c>
      <c r="EC52" s="3">
        <f t="shared" si="70"/>
        <v>1.460457087446132E-2</v>
      </c>
      <c r="ED52" s="3">
        <f t="shared" si="71"/>
        <v>1.0353078103746638E-2</v>
      </c>
      <c r="EE52" s="3">
        <f t="shared" si="72"/>
        <v>2.7924455853143293E-3</v>
      </c>
      <c r="EF52" s="3">
        <f t="shared" si="73"/>
        <v>3.0032846981474792E-2</v>
      </c>
      <c r="EG52" s="3">
        <f t="shared" si="74"/>
        <v>3.7224838171666441E-2</v>
      </c>
      <c r="EH52" s="3">
        <f t="shared" si="75"/>
        <v>3.0413413327249783E-2</v>
      </c>
      <c r="EI52" s="3">
        <f t="shared" si="76"/>
        <v>6.153562696072834E-2</v>
      </c>
      <c r="EJ52" s="3">
        <f t="shared" si="77"/>
        <v>3.4810276735241619E-2</v>
      </c>
      <c r="EK52" s="3">
        <f t="shared" si="78"/>
        <v>3.1783780214404089E-2</v>
      </c>
      <c r="EL52" s="3">
        <f t="shared" si="79"/>
        <v>4.608039938069397E-2</v>
      </c>
      <c r="EM52" s="3">
        <f t="shared" si="80"/>
        <v>3.4260636962811786E-2</v>
      </c>
      <c r="EN52" s="3">
        <f t="shared" si="81"/>
        <v>-4.6829373468521007E-3</v>
      </c>
      <c r="EO52" s="3">
        <f t="shared" si="82"/>
        <v>7.1659457832192075E-2</v>
      </c>
      <c r="EP52" s="3">
        <f t="shared" si="83"/>
        <v>2.4516207060023554E-2</v>
      </c>
      <c r="EQ52" s="3">
        <f t="shared" si="84"/>
        <v>2.6288674626552044E-2</v>
      </c>
      <c r="ER52" s="3">
        <f t="shared" si="85"/>
        <v>3.9910846130804423E-2</v>
      </c>
      <c r="ES52" s="3">
        <f t="shared" si="86"/>
        <v>4.3032060838974484E-2</v>
      </c>
      <c r="ET52" s="3">
        <f t="shared" si="87"/>
        <v>1.7751979558989106E-2</v>
      </c>
      <c r="EU52" s="3">
        <f t="shared" si="88"/>
        <v>6.0701010125666865E-2</v>
      </c>
      <c r="EV52" s="3">
        <f t="shared" si="89"/>
        <v>4.5084624127492701E-2</v>
      </c>
      <c r="EW52" s="18">
        <f t="shared" si="90"/>
        <v>2.0167142082019085E-2</v>
      </c>
      <c r="EX52" s="11">
        <f t="shared" si="91"/>
        <v>2.8686967729836477E-2</v>
      </c>
      <c r="EY52" s="21">
        <f t="shared" si="6"/>
        <v>2.354543421201509E-2</v>
      </c>
      <c r="EZ52" s="21">
        <f t="shared" si="146"/>
        <v>9.2434408706280179E-3</v>
      </c>
      <c r="FA52" s="21">
        <f t="shared" si="147"/>
        <v>2.251969872549605E-2</v>
      </c>
      <c r="FB52" s="21">
        <f t="shared" si="148"/>
        <v>3.5522714166178172E-2</v>
      </c>
      <c r="FC52" s="21">
        <f t="shared" si="149"/>
        <v>4.6333454444156465E-2</v>
      </c>
      <c r="FD52" s="21">
        <f t="shared" si="150"/>
        <v>3.150201836369939E-2</v>
      </c>
      <c r="FE52" s="21">
        <f t="shared" si="151"/>
        <v>4.4097041041994342E-2</v>
      </c>
      <c r="FF52" s="21">
        <f t="shared" si="152"/>
        <v>3.3860674946565257E-2</v>
      </c>
      <c r="FG52" s="21">
        <f t="shared" si="153"/>
        <v>3.0589296834626249E-2</v>
      </c>
      <c r="FH52" s="21">
        <f t="shared" si="154"/>
        <v>2.5255544580098623E-2</v>
      </c>
      <c r="FI52" s="21">
        <f t="shared" si="155"/>
        <v>2.6764083874103464E-2</v>
      </c>
      <c r="FJ52" s="21">
        <f t="shared" si="92"/>
        <v>2.734565115137548E-2</v>
      </c>
      <c r="FK52" s="21">
        <f t="shared" si="93"/>
        <v>2.8817168863448664E-2</v>
      </c>
      <c r="FL52" s="21">
        <f t="shared" si="94"/>
        <v>3.0928987039286562E-2</v>
      </c>
      <c r="FM52" s="21">
        <f t="shared" si="95"/>
        <v>1.9562679939588021E-2</v>
      </c>
      <c r="FN52" s="21">
        <f t="shared" si="96"/>
        <v>2.4530281797118192E-2</v>
      </c>
      <c r="FO52" s="21">
        <f t="shared" si="97"/>
        <v>3.6481686690503209E-2</v>
      </c>
      <c r="FP52" s="21">
        <f t="shared" si="98"/>
        <v>3.89841198416827E-2</v>
      </c>
      <c r="FQ52" s="21">
        <f t="shared" si="99"/>
        <v>3.1870103219821228E-2</v>
      </c>
      <c r="FR52" s="21">
        <f t="shared" si="100"/>
        <v>2.2207255972401571E-2</v>
      </c>
      <c r="FS52" s="21">
        <f t="shared" si="101"/>
        <v>1.7418092403435555E-2</v>
      </c>
      <c r="FT52" s="21">
        <f t="shared" si="102"/>
        <v>3.5970900513428619E-2</v>
      </c>
      <c r="FU52" s="21">
        <f t="shared" si="103"/>
        <v>2.9449826360441595E-2</v>
      </c>
      <c r="FV52" s="21">
        <f t="shared" si="104"/>
        <v>2.115993137047122E-2</v>
      </c>
      <c r="FW52" s="21">
        <f t="shared" si="105"/>
        <v>2.8098925389041889E-2</v>
      </c>
      <c r="FX52" s="21">
        <f t="shared" si="106"/>
        <v>2.2869218174575056E-2</v>
      </c>
      <c r="FY52" s="21">
        <f t="shared" si="107"/>
        <v>2.8107044510065848E-2</v>
      </c>
      <c r="FZ52" s="21">
        <f t="shared" si="108"/>
        <v>2.9605836201707432E-2</v>
      </c>
      <c r="GA52" s="21">
        <f t="shared" si="109"/>
        <v>2.4639993760187912E-2</v>
      </c>
      <c r="GB52" s="21">
        <f t="shared" si="110"/>
        <v>3.0101447420534562E-2</v>
      </c>
      <c r="GC52" s="21">
        <f t="shared" si="111"/>
        <v>2.4348273109820982E-2</v>
      </c>
      <c r="GD52" s="21">
        <f t="shared" si="112"/>
        <v>2.4186131684209137E-2</v>
      </c>
      <c r="GE52" s="21">
        <f t="shared" si="113"/>
        <v>3.9096434554931031E-2</v>
      </c>
      <c r="GF52" s="21">
        <f t="shared" si="114"/>
        <v>2.4037868497662023E-2</v>
      </c>
      <c r="GG52" s="21">
        <f t="shared" si="115"/>
        <v>1.6712262660160397E-2</v>
      </c>
      <c r="GH52" s="21">
        <f t="shared" si="116"/>
        <v>2.3098058165456931E-2</v>
      </c>
      <c r="GI52" s="21">
        <f t="shared" si="117"/>
        <v>2.2211870379740827E-2</v>
      </c>
      <c r="GJ52" s="21">
        <f t="shared" si="118"/>
        <v>4.0757530745109509E-2</v>
      </c>
      <c r="GK52" s="21">
        <f t="shared" si="119"/>
        <v>3.8008509086598224E-2</v>
      </c>
      <c r="GL52" s="21">
        <f t="shared" si="120"/>
        <v>2.627113006654647E-2</v>
      </c>
      <c r="GM52" s="21">
        <f t="shared" si="121"/>
        <v>3.226007364811579E-2</v>
      </c>
      <c r="GN52" s="21">
        <f t="shared" si="122"/>
        <v>2.8402232852716966E-2</v>
      </c>
      <c r="GO52" s="21">
        <f t="shared" si="123"/>
        <v>3.7254936010231013E-2</v>
      </c>
      <c r="GP52" s="21">
        <f t="shared" si="124"/>
        <v>3.3424082994147675E-2</v>
      </c>
      <c r="GQ52" s="21">
        <f t="shared" si="125"/>
        <v>3.5183582042337201E-2</v>
      </c>
      <c r="GR52" s="21">
        <f t="shared" si="126"/>
        <v>2.5211029847438463E-2</v>
      </c>
      <c r="GS52" s="21">
        <f t="shared" si="127"/>
        <v>1.7687523275278862E-2</v>
      </c>
      <c r="GT52" s="21">
        <f t="shared" si="128"/>
        <v>1.5332065703883006E-2</v>
      </c>
      <c r="GU52" s="21">
        <f t="shared" si="129"/>
        <v>3.5140350707576741E-2</v>
      </c>
      <c r="GV52" s="22">
        <f t="shared" si="130"/>
        <v>3.7191359609491242E-2</v>
      </c>
      <c r="GW52" s="22">
        <f t="shared" si="130"/>
        <v>2.8686967729836477E-2</v>
      </c>
      <c r="GX52" s="3">
        <f>CZ52-EY52</f>
        <v>2.7141520912130471E-2</v>
      </c>
      <c r="GY52" s="3">
        <f>DA52-EZ52</f>
        <v>-1.8944329706904642E-2</v>
      </c>
      <c r="GZ52" s="3">
        <f>DB52-FA52</f>
        <v>-1.3933118413120137E-2</v>
      </c>
      <c r="HA52" s="3">
        <f>DC52-FB52</f>
        <v>1.2934381714616236E-3</v>
      </c>
      <c r="HB52" s="3">
        <f>DD52-FC52</f>
        <v>1.6286731642824875E-4</v>
      </c>
      <c r="HC52" s="3">
        <f>DE52-FD52</f>
        <v>2.2148922198012913E-3</v>
      </c>
      <c r="HD52" s="3">
        <f>DF52-FE52</f>
        <v>5.1988650413096374E-2</v>
      </c>
      <c r="HE52" s="3">
        <f>DG52-FF52</f>
        <v>-7.7834954000499182E-3</v>
      </c>
      <c r="HF52" s="3">
        <f>DH52-FG52</f>
        <v>2.4524371824015064E-2</v>
      </c>
      <c r="HG52" s="3">
        <f>DI52-FH52</f>
        <v>-2.4777537416946351E-2</v>
      </c>
      <c r="HH52" s="3">
        <f>DJ52-FI52</f>
        <v>-1.3073847411094755E-2</v>
      </c>
      <c r="HI52" s="3">
        <f>DK52-FJ52</f>
        <v>3.102158142886853E-2</v>
      </c>
      <c r="HJ52" s="3">
        <f>DL52-FK52</f>
        <v>-2.814622455039896E-2</v>
      </c>
      <c r="HK52" s="3">
        <f>DM52-FL52</f>
        <v>-3.0325935393366223E-2</v>
      </c>
      <c r="HL52" s="3">
        <f>DN52-FM52</f>
        <v>-0.12188250980337553</v>
      </c>
      <c r="HM52" s="3">
        <f>DO52-FN52</f>
        <v>-1.6191251208091895E-2</v>
      </c>
      <c r="HN52" s="3">
        <f>DP52-FO52</f>
        <v>2.2785543795388469E-3</v>
      </c>
      <c r="HO52" s="3">
        <f>DQ52-FP52</f>
        <v>-9.4355029823807099E-3</v>
      </c>
      <c r="HP52" s="3">
        <f>DR52-FQ52</f>
        <v>-2.3708470032777484E-3</v>
      </c>
      <c r="HQ52" s="3">
        <f>DS52-FR52</f>
        <v>4.8529889656634545E-3</v>
      </c>
      <c r="HR52" s="3">
        <f>DT52-FS52</f>
        <v>-1.443120237367684E-2</v>
      </c>
      <c r="HS52" s="3">
        <f>DU52-FT52</f>
        <v>2.3416402690798338E-3</v>
      </c>
      <c r="HT52" s="3">
        <f>DV52-FU52</f>
        <v>4.4183083772550188E-2</v>
      </c>
      <c r="HU52" s="3">
        <f>DW52-FV52</f>
        <v>-5.2877404320895612E-3</v>
      </c>
      <c r="HV52" s="3">
        <f>DX52-FW52</f>
        <v>2.4847739290163946E-2</v>
      </c>
      <c r="HW52" s="3">
        <f>DY52-FX52</f>
        <v>-1.8945381570262924E-3</v>
      </c>
      <c r="HX52" s="3">
        <f>DZ52-FY52</f>
        <v>1.9463487985688421E-2</v>
      </c>
      <c r="HY52" s="3">
        <f>EA52-FZ52</f>
        <v>-1.2469601429994877E-2</v>
      </c>
      <c r="HZ52" s="3">
        <f>EB52-GA52</f>
        <v>-3.8465360291245754E-3</v>
      </c>
      <c r="IA52" s="3">
        <f>EC52-GB52</f>
        <v>-1.5496876546073242E-2</v>
      </c>
      <c r="IB52" s="3">
        <f>ED52-GC52</f>
        <v>-1.3995195006074344E-2</v>
      </c>
      <c r="IC52" s="3">
        <f>EE52-GD52</f>
        <v>-2.1393686098894808E-2</v>
      </c>
      <c r="ID52" s="3">
        <f>EF52-GE52</f>
        <v>-9.0635875734562388E-3</v>
      </c>
      <c r="IE52" s="3">
        <f>EG52-GF52</f>
        <v>1.3186969674004418E-2</v>
      </c>
      <c r="IF52" s="3">
        <f>EH52-GG52</f>
        <v>1.3701150667089386E-2</v>
      </c>
      <c r="IG52" s="3">
        <f>EI52-GH52</f>
        <v>3.843756879527141E-2</v>
      </c>
      <c r="IH52" s="3">
        <f>EJ52-GI52</f>
        <v>1.2598406355500791E-2</v>
      </c>
      <c r="II52" s="3">
        <f>EK52-GJ52</f>
        <v>-8.9737505307054197E-3</v>
      </c>
      <c r="IJ52" s="3">
        <f>EL52-GK52</f>
        <v>8.071890294095746E-3</v>
      </c>
      <c r="IK52" s="3">
        <f>EM52-GL52</f>
        <v>7.9895068962653158E-3</v>
      </c>
      <c r="IL52" s="3">
        <f>EN52-GM52</f>
        <v>-3.6943010994967891E-2</v>
      </c>
      <c r="IM52" s="3">
        <f>EO52-GN52</f>
        <v>4.3257224979475109E-2</v>
      </c>
      <c r="IN52" s="3">
        <f>EP52-GO52</f>
        <v>-1.2738728950207459E-2</v>
      </c>
      <c r="IO52" s="3">
        <f>EQ52-GP52</f>
        <v>-7.1354083675956304E-3</v>
      </c>
      <c r="IP52" s="3">
        <f>ER52-GQ52</f>
        <v>4.7272640884672215E-3</v>
      </c>
      <c r="IQ52" s="3">
        <f>ES52-GR52</f>
        <v>1.7821030991536022E-2</v>
      </c>
      <c r="IR52" s="3">
        <f>ET52-GS52</f>
        <v>6.4456283710243728E-5</v>
      </c>
      <c r="IS52" s="3">
        <f>EU52-GT52</f>
        <v>4.5368944421783859E-2</v>
      </c>
      <c r="IT52" s="3">
        <f>EV52-GU52</f>
        <v>9.9442734199159596E-3</v>
      </c>
      <c r="IU52" s="3">
        <f>EW52-GV52</f>
        <v>-1.7024217527472157E-2</v>
      </c>
      <c r="IV52" s="3">
        <f t="shared" si="7"/>
        <v>0</v>
      </c>
    </row>
    <row r="53" spans="1:256" x14ac:dyDescent="0.2">
      <c r="A53">
        <v>91.78</v>
      </c>
      <c r="B53">
        <v>18.54</v>
      </c>
      <c r="C53">
        <v>194.1</v>
      </c>
      <c r="D53">
        <v>101.65</v>
      </c>
      <c r="E53">
        <v>96</v>
      </c>
      <c r="F53">
        <v>188.92</v>
      </c>
      <c r="G53">
        <v>174.2</v>
      </c>
      <c r="H53">
        <v>84.74</v>
      </c>
      <c r="I53">
        <v>95.54</v>
      </c>
      <c r="J53">
        <v>6.6509999999999998</v>
      </c>
      <c r="K53">
        <v>85.86</v>
      </c>
      <c r="L53">
        <v>67.28</v>
      </c>
      <c r="M53">
        <v>62.45</v>
      </c>
      <c r="N53">
        <v>28.19</v>
      </c>
      <c r="O53">
        <v>22.795000000000002</v>
      </c>
      <c r="P53">
        <v>69.17</v>
      </c>
      <c r="Q53">
        <v>12.842000000000001</v>
      </c>
      <c r="R53">
        <v>82.08</v>
      </c>
      <c r="S53">
        <v>36.86</v>
      </c>
      <c r="T53">
        <v>13.41</v>
      </c>
      <c r="U53">
        <v>111.5</v>
      </c>
      <c r="V53">
        <v>4.93</v>
      </c>
      <c r="W53">
        <v>13.54</v>
      </c>
      <c r="X53">
        <v>14.1</v>
      </c>
      <c r="Y53">
        <v>9.0329999999999995</v>
      </c>
      <c r="Z53">
        <v>47.78</v>
      </c>
      <c r="AA53">
        <v>63.92</v>
      </c>
      <c r="AB53">
        <v>45.185000000000002</v>
      </c>
      <c r="AC53">
        <v>6</v>
      </c>
      <c r="AD53">
        <v>14.352</v>
      </c>
      <c r="AE53">
        <v>3.077</v>
      </c>
      <c r="AF53">
        <v>25.87</v>
      </c>
      <c r="AG53">
        <v>247.5</v>
      </c>
      <c r="AH53">
        <v>189</v>
      </c>
      <c r="AI53">
        <v>4.6779999999999999</v>
      </c>
      <c r="AJ53">
        <v>180.05</v>
      </c>
      <c r="AK53">
        <v>14.035</v>
      </c>
      <c r="AL53">
        <v>32.854999999999997</v>
      </c>
      <c r="AM53">
        <v>87.98</v>
      </c>
      <c r="AN53">
        <v>66.17</v>
      </c>
      <c r="AO53">
        <v>5.44</v>
      </c>
      <c r="AP53">
        <v>87.35</v>
      </c>
      <c r="AQ53">
        <v>45.99</v>
      </c>
      <c r="AR53">
        <v>107.16</v>
      </c>
      <c r="AS53">
        <v>72.3</v>
      </c>
      <c r="AT53">
        <v>8.1999999999999993</v>
      </c>
      <c r="AU53">
        <v>191.6</v>
      </c>
      <c r="AV53">
        <v>43.22</v>
      </c>
      <c r="AW53">
        <v>21.72</v>
      </c>
      <c r="AX53" s="4">
        <v>162.12</v>
      </c>
      <c r="AY53" s="7">
        <v>3437.4</v>
      </c>
      <c r="AZ53" s="12">
        <f>(1+0.571/100)^(1/52)-1</f>
        <v>1.0950137449028396E-4</v>
      </c>
      <c r="BA53" s="2">
        <f t="shared" si="3"/>
        <v>-1.5975125978342386E-2</v>
      </c>
      <c r="BB53" s="2">
        <f t="shared" si="131"/>
        <v>1.8569387979342711E-2</v>
      </c>
      <c r="BC53" s="2">
        <f t="shared" si="132"/>
        <v>0.11744386873920565</v>
      </c>
      <c r="BD53" s="2">
        <f t="shared" si="133"/>
        <v>-1.5972894482090938E-2</v>
      </c>
      <c r="BE53" s="2">
        <f t="shared" si="134"/>
        <v>-2.369571849893215E-2</v>
      </c>
      <c r="BF53" s="2">
        <f t="shared" si="135"/>
        <v>-5.7888643300706422E-3</v>
      </c>
      <c r="BG53" s="2">
        <f t="shared" si="136"/>
        <v>2.9550827423167947E-2</v>
      </c>
      <c r="BH53" s="2">
        <f t="shared" si="137"/>
        <v>-2.9415225320625904E-3</v>
      </c>
      <c r="BI53" s="2">
        <f t="shared" si="138"/>
        <v>-2.3208260914016954E-2</v>
      </c>
      <c r="BJ53" s="2">
        <f t="shared" si="139"/>
        <v>7.5233222991277771E-4</v>
      </c>
      <c r="BK53" s="2">
        <f t="shared" si="140"/>
        <v>8.5751204040878104E-3</v>
      </c>
      <c r="BL53" s="2">
        <f t="shared" si="8"/>
        <v>-3.259259259259295E-3</v>
      </c>
      <c r="BM53" s="2">
        <f t="shared" si="9"/>
        <v>-7.6275226442078514E-3</v>
      </c>
      <c r="BN53" s="2">
        <f t="shared" si="10"/>
        <v>2.4345930232558155E-2</v>
      </c>
      <c r="BO53" s="2">
        <f t="shared" si="11"/>
        <v>1.3561582925744942E-2</v>
      </c>
      <c r="BP53" s="2">
        <f t="shared" si="12"/>
        <v>1.8404004711425115E-2</v>
      </c>
      <c r="BQ53" s="2">
        <f t="shared" si="13"/>
        <v>-1.5032980518484451E-2</v>
      </c>
      <c r="BR53" s="2">
        <f t="shared" si="14"/>
        <v>1.0837438423645374E-2</v>
      </c>
      <c r="BS53" s="2">
        <f t="shared" si="15"/>
        <v>-8.8733530518956272E-3</v>
      </c>
      <c r="BT53" s="2">
        <f t="shared" si="16"/>
        <v>1.3988657844990593E-2</v>
      </c>
      <c r="BU53" s="2">
        <f t="shared" si="17"/>
        <v>-1.1962782454585708E-2</v>
      </c>
      <c r="BV53" s="2">
        <f t="shared" si="18"/>
        <v>1.9437551695616007E-2</v>
      </c>
      <c r="BW53" s="2">
        <f t="shared" si="19"/>
        <v>2.770398481973424E-2</v>
      </c>
      <c r="BX53" s="2">
        <f t="shared" si="20"/>
        <v>3.7374926427310218E-2</v>
      </c>
      <c r="BY53" s="2">
        <f t="shared" si="21"/>
        <v>6.8614693008399508E-2</v>
      </c>
      <c r="BZ53" s="2">
        <f t="shared" si="22"/>
        <v>2.8411536805854398E-2</v>
      </c>
      <c r="CA53" s="2">
        <f t="shared" si="23"/>
        <v>-3.0045523520485617E-2</v>
      </c>
      <c r="CB53" s="2">
        <f t="shared" si="24"/>
        <v>-1.7076354144006878E-2</v>
      </c>
      <c r="CC53" s="2">
        <f t="shared" si="25"/>
        <v>-8.5922009253138754E-3</v>
      </c>
      <c r="CD53" s="2">
        <f t="shared" si="26"/>
        <v>1.5352407536637358E-3</v>
      </c>
      <c r="CE53" s="2">
        <f t="shared" si="27"/>
        <v>1.283739302172493E-2</v>
      </c>
      <c r="CF53" s="2">
        <f t="shared" si="28"/>
        <v>7.4781886165351086E-2</v>
      </c>
      <c r="CG53" s="2">
        <f t="shared" si="29"/>
        <v>6.3020939215288063E-3</v>
      </c>
      <c r="CH53" s="2">
        <f t="shared" si="30"/>
        <v>2.3280996210070404E-2</v>
      </c>
      <c r="CI53" s="2">
        <f t="shared" si="31"/>
        <v>-2.3789649415692837E-2</v>
      </c>
      <c r="CJ53" s="2">
        <f t="shared" si="32"/>
        <v>-8.8081475364711892E-3</v>
      </c>
      <c r="CK53" s="2">
        <f t="shared" si="33"/>
        <v>-1.3009845288326383E-2</v>
      </c>
      <c r="CL53" s="2">
        <f t="shared" si="34"/>
        <v>3.139224611520941E-2</v>
      </c>
      <c r="CM53" s="2">
        <f t="shared" si="35"/>
        <v>-8.7877422262280236E-3</v>
      </c>
      <c r="CN53" s="2">
        <f t="shared" si="36"/>
        <v>8.9966453186947071E-3</v>
      </c>
      <c r="CO53" s="2">
        <f t="shared" si="37"/>
        <v>-3.4804909324051003E-3</v>
      </c>
      <c r="CP53" s="2">
        <f t="shared" si="38"/>
        <v>-1.1766036882000286E-2</v>
      </c>
      <c r="CQ53" s="2">
        <f t="shared" si="39"/>
        <v>8.7051142546235027E-4</v>
      </c>
      <c r="CR53" s="2">
        <f t="shared" si="40"/>
        <v>1.3812677388836292E-2</v>
      </c>
      <c r="CS53" s="2">
        <f t="shared" si="41"/>
        <v>1.5734756954200568E-2</v>
      </c>
      <c r="CT53" s="2">
        <f t="shared" si="42"/>
        <v>3.6719706242349659E-3</v>
      </c>
      <c r="CU53" s="2">
        <f t="shared" si="43"/>
        <v>4.4560943643512374E-3</v>
      </c>
      <c r="CV53" s="2">
        <f t="shared" si="44"/>
        <v>-3.3866100368838747E-2</v>
      </c>
      <c r="CW53" s="2">
        <f t="shared" si="45"/>
        <v>2.1156558533145242E-2</v>
      </c>
      <c r="CX53" s="2">
        <f t="shared" si="46"/>
        <v>3.3401325854156116E-2</v>
      </c>
      <c r="CY53" s="10">
        <f t="shared" si="4"/>
        <v>4.9290462909366006E-3</v>
      </c>
      <c r="CZ53" s="3">
        <f t="shared" si="5"/>
        <v>-1.608462735283267E-2</v>
      </c>
      <c r="DA53" s="3">
        <f t="shared" si="141"/>
        <v>1.8459886604852427E-2</v>
      </c>
      <c r="DB53" s="3">
        <f t="shared" si="142"/>
        <v>0.11733436736471536</v>
      </c>
      <c r="DC53" s="3">
        <f t="shared" si="143"/>
        <v>-1.6082395856581222E-2</v>
      </c>
      <c r="DD53" s="3">
        <f t="shared" si="144"/>
        <v>-2.3805219873422434E-2</v>
      </c>
      <c r="DE53" s="3">
        <f t="shared" si="145"/>
        <v>-5.8983657045609261E-3</v>
      </c>
      <c r="DF53" s="3">
        <f t="shared" si="47"/>
        <v>2.9441326048677663E-2</v>
      </c>
      <c r="DG53" s="3">
        <f t="shared" si="48"/>
        <v>-3.0510239065528744E-3</v>
      </c>
      <c r="DH53" s="3">
        <f t="shared" si="49"/>
        <v>-2.3317762288507238E-2</v>
      </c>
      <c r="DI53" s="3">
        <f t="shared" si="50"/>
        <v>6.4283085542249374E-4</v>
      </c>
      <c r="DJ53" s="3">
        <f t="shared" si="51"/>
        <v>8.4656190295975264E-3</v>
      </c>
      <c r="DK53" s="3">
        <f t="shared" si="52"/>
        <v>-3.368760633749579E-3</v>
      </c>
      <c r="DL53" s="3">
        <f t="shared" si="53"/>
        <v>-7.7370240186981354E-3</v>
      </c>
      <c r="DM53" s="3">
        <f t="shared" si="54"/>
        <v>2.4236428858067871E-2</v>
      </c>
      <c r="DN53" s="3">
        <f t="shared" si="55"/>
        <v>1.3452081551254658E-2</v>
      </c>
      <c r="DO53" s="3">
        <f t="shared" si="56"/>
        <v>1.8294503336934831E-2</v>
      </c>
      <c r="DP53" s="3">
        <f t="shared" si="57"/>
        <v>-1.5142481892974735E-2</v>
      </c>
      <c r="DQ53" s="3">
        <f t="shared" si="58"/>
        <v>1.072793704915509E-2</v>
      </c>
      <c r="DR53" s="3">
        <f t="shared" si="59"/>
        <v>-8.9828544263859111E-3</v>
      </c>
      <c r="DS53" s="3">
        <f t="shared" si="60"/>
        <v>1.3879156470500309E-2</v>
      </c>
      <c r="DT53" s="3">
        <f t="shared" si="61"/>
        <v>-1.2072283829075992E-2</v>
      </c>
      <c r="DU53" s="3">
        <f t="shared" si="62"/>
        <v>1.9328050321125723E-2</v>
      </c>
      <c r="DV53" s="3">
        <f t="shared" si="63"/>
        <v>2.7594483445243956E-2</v>
      </c>
      <c r="DW53" s="3">
        <f t="shared" si="64"/>
        <v>3.7265425052819934E-2</v>
      </c>
      <c r="DX53" s="3">
        <f t="shared" si="65"/>
        <v>6.8505191633909224E-2</v>
      </c>
      <c r="DY53" s="3">
        <f t="shared" si="66"/>
        <v>2.8302035431364114E-2</v>
      </c>
      <c r="DZ53" s="3">
        <f t="shared" si="67"/>
        <v>-3.0155024894975901E-2</v>
      </c>
      <c r="EA53" s="3">
        <f t="shared" si="68"/>
        <v>-1.7185855518497162E-2</v>
      </c>
      <c r="EB53" s="3">
        <f t="shared" si="69"/>
        <v>-8.7017022998041593E-3</v>
      </c>
      <c r="EC53" s="3">
        <f t="shared" si="70"/>
        <v>1.4257393791734518E-3</v>
      </c>
      <c r="ED53" s="3">
        <f t="shared" si="71"/>
        <v>1.2727891647234646E-2</v>
      </c>
      <c r="EE53" s="3">
        <f t="shared" si="72"/>
        <v>7.4672384790860802E-2</v>
      </c>
      <c r="EF53" s="3">
        <f t="shared" si="73"/>
        <v>6.1925925470385224E-3</v>
      </c>
      <c r="EG53" s="3">
        <f t="shared" si="74"/>
        <v>2.317149483558012E-2</v>
      </c>
      <c r="EH53" s="3">
        <f t="shared" si="75"/>
        <v>-2.3899150790183121E-2</v>
      </c>
      <c r="EI53" s="3">
        <f t="shared" si="76"/>
        <v>-8.9176489109614732E-3</v>
      </c>
      <c r="EJ53" s="3">
        <f t="shared" si="77"/>
        <v>-1.3119346662816667E-2</v>
      </c>
      <c r="EK53" s="3">
        <f t="shared" si="78"/>
        <v>3.1282744740719126E-2</v>
      </c>
      <c r="EL53" s="3">
        <f t="shared" si="79"/>
        <v>-8.8972436007183076E-3</v>
      </c>
      <c r="EM53" s="3">
        <f t="shared" si="80"/>
        <v>8.8871439442044231E-3</v>
      </c>
      <c r="EN53" s="3">
        <f t="shared" si="81"/>
        <v>-3.5899923068953843E-3</v>
      </c>
      <c r="EO53" s="3">
        <f t="shared" si="82"/>
        <v>-1.187553825649057E-2</v>
      </c>
      <c r="EP53" s="3">
        <f t="shared" si="83"/>
        <v>7.6101005097206631E-4</v>
      </c>
      <c r="EQ53" s="3">
        <f t="shared" si="84"/>
        <v>1.3703176014346008E-2</v>
      </c>
      <c r="ER53" s="3">
        <f t="shared" si="85"/>
        <v>1.5625255579710284E-2</v>
      </c>
      <c r="ES53" s="3">
        <f t="shared" si="86"/>
        <v>3.5624692497446819E-3</v>
      </c>
      <c r="ET53" s="3">
        <f t="shared" si="87"/>
        <v>4.3465929898609534E-3</v>
      </c>
      <c r="EU53" s="3">
        <f t="shared" si="88"/>
        <v>-3.3975601743329031E-2</v>
      </c>
      <c r="EV53" s="3">
        <f t="shared" si="89"/>
        <v>2.1047057158654958E-2</v>
      </c>
      <c r="EW53" s="18">
        <f t="shared" si="90"/>
        <v>3.3291824479665832E-2</v>
      </c>
      <c r="EX53" s="11">
        <f t="shared" si="91"/>
        <v>4.8195449164463167E-3</v>
      </c>
      <c r="EY53" s="21">
        <f t="shared" si="6"/>
        <v>2.1609068398181558E-3</v>
      </c>
      <c r="EZ53" s="21">
        <f t="shared" si="146"/>
        <v>1.1767306681417732E-3</v>
      </c>
      <c r="FA53" s="21">
        <f t="shared" si="147"/>
        <v>6.036656896100976E-3</v>
      </c>
      <c r="FB53" s="21">
        <f t="shared" si="148"/>
        <v>7.3227268054774693E-3</v>
      </c>
      <c r="FC53" s="21">
        <f t="shared" si="149"/>
        <v>1.361743806624658E-2</v>
      </c>
      <c r="FD53" s="21">
        <f t="shared" si="150"/>
        <v>7.044759959666665E-3</v>
      </c>
      <c r="FE53" s="21">
        <f t="shared" si="151"/>
        <v>1.3249937855182248E-2</v>
      </c>
      <c r="FF53" s="21">
        <f t="shared" si="152"/>
        <v>4.9458260385652139E-3</v>
      </c>
      <c r="FG53" s="21">
        <f t="shared" si="153"/>
        <v>3.4607546820968494E-3</v>
      </c>
      <c r="FH53" s="21">
        <f t="shared" si="154"/>
        <v>2.8732114982609825E-3</v>
      </c>
      <c r="FI53" s="21">
        <f t="shared" si="155"/>
        <v>5.3189632861210473E-3</v>
      </c>
      <c r="FJ53" s="21">
        <f t="shared" si="92"/>
        <v>5.4526412157116459E-3</v>
      </c>
      <c r="FK53" s="21">
        <f t="shared" si="93"/>
        <v>5.421958311369943E-3</v>
      </c>
      <c r="FL53" s="21">
        <f t="shared" si="94"/>
        <v>3.3655634964449618E-3</v>
      </c>
      <c r="FM53" s="21">
        <f t="shared" si="95"/>
        <v>2.3740023402378163E-3</v>
      </c>
      <c r="FN53" s="21">
        <f t="shared" si="96"/>
        <v>3.7120466280565257E-3</v>
      </c>
      <c r="FO53" s="21">
        <f t="shared" si="97"/>
        <v>2.6967033483857135E-3</v>
      </c>
      <c r="FP53" s="21">
        <f t="shared" si="98"/>
        <v>8.4545893108739119E-3</v>
      </c>
      <c r="FQ53" s="21">
        <f t="shared" si="99"/>
        <v>7.9044041381375087E-3</v>
      </c>
      <c r="FR53" s="21">
        <f t="shared" si="100"/>
        <v>9.1991397709054266E-4</v>
      </c>
      <c r="FS53" s="21">
        <f t="shared" si="101"/>
        <v>2.6471995555219182E-3</v>
      </c>
      <c r="FT53" s="21">
        <f t="shared" si="102"/>
        <v>8.9791834520866337E-3</v>
      </c>
      <c r="FU53" s="21">
        <f t="shared" si="103"/>
        <v>6.6239232955048709E-3</v>
      </c>
      <c r="FV53" s="21">
        <f t="shared" si="104"/>
        <v>3.1985399668496765E-3</v>
      </c>
      <c r="FW53" s="21">
        <f t="shared" si="105"/>
        <v>8.9160719245001806E-3</v>
      </c>
      <c r="FX53" s="21">
        <f t="shared" si="106"/>
        <v>4.2967090476855527E-3</v>
      </c>
      <c r="FY53" s="21">
        <f t="shared" si="107"/>
        <v>2.6246383667182954E-3</v>
      </c>
      <c r="FZ53" s="21">
        <f t="shared" si="108"/>
        <v>4.6841090058476597E-3</v>
      </c>
      <c r="GA53" s="21">
        <f t="shared" si="109"/>
        <v>3.0143189695189939E-3</v>
      </c>
      <c r="GB53" s="21">
        <f t="shared" si="110"/>
        <v>5.4884656444442095E-3</v>
      </c>
      <c r="GC53" s="21">
        <f t="shared" si="111"/>
        <v>7.2031062419432822E-3</v>
      </c>
      <c r="GD53" s="21">
        <f t="shared" si="112"/>
        <v>8.6833854796609412E-4</v>
      </c>
      <c r="GE53" s="21">
        <f t="shared" si="113"/>
        <v>1.0628786383245225E-2</v>
      </c>
      <c r="GF53" s="21">
        <f t="shared" si="114"/>
        <v>5.1930194063883094E-3</v>
      </c>
      <c r="GG53" s="21">
        <f t="shared" si="115"/>
        <v>2.4018158490839363E-3</v>
      </c>
      <c r="GH53" s="21">
        <f t="shared" si="116"/>
        <v>4.2934166667800986E-3</v>
      </c>
      <c r="GI53" s="21">
        <f t="shared" si="117"/>
        <v>3.0999061030263942E-3</v>
      </c>
      <c r="GJ53" s="21">
        <f t="shared" si="118"/>
        <v>8.7032928072909299E-3</v>
      </c>
      <c r="GK53" s="21">
        <f t="shared" si="119"/>
        <v>1.016844021683978E-2</v>
      </c>
      <c r="GL53" s="21">
        <f t="shared" si="120"/>
        <v>1.1171581023580839E-3</v>
      </c>
      <c r="GM53" s="21">
        <f t="shared" si="121"/>
        <v>5.0961485715953596E-3</v>
      </c>
      <c r="GN53" s="21">
        <f t="shared" si="122"/>
        <v>4.3394533332081365E-3</v>
      </c>
      <c r="GO53" s="21">
        <f t="shared" si="123"/>
        <v>5.9328723529129919E-3</v>
      </c>
      <c r="GP53" s="21">
        <f t="shared" si="124"/>
        <v>3.3980017137161238E-3</v>
      </c>
      <c r="GQ53" s="21">
        <f t="shared" si="125"/>
        <v>7.2344009581684484E-3</v>
      </c>
      <c r="GR53" s="21">
        <f t="shared" si="126"/>
        <v>4.1000902697520096E-4</v>
      </c>
      <c r="GS53" s="21">
        <f t="shared" si="127"/>
        <v>6.5454345464976624E-4</v>
      </c>
      <c r="GT53" s="21">
        <f t="shared" si="128"/>
        <v>1.9582257524034512E-3</v>
      </c>
      <c r="GU53" s="21">
        <f t="shared" si="129"/>
        <v>1.0161026917966727E-2</v>
      </c>
      <c r="GV53" s="22">
        <f t="shared" si="130"/>
        <v>9.3759192449880575E-3</v>
      </c>
      <c r="GW53" s="22">
        <f t="shared" si="130"/>
        <v>4.8195449164463167E-3</v>
      </c>
      <c r="GX53" s="3">
        <f>CZ53-EY53</f>
        <v>-1.8245534192650827E-2</v>
      </c>
      <c r="GY53" s="3">
        <f>DA53-EZ53</f>
        <v>1.7283155936710655E-2</v>
      </c>
      <c r="GZ53" s="3">
        <f>DB53-FA53</f>
        <v>0.11129771046861439</v>
      </c>
      <c r="HA53" s="3">
        <f>DC53-FB53</f>
        <v>-2.3405122662058693E-2</v>
      </c>
      <c r="HB53" s="3">
        <f>DD53-FC53</f>
        <v>-3.7422657939669014E-2</v>
      </c>
      <c r="HC53" s="3">
        <f>DE53-FD53</f>
        <v>-1.2943125664227591E-2</v>
      </c>
      <c r="HD53" s="3">
        <f>DF53-FE53</f>
        <v>1.6191388193495415E-2</v>
      </c>
      <c r="HE53" s="3">
        <f>DG53-FF53</f>
        <v>-7.9968499451180883E-3</v>
      </c>
      <c r="HF53" s="3">
        <f>DH53-FG53</f>
        <v>-2.6778516970604085E-2</v>
      </c>
      <c r="HG53" s="3">
        <f>DI53-FH53</f>
        <v>-2.2303806428384887E-3</v>
      </c>
      <c r="HH53" s="3">
        <f>DJ53-FI53</f>
        <v>3.1466557434764791E-3</v>
      </c>
      <c r="HI53" s="3">
        <f>DK53-FJ53</f>
        <v>-8.8214018494612249E-3</v>
      </c>
      <c r="HJ53" s="3">
        <f>DL53-FK53</f>
        <v>-1.3158982330068078E-2</v>
      </c>
      <c r="HK53" s="3">
        <f>DM53-FL53</f>
        <v>2.0870865361622908E-2</v>
      </c>
      <c r="HL53" s="3">
        <f>DN53-FM53</f>
        <v>1.1078079211016841E-2</v>
      </c>
      <c r="HM53" s="3">
        <f>DO53-FN53</f>
        <v>1.4582456708878306E-2</v>
      </c>
      <c r="HN53" s="3">
        <f>DP53-FO53</f>
        <v>-1.7839185241360449E-2</v>
      </c>
      <c r="HO53" s="3">
        <f>DQ53-FP53</f>
        <v>2.2733477382811777E-3</v>
      </c>
      <c r="HP53" s="3">
        <f>DR53-FQ53</f>
        <v>-1.688725856452342E-2</v>
      </c>
      <c r="HQ53" s="3">
        <f>DS53-FR53</f>
        <v>1.2959242493409767E-2</v>
      </c>
      <c r="HR53" s="3">
        <f>DT53-FS53</f>
        <v>-1.4719483384597909E-2</v>
      </c>
      <c r="HS53" s="3">
        <f>DU53-FT53</f>
        <v>1.0348866869039089E-2</v>
      </c>
      <c r="HT53" s="3">
        <f>DV53-FU53</f>
        <v>2.0970560149739085E-2</v>
      </c>
      <c r="HU53" s="3">
        <f>DW53-FV53</f>
        <v>3.4066885085970257E-2</v>
      </c>
      <c r="HV53" s="3">
        <f>DX53-FW53</f>
        <v>5.9589119709409041E-2</v>
      </c>
      <c r="HW53" s="3">
        <f>DY53-FX53</f>
        <v>2.4005326383678562E-2</v>
      </c>
      <c r="HX53" s="3">
        <f>DZ53-FY53</f>
        <v>-3.2779663261694195E-2</v>
      </c>
      <c r="HY53" s="3">
        <f>EA53-FZ53</f>
        <v>-2.1869964524344823E-2</v>
      </c>
      <c r="HZ53" s="3">
        <f>EB53-GA53</f>
        <v>-1.1716021269323154E-2</v>
      </c>
      <c r="IA53" s="3">
        <f>EC53-GB53</f>
        <v>-4.0627262652707576E-3</v>
      </c>
      <c r="IB53" s="3">
        <f>ED53-GC53</f>
        <v>5.5247854052913638E-3</v>
      </c>
      <c r="IC53" s="3">
        <f>EE53-GD53</f>
        <v>7.3804046242894703E-2</v>
      </c>
      <c r="ID53" s="3">
        <f>EF53-GE53</f>
        <v>-4.4361938362067026E-3</v>
      </c>
      <c r="IE53" s="3">
        <f>EG53-GF53</f>
        <v>1.7978475429191811E-2</v>
      </c>
      <c r="IF53" s="3">
        <f>EH53-GG53</f>
        <v>-2.6300966639267058E-2</v>
      </c>
      <c r="IG53" s="3">
        <f>EI53-GH53</f>
        <v>-1.3211065577741571E-2</v>
      </c>
      <c r="IH53" s="3">
        <f>EJ53-GI53</f>
        <v>-1.6219252765843059E-2</v>
      </c>
      <c r="II53" s="3">
        <f>EK53-GJ53</f>
        <v>2.2579451933428196E-2</v>
      </c>
      <c r="IJ53" s="3">
        <f>EL53-GK53</f>
        <v>-1.9065683817558087E-2</v>
      </c>
      <c r="IK53" s="3">
        <f>EM53-GL53</f>
        <v>7.7699858418463393E-3</v>
      </c>
      <c r="IL53" s="3">
        <f>EN53-GM53</f>
        <v>-8.6861408784907439E-3</v>
      </c>
      <c r="IM53" s="3">
        <f>EO53-GN53</f>
        <v>-1.6214991589698705E-2</v>
      </c>
      <c r="IN53" s="3">
        <f>EP53-GO53</f>
        <v>-5.1718623019409255E-3</v>
      </c>
      <c r="IO53" s="3">
        <f>EQ53-GP53</f>
        <v>1.0305174300629884E-2</v>
      </c>
      <c r="IP53" s="3">
        <f>ER53-GQ53</f>
        <v>8.390854621541835E-3</v>
      </c>
      <c r="IQ53" s="3">
        <f>ES53-GR53</f>
        <v>3.152460222769481E-3</v>
      </c>
      <c r="IR53" s="3">
        <f>ET53-GS53</f>
        <v>3.6920495352111872E-3</v>
      </c>
      <c r="IS53" s="3">
        <f>EU53-GT53</f>
        <v>-3.5933827495732484E-2</v>
      </c>
      <c r="IT53" s="3">
        <f>EV53-GU53</f>
        <v>1.0886030240688231E-2</v>
      </c>
      <c r="IU53" s="3">
        <f>EW53-GV53</f>
        <v>2.3915905234677775E-2</v>
      </c>
      <c r="IV53" s="3">
        <f t="shared" si="7"/>
        <v>0</v>
      </c>
    </row>
    <row r="54" spans="1:256" x14ac:dyDescent="0.2">
      <c r="A54">
        <v>87.28</v>
      </c>
      <c r="B54">
        <v>18.692</v>
      </c>
      <c r="C54">
        <v>195.6</v>
      </c>
      <c r="D54">
        <v>99.24</v>
      </c>
      <c r="E54">
        <v>92.92</v>
      </c>
      <c r="F54">
        <v>180.36</v>
      </c>
      <c r="G54">
        <v>163.5</v>
      </c>
      <c r="H54">
        <v>81.069999999999993</v>
      </c>
      <c r="I54">
        <v>90.35</v>
      </c>
      <c r="J54">
        <v>6.274</v>
      </c>
      <c r="K54">
        <v>84.18</v>
      </c>
      <c r="L54">
        <v>64.16</v>
      </c>
      <c r="M54">
        <v>59.24</v>
      </c>
      <c r="N54">
        <v>27.32</v>
      </c>
      <c r="O54">
        <v>21.31</v>
      </c>
      <c r="P54">
        <v>65.77</v>
      </c>
      <c r="Q54">
        <v>11.318</v>
      </c>
      <c r="R54">
        <v>78.48</v>
      </c>
      <c r="S54">
        <v>35.04</v>
      </c>
      <c r="T54">
        <v>12.95</v>
      </c>
      <c r="U54">
        <v>107.7</v>
      </c>
      <c r="V54">
        <v>4.851</v>
      </c>
      <c r="W54">
        <v>13.255000000000001</v>
      </c>
      <c r="X54">
        <v>14.108000000000001</v>
      </c>
      <c r="Y54">
        <v>8.8640000000000008</v>
      </c>
      <c r="Z54">
        <v>45.805</v>
      </c>
      <c r="AA54">
        <v>60.74</v>
      </c>
      <c r="AB54">
        <v>43.55</v>
      </c>
      <c r="AC54">
        <v>5.7640000000000002</v>
      </c>
      <c r="AD54">
        <v>13.41</v>
      </c>
      <c r="AE54">
        <v>2.9525000000000001</v>
      </c>
      <c r="AF54">
        <v>25.08</v>
      </c>
      <c r="AG54">
        <v>242.9</v>
      </c>
      <c r="AH54">
        <v>184.75</v>
      </c>
      <c r="AI54">
        <v>4.51</v>
      </c>
      <c r="AJ54">
        <v>175.95</v>
      </c>
      <c r="AK54">
        <v>13.555</v>
      </c>
      <c r="AL54">
        <v>30.855</v>
      </c>
      <c r="AM54">
        <v>82.96</v>
      </c>
      <c r="AN54">
        <v>63.71</v>
      </c>
      <c r="AO54">
        <v>5.18</v>
      </c>
      <c r="AP54">
        <v>84.07</v>
      </c>
      <c r="AQ54">
        <v>42.72</v>
      </c>
      <c r="AR54">
        <v>101.44</v>
      </c>
      <c r="AS54">
        <v>68.959999999999994</v>
      </c>
      <c r="AT54">
        <v>7.7869999999999999</v>
      </c>
      <c r="AU54">
        <v>185.75</v>
      </c>
      <c r="AV54">
        <v>43.44</v>
      </c>
      <c r="AW54">
        <v>21.05</v>
      </c>
      <c r="AX54" s="4">
        <v>153.68</v>
      </c>
      <c r="AY54" s="7">
        <v>3298.07</v>
      </c>
      <c r="AZ54" s="12">
        <f>(1+0.527/100)^(1/52)-1</f>
        <v>1.0108515002293927E-4</v>
      </c>
      <c r="BA54" s="2">
        <f t="shared" si="3"/>
        <v>-4.9030289823491002E-2</v>
      </c>
      <c r="BB54" s="2">
        <f t="shared" si="131"/>
        <v>8.1984897518878608E-3</v>
      </c>
      <c r="BC54" s="2">
        <f t="shared" si="132"/>
        <v>7.7279752704790816E-3</v>
      </c>
      <c r="BD54" s="2">
        <f t="shared" si="133"/>
        <v>-2.3708804722085697E-2</v>
      </c>
      <c r="BE54" s="2">
        <f t="shared" si="134"/>
        <v>-3.2083333333333353E-2</v>
      </c>
      <c r="BF54" s="2">
        <f t="shared" si="135"/>
        <v>-4.5310184204954362E-2</v>
      </c>
      <c r="BG54" s="2">
        <f t="shared" si="136"/>
        <v>-6.1423650975889754E-2</v>
      </c>
      <c r="BH54" s="2">
        <f t="shared" si="137"/>
        <v>-4.3308945008260546E-2</v>
      </c>
      <c r="BI54" s="2">
        <f t="shared" si="138"/>
        <v>-5.4322796734352252E-2</v>
      </c>
      <c r="BJ54" s="2">
        <f t="shared" si="139"/>
        <v>-5.6683205533002545E-2</v>
      </c>
      <c r="BK54" s="2">
        <f t="shared" si="140"/>
        <v>-1.9566736547868557E-2</v>
      </c>
      <c r="BL54" s="2">
        <f t="shared" si="8"/>
        <v>-4.6373365041617154E-2</v>
      </c>
      <c r="BM54" s="2">
        <f t="shared" si="9"/>
        <v>-5.1401120896717334E-2</v>
      </c>
      <c r="BN54" s="2">
        <f t="shared" si="10"/>
        <v>-3.0862007804185909E-2</v>
      </c>
      <c r="BO54" s="2">
        <f t="shared" si="11"/>
        <v>-6.5145865321342478E-2</v>
      </c>
      <c r="BP54" s="2">
        <f t="shared" si="12"/>
        <v>-4.9154257626138564E-2</v>
      </c>
      <c r="BQ54" s="2">
        <f t="shared" si="13"/>
        <v>-0.11867310387790075</v>
      </c>
      <c r="BR54" s="2">
        <f t="shared" si="14"/>
        <v>-4.3859649122806932E-2</v>
      </c>
      <c r="BS54" s="2">
        <f t="shared" si="15"/>
        <v>-4.9376017362995128E-2</v>
      </c>
      <c r="BT54" s="2">
        <f t="shared" si="16"/>
        <v>-3.4302759134973937E-2</v>
      </c>
      <c r="BU54" s="2">
        <f t="shared" si="17"/>
        <v>-3.4080717488789158E-2</v>
      </c>
      <c r="BV54" s="2">
        <f t="shared" si="18"/>
        <v>-1.6024340770791068E-2</v>
      </c>
      <c r="BW54" s="2">
        <f t="shared" si="19"/>
        <v>-2.1048744460856583E-2</v>
      </c>
      <c r="BX54" s="2">
        <f t="shared" si="20"/>
        <v>5.6737588652477911E-4</v>
      </c>
      <c r="BY54" s="2">
        <f t="shared" si="21"/>
        <v>-1.8709177460422777E-2</v>
      </c>
      <c r="BZ54" s="2">
        <f t="shared" si="22"/>
        <v>-4.1335286730849741E-2</v>
      </c>
      <c r="CA54" s="2">
        <f t="shared" si="23"/>
        <v>-4.9749687108886054E-2</v>
      </c>
      <c r="CB54" s="2">
        <f t="shared" si="24"/>
        <v>-3.6184574526944902E-2</v>
      </c>
      <c r="CC54" s="2">
        <f t="shared" si="25"/>
        <v>-3.9333333333333331E-2</v>
      </c>
      <c r="CD54" s="2">
        <f t="shared" si="26"/>
        <v>-6.5635451505016706E-2</v>
      </c>
      <c r="CE54" s="2">
        <f t="shared" si="27"/>
        <v>-4.0461488462788409E-2</v>
      </c>
      <c r="CF54" s="2">
        <f t="shared" si="28"/>
        <v>-3.0537301894085878E-2</v>
      </c>
      <c r="CG54" s="2">
        <f t="shared" si="29"/>
        <v>-1.8585858585858595E-2</v>
      </c>
      <c r="CH54" s="2">
        <f t="shared" si="30"/>
        <v>-2.2486772486772444E-2</v>
      </c>
      <c r="CI54" s="2">
        <f t="shared" si="31"/>
        <v>-3.591278324070124E-2</v>
      </c>
      <c r="CJ54" s="2">
        <f t="shared" si="32"/>
        <v>-2.2771452374340639E-2</v>
      </c>
      <c r="CK54" s="2">
        <f t="shared" si="33"/>
        <v>-3.4200213751335973E-2</v>
      </c>
      <c r="CL54" s="2">
        <f t="shared" si="34"/>
        <v>-6.0873535230558384E-2</v>
      </c>
      <c r="CM54" s="2">
        <f t="shared" si="35"/>
        <v>-5.7058422368720274E-2</v>
      </c>
      <c r="CN54" s="2">
        <f t="shared" si="36"/>
        <v>-3.7176968414689426E-2</v>
      </c>
      <c r="CO54" s="2">
        <f t="shared" si="37"/>
        <v>-4.7794117647058987E-2</v>
      </c>
      <c r="CP54" s="2">
        <f t="shared" si="38"/>
        <v>-3.755008586147679E-2</v>
      </c>
      <c r="CQ54" s="2">
        <f t="shared" si="39"/>
        <v>-7.1102413568167044E-2</v>
      </c>
      <c r="CR54" s="2">
        <f t="shared" si="40"/>
        <v>-5.3378126166479967E-2</v>
      </c>
      <c r="CS54" s="2">
        <f t="shared" si="41"/>
        <v>-4.6196403872752478E-2</v>
      </c>
      <c r="CT54" s="2">
        <f t="shared" si="42"/>
        <v>-5.0365853658536519E-2</v>
      </c>
      <c r="CU54" s="2">
        <f t="shared" si="43"/>
        <v>-3.0532359081419602E-2</v>
      </c>
      <c r="CV54" s="2">
        <f t="shared" si="44"/>
        <v>5.0902360018509896E-3</v>
      </c>
      <c r="CW54" s="2">
        <f t="shared" si="45"/>
        <v>-3.0847145488029359E-2</v>
      </c>
      <c r="CX54" s="2">
        <f t="shared" si="46"/>
        <v>-5.2060202319269666E-2</v>
      </c>
      <c r="CY54" s="10">
        <f t="shared" si="4"/>
        <v>-4.0533542793972144E-2</v>
      </c>
      <c r="CZ54" s="3">
        <f t="shared" si="5"/>
        <v>-4.9131374973513942E-2</v>
      </c>
      <c r="DA54" s="3">
        <f t="shared" si="141"/>
        <v>8.0974046018649215E-3</v>
      </c>
      <c r="DB54" s="3">
        <f t="shared" si="142"/>
        <v>7.6268901204561423E-3</v>
      </c>
      <c r="DC54" s="3">
        <f t="shared" si="143"/>
        <v>-2.3809889872108636E-2</v>
      </c>
      <c r="DD54" s="3">
        <f t="shared" si="144"/>
        <v>-3.2184418483356292E-2</v>
      </c>
      <c r="DE54" s="3">
        <f t="shared" si="145"/>
        <v>-4.5411269354977302E-2</v>
      </c>
      <c r="DF54" s="3">
        <f t="shared" si="47"/>
        <v>-6.1524736125912693E-2</v>
      </c>
      <c r="DG54" s="3">
        <f t="shared" si="48"/>
        <v>-4.3410030158283486E-2</v>
      </c>
      <c r="DH54" s="3">
        <f t="shared" si="49"/>
        <v>-5.4423881884375191E-2</v>
      </c>
      <c r="DI54" s="3">
        <f t="shared" si="50"/>
        <v>-5.6784290683025485E-2</v>
      </c>
      <c r="DJ54" s="3">
        <f t="shared" si="51"/>
        <v>-1.9667821697891497E-2</v>
      </c>
      <c r="DK54" s="3">
        <f t="shared" si="52"/>
        <v>-4.6474450191640093E-2</v>
      </c>
      <c r="DL54" s="3">
        <f t="shared" si="53"/>
        <v>-5.1502206046740273E-2</v>
      </c>
      <c r="DM54" s="3">
        <f t="shared" si="54"/>
        <v>-3.0963092954208848E-2</v>
      </c>
      <c r="DN54" s="3">
        <f t="shared" si="55"/>
        <v>-6.5246950471365417E-2</v>
      </c>
      <c r="DO54" s="3">
        <f t="shared" si="56"/>
        <v>-4.9255342776161504E-2</v>
      </c>
      <c r="DP54" s="3">
        <f t="shared" si="57"/>
        <v>-0.11877418902792369</v>
      </c>
      <c r="DQ54" s="3">
        <f t="shared" si="58"/>
        <v>-4.3960734272829871E-2</v>
      </c>
      <c r="DR54" s="3">
        <f t="shared" si="59"/>
        <v>-4.9477102513018067E-2</v>
      </c>
      <c r="DS54" s="3">
        <f t="shared" si="60"/>
        <v>-3.4403844284996876E-2</v>
      </c>
      <c r="DT54" s="3">
        <f t="shared" si="61"/>
        <v>-3.4181802638812098E-2</v>
      </c>
      <c r="DU54" s="3">
        <f t="shared" si="62"/>
        <v>-1.6125425920814007E-2</v>
      </c>
      <c r="DV54" s="3">
        <f t="shared" si="63"/>
        <v>-2.1149829610879523E-2</v>
      </c>
      <c r="DW54" s="3">
        <f t="shared" si="64"/>
        <v>4.6629073650183983E-4</v>
      </c>
      <c r="DX54" s="3">
        <f t="shared" si="65"/>
        <v>-1.8810262610445716E-2</v>
      </c>
      <c r="DY54" s="3">
        <f t="shared" si="66"/>
        <v>-4.143637188087268E-2</v>
      </c>
      <c r="DZ54" s="3">
        <f t="shared" si="67"/>
        <v>-4.9850772258908993E-2</v>
      </c>
      <c r="EA54" s="3">
        <f t="shared" si="68"/>
        <v>-3.6285659676967841E-2</v>
      </c>
      <c r="EB54" s="3">
        <f t="shared" si="69"/>
        <v>-3.9434418483356271E-2</v>
      </c>
      <c r="EC54" s="3">
        <f t="shared" si="70"/>
        <v>-6.5736536655039646E-2</v>
      </c>
      <c r="ED54" s="3">
        <f t="shared" si="71"/>
        <v>-4.0562573612811348E-2</v>
      </c>
      <c r="EE54" s="3">
        <f t="shared" si="72"/>
        <v>-3.0638387044108817E-2</v>
      </c>
      <c r="EF54" s="3">
        <f t="shared" si="73"/>
        <v>-1.8686943735881534E-2</v>
      </c>
      <c r="EG54" s="3">
        <f t="shared" si="74"/>
        <v>-2.2587857636795383E-2</v>
      </c>
      <c r="EH54" s="3">
        <f t="shared" si="75"/>
        <v>-3.601386839072418E-2</v>
      </c>
      <c r="EI54" s="3">
        <f t="shared" si="76"/>
        <v>-2.2872537524363579E-2</v>
      </c>
      <c r="EJ54" s="3">
        <f t="shared" si="77"/>
        <v>-3.4301298901358912E-2</v>
      </c>
      <c r="EK54" s="3">
        <f t="shared" si="78"/>
        <v>-6.0974620380581324E-2</v>
      </c>
      <c r="EL54" s="3">
        <f t="shared" si="79"/>
        <v>-5.7159507518743213E-2</v>
      </c>
      <c r="EM54" s="3">
        <f t="shared" si="80"/>
        <v>-3.7278053564712366E-2</v>
      </c>
      <c r="EN54" s="3">
        <f t="shared" si="81"/>
        <v>-4.7895202797081926E-2</v>
      </c>
      <c r="EO54" s="3">
        <f t="shared" si="82"/>
        <v>-3.7651171011499729E-2</v>
      </c>
      <c r="EP54" s="3">
        <f t="shared" si="83"/>
        <v>-7.1203498718189984E-2</v>
      </c>
      <c r="EQ54" s="3">
        <f t="shared" si="84"/>
        <v>-5.3479211316502906E-2</v>
      </c>
      <c r="ER54" s="3">
        <f t="shared" si="85"/>
        <v>-4.6297489022775418E-2</v>
      </c>
      <c r="ES54" s="3">
        <f t="shared" si="86"/>
        <v>-5.0466938808559458E-2</v>
      </c>
      <c r="ET54" s="3">
        <f t="shared" si="87"/>
        <v>-3.0633444231442541E-2</v>
      </c>
      <c r="EU54" s="3">
        <f t="shared" si="88"/>
        <v>4.9891508518280503E-3</v>
      </c>
      <c r="EV54" s="3">
        <f t="shared" si="89"/>
        <v>-3.0948230638052299E-2</v>
      </c>
      <c r="EW54" s="18">
        <f t="shared" si="90"/>
        <v>-5.2161287469292605E-2</v>
      </c>
      <c r="EX54" s="11">
        <f t="shared" si="91"/>
        <v>-4.0634627943995083E-2</v>
      </c>
      <c r="EY54" s="21">
        <f t="shared" si="6"/>
        <v>-3.856473041538467E-2</v>
      </c>
      <c r="EZ54" s="21">
        <f t="shared" si="146"/>
        <v>-1.4185868085217903E-2</v>
      </c>
      <c r="FA54" s="21">
        <f t="shared" si="147"/>
        <v>-2.5354375074006789E-2</v>
      </c>
      <c r="FB54" s="21">
        <f t="shared" si="148"/>
        <v>-4.6382573099648015E-2</v>
      </c>
      <c r="FC54" s="21">
        <f t="shared" si="149"/>
        <v>-4.8688386713136925E-2</v>
      </c>
      <c r="FD54" s="21">
        <f t="shared" si="150"/>
        <v>-3.953272181878939E-2</v>
      </c>
      <c r="FE54" s="21">
        <f t="shared" si="151"/>
        <v>-4.5496646200411869E-2</v>
      </c>
      <c r="FF54" s="21">
        <f t="shared" si="152"/>
        <v>-5.0120887731654962E-2</v>
      </c>
      <c r="FG54" s="21">
        <f t="shared" si="153"/>
        <v>-4.8204037704328816E-2</v>
      </c>
      <c r="FH54" s="21">
        <f t="shared" si="154"/>
        <v>-3.9752690966208565E-2</v>
      </c>
      <c r="FI54" s="21">
        <f t="shared" si="155"/>
        <v>-3.552207036214932E-2</v>
      </c>
      <c r="FJ54" s="21">
        <f t="shared" si="92"/>
        <v>-3.6241372663857095E-2</v>
      </c>
      <c r="FK54" s="21">
        <f t="shared" si="93"/>
        <v>-3.9132912688108555E-2</v>
      </c>
      <c r="FL54" s="21">
        <f t="shared" si="94"/>
        <v>-4.9127436193450023E-2</v>
      </c>
      <c r="FM54" s="21">
        <f t="shared" si="95"/>
        <v>-3.0360873517617092E-2</v>
      </c>
      <c r="FN54" s="21">
        <f t="shared" si="96"/>
        <v>-3.5935118774861108E-2</v>
      </c>
      <c r="FO54" s="21">
        <f t="shared" si="97"/>
        <v>-6.1644909272571317E-2</v>
      </c>
      <c r="FP54" s="21">
        <f t="shared" si="98"/>
        <v>-4.9687195369664712E-2</v>
      </c>
      <c r="FQ54" s="21">
        <f t="shared" si="99"/>
        <v>-3.7736930382866116E-2</v>
      </c>
      <c r="FR54" s="21">
        <f t="shared" si="100"/>
        <v>-3.9620639159268889E-2</v>
      </c>
      <c r="FS54" s="21">
        <f t="shared" si="101"/>
        <v>-2.5483140366870296E-2</v>
      </c>
      <c r="FT54" s="21">
        <f t="shared" si="102"/>
        <v>-4.2425033194968084E-2</v>
      </c>
      <c r="FU54" s="21">
        <f t="shared" si="103"/>
        <v>-3.6846733411813944E-2</v>
      </c>
      <c r="FV54" s="21">
        <f t="shared" si="104"/>
        <v>-3.1007926146292192E-2</v>
      </c>
      <c r="FW54" s="21">
        <f t="shared" si="105"/>
        <v>-2.7616600419353286E-2</v>
      </c>
      <c r="FX54" s="21">
        <f t="shared" si="106"/>
        <v>-3.1073596615653475E-2</v>
      </c>
      <c r="FY54" s="21">
        <f t="shared" si="107"/>
        <v>-4.5905179988444518E-2</v>
      </c>
      <c r="FZ54" s="21">
        <f t="shared" si="108"/>
        <v>-4.2777927628700467E-2</v>
      </c>
      <c r="GA54" s="21">
        <f t="shared" si="109"/>
        <v>-3.8170570067066999E-2</v>
      </c>
      <c r="GB54" s="21">
        <f t="shared" si="110"/>
        <v>-4.1385582593124783E-2</v>
      </c>
      <c r="GC54" s="21">
        <f t="shared" si="111"/>
        <v>-2.5448905859522902E-2</v>
      </c>
      <c r="GD54" s="21">
        <f t="shared" si="112"/>
        <v>-4.3539095309709674E-2</v>
      </c>
      <c r="GE54" s="21">
        <f t="shared" si="113"/>
        <v>-4.3586258577540705E-2</v>
      </c>
      <c r="GF54" s="21">
        <f t="shared" si="114"/>
        <v>-3.0695942498754149E-2</v>
      </c>
      <c r="GG54" s="21">
        <f t="shared" si="115"/>
        <v>-2.4851630329273192E-2</v>
      </c>
      <c r="GH54" s="21">
        <f t="shared" si="116"/>
        <v>-3.1518972125358487E-2</v>
      </c>
      <c r="GI54" s="21">
        <f t="shared" si="117"/>
        <v>-3.3297761744420805E-2</v>
      </c>
      <c r="GJ54" s="21">
        <f t="shared" si="118"/>
        <v>-5.2342211917999946E-2</v>
      </c>
      <c r="GK54" s="21">
        <f t="shared" si="119"/>
        <v>-4.2851415037186619E-2</v>
      </c>
      <c r="GL54" s="21">
        <f t="shared" si="120"/>
        <v>-4.6787175713920937E-2</v>
      </c>
      <c r="GM54" s="21">
        <f t="shared" si="121"/>
        <v>-4.6636028616112414E-2</v>
      </c>
      <c r="GN54" s="21">
        <f t="shared" si="122"/>
        <v>-4.1486765456062356E-2</v>
      </c>
      <c r="GO54" s="21">
        <f t="shared" si="123"/>
        <v>-5.3718247374464727E-2</v>
      </c>
      <c r="GP54" s="21">
        <f t="shared" si="124"/>
        <v>-5.3784992005937178E-2</v>
      </c>
      <c r="GQ54" s="21">
        <f t="shared" si="125"/>
        <v>-4.5993252410206902E-2</v>
      </c>
      <c r="GR54" s="21">
        <f t="shared" si="126"/>
        <v>-4.6822149061593002E-2</v>
      </c>
      <c r="GS54" s="21">
        <f t="shared" si="127"/>
        <v>-3.1783814685171274E-2</v>
      </c>
      <c r="GT54" s="21">
        <f t="shared" si="128"/>
        <v>-2.3511505006352171E-2</v>
      </c>
      <c r="GU54" s="21">
        <f t="shared" si="129"/>
        <v>-3.7410699210456179E-2</v>
      </c>
      <c r="GV54" s="22">
        <f t="shared" si="130"/>
        <v>-4.3597032397202272E-2</v>
      </c>
      <c r="GW54" s="22">
        <f t="shared" si="130"/>
        <v>-4.0634627943995083E-2</v>
      </c>
      <c r="GX54" s="3">
        <f>CZ54-EY54</f>
        <v>-1.0566644558129272E-2</v>
      </c>
      <c r="GY54" s="3">
        <f>DA54-EZ54</f>
        <v>2.2283272687082824E-2</v>
      </c>
      <c r="GZ54" s="3">
        <f>DB54-FA54</f>
        <v>3.2981265194462928E-2</v>
      </c>
      <c r="HA54" s="3">
        <f>DC54-FB54</f>
        <v>2.2572683227539379E-2</v>
      </c>
      <c r="HB54" s="3">
        <f>DD54-FC54</f>
        <v>1.6503968229780633E-2</v>
      </c>
      <c r="HC54" s="3">
        <f>DE54-FD54</f>
        <v>-5.8785475361879114E-3</v>
      </c>
      <c r="HD54" s="3">
        <f>DF54-FE54</f>
        <v>-1.6028089925500824E-2</v>
      </c>
      <c r="HE54" s="3">
        <f>DG54-FF54</f>
        <v>6.7108575733714759E-3</v>
      </c>
      <c r="HF54" s="3">
        <f>DH54-FG54</f>
        <v>-6.2198441800463758E-3</v>
      </c>
      <c r="HG54" s="3">
        <f>DI54-FH54</f>
        <v>-1.703159971681692E-2</v>
      </c>
      <c r="HH54" s="3">
        <f>DJ54-FI54</f>
        <v>1.5854248664257824E-2</v>
      </c>
      <c r="HI54" s="3">
        <f>DK54-FJ54</f>
        <v>-1.0233077527782998E-2</v>
      </c>
      <c r="HJ54" s="3">
        <f>DL54-FK54</f>
        <v>-1.2369293358631718E-2</v>
      </c>
      <c r="HK54" s="3">
        <f>DM54-FL54</f>
        <v>1.8164343239241175E-2</v>
      </c>
      <c r="HL54" s="3">
        <f>DN54-FM54</f>
        <v>-3.4886076953748325E-2</v>
      </c>
      <c r="HM54" s="3">
        <f>DO54-FN54</f>
        <v>-1.3320224001300396E-2</v>
      </c>
      <c r="HN54" s="3">
        <f>DP54-FO54</f>
        <v>-5.7129279755352376E-2</v>
      </c>
      <c r="HO54" s="3">
        <f>DQ54-FP54</f>
        <v>5.7264610968348409E-3</v>
      </c>
      <c r="HP54" s="3">
        <f>DR54-FQ54</f>
        <v>-1.1740172130151952E-2</v>
      </c>
      <c r="HQ54" s="3">
        <f>DS54-FR54</f>
        <v>5.2167948742720127E-3</v>
      </c>
      <c r="HR54" s="3">
        <f>DT54-FS54</f>
        <v>-8.6986622719418018E-3</v>
      </c>
      <c r="HS54" s="3">
        <f>DU54-FT54</f>
        <v>2.6299607274154077E-2</v>
      </c>
      <c r="HT54" s="3">
        <f>DV54-FU54</f>
        <v>1.5696903800934421E-2</v>
      </c>
      <c r="HU54" s="3">
        <f>DW54-FV54</f>
        <v>3.1474216882794032E-2</v>
      </c>
      <c r="HV54" s="3">
        <f>DX54-FW54</f>
        <v>8.8063378089075703E-3</v>
      </c>
      <c r="HW54" s="3">
        <f>DY54-FX54</f>
        <v>-1.0362775265219205E-2</v>
      </c>
      <c r="HX54" s="3">
        <f>DZ54-FY54</f>
        <v>-3.945592270464475E-3</v>
      </c>
      <c r="HY54" s="3">
        <f>EA54-FZ54</f>
        <v>6.4922679517326262E-3</v>
      </c>
      <c r="HZ54" s="3">
        <f>EB54-GA54</f>
        <v>-1.2638484162892719E-3</v>
      </c>
      <c r="IA54" s="3">
        <f>EC54-GB54</f>
        <v>-2.4350954061914863E-2</v>
      </c>
      <c r="IB54" s="3">
        <f>ED54-GC54</f>
        <v>-1.5113667753288446E-2</v>
      </c>
      <c r="IC54" s="3">
        <f>EE54-GD54</f>
        <v>1.2900708265600858E-2</v>
      </c>
      <c r="ID54" s="3">
        <f>EF54-GE54</f>
        <v>2.4899314841659172E-2</v>
      </c>
      <c r="IE54" s="3">
        <f>EG54-GF54</f>
        <v>8.1080848619587663E-3</v>
      </c>
      <c r="IF54" s="3">
        <f>EH54-GG54</f>
        <v>-1.1162238061450988E-2</v>
      </c>
      <c r="IG54" s="3">
        <f>EI54-GH54</f>
        <v>8.6464346009949081E-3</v>
      </c>
      <c r="IH54" s="3">
        <f>EJ54-GI54</f>
        <v>-1.0035371569381071E-3</v>
      </c>
      <c r="II54" s="3">
        <f>EK54-GJ54</f>
        <v>-8.6324084625813771E-3</v>
      </c>
      <c r="IJ54" s="3">
        <f>EL54-GK54</f>
        <v>-1.4308092481556595E-2</v>
      </c>
      <c r="IK54" s="3">
        <f>EM54-GL54</f>
        <v>9.5091221492085709E-3</v>
      </c>
      <c r="IL54" s="3">
        <f>EN54-GM54</f>
        <v>-1.259174180969512E-3</v>
      </c>
      <c r="IM54" s="3">
        <f>EO54-GN54</f>
        <v>3.8355944445626275E-3</v>
      </c>
      <c r="IN54" s="3">
        <f>EP54-GO54</f>
        <v>-1.7485251343725257E-2</v>
      </c>
      <c r="IO54" s="3">
        <f>EQ54-GP54</f>
        <v>3.0578068943427211E-4</v>
      </c>
      <c r="IP54" s="3">
        <f>ER54-GQ54</f>
        <v>-3.0423661256851614E-4</v>
      </c>
      <c r="IQ54" s="3">
        <f>ES54-GR54</f>
        <v>-3.6447897469664564E-3</v>
      </c>
      <c r="IR54" s="3">
        <f>ET54-GS54</f>
        <v>1.1503704537287329E-3</v>
      </c>
      <c r="IS54" s="3">
        <f>EU54-GT54</f>
        <v>2.8500655858180221E-2</v>
      </c>
      <c r="IT54" s="3">
        <f>EV54-GU54</f>
        <v>6.4624685724038802E-3</v>
      </c>
      <c r="IU54" s="3">
        <f>EW54-GV54</f>
        <v>-8.5642550720903335E-3</v>
      </c>
      <c r="IV54" s="3">
        <f t="shared" si="7"/>
        <v>0</v>
      </c>
    </row>
    <row r="55" spans="1:256" x14ac:dyDescent="0.2">
      <c r="AX55" s="4"/>
      <c r="AY55" s="4"/>
      <c r="AZ55" s="1"/>
      <c r="CX55" s="4"/>
      <c r="CY55" s="7"/>
      <c r="EW55" s="1"/>
      <c r="EX55" s="7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2"/>
      <c r="GW55" s="40"/>
    </row>
    <row r="56" spans="1:256" x14ac:dyDescent="0.2">
      <c r="AY56" s="4"/>
      <c r="AZ56" s="1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11" t="s">
        <v>73</v>
      </c>
      <c r="CZ56" s="3">
        <f>J113+J114*$EX$56</f>
        <v>-2.8211574148283912E-3</v>
      </c>
      <c r="DA56" s="3">
        <f>K113+K114*$EX$56</f>
        <v>-7.0261264643860124E-4</v>
      </c>
      <c r="DB56" s="3">
        <f t="shared" ref="DB56:EW56" si="156">L113+L114*$EX$56</f>
        <v>2.1965171503500044E-3</v>
      </c>
      <c r="DC56" s="3">
        <f t="shared" si="156"/>
        <v>7.5282948832213674E-4</v>
      </c>
      <c r="DD56" s="3">
        <f t="shared" si="156"/>
        <v>5.9954180461674186E-3</v>
      </c>
      <c r="DE56" s="3">
        <f t="shared" si="156"/>
        <v>1.3468256195416019E-3</v>
      </c>
      <c r="DF56" s="3">
        <f t="shared" si="156"/>
        <v>6.0633282345169855E-3</v>
      </c>
      <c r="DG56" s="3">
        <f t="shared" si="156"/>
        <v>-1.7906162809571947E-3</v>
      </c>
      <c r="DH56" s="3">
        <f t="shared" si="156"/>
        <v>-2.8595224877653144E-3</v>
      </c>
      <c r="DI56" s="3">
        <f t="shared" si="156"/>
        <v>-2.3413167277682766E-3</v>
      </c>
      <c r="DJ56" s="3">
        <f t="shared" si="156"/>
        <v>3.2278231572087476E-4</v>
      </c>
      <c r="DK56" s="3">
        <f t="shared" si="156"/>
        <v>3.5211314096434917E-4</v>
      </c>
      <c r="DL56" s="3">
        <f t="shared" si="156"/>
        <v>-2.8545232280117712E-5</v>
      </c>
      <c r="DM56" s="3">
        <f t="shared" si="156"/>
        <v>-3.0560302464690955E-3</v>
      </c>
      <c r="DN56" s="3">
        <f t="shared" si="156"/>
        <v>-1.6305330306820404E-3</v>
      </c>
      <c r="DO56" s="3">
        <f t="shared" si="156"/>
        <v>-1.138085594900915E-3</v>
      </c>
      <c r="DP56" s="3">
        <f t="shared" si="156"/>
        <v>-5.1743594496367635E-3</v>
      </c>
      <c r="DQ56" s="3">
        <f t="shared" si="156"/>
        <v>1.341966238996455E-3</v>
      </c>
      <c r="DR56" s="3">
        <f t="shared" si="156"/>
        <v>2.3209909228560665E-3</v>
      </c>
      <c r="DS56" s="3">
        <f t="shared" si="156"/>
        <v>-4.0395084962423283E-3</v>
      </c>
      <c r="DT56" s="3">
        <f t="shared" si="156"/>
        <v>-7.9405196180093874E-4</v>
      </c>
      <c r="DU56" s="3">
        <f t="shared" si="156"/>
        <v>2.6907831333738588E-3</v>
      </c>
      <c r="DV56" s="3">
        <f t="shared" si="156"/>
        <v>1.306054269898002E-3</v>
      </c>
      <c r="DW56" s="3">
        <f t="shared" si="156"/>
        <v>-9.8601854679987986E-4</v>
      </c>
      <c r="DX56" s="3">
        <f t="shared" si="156"/>
        <v>4.4469430592968557E-3</v>
      </c>
      <c r="DY56" s="3">
        <f t="shared" si="156"/>
        <v>-3.0224731569956009E-5</v>
      </c>
      <c r="DZ56" s="3">
        <f t="shared" si="156"/>
        <v>-3.3121299592545192E-3</v>
      </c>
      <c r="EA56" s="3">
        <f t="shared" si="156"/>
        <v>-1.1220350377178906E-3</v>
      </c>
      <c r="EB56" s="3">
        <f t="shared" si="156"/>
        <v>-2.023926649941422E-3</v>
      </c>
      <c r="EC56" s="3">
        <f t="shared" si="156"/>
        <v>-2.4574837734218599E-4</v>
      </c>
      <c r="ED56" s="3">
        <f t="shared" si="156"/>
        <v>3.2087077918068387E-3</v>
      </c>
      <c r="EE56" s="3">
        <f t="shared" si="156"/>
        <v>-4.5641286587844426E-3</v>
      </c>
      <c r="EF56" s="3">
        <f t="shared" si="156"/>
        <v>3.9965307387081804E-3</v>
      </c>
      <c r="EG56" s="3">
        <f t="shared" si="156"/>
        <v>8.0263717311485712E-4</v>
      </c>
      <c r="EH56" s="3">
        <f t="shared" si="156"/>
        <v>-9.3216316689279956E-4</v>
      </c>
      <c r="EI56" s="3">
        <f t="shared" si="156"/>
        <v>-8.7598195105816849E-5</v>
      </c>
      <c r="EJ56" s="3">
        <f t="shared" si="156"/>
        <v>-1.3527073404157575E-3</v>
      </c>
      <c r="EK56" s="3">
        <f t="shared" si="156"/>
        <v>1.2354507427723514E-3</v>
      </c>
      <c r="EL56" s="3">
        <f t="shared" si="156"/>
        <v>3.6823949772684062E-3</v>
      </c>
      <c r="EM56" s="3">
        <f t="shared" si="156"/>
        <v>-4.7430932094430518E-3</v>
      </c>
      <c r="EN56" s="3">
        <f t="shared" si="156"/>
        <v>-1.2323719415856655E-3</v>
      </c>
      <c r="EO56" s="3">
        <f t="shared" si="156"/>
        <v>-1.2665772151897116E-3</v>
      </c>
      <c r="EP56" s="3">
        <f t="shared" si="156"/>
        <v>-1.3643912719905978E-3</v>
      </c>
      <c r="EQ56" s="3">
        <f t="shared" si="156"/>
        <v>-3.5973301751168066E-3</v>
      </c>
      <c r="ER56" s="3">
        <f t="shared" si="156"/>
        <v>7.2293528008573809E-4</v>
      </c>
      <c r="ES56" s="3">
        <f t="shared" si="156"/>
        <v>-5.368013426259915E-3</v>
      </c>
      <c r="ET56" s="3">
        <f t="shared" si="156"/>
        <v>-3.3137181972211108E-3</v>
      </c>
      <c r="EU56" s="3">
        <f t="shared" si="156"/>
        <v>-1.1575471056985355E-3</v>
      </c>
      <c r="EV56" s="3">
        <f t="shared" si="156"/>
        <v>4.3414642972253465E-3</v>
      </c>
      <c r="EW56" s="3">
        <f t="shared" si="156"/>
        <v>2.8956118360239239E-3</v>
      </c>
      <c r="EX56" s="11">
        <f>AVERAGE(EX3:EX54)</f>
        <v>-7.4097236689220033E-4</v>
      </c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2"/>
      <c r="GW56" s="40"/>
      <c r="GX56" s="3">
        <f>_xlfn.VAR.P(GX3:GX54)</f>
        <v>3.7831226509656114E-4</v>
      </c>
      <c r="GY56" s="3">
        <f t="shared" ref="GY56:IT56" si="157">_xlfn.VAR.P(GY3:GY54)</f>
        <v>9.0120338979940819E-4</v>
      </c>
      <c r="GZ56" s="3">
        <f t="shared" si="157"/>
        <v>9.1097110122848621E-4</v>
      </c>
      <c r="HA56" s="3">
        <f t="shared" si="157"/>
        <v>1.2654834881523473E-4</v>
      </c>
      <c r="HB56" s="3">
        <f t="shared" si="157"/>
        <v>6.2441882061015812E-4</v>
      </c>
      <c r="HC56" s="3">
        <f t="shared" si="157"/>
        <v>1.1020266256012986E-4</v>
      </c>
      <c r="HD56" s="3">
        <f t="shared" si="157"/>
        <v>7.3742520679499128E-4</v>
      </c>
      <c r="HE56" s="3">
        <f t="shared" si="157"/>
        <v>1.9281130552359019E-4</v>
      </c>
      <c r="HF56" s="3">
        <f t="shared" si="157"/>
        <v>4.9029689638976958E-4</v>
      </c>
      <c r="HG56" s="3">
        <f t="shared" si="157"/>
        <v>4.0419043364410225E-4</v>
      </c>
      <c r="HH56" s="3">
        <f t="shared" si="157"/>
        <v>3.0337437287818907E-4</v>
      </c>
      <c r="HI56" s="3">
        <f t="shared" si="157"/>
        <v>2.4567278594360767E-4</v>
      </c>
      <c r="HJ56" s="3">
        <f t="shared" si="157"/>
        <v>5.6126114049003277E-4</v>
      </c>
      <c r="HK56" s="3">
        <f t="shared" si="157"/>
        <v>3.9235289100056402E-4</v>
      </c>
      <c r="HL56" s="3">
        <f t="shared" si="157"/>
        <v>5.4907201334996583E-4</v>
      </c>
      <c r="HM56" s="3">
        <f t="shared" si="157"/>
        <v>3.2510402996442005E-4</v>
      </c>
      <c r="HN56" s="3">
        <f t="shared" si="157"/>
        <v>1.2178554410577842E-3</v>
      </c>
      <c r="HO56" s="3">
        <f t="shared" si="157"/>
        <v>2.0246974243189069E-4</v>
      </c>
      <c r="HP56" s="3">
        <f t="shared" si="157"/>
        <v>2.861346351878491E-4</v>
      </c>
      <c r="HQ56" s="3">
        <f t="shared" si="157"/>
        <v>2.6987800170970511E-4</v>
      </c>
      <c r="HR56" s="3">
        <f t="shared" si="157"/>
        <v>4.8288262823979869E-4</v>
      </c>
      <c r="HS56" s="3">
        <f t="shared" si="157"/>
        <v>3.5256583793409911E-4</v>
      </c>
      <c r="HT56" s="3">
        <f t="shared" si="157"/>
        <v>4.5240028749739893E-4</v>
      </c>
      <c r="HU56" s="3">
        <f t="shared" si="157"/>
        <v>3.2413452290143587E-4</v>
      </c>
      <c r="HV56" s="3">
        <f t="shared" si="157"/>
        <v>1.1739930108435965E-3</v>
      </c>
      <c r="HW56" s="3">
        <f t="shared" si="157"/>
        <v>2.3338418900334504E-4</v>
      </c>
      <c r="HX56" s="3">
        <f t="shared" si="157"/>
        <v>6.2791728418543058E-4</v>
      </c>
      <c r="HY56" s="3">
        <f t="shared" si="157"/>
        <v>7.3567585962592251E-4</v>
      </c>
      <c r="HZ56" s="3">
        <f t="shared" si="157"/>
        <v>3.6083531644555048E-4</v>
      </c>
      <c r="IA56" s="3">
        <f t="shared" si="157"/>
        <v>3.0933017050810511E-4</v>
      </c>
      <c r="IB56" s="3">
        <f t="shared" si="157"/>
        <v>5.8549608597241855E-4</v>
      </c>
      <c r="IC56" s="3">
        <f t="shared" si="157"/>
        <v>4.7155931126918933E-4</v>
      </c>
      <c r="ID56" s="3">
        <f t="shared" si="157"/>
        <v>4.0076786293305531E-4</v>
      </c>
      <c r="IE56" s="3">
        <f t="shared" si="157"/>
        <v>2.6977113488656039E-4</v>
      </c>
      <c r="IF56" s="3">
        <f t="shared" si="157"/>
        <v>1.7646004204214371E-3</v>
      </c>
      <c r="IG56" s="3">
        <f t="shared" si="157"/>
        <v>1.9013256372139828E-4</v>
      </c>
      <c r="IH56" s="3">
        <f t="shared" si="157"/>
        <v>2.2269186851729805E-4</v>
      </c>
      <c r="II56" s="3">
        <f t="shared" si="157"/>
        <v>2.7303962078284439E-4</v>
      </c>
      <c r="IJ56" s="3">
        <f t="shared" si="157"/>
        <v>2.9361928566415608E-4</v>
      </c>
      <c r="IK56" s="3">
        <f t="shared" si="157"/>
        <v>3.7014341731580721E-4</v>
      </c>
      <c r="IL56" s="3">
        <f t="shared" si="157"/>
        <v>3.8793555794897387E-4</v>
      </c>
      <c r="IM56" s="3">
        <f t="shared" si="157"/>
        <v>2.3585725995875576E-4</v>
      </c>
      <c r="IN56" s="3">
        <f t="shared" si="157"/>
        <v>2.081065546986462E-4</v>
      </c>
      <c r="IO56" s="3">
        <f t="shared" si="157"/>
        <v>2.2761920929715952E-4</v>
      </c>
      <c r="IP56" s="3">
        <f t="shared" si="157"/>
        <v>1.9614619064933469E-4</v>
      </c>
      <c r="IQ56" s="3">
        <f t="shared" si="157"/>
        <v>3.1063386142097876E-4</v>
      </c>
      <c r="IR56" s="3">
        <f t="shared" si="157"/>
        <v>3.2179934197463779E-4</v>
      </c>
      <c r="IS56" s="3">
        <f t="shared" si="157"/>
        <v>4.3558368810450065E-4</v>
      </c>
      <c r="IT56" s="3">
        <f t="shared" si="157"/>
        <v>6.0994422866165012E-4</v>
      </c>
      <c r="IU56" s="3">
        <f>_xlfn.VAR.P(IU3:IU54)</f>
        <v>7.3378396478589311E-4</v>
      </c>
      <c r="IV56" s="3">
        <f>_xlfn.VAR.P(IV3:IV53)</f>
        <v>0</v>
      </c>
    </row>
    <row r="57" spans="1:256" x14ac:dyDescent="0.2">
      <c r="CZ57" s="3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</row>
    <row r="58" spans="1:256" x14ac:dyDescent="0.2">
      <c r="A58" s="27" t="s">
        <v>52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9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19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</row>
    <row r="59" spans="1:256" x14ac:dyDescent="0.2">
      <c r="A59" s="6"/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  <c r="AG59" t="s">
        <v>31</v>
      </c>
      <c r="AH59" t="s">
        <v>32</v>
      </c>
      <c r="AI59" t="s">
        <v>33</v>
      </c>
      <c r="AJ59" t="s">
        <v>34</v>
      </c>
      <c r="AK59" t="s">
        <v>35</v>
      </c>
      <c r="AL59" t="s">
        <v>36</v>
      </c>
      <c r="AM59" t="s">
        <v>37</v>
      </c>
      <c r="AN59" t="s">
        <v>38</v>
      </c>
      <c r="AO59" t="s">
        <v>39</v>
      </c>
      <c r="AP59" t="s">
        <v>40</v>
      </c>
      <c r="AQ59" t="s">
        <v>41</v>
      </c>
      <c r="AR59" t="s">
        <v>42</v>
      </c>
      <c r="AS59" t="s">
        <v>43</v>
      </c>
      <c r="AT59" t="s">
        <v>44</v>
      </c>
      <c r="AU59" t="s">
        <v>45</v>
      </c>
      <c r="AV59" t="s">
        <v>46</v>
      </c>
      <c r="AW59" t="s">
        <v>47</v>
      </c>
      <c r="AX59" t="s">
        <v>48</v>
      </c>
      <c r="AY59" s="1" t="s">
        <v>49</v>
      </c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3"/>
      <c r="CZ59" s="13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</row>
    <row r="60" spans="1:256" x14ac:dyDescent="0.2">
      <c r="A60" s="6" t="s">
        <v>0</v>
      </c>
      <c r="B60">
        <f>J114*J114*$J$120</f>
        <v>2.8006619174458965E-4</v>
      </c>
      <c r="AY60" s="1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20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</row>
    <row r="61" spans="1:256" x14ac:dyDescent="0.2">
      <c r="A61" s="6" t="s">
        <v>1</v>
      </c>
      <c r="B61">
        <f>J114*$K$114*$J$120</f>
        <v>1.056470768325169E-4</v>
      </c>
      <c r="C61">
        <f>K114*$K$114*$J$120</f>
        <v>3.9852381944888366E-5</v>
      </c>
      <c r="AY61" s="1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20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</row>
    <row r="62" spans="1:256" x14ac:dyDescent="0.2">
      <c r="A62" s="6" t="s">
        <v>2</v>
      </c>
      <c r="B62">
        <f>$L$114*J114*$J$120</f>
        <v>2.1587303161665311E-4</v>
      </c>
      <c r="C62">
        <f t="shared" ref="C62" si="158">$L$114*K114*$J$120</f>
        <v>8.1432016535831924E-5</v>
      </c>
      <c r="D62" s="16">
        <f>$L$114*L114*$J$120</f>
        <v>1.6639339967839856E-4</v>
      </c>
      <c r="AY62" s="1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20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</row>
    <row r="63" spans="1:256" x14ac:dyDescent="0.2">
      <c r="A63" s="6" t="s">
        <v>3</v>
      </c>
      <c r="B63">
        <f>$L$114*J114*$J$119</f>
        <v>4.073817552954616E-4</v>
      </c>
      <c r="C63">
        <f>$L$114*K114*$J$120</f>
        <v>8.1432016535831924E-5</v>
      </c>
      <c r="D63">
        <f t="shared" ref="D63:E63" si="159">$L$114*L114*$J$120</f>
        <v>1.6639339967839856E-4</v>
      </c>
      <c r="E63">
        <f t="shared" si="159"/>
        <v>2.8467389796140965E-4</v>
      </c>
      <c r="AY63" s="1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20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</row>
    <row r="64" spans="1:256" x14ac:dyDescent="0.2">
      <c r="A64" s="6" t="s">
        <v>4</v>
      </c>
      <c r="B64">
        <f>$N$114*K114*$J$120</f>
        <v>1.6162861286449088E-4</v>
      </c>
      <c r="C64">
        <f t="shared" ref="C64:F64" si="160">$N$114*L114*$J$120</f>
        <v>3.3026241426788741E-4</v>
      </c>
      <c r="D64">
        <f t="shared" si="160"/>
        <v>5.6502895548440934E-4</v>
      </c>
      <c r="E64">
        <f t="shared" si="160"/>
        <v>6.5551435627175141E-4</v>
      </c>
      <c r="F64">
        <f t="shared" si="160"/>
        <v>4.9003777885734225E-4</v>
      </c>
      <c r="AY64" s="1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20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</row>
    <row r="65" spans="1:205" x14ac:dyDescent="0.2">
      <c r="A65" s="6" t="s">
        <v>5</v>
      </c>
      <c r="B65">
        <f>$O$114*J114*$J$120</f>
        <v>3.2030874952309539E-4</v>
      </c>
      <c r="C65">
        <f t="shared" ref="C65:G65" si="161">$O$114*K114*$J$120</f>
        <v>1.2082744746946982E-4</v>
      </c>
      <c r="D65">
        <f t="shared" si="161"/>
        <v>2.4689170935686692E-4</v>
      </c>
      <c r="E65">
        <f t="shared" si="161"/>
        <v>4.2239431018788827E-4</v>
      </c>
      <c r="F65">
        <f t="shared" si="161"/>
        <v>4.9003777885734225E-4</v>
      </c>
      <c r="G65">
        <f t="shared" si="161"/>
        <v>3.6633373839929417E-4</v>
      </c>
      <c r="AY65" s="1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20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</row>
    <row r="66" spans="1:205" x14ac:dyDescent="0.2">
      <c r="A66" s="6" t="s">
        <v>6</v>
      </c>
      <c r="B66">
        <f>J114*$P$114*$J$120</f>
        <v>4.0399446597614051E-4</v>
      </c>
      <c r="C66">
        <f t="shared" ref="C66:H66" si="162">K114*$P$114*$J$120</f>
        <v>1.5239552521861097E-4</v>
      </c>
      <c r="D66">
        <f t="shared" si="162"/>
        <v>3.1139606527786132E-4</v>
      </c>
      <c r="E66">
        <f t="shared" si="162"/>
        <v>5.3275149064703291E-4</v>
      </c>
      <c r="F66">
        <f t="shared" si="162"/>
        <v>6.1806788316699258E-4</v>
      </c>
      <c r="G66">
        <f t="shared" si="162"/>
        <v>4.6204420963840987E-4</v>
      </c>
      <c r="H66">
        <f t="shared" si="162"/>
        <v>5.827605521490076E-4</v>
      </c>
      <c r="AY66" s="1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20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</row>
    <row r="67" spans="1:205" x14ac:dyDescent="0.2">
      <c r="A67" s="6" t="s">
        <v>7</v>
      </c>
      <c r="B67">
        <f>J114*$Q$114*$J$120</f>
        <v>3.7868836086891848E-4</v>
      </c>
      <c r="C67">
        <f t="shared" ref="C67:I67" si="163">K114*$Q$114*$J$120</f>
        <v>1.4284951034998099E-4</v>
      </c>
      <c r="D67">
        <f t="shared" si="163"/>
        <v>2.9189029918065367E-4</v>
      </c>
      <c r="E67">
        <f t="shared" si="163"/>
        <v>4.9938008001206837E-4</v>
      </c>
      <c r="F67">
        <f t="shared" si="163"/>
        <v>5.793522765632481E-4</v>
      </c>
      <c r="G67">
        <f t="shared" si="163"/>
        <v>4.3310188414134854E-4</v>
      </c>
      <c r="H67">
        <f t="shared" si="163"/>
        <v>5.4625658730039891E-4</v>
      </c>
      <c r="I67">
        <f t="shared" si="163"/>
        <v>5.120392210294642E-4</v>
      </c>
      <c r="AY67" s="1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20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</row>
    <row r="68" spans="1:205" x14ac:dyDescent="0.2">
      <c r="A68" s="6" t="s">
        <v>8</v>
      </c>
      <c r="B68">
        <f>J114*$R$114*$J$120</f>
        <v>3.5529368295133493E-4</v>
      </c>
      <c r="C68">
        <f t="shared" ref="C68:J68" si="164">K114*$R$114*$J$120</f>
        <v>1.3402452751276324E-4</v>
      </c>
      <c r="D68">
        <f t="shared" si="164"/>
        <v>2.7385784758660476E-4</v>
      </c>
      <c r="E68">
        <f t="shared" si="164"/>
        <v>4.6852928728230859E-4</v>
      </c>
      <c r="F68">
        <f t="shared" si="164"/>
        <v>5.4356094703857973E-4</v>
      </c>
      <c r="G68">
        <f t="shared" si="164"/>
        <v>4.0634563776045519E-4</v>
      </c>
      <c r="H68">
        <f t="shared" si="164"/>
        <v>5.1250984924135733E-4</v>
      </c>
      <c r="I68">
        <f t="shared" si="164"/>
        <v>4.8040636960073712E-4</v>
      </c>
      <c r="J68">
        <f t="shared" si="164"/>
        <v>4.5072773817785277E-4</v>
      </c>
      <c r="AY68" s="1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20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</row>
    <row r="69" spans="1:205" x14ac:dyDescent="0.2">
      <c r="A69" s="6" t="s">
        <v>9</v>
      </c>
      <c r="B69">
        <f>J114*$S$114*$J$120</f>
        <v>2.9313412821735965E-4</v>
      </c>
      <c r="C69">
        <f t="shared" ref="C69:K69" si="165">K114*$S$114*$J$120</f>
        <v>1.1057658753133139E-4</v>
      </c>
      <c r="D69">
        <f t="shared" si="165"/>
        <v>2.259457042437132E-4</v>
      </c>
      <c r="E69">
        <f t="shared" si="165"/>
        <v>3.8655886879534611E-4</v>
      </c>
      <c r="F69">
        <f t="shared" si="165"/>
        <v>4.4846354435460357E-4</v>
      </c>
      <c r="G69">
        <f t="shared" si="165"/>
        <v>3.352544106340141E-4</v>
      </c>
      <c r="H69">
        <f t="shared" si="165"/>
        <v>4.2284491694932129E-4</v>
      </c>
      <c r="I69">
        <f t="shared" si="165"/>
        <v>3.9635802464370735E-4</v>
      </c>
      <c r="J69">
        <f t="shared" si="165"/>
        <v>3.7187174704776373E-4</v>
      </c>
      <c r="K69">
        <f t="shared" si="165"/>
        <v>3.0681181684404936E-4</v>
      </c>
      <c r="AY69" s="1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20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</row>
    <row r="70" spans="1:205" x14ac:dyDescent="0.2">
      <c r="A70" s="6" t="s">
        <v>10</v>
      </c>
      <c r="B70">
        <f>J114*$T114*$J$120</f>
        <v>2.808597613613146E-4</v>
      </c>
      <c r="C70">
        <f t="shared" ref="C70:L70" si="166">K114*$T$114*$J$120</f>
        <v>1.0594642860271039E-4</v>
      </c>
      <c r="D70">
        <f t="shared" si="166"/>
        <v>2.1648470944143501E-4</v>
      </c>
      <c r="E70">
        <f t="shared" si="166"/>
        <v>3.7037254004575198E-4</v>
      </c>
      <c r="F70">
        <f t="shared" si="166"/>
        <v>4.2968508925472879E-4</v>
      </c>
      <c r="G70">
        <f t="shared" si="166"/>
        <v>3.2121634672363329E-4</v>
      </c>
      <c r="H70">
        <f t="shared" si="166"/>
        <v>4.0513918727051241E-4</v>
      </c>
      <c r="I70">
        <f t="shared" si="166"/>
        <v>3.7976137712811416E-4</v>
      </c>
      <c r="J70">
        <f t="shared" si="166"/>
        <v>3.563004102183719E-4</v>
      </c>
      <c r="K70">
        <f t="shared" si="166"/>
        <v>2.9396472592831287E-4</v>
      </c>
      <c r="L70">
        <f t="shared" si="166"/>
        <v>2.8165557956339241E-4</v>
      </c>
      <c r="AY70" s="1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20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</row>
    <row r="71" spans="1:205" x14ac:dyDescent="0.2">
      <c r="A71" s="6" t="s">
        <v>11</v>
      </c>
      <c r="B71">
        <f>J114*$U$114*$J$120</f>
        <v>2.8672562230576507E-4</v>
      </c>
      <c r="C71">
        <f t="shared" ref="C71:M71" si="167">K114*$U$114*$J$120</f>
        <v>1.0815915930764452E-4</v>
      </c>
      <c r="D71">
        <f t="shared" si="167"/>
        <v>2.2100607339912059E-4</v>
      </c>
      <c r="E71">
        <f t="shared" si="167"/>
        <v>3.7810790878287911E-4</v>
      </c>
      <c r="F71">
        <f t="shared" si="167"/>
        <v>4.3865922271996936E-4</v>
      </c>
      <c r="G71">
        <f t="shared" si="167"/>
        <v>3.2792507001611402E-4</v>
      </c>
      <c r="H71">
        <f t="shared" si="167"/>
        <v>4.1360067041127199E-4</v>
      </c>
      <c r="I71">
        <f t="shared" si="167"/>
        <v>3.8769283523200674E-4</v>
      </c>
      <c r="J71">
        <f t="shared" si="167"/>
        <v>3.6374187727175632E-4</v>
      </c>
      <c r="K71">
        <f t="shared" si="167"/>
        <v>3.0010428894905716E-4</v>
      </c>
      <c r="L71">
        <f t="shared" si="167"/>
        <v>2.8753806146802538E-4</v>
      </c>
      <c r="M71">
        <f t="shared" si="167"/>
        <v>2.9354340120282092E-4</v>
      </c>
      <c r="AY71" s="1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20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</row>
    <row r="72" spans="1:205" x14ac:dyDescent="0.2">
      <c r="A72" s="6" t="s">
        <v>12</v>
      </c>
      <c r="B72">
        <f>J114*$V$114*$J$120</f>
        <v>3.0639945463103248E-4</v>
      </c>
      <c r="C72">
        <f>K114*$V$114*$J$120</f>
        <v>1.1558055802167807E-4</v>
      </c>
      <c r="D72">
        <f t="shared" ref="D72:N72" si="168">L114*$V$114*$J$120</f>
        <v>2.3617052363539311E-4</v>
      </c>
      <c r="E72">
        <f t="shared" si="168"/>
        <v>4.0405198569665792E-4</v>
      </c>
      <c r="F72">
        <f t="shared" si="168"/>
        <v>4.6875806050894659E-4</v>
      </c>
      <c r="G72">
        <f t="shared" si="168"/>
        <v>3.5042582453838914E-4</v>
      </c>
      <c r="H72">
        <f t="shared" si="168"/>
        <v>4.4198010219645125E-4</v>
      </c>
      <c r="I72">
        <f t="shared" si="168"/>
        <v>4.1429458701381337E-4</v>
      </c>
      <c r="J72">
        <f t="shared" si="168"/>
        <v>3.8870022122990859E-4</v>
      </c>
      <c r="K72">
        <f t="shared" si="168"/>
        <v>3.2069610566009068E-4</v>
      </c>
      <c r="L72">
        <f t="shared" si="168"/>
        <v>3.0726763974206516E-4</v>
      </c>
      <c r="M72">
        <f t="shared" si="168"/>
        <v>3.1368503908300448E-4</v>
      </c>
      <c r="N72">
        <f t="shared" si="168"/>
        <v>3.3520870624687861E-4</v>
      </c>
      <c r="AY72" s="1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20"/>
    </row>
    <row r="73" spans="1:205" x14ac:dyDescent="0.2">
      <c r="A73" s="6" t="s">
        <v>13</v>
      </c>
      <c r="B73">
        <f>J114*$W$114*$J$120</f>
        <v>3.6098918291378366E-4</v>
      </c>
      <c r="C73">
        <f t="shared" ref="C73:O73" si="169">K114*$W$114*$J$120</f>
        <v>1.3617299433906676E-4</v>
      </c>
      <c r="D73">
        <f t="shared" si="169"/>
        <v>2.7824789850923665E-4</v>
      </c>
      <c r="E73">
        <f t="shared" si="169"/>
        <v>4.7603999931061114E-4</v>
      </c>
      <c r="F73">
        <f t="shared" si="169"/>
        <v>5.5227444660809171E-4</v>
      </c>
      <c r="G73">
        <f t="shared" si="169"/>
        <v>4.1285952099468892E-4</v>
      </c>
      <c r="H73">
        <f t="shared" si="169"/>
        <v>5.2072558728336635E-4</v>
      </c>
      <c r="I73">
        <f t="shared" si="169"/>
        <v>4.8810747601302272E-4</v>
      </c>
      <c r="J73">
        <f t="shared" si="169"/>
        <v>4.579530842480168E-4</v>
      </c>
      <c r="K73">
        <f t="shared" si="169"/>
        <v>3.778330000139089E-4</v>
      </c>
      <c r="L73">
        <f t="shared" si="169"/>
        <v>3.6201204842190607E-4</v>
      </c>
      <c r="M73">
        <f t="shared" si="169"/>
        <v>3.695728051709897E-4</v>
      </c>
      <c r="N73">
        <f t="shared" si="169"/>
        <v>3.9493124137366379E-4</v>
      </c>
      <c r="O73">
        <f t="shared" si="169"/>
        <v>4.6529425550800543E-4</v>
      </c>
      <c r="AY73" s="1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20"/>
    </row>
    <row r="74" spans="1:205" x14ac:dyDescent="0.2">
      <c r="A74" s="6" t="s">
        <v>14</v>
      </c>
      <c r="B74">
        <f>J114*$X$114*$J$120</f>
        <v>2.2511451352600015E-4</v>
      </c>
      <c r="C74">
        <f t="shared" ref="C74:P74" si="170">K114*$X$114*$J$120</f>
        <v>8.4918105103828326E-5</v>
      </c>
      <c r="D74">
        <f t="shared" si="170"/>
        <v>1.7351666830276919E-4</v>
      </c>
      <c r="E74">
        <f t="shared" si="170"/>
        <v>2.9686073139017003E-4</v>
      </c>
      <c r="F74">
        <f t="shared" si="170"/>
        <v>3.4440088308882794E-4</v>
      </c>
      <c r="G74">
        <f t="shared" si="170"/>
        <v>2.5746109474281451E-4</v>
      </c>
      <c r="H74">
        <f t="shared" si="170"/>
        <v>3.2472686941933243E-4</v>
      </c>
      <c r="I74">
        <f t="shared" si="170"/>
        <v>3.0438606532240181E-4</v>
      </c>
      <c r="J74">
        <f t="shared" si="170"/>
        <v>2.8558164803194525E-4</v>
      </c>
      <c r="K74">
        <f t="shared" si="170"/>
        <v>2.3561839528170702E-4</v>
      </c>
      <c r="L74">
        <f t="shared" si="170"/>
        <v>2.2575237715782674E-4</v>
      </c>
      <c r="M74">
        <f t="shared" si="170"/>
        <v>2.3046729981484414E-4</v>
      </c>
      <c r="N74">
        <f t="shared" si="170"/>
        <v>2.4628093717502084E-4</v>
      </c>
      <c r="O74">
        <f t="shared" si="170"/>
        <v>2.9015963616877566E-4</v>
      </c>
      <c r="P74">
        <f t="shared" si="170"/>
        <v>1.8094488265210854E-4</v>
      </c>
      <c r="AY74" s="1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20"/>
    </row>
    <row r="75" spans="1:205" x14ac:dyDescent="0.2">
      <c r="A75" s="6" t="s">
        <v>15</v>
      </c>
      <c r="B75">
        <f>J114*$Y$119*$J$120</f>
        <v>1.8459125407493471E-7</v>
      </c>
      <c r="C75">
        <f t="shared" ref="C75:Q75" si="171">K114*$Y$119*$J$120</f>
        <v>6.9631847672817181E-8</v>
      </c>
      <c r="D75">
        <f t="shared" si="171"/>
        <v>1.4228162770683949E-7</v>
      </c>
      <c r="E75">
        <f t="shared" si="171"/>
        <v>2.4342230909329978E-7</v>
      </c>
      <c r="F75">
        <f t="shared" si="171"/>
        <v>2.8240467448376741E-7</v>
      </c>
      <c r="G75">
        <f t="shared" si="171"/>
        <v>2.1111507032438711E-7</v>
      </c>
      <c r="H75">
        <f t="shared" si="171"/>
        <v>2.6627221461231562E-7</v>
      </c>
      <c r="I75">
        <f t="shared" si="171"/>
        <v>2.4959299443084416E-7</v>
      </c>
      <c r="J75">
        <f t="shared" si="171"/>
        <v>2.3417359336502683E-7</v>
      </c>
      <c r="K75">
        <f t="shared" si="171"/>
        <v>1.9320431360437647E-7</v>
      </c>
      <c r="L75">
        <f t="shared" si="171"/>
        <v>1.8511429475269212E-7</v>
      </c>
      <c r="M75">
        <f t="shared" si="171"/>
        <v>1.8898047589087375E-7</v>
      </c>
      <c r="N75">
        <f t="shared" si="171"/>
        <v>2.0194747258104551E-7</v>
      </c>
      <c r="O75">
        <f t="shared" si="171"/>
        <v>2.3792748980680416E-7</v>
      </c>
      <c r="P75">
        <f t="shared" si="171"/>
        <v>1.4837267612839589E-7</v>
      </c>
      <c r="Q75">
        <f t="shared" si="171"/>
        <v>1.7970301941207726E-7</v>
      </c>
      <c r="AY75" s="1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20"/>
    </row>
    <row r="76" spans="1:205" x14ac:dyDescent="0.2">
      <c r="A76" s="6" t="s">
        <v>16</v>
      </c>
      <c r="B76">
        <f>J114*$Z$114*$J$120</f>
        <v>4.4247092573499174E-4</v>
      </c>
      <c r="C76">
        <f t="shared" ref="C76:R76" si="172">K114*$Z$114*$J$120</f>
        <v>1.669096851572503E-4</v>
      </c>
      <c r="D76">
        <f t="shared" si="172"/>
        <v>3.4105344720703818E-4</v>
      </c>
      <c r="E76">
        <f t="shared" si="172"/>
        <v>5.8349077798311032E-4</v>
      </c>
      <c r="F76">
        <f t="shared" si="172"/>
        <v>6.7693270939042324E-4</v>
      </c>
      <c r="G76">
        <f t="shared" si="172"/>
        <v>5.0604933083730379E-4</v>
      </c>
      <c r="H76">
        <f t="shared" si="172"/>
        <v>6.3826270582239858E-4</v>
      </c>
      <c r="I76">
        <f t="shared" si="172"/>
        <v>5.9828210093828258E-4</v>
      </c>
      <c r="J76">
        <f t="shared" si="172"/>
        <v>5.6132132130621139E-4</v>
      </c>
      <c r="K76">
        <f t="shared" si="172"/>
        <v>4.6311669491025067E-4</v>
      </c>
      <c r="L76">
        <f t="shared" si="172"/>
        <v>4.4372467036143232E-4</v>
      </c>
      <c r="M76">
        <f t="shared" si="172"/>
        <v>4.5299202571823569E-4</v>
      </c>
      <c r="N76">
        <f t="shared" si="172"/>
        <v>4.8407431647061184E-4</v>
      </c>
      <c r="O76">
        <f t="shared" si="172"/>
        <v>5.7031952678474529E-4</v>
      </c>
      <c r="P76">
        <f t="shared" si="172"/>
        <v>3.5565387801991208E-4</v>
      </c>
      <c r="Q76">
        <f t="shared" si="172"/>
        <v>4.3075367657644615E-4</v>
      </c>
      <c r="R76">
        <f t="shared" si="172"/>
        <v>6.9905088829616882E-4</v>
      </c>
      <c r="AY76" s="1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20"/>
    </row>
    <row r="77" spans="1:205" x14ac:dyDescent="0.2">
      <c r="A77" s="6" t="s">
        <v>17</v>
      </c>
      <c r="B77">
        <f>J114*$AA$114*$J$120</f>
        <v>3.9983532030875963E-4</v>
      </c>
      <c r="C77">
        <f t="shared" ref="C77:S77" si="173">K114*$AA$114*$J$120</f>
        <v>1.5082660474612447E-4</v>
      </c>
      <c r="D77">
        <f t="shared" si="173"/>
        <v>3.0819022533495389E-4</v>
      </c>
      <c r="E77">
        <f t="shared" si="173"/>
        <v>5.2726678419502378E-4</v>
      </c>
      <c r="F77">
        <f t="shared" si="173"/>
        <v>6.1170483967279508E-4</v>
      </c>
      <c r="G77">
        <f t="shared" si="173"/>
        <v>4.5728743860687425E-4</v>
      </c>
      <c r="H77">
        <f t="shared" si="173"/>
        <v>5.7676099960629005E-4</v>
      </c>
      <c r="I77">
        <f t="shared" si="173"/>
        <v>5.4063284512150759E-4</v>
      </c>
      <c r="J77">
        <f t="shared" si="173"/>
        <v>5.0723353162197664E-4</v>
      </c>
      <c r="K77">
        <f t="shared" si="173"/>
        <v>4.1849170483277792E-4</v>
      </c>
      <c r="L77">
        <f t="shared" si="173"/>
        <v>4.0096825663325498E-4</v>
      </c>
      <c r="M77">
        <f t="shared" si="173"/>
        <v>4.093426283308924E-4</v>
      </c>
      <c r="N77">
        <f t="shared" si="173"/>
        <v>4.3742989227543841E-4</v>
      </c>
      <c r="O77">
        <f t="shared" si="173"/>
        <v>5.1536468818042685E-4</v>
      </c>
      <c r="P77">
        <f t="shared" si="173"/>
        <v>3.2138378810072016E-4</v>
      </c>
      <c r="Q77">
        <f t="shared" si="173"/>
        <v>3.8924712163183553E-4</v>
      </c>
      <c r="R77">
        <f t="shared" si="173"/>
        <v>6.3169175549723051E-4</v>
      </c>
      <c r="S77">
        <f t="shared" si="173"/>
        <v>5.7082321279321906E-4</v>
      </c>
      <c r="AY77" s="1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20"/>
    </row>
    <row r="78" spans="1:205" x14ac:dyDescent="0.2">
      <c r="A78" s="6" t="s">
        <v>18</v>
      </c>
      <c r="B78">
        <f>J114*$AB$114*$J$120</f>
        <v>3.1387095714028007E-4</v>
      </c>
      <c r="C78">
        <f t="shared" ref="C78:T78" si="174">K114*$AB$114*$J$120</f>
        <v>1.1839897174998941E-4</v>
      </c>
      <c r="D78">
        <f t="shared" si="174"/>
        <v>2.4192950470824467E-4</v>
      </c>
      <c r="E78">
        <f t="shared" si="174"/>
        <v>4.1390472981669692E-4</v>
      </c>
      <c r="F78">
        <f t="shared" si="174"/>
        <v>4.801886520860111E-4</v>
      </c>
      <c r="G78">
        <f t="shared" si="174"/>
        <v>3.5897090315315558E-4</v>
      </c>
      <c r="H78">
        <f t="shared" si="174"/>
        <v>4.5275771747182731E-4</v>
      </c>
      <c r="I78">
        <f t="shared" si="174"/>
        <v>4.2439709535596729E-4</v>
      </c>
      <c r="J78">
        <f t="shared" si="174"/>
        <v>3.981786149880227E-4</v>
      </c>
      <c r="K78">
        <f t="shared" si="174"/>
        <v>3.2851622975603819E-4</v>
      </c>
      <c r="L78">
        <f t="shared" si="174"/>
        <v>3.1476031280869309E-4</v>
      </c>
      <c r="M78">
        <f t="shared" si="174"/>
        <v>3.2133419942320283E-4</v>
      </c>
      <c r="N78">
        <f t="shared" si="174"/>
        <v>3.4338271782552562E-4</v>
      </c>
      <c r="O78">
        <f t="shared" si="174"/>
        <v>4.0456157757793964E-4</v>
      </c>
      <c r="P78">
        <f t="shared" si="174"/>
        <v>2.5228645909182343E-4</v>
      </c>
      <c r="Q78">
        <f t="shared" si="174"/>
        <v>3.0555921506969139E-4</v>
      </c>
      <c r="R78">
        <f t="shared" si="174"/>
        <v>4.9587839254028961E-4</v>
      </c>
      <c r="S78">
        <f t="shared" si="174"/>
        <v>4.480965513975687E-4</v>
      </c>
      <c r="T78">
        <f t="shared" si="174"/>
        <v>3.5175605139087148E-4</v>
      </c>
      <c r="AY78" s="1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20"/>
    </row>
    <row r="79" spans="1:205" x14ac:dyDescent="0.2">
      <c r="A79" s="6" t="s">
        <v>19</v>
      </c>
      <c r="B79">
        <f>J114*$AC$114*$J$120</f>
        <v>2.7879338650910499E-4</v>
      </c>
      <c r="C79">
        <f t="shared" ref="C79:U79" si="175">K114*$AC$114*$J$120</f>
        <v>1.0516694693297976E-4</v>
      </c>
      <c r="D79">
        <f t="shared" si="175"/>
        <v>2.1489196238037701E-4</v>
      </c>
      <c r="E79">
        <f t="shared" si="175"/>
        <v>3.6764759112822094E-4</v>
      </c>
      <c r="F79">
        <f t="shared" si="175"/>
        <v>4.265237589933134E-4</v>
      </c>
      <c r="G79">
        <f t="shared" si="175"/>
        <v>3.1885305560008044E-4</v>
      </c>
      <c r="H79">
        <f t="shared" si="175"/>
        <v>4.0215844903957924E-4</v>
      </c>
      <c r="I79">
        <f t="shared" si="175"/>
        <v>3.7696735154134272E-4</v>
      </c>
      <c r="J79">
        <f t="shared" si="175"/>
        <v>3.5367899444867018E-4</v>
      </c>
      <c r="K79">
        <f t="shared" si="175"/>
        <v>2.9180193367159832E-4</v>
      </c>
      <c r="L79">
        <f t="shared" si="175"/>
        <v>2.795833496228222E-4</v>
      </c>
      <c r="M79">
        <f t="shared" si="175"/>
        <v>2.8542255223170494E-4</v>
      </c>
      <c r="N79">
        <f t="shared" si="175"/>
        <v>3.0500697370509591E-4</v>
      </c>
      <c r="O79">
        <f t="shared" si="175"/>
        <v>3.5934861030805827E-4</v>
      </c>
      <c r="P79">
        <f t="shared" si="175"/>
        <v>2.2409144490920409E-4</v>
      </c>
      <c r="Q79">
        <f t="shared" si="175"/>
        <v>2.7141054758459131E-4</v>
      </c>
      <c r="R79">
        <f t="shared" si="175"/>
        <v>4.4046004642350794E-4</v>
      </c>
      <c r="S79">
        <f t="shared" si="175"/>
        <v>3.9801820526945208E-4</v>
      </c>
      <c r="T79">
        <f t="shared" si="175"/>
        <v>3.1244452078598041E-4</v>
      </c>
      <c r="U79">
        <f t="shared" si="175"/>
        <v>2.7752636573891897E-4</v>
      </c>
      <c r="AY79" s="1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20"/>
    </row>
    <row r="80" spans="1:205" x14ac:dyDescent="0.2">
      <c r="A80" s="6" t="s">
        <v>20</v>
      </c>
      <c r="B80">
        <f>J114*$AD$114*$J$120</f>
        <v>1.9344957391768497E-4</v>
      </c>
      <c r="C80">
        <f t="shared" ref="C80:V80" si="176">K114*$AD$114*$J$120</f>
        <v>7.2973399151074559E-5</v>
      </c>
      <c r="D80">
        <f t="shared" si="176"/>
        <v>1.491095577314259E-4</v>
      </c>
      <c r="E80">
        <f t="shared" si="176"/>
        <v>2.5510386292213887E-4</v>
      </c>
      <c r="F80">
        <f t="shared" si="176"/>
        <v>2.9595694674174473E-4</v>
      </c>
      <c r="G80">
        <f t="shared" si="176"/>
        <v>2.2124623729613844E-4</v>
      </c>
      <c r="H80">
        <f t="shared" si="176"/>
        <v>2.7905030886219708E-4</v>
      </c>
      <c r="I80">
        <f t="shared" si="176"/>
        <v>2.6157067228052528E-4</v>
      </c>
      <c r="J80">
        <f t="shared" si="176"/>
        <v>2.454113120703315E-4</v>
      </c>
      <c r="K80">
        <f t="shared" si="176"/>
        <v>2.0247596416812325E-4</v>
      </c>
      <c r="L80">
        <f t="shared" si="176"/>
        <v>1.9399771470994976E-4</v>
      </c>
      <c r="M80">
        <f t="shared" si="176"/>
        <v>1.9804942938959658E-4</v>
      </c>
      <c r="N80">
        <f t="shared" si="176"/>
        <v>2.1163869718712424E-4</v>
      </c>
      <c r="O80">
        <f t="shared" si="176"/>
        <v>2.4934535364143514E-4</v>
      </c>
      <c r="P80">
        <f t="shared" si="176"/>
        <v>1.554929084907405E-4</v>
      </c>
      <c r="Q80">
        <f t="shared" si="176"/>
        <v>1.8832675855203637E-4</v>
      </c>
      <c r="R80">
        <f t="shared" si="176"/>
        <v>3.0562707880306422E-4</v>
      </c>
      <c r="S80">
        <f t="shared" si="176"/>
        <v>2.7617747029426968E-4</v>
      </c>
      <c r="T80">
        <f t="shared" si="176"/>
        <v>2.1679947353051444E-4</v>
      </c>
      <c r="U80">
        <f t="shared" si="176"/>
        <v>1.9257041164197106E-4</v>
      </c>
      <c r="V80">
        <f t="shared" si="176"/>
        <v>1.3362104656695607E-4</v>
      </c>
      <c r="AY80" s="1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20"/>
    </row>
    <row r="81" spans="1:104" x14ac:dyDescent="0.2">
      <c r="A81" s="6" t="s">
        <v>21</v>
      </c>
      <c r="B81">
        <f>J114*$AE$114*$J$120</f>
        <v>3.535017292851629E-4</v>
      </c>
      <c r="C81">
        <f t="shared" ref="C81:W81" si="177">K114*$AE$114*$J$120</f>
        <v>1.3334856350057344E-4</v>
      </c>
      <c r="D81">
        <f t="shared" si="177"/>
        <v>2.7247662242685426E-4</v>
      </c>
      <c r="E81">
        <f t="shared" si="177"/>
        <v>4.6616622029198025E-4</v>
      </c>
      <c r="F81">
        <f t="shared" si="177"/>
        <v>5.4081945154183279E-4</v>
      </c>
      <c r="G81">
        <f t="shared" si="177"/>
        <v>4.0429619925293859E-4</v>
      </c>
      <c r="H81">
        <f t="shared" si="177"/>
        <v>5.0992496257613873E-4</v>
      </c>
      <c r="I81">
        <f t="shared" si="177"/>
        <v>4.7798339954366364E-4</v>
      </c>
      <c r="J81">
        <f t="shared" si="177"/>
        <v>4.4845445480235337E-4</v>
      </c>
      <c r="K81">
        <f t="shared" si="177"/>
        <v>3.6999618051662648E-4</v>
      </c>
      <c r="L81">
        <f t="shared" si="177"/>
        <v>3.5450337903829082E-4</v>
      </c>
      <c r="M81">
        <f t="shared" si="177"/>
        <v>3.6190731442475329E-4</v>
      </c>
      <c r="N81">
        <f t="shared" si="177"/>
        <v>3.867397788694115E-4</v>
      </c>
      <c r="O81">
        <f t="shared" si="177"/>
        <v>4.5564335923000847E-4</v>
      </c>
      <c r="P81">
        <f t="shared" si="177"/>
        <v>2.8414129289550902E-4</v>
      </c>
      <c r="Q81">
        <f t="shared" si="177"/>
        <v>3.4414050892219653E-4</v>
      </c>
      <c r="R81">
        <f t="shared" si="177"/>
        <v>5.5849024986339888E-4</v>
      </c>
      <c r="S81">
        <f t="shared" si="177"/>
        <v>5.046752565098354E-4</v>
      </c>
      <c r="T81">
        <f t="shared" si="177"/>
        <v>3.9617036754891242E-4</v>
      </c>
      <c r="U81">
        <f t="shared" si="177"/>
        <v>3.5189518460019295E-4</v>
      </c>
      <c r="V81">
        <f t="shared" si="177"/>
        <v>2.4417355941249791E-4</v>
      </c>
      <c r="W81">
        <f t="shared" si="177"/>
        <v>4.4619263692335568E-4</v>
      </c>
      <c r="AY81" s="1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20"/>
    </row>
    <row r="82" spans="1:104" x14ac:dyDescent="0.2">
      <c r="A82" s="6" t="s">
        <v>22</v>
      </c>
      <c r="B82">
        <f>J114*$AF$114*$J$120</f>
        <v>2.9894341985035075E-4</v>
      </c>
      <c r="C82">
        <f t="shared" ref="C82:X82" si="178">K114*$AF$114*$J$120</f>
        <v>1.1276797905799166E-4</v>
      </c>
      <c r="D82">
        <f t="shared" si="178"/>
        <v>2.3042346497787104E-4</v>
      </c>
      <c r="E82">
        <f t="shared" si="178"/>
        <v>3.9421963902298114E-4</v>
      </c>
      <c r="F82">
        <f t="shared" si="178"/>
        <v>4.5735113288536969E-4</v>
      </c>
      <c r="G82">
        <f t="shared" si="178"/>
        <v>3.4189843620163881E-4</v>
      </c>
      <c r="H82">
        <f t="shared" si="178"/>
        <v>4.3122479906344022E-4</v>
      </c>
      <c r="I82">
        <f t="shared" si="178"/>
        <v>4.0421299318740486E-4</v>
      </c>
      <c r="J82">
        <f t="shared" si="178"/>
        <v>3.7924144992681054E-4</v>
      </c>
      <c r="K82">
        <f t="shared" si="178"/>
        <v>3.1289217101957307E-4</v>
      </c>
      <c r="L82">
        <f t="shared" si="178"/>
        <v>2.9979047823192588E-4</v>
      </c>
      <c r="M82">
        <f t="shared" si="178"/>
        <v>3.0605171426394156E-4</v>
      </c>
      <c r="N82">
        <f t="shared" si="178"/>
        <v>3.2705161675214119E-4</v>
      </c>
      <c r="O82">
        <f t="shared" si="178"/>
        <v>3.8532084218021291E-4</v>
      </c>
      <c r="P82">
        <f t="shared" si="178"/>
        <v>2.4028784806979673E-4</v>
      </c>
      <c r="Q82">
        <f t="shared" si="178"/>
        <v>2.9102697985177741E-4</v>
      </c>
      <c r="R82">
        <f t="shared" si="178"/>
        <v>4.722946775532191E-4</v>
      </c>
      <c r="S82">
        <f t="shared" si="178"/>
        <v>4.2678531559091706E-4</v>
      </c>
      <c r="T82">
        <f t="shared" si="178"/>
        <v>3.3502671898644399E-4</v>
      </c>
      <c r="U82">
        <f t="shared" si="178"/>
        <v>2.9758482405723113E-4</v>
      </c>
      <c r="V82">
        <f t="shared" si="178"/>
        <v>2.0648860483769236E-4</v>
      </c>
      <c r="W82">
        <f t="shared" si="178"/>
        <v>3.7732871367741932E-4</v>
      </c>
      <c r="X82">
        <f t="shared" si="178"/>
        <v>3.1909302481365808E-4</v>
      </c>
      <c r="AY82" s="1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20"/>
    </row>
    <row r="83" spans="1:104" x14ac:dyDescent="0.2">
      <c r="A83" s="6" t="s">
        <v>23</v>
      </c>
      <c r="B83">
        <f>J114*$AG$114*$J$120</f>
        <v>2.3523449460877659E-4</v>
      </c>
      <c r="C83">
        <f t="shared" ref="C83:Y83" si="179">K114*$AG$114*$J$120</f>
        <v>8.8735582723443063E-5</v>
      </c>
      <c r="D83">
        <f t="shared" si="179"/>
        <v>1.8131707785107494E-4</v>
      </c>
      <c r="E83">
        <f t="shared" si="179"/>
        <v>3.102060503517603E-4</v>
      </c>
      <c r="F83">
        <f t="shared" si="179"/>
        <v>3.5988336072724947E-4</v>
      </c>
      <c r="G83">
        <f t="shared" si="179"/>
        <v>2.6903521036751533E-4</v>
      </c>
      <c r="H83">
        <f t="shared" si="179"/>
        <v>3.3932490543273812E-4</v>
      </c>
      <c r="I83">
        <f t="shared" si="179"/>
        <v>3.1806968427115382E-4</v>
      </c>
      <c r="J83">
        <f t="shared" si="179"/>
        <v>2.9841991789915042E-4</v>
      </c>
      <c r="K83">
        <f t="shared" si="179"/>
        <v>2.4621057641501995E-4</v>
      </c>
      <c r="L83">
        <f t="shared" si="179"/>
        <v>2.3590103328152508E-4</v>
      </c>
      <c r="M83">
        <f t="shared" si="179"/>
        <v>2.4082791440958201E-4</v>
      </c>
      <c r="N83">
        <f t="shared" si="179"/>
        <v>2.5735245089584456E-4</v>
      </c>
      <c r="O83">
        <f t="shared" si="179"/>
        <v>3.0320370864113605E-4</v>
      </c>
      <c r="P83">
        <f t="shared" si="179"/>
        <v>1.8907922619479199E-4</v>
      </c>
      <c r="Q83">
        <f t="shared" si="179"/>
        <v>2.2900515608345525E-4</v>
      </c>
      <c r="R83">
        <f t="shared" si="179"/>
        <v>3.7164223195232924E-4</v>
      </c>
      <c r="S83">
        <f t="shared" si="179"/>
        <v>3.3583153651528286E-4</v>
      </c>
      <c r="T83">
        <f t="shared" si="179"/>
        <v>2.636279499333503E-4</v>
      </c>
      <c r="U83">
        <f t="shared" si="179"/>
        <v>2.3416543413260998E-4</v>
      </c>
      <c r="V83">
        <f t="shared" si="179"/>
        <v>1.6248306326923476E-4</v>
      </c>
      <c r="W83">
        <f t="shared" si="179"/>
        <v>2.9691481186547129E-4</v>
      </c>
      <c r="X83">
        <f t="shared" si="179"/>
        <v>2.5108994358464918E-4</v>
      </c>
      <c r="Y83">
        <f t="shared" si="179"/>
        <v>1.9757924763839517E-4</v>
      </c>
      <c r="AY83" s="1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20"/>
    </row>
    <row r="84" spans="1:104" x14ac:dyDescent="0.2">
      <c r="A84" s="6" t="s">
        <v>24</v>
      </c>
      <c r="B84">
        <f>J114*$AH$114*$J$120</f>
        <v>2.5123158548707102E-4</v>
      </c>
      <c r="C84">
        <f t="shared" ref="C84:Z84" si="180">K114*$AH$114*$J$120</f>
        <v>9.4770034359994724E-5</v>
      </c>
      <c r="D84">
        <f t="shared" si="180"/>
        <v>1.9364752189158179E-4</v>
      </c>
      <c r="E84">
        <f t="shared" si="180"/>
        <v>3.3130157202143271E-4</v>
      </c>
      <c r="F84">
        <f t="shared" si="180"/>
        <v>3.8435718135765724E-4</v>
      </c>
      <c r="G84">
        <f t="shared" si="180"/>
        <v>2.8733091447701638E-4</v>
      </c>
      <c r="H84">
        <f t="shared" si="180"/>
        <v>3.6240065101377612E-4</v>
      </c>
      <c r="I84">
        <f t="shared" si="180"/>
        <v>3.3969997133163931E-4</v>
      </c>
      <c r="J84">
        <f t="shared" si="180"/>
        <v>3.1871392518097099E-4</v>
      </c>
      <c r="K84">
        <f t="shared" si="180"/>
        <v>2.6295409429346196E-4</v>
      </c>
      <c r="L84">
        <f t="shared" si="180"/>
        <v>2.5194345203462628E-4</v>
      </c>
      <c r="M84">
        <f t="shared" si="180"/>
        <v>2.5720538506603243E-4</v>
      </c>
      <c r="N84">
        <f t="shared" si="180"/>
        <v>2.7485367048347146E-4</v>
      </c>
      <c r="O84">
        <f t="shared" si="180"/>
        <v>3.2382303698341388E-4</v>
      </c>
      <c r="P84">
        <f t="shared" si="180"/>
        <v>2.0193753411288089E-4</v>
      </c>
      <c r="Q84">
        <f t="shared" si="180"/>
        <v>2.4457862161434069E-4</v>
      </c>
      <c r="R84">
        <f t="shared" si="180"/>
        <v>3.9691571307439496E-4</v>
      </c>
      <c r="S84">
        <f t="shared" si="180"/>
        <v>3.5866971600238178E-4</v>
      </c>
      <c r="T84">
        <f t="shared" si="180"/>
        <v>2.8155593400794831E-4</v>
      </c>
      <c r="U84">
        <f t="shared" si="180"/>
        <v>2.50089823693778E-4</v>
      </c>
      <c r="V84">
        <f t="shared" si="180"/>
        <v>1.7353270262431529E-4</v>
      </c>
      <c r="W84">
        <f t="shared" si="180"/>
        <v>3.1710646460935603E-4</v>
      </c>
      <c r="X84">
        <f t="shared" si="180"/>
        <v>2.6816528218594459E-4</v>
      </c>
      <c r="Y84">
        <f t="shared" si="180"/>
        <v>2.1101559839721166E-4</v>
      </c>
      <c r="Z84">
        <f t="shared" si="180"/>
        <v>2.2536568642283038E-4</v>
      </c>
      <c r="AY84" s="1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20"/>
    </row>
    <row r="85" spans="1:104" x14ac:dyDescent="0.2">
      <c r="A85" s="6" t="s">
        <v>25</v>
      </c>
      <c r="B85">
        <f>J114*$AI$114*$J$120</f>
        <v>2.4323810443771334E-4</v>
      </c>
      <c r="C85">
        <f t="shared" ref="C85:AA85" si="181">K114*$AI$114*$J$120</f>
        <v>9.1754718940021044E-5</v>
      </c>
      <c r="D85">
        <f t="shared" si="181"/>
        <v>1.8748620346701174E-4</v>
      </c>
      <c r="E85">
        <f t="shared" si="181"/>
        <v>3.2076048964740922E-4</v>
      </c>
      <c r="F85">
        <f t="shared" si="181"/>
        <v>3.7212801901164691E-4</v>
      </c>
      <c r="G85">
        <f t="shared" si="181"/>
        <v>2.781888545114519E-4</v>
      </c>
      <c r="H85">
        <f t="shared" si="181"/>
        <v>3.5087008358716332E-4</v>
      </c>
      <c r="I85">
        <f t="shared" si="181"/>
        <v>3.2889167555926499E-4</v>
      </c>
      <c r="J85">
        <f t="shared" si="181"/>
        <v>3.0857334625590738E-4</v>
      </c>
      <c r="K85">
        <f t="shared" si="181"/>
        <v>2.5458763604932537E-4</v>
      </c>
      <c r="L85">
        <f t="shared" si="181"/>
        <v>2.4392732139785097E-4</v>
      </c>
      <c r="M85">
        <f t="shared" si="181"/>
        <v>2.490218345489583E-4</v>
      </c>
      <c r="N85">
        <f t="shared" si="181"/>
        <v>2.661086012594065E-4</v>
      </c>
      <c r="O85">
        <f t="shared" si="181"/>
        <v>3.1351990051888852E-4</v>
      </c>
      <c r="P85">
        <f t="shared" si="181"/>
        <v>1.9551245086168114E-4</v>
      </c>
      <c r="Q85">
        <f t="shared" si="181"/>
        <v>2.3679681912656045E-4</v>
      </c>
      <c r="R85">
        <f t="shared" si="181"/>
        <v>3.8428697364061162E-4</v>
      </c>
      <c r="S85">
        <f t="shared" si="181"/>
        <v>3.4725785641360763E-4</v>
      </c>
      <c r="T85">
        <f t="shared" si="181"/>
        <v>2.7259761764631963E-4</v>
      </c>
      <c r="U85">
        <f t="shared" si="181"/>
        <v>2.4213267028706071E-4</v>
      </c>
      <c r="V85">
        <f t="shared" si="181"/>
        <v>1.6801138106284835E-4</v>
      </c>
      <c r="W85">
        <f t="shared" si="181"/>
        <v>3.0701703054966396E-4</v>
      </c>
      <c r="X85">
        <f t="shared" si="181"/>
        <v>2.5963301862882385E-4</v>
      </c>
      <c r="Y85">
        <f t="shared" si="181"/>
        <v>2.0430167672356208E-4</v>
      </c>
      <c r="Z85">
        <f t="shared" si="181"/>
        <v>2.1819518538848058E-4</v>
      </c>
      <c r="AA85">
        <f t="shared" si="181"/>
        <v>2.1125282948970895E-4</v>
      </c>
      <c r="AY85" s="1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20"/>
    </row>
    <row r="86" spans="1:104" x14ac:dyDescent="0.2">
      <c r="A86" s="6" t="s">
        <v>26</v>
      </c>
      <c r="B86">
        <f>J114*$AJ$114*$J$120</f>
        <v>3.3373477565537101E-4</v>
      </c>
      <c r="C86">
        <f t="shared" ref="C86:AB86" si="182">K114*$AJ$114*$J$120</f>
        <v>1.258920373991442E-4</v>
      </c>
      <c r="D86">
        <f t="shared" si="182"/>
        <v>2.5724039495038516E-4</v>
      </c>
      <c r="E86">
        <f t="shared" si="182"/>
        <v>4.4009934339460128E-4</v>
      </c>
      <c r="F86">
        <f t="shared" si="182"/>
        <v>5.1057814821826918E-4</v>
      </c>
      <c r="G86">
        <f t="shared" si="182"/>
        <v>3.8168894287686814E-4</v>
      </c>
      <c r="H86">
        <f t="shared" si="182"/>
        <v>4.8141120364687243E-4</v>
      </c>
      <c r="I86">
        <f t="shared" si="182"/>
        <v>4.5125573483408558E-4</v>
      </c>
      <c r="J86">
        <f t="shared" si="182"/>
        <v>4.2337797658801104E-4</v>
      </c>
      <c r="K86">
        <f t="shared" si="182"/>
        <v>3.4930689744505069E-4</v>
      </c>
      <c r="L86">
        <f t="shared" si="182"/>
        <v>3.3468041559982437E-4</v>
      </c>
      <c r="M86">
        <f t="shared" si="182"/>
        <v>3.4167034099612888E-4</v>
      </c>
      <c r="N86">
        <f t="shared" si="182"/>
        <v>3.6511423465731852E-4</v>
      </c>
      <c r="O86">
        <f t="shared" si="182"/>
        <v>4.3016489503172817E-4</v>
      </c>
      <c r="P86">
        <f t="shared" si="182"/>
        <v>2.6825280552563872E-4</v>
      </c>
      <c r="Q86">
        <f t="shared" si="182"/>
        <v>3.2489701187975211E-4</v>
      </c>
      <c r="R86">
        <f t="shared" si="182"/>
        <v>5.2726083864081553E-4</v>
      </c>
      <c r="S86">
        <f t="shared" si="182"/>
        <v>4.7645504832667863E-4</v>
      </c>
      <c r="T86">
        <f t="shared" si="182"/>
        <v>3.7401748784257361E-4</v>
      </c>
      <c r="U86">
        <f t="shared" si="182"/>
        <v>3.3221806502681776E-4</v>
      </c>
      <c r="V86">
        <f t="shared" si="182"/>
        <v>2.3051997011807443E-4</v>
      </c>
      <c r="W86">
        <f t="shared" si="182"/>
        <v>4.212426340425955E-4</v>
      </c>
      <c r="X86">
        <f t="shared" si="182"/>
        <v>3.5622941325381702E-4</v>
      </c>
      <c r="Y86">
        <f t="shared" si="182"/>
        <v>2.8031206050125197E-4</v>
      </c>
      <c r="Z86">
        <f t="shared" si="182"/>
        <v>2.9937464532146817E-4</v>
      </c>
      <c r="AA86">
        <f t="shared" si="182"/>
        <v>2.8984938778111604E-4</v>
      </c>
      <c r="AB86">
        <f t="shared" si="182"/>
        <v>3.9768777440768151E-4</v>
      </c>
      <c r="AY86" s="1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20"/>
    </row>
    <row r="87" spans="1:104" x14ac:dyDescent="0.2">
      <c r="A87" s="6" t="s">
        <v>27</v>
      </c>
      <c r="B87">
        <f>J114*$AK$114*$J$120</f>
        <v>3.2639174604890775E-4</v>
      </c>
      <c r="C87">
        <f t="shared" ref="C87:AC87" si="183">K114*$AK$114*$J$120</f>
        <v>1.2312208645224467E-4</v>
      </c>
      <c r="D87">
        <f t="shared" si="183"/>
        <v>2.5158043987860815E-4</v>
      </c>
      <c r="E87">
        <f t="shared" si="183"/>
        <v>4.3041601775979009E-4</v>
      </c>
      <c r="F87">
        <f t="shared" si="183"/>
        <v>4.9934410630154806E-4</v>
      </c>
      <c r="G87">
        <f t="shared" si="183"/>
        <v>3.7329079736595871E-4</v>
      </c>
      <c r="H87">
        <f t="shared" si="183"/>
        <v>4.7081891006787622E-4</v>
      </c>
      <c r="I87">
        <f t="shared" si="183"/>
        <v>4.4132693968690318E-4</v>
      </c>
      <c r="J87">
        <f t="shared" si="183"/>
        <v>4.1406256433975123E-4</v>
      </c>
      <c r="K87">
        <f t="shared" si="183"/>
        <v>3.4162124081953458E-4</v>
      </c>
      <c r="L87">
        <f t="shared" si="183"/>
        <v>3.2731657946489688E-4</v>
      </c>
      <c r="M87">
        <f t="shared" si="183"/>
        <v>3.3415270839503674E-4</v>
      </c>
      <c r="N87">
        <f t="shared" si="183"/>
        <v>3.570807756641255E-4</v>
      </c>
      <c r="O87">
        <f t="shared" si="183"/>
        <v>4.2070015299615148E-4</v>
      </c>
      <c r="P87">
        <f t="shared" si="183"/>
        <v>2.6235054889348688E-4</v>
      </c>
      <c r="Q87">
        <f t="shared" si="183"/>
        <v>3.1774843597063527E-4</v>
      </c>
      <c r="R87">
        <f t="shared" si="183"/>
        <v>5.1565973431818343E-4</v>
      </c>
      <c r="S87">
        <f t="shared" si="183"/>
        <v>4.6597180300367839E-4</v>
      </c>
      <c r="T87">
        <f t="shared" si="183"/>
        <v>3.6578813421537138E-4</v>
      </c>
      <c r="U87">
        <f t="shared" si="183"/>
        <v>3.2490840698323108E-4</v>
      </c>
      <c r="V87">
        <f t="shared" si="183"/>
        <v>2.254479336120376E-4</v>
      </c>
      <c r="W87">
        <f t="shared" si="183"/>
        <v>4.1197420486195315E-4</v>
      </c>
      <c r="X87">
        <f t="shared" si="183"/>
        <v>3.483914433476871E-4</v>
      </c>
      <c r="Y87">
        <f t="shared" si="183"/>
        <v>2.741444690200604E-4</v>
      </c>
      <c r="Z87">
        <f t="shared" si="183"/>
        <v>2.9278762759248544E-4</v>
      </c>
      <c r="AA87">
        <f t="shared" si="183"/>
        <v>2.8347195039326093E-4</v>
      </c>
      <c r="AB87">
        <f t="shared" si="183"/>
        <v>3.8893761315801997E-4</v>
      </c>
      <c r="AC87">
        <f t="shared" si="183"/>
        <v>3.80379978123199E-4</v>
      </c>
      <c r="AY87" s="1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20"/>
    </row>
    <row r="88" spans="1:104" x14ac:dyDescent="0.2">
      <c r="A88" s="6" t="s">
        <v>28</v>
      </c>
      <c r="B88">
        <f>J114*$AL$114*$J$120</f>
        <v>2.8322442096167751E-4</v>
      </c>
      <c r="C88">
        <f t="shared" ref="C88:AD88" si="184">K114*$AL$114*$J$120</f>
        <v>1.0683842978616673E-4</v>
      </c>
      <c r="D88">
        <f t="shared" si="184"/>
        <v>2.1830737226800456E-4</v>
      </c>
      <c r="E88">
        <f t="shared" si="184"/>
        <v>3.7349084000543644E-4</v>
      </c>
      <c r="F88">
        <f t="shared" si="184"/>
        <v>4.3330276295249946E-4</v>
      </c>
      <c r="G88">
        <f t="shared" si="184"/>
        <v>3.239207829675151E-4</v>
      </c>
      <c r="H88">
        <f t="shared" si="184"/>
        <v>4.0855020016897453E-4</v>
      </c>
      <c r="I88">
        <f t="shared" si="184"/>
        <v>3.8295872509252327E-4</v>
      </c>
      <c r="J88">
        <f t="shared" si="184"/>
        <v>3.5930023184305892E-4</v>
      </c>
      <c r="K88">
        <f t="shared" si="184"/>
        <v>2.9643972095061584E-4</v>
      </c>
      <c r="L88">
        <f t="shared" si="184"/>
        <v>2.8402693944414633E-4</v>
      </c>
      <c r="M88">
        <f t="shared" si="184"/>
        <v>2.8995894808497797E-4</v>
      </c>
      <c r="N88">
        <f t="shared" si="184"/>
        <v>3.0985463679239099E-4</v>
      </c>
      <c r="O88">
        <f t="shared" si="184"/>
        <v>3.650599583880711E-4</v>
      </c>
      <c r="P88">
        <f t="shared" si="184"/>
        <v>2.2765306782053887E-4</v>
      </c>
      <c r="Q88">
        <f t="shared" si="184"/>
        <v>2.7572424204555952E-4</v>
      </c>
      <c r="R88">
        <f t="shared" si="184"/>
        <v>4.4746054835478503E-4</v>
      </c>
      <c r="S88">
        <f t="shared" si="184"/>
        <v>4.0434415296277163E-4</v>
      </c>
      <c r="T88">
        <f t="shared" si="184"/>
        <v>3.174103933751962E-4</v>
      </c>
      <c r="U88">
        <f t="shared" si="184"/>
        <v>2.819372626525236E-4</v>
      </c>
      <c r="V88">
        <f t="shared" si="184"/>
        <v>1.9563105141975066E-4</v>
      </c>
      <c r="W88">
        <f t="shared" si="184"/>
        <v>3.5748807080951807E-4</v>
      </c>
      <c r="X88">
        <f t="shared" si="184"/>
        <v>3.0231452236346144E-4</v>
      </c>
      <c r="Y88">
        <f t="shared" si="184"/>
        <v>2.3788716913943842E-4</v>
      </c>
      <c r="Z88">
        <f t="shared" si="184"/>
        <v>2.5406465480042875E-4</v>
      </c>
      <c r="AA88">
        <f t="shared" si="184"/>
        <v>2.4598103346945029E-4</v>
      </c>
      <c r="AB88">
        <f t="shared" si="184"/>
        <v>3.3749821069430736E-4</v>
      </c>
      <c r="AC88">
        <f t="shared" si="184"/>
        <v>3.3007237576778521E-4</v>
      </c>
      <c r="AD88">
        <f t="shared" si="184"/>
        <v>2.8641826465877643E-4</v>
      </c>
      <c r="AY88" s="1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20"/>
    </row>
    <row r="89" spans="1:104" x14ac:dyDescent="0.2">
      <c r="A89" s="6" t="s">
        <v>29</v>
      </c>
      <c r="B89">
        <f>J114*$AM$114*$J$120</f>
        <v>3.2234820782014946E-4</v>
      </c>
      <c r="C89">
        <f t="shared" ref="C89:AE89" si="185">K114*$AM$114*$J$120</f>
        <v>1.2159677562744357E-4</v>
      </c>
      <c r="D89">
        <f t="shared" si="185"/>
        <v>2.4846370932836762E-4</v>
      </c>
      <c r="E89">
        <f t="shared" si="185"/>
        <v>4.2508376397840678E-4</v>
      </c>
      <c r="F89">
        <f t="shared" si="185"/>
        <v>4.9315792969758176E-4</v>
      </c>
      <c r="G89">
        <f t="shared" si="185"/>
        <v>3.6866624534261577E-4</v>
      </c>
      <c r="H89">
        <f t="shared" si="185"/>
        <v>4.6498612083613973E-4</v>
      </c>
      <c r="I89">
        <f t="shared" si="185"/>
        <v>4.3585951480987374E-4</v>
      </c>
      <c r="J89">
        <f t="shared" si="185"/>
        <v>4.0893290702374E-4</v>
      </c>
      <c r="K89">
        <f t="shared" si="185"/>
        <v>3.3738903040449967E-4</v>
      </c>
      <c r="L89">
        <f t="shared" si="185"/>
        <v>3.2326158384079063E-4</v>
      </c>
      <c r="M89">
        <f t="shared" si="185"/>
        <v>3.3001302267382987E-4</v>
      </c>
      <c r="N89">
        <f t="shared" si="185"/>
        <v>3.5265704318733612E-4</v>
      </c>
      <c r="O89">
        <f t="shared" si="185"/>
        <v>4.1548826521995303E-4</v>
      </c>
      <c r="P89">
        <f t="shared" si="185"/>
        <v>2.5910039172306762E-4</v>
      </c>
      <c r="Q89">
        <f t="shared" si="185"/>
        <v>3.1381197629134279E-4</v>
      </c>
      <c r="R89">
        <f t="shared" si="185"/>
        <v>5.0927142985280509E-4</v>
      </c>
      <c r="S89">
        <f t="shared" si="185"/>
        <v>4.6019906266395649E-4</v>
      </c>
      <c r="T89">
        <f t="shared" si="185"/>
        <v>3.6125652971792069E-4</v>
      </c>
      <c r="U89">
        <f t="shared" si="185"/>
        <v>3.2088324525538279E-4</v>
      </c>
      <c r="V89">
        <f t="shared" si="185"/>
        <v>2.2265494834451731E-4</v>
      </c>
      <c r="W89">
        <f t="shared" si="185"/>
        <v>4.0687041940540552E-4</v>
      </c>
      <c r="X89">
        <f t="shared" si="185"/>
        <v>3.4407535957166677E-4</v>
      </c>
      <c r="Y89">
        <f t="shared" si="185"/>
        <v>2.7074820163859565E-4</v>
      </c>
      <c r="Z89">
        <f t="shared" si="185"/>
        <v>2.8916039749427009E-4</v>
      </c>
      <c r="AA89">
        <f t="shared" si="185"/>
        <v>2.7996012853479988E-4</v>
      </c>
      <c r="AB89">
        <f t="shared" si="185"/>
        <v>3.8411921892334835E-4</v>
      </c>
      <c r="AC89">
        <f t="shared" si="185"/>
        <v>3.7566760104377095E-4</v>
      </c>
      <c r="AD89">
        <f t="shared" si="185"/>
        <v>3.2598323967341193E-4</v>
      </c>
      <c r="AE89">
        <f t="shared" si="185"/>
        <v>3.7101360373987228E-4</v>
      </c>
      <c r="AY89" s="1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20"/>
    </row>
    <row r="90" spans="1:104" x14ac:dyDescent="0.2">
      <c r="A90" s="6" t="s">
        <v>30</v>
      </c>
      <c r="B90">
        <f>J114*$AN$114*$J$120</f>
        <v>2.2454466764390834E-4</v>
      </c>
      <c r="C90">
        <f t="shared" ref="C90:AF90" si="186">K114*$AN$114*$J$120</f>
        <v>8.4703146806602118E-5</v>
      </c>
      <c r="D90">
        <f t="shared" si="186"/>
        <v>1.7307743514379651E-4</v>
      </c>
      <c r="E90">
        <f t="shared" si="186"/>
        <v>2.9610926999975234E-4</v>
      </c>
      <c r="F90">
        <f t="shared" si="186"/>
        <v>3.4352908045850008E-4</v>
      </c>
      <c r="G90">
        <f t="shared" si="186"/>
        <v>2.5680936801786888E-4</v>
      </c>
      <c r="H90">
        <f t="shared" si="186"/>
        <v>3.2390486880087035E-4</v>
      </c>
      <c r="I90">
        <f t="shared" si="186"/>
        <v>3.0361555460244304E-4</v>
      </c>
      <c r="J90">
        <f t="shared" si="186"/>
        <v>2.8485873806233464E-4</v>
      </c>
      <c r="K90">
        <f t="shared" si="186"/>
        <v>2.3502196029316129E-4</v>
      </c>
      <c r="L90">
        <f t="shared" si="186"/>
        <v>2.251809166132317E-4</v>
      </c>
      <c r="M90">
        <f t="shared" si="186"/>
        <v>2.298839041034826E-4</v>
      </c>
      <c r="N90">
        <f t="shared" si="186"/>
        <v>2.4565751145409022E-4</v>
      </c>
      <c r="O90">
        <f t="shared" si="186"/>
        <v>2.8942513766296989E-4</v>
      </c>
      <c r="P90">
        <f t="shared" si="186"/>
        <v>1.8048684600822516E-4</v>
      </c>
      <c r="Q90">
        <f t="shared" si="186"/>
        <v>2.1859841069236734E-4</v>
      </c>
      <c r="R90">
        <f t="shared" si="186"/>
        <v>3.5475359000797891E-4</v>
      </c>
      <c r="S90">
        <f t="shared" si="186"/>
        <v>3.2057025002469068E-4</v>
      </c>
      <c r="T90">
        <f t="shared" si="186"/>
        <v>2.516478312327432E-4</v>
      </c>
      <c r="U90">
        <f t="shared" si="186"/>
        <v>2.2352418878211853E-4</v>
      </c>
      <c r="V90">
        <f t="shared" si="186"/>
        <v>1.550992999569767E-4</v>
      </c>
      <c r="W90">
        <f t="shared" si="186"/>
        <v>2.8342202898332222E-4</v>
      </c>
      <c r="X90">
        <f t="shared" si="186"/>
        <v>2.396795930150934E-4</v>
      </c>
      <c r="Y90">
        <f t="shared" si="186"/>
        <v>1.8860059859878065E-4</v>
      </c>
      <c r="Z90">
        <f t="shared" si="186"/>
        <v>2.0142635751013062E-4</v>
      </c>
      <c r="AA90">
        <f t="shared" si="186"/>
        <v>1.9501753845787323E-4</v>
      </c>
      <c r="AB90">
        <f t="shared" si="186"/>
        <v>2.6757376109534393E-4</v>
      </c>
      <c r="AC90">
        <f t="shared" si="186"/>
        <v>2.6168644519972747E-4</v>
      </c>
      <c r="AD90">
        <f t="shared" si="186"/>
        <v>2.2707679594356761E-4</v>
      </c>
      <c r="AE90">
        <f t="shared" si="186"/>
        <v>2.5844451534726609E-4</v>
      </c>
      <c r="AF90">
        <f t="shared" si="186"/>
        <v>1.8002996881999518E-4</v>
      </c>
      <c r="AY90" s="1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20"/>
    </row>
    <row r="91" spans="1:104" x14ac:dyDescent="0.2">
      <c r="A91" s="6" t="s">
        <v>31</v>
      </c>
      <c r="B91">
        <f>J114*$AO$114*$J$120</f>
        <v>3.053855439445613E-4</v>
      </c>
      <c r="C91">
        <f t="shared" ref="C91:AG91" si="187">K114*$AO$114*$J$120</f>
        <v>1.1519808879350142E-4</v>
      </c>
      <c r="D91">
        <f t="shared" si="187"/>
        <v>2.3538900847887371E-4</v>
      </c>
      <c r="E91">
        <f t="shared" si="187"/>
        <v>4.0271493166475352E-4</v>
      </c>
      <c r="F91">
        <f t="shared" si="187"/>
        <v>4.6720688670711383E-4</v>
      </c>
      <c r="G91">
        <f t="shared" si="187"/>
        <v>3.4926622558041187E-4</v>
      </c>
      <c r="H91">
        <f t="shared" si="187"/>
        <v>4.4051753970800211E-4</v>
      </c>
      <c r="I91">
        <f t="shared" si="187"/>
        <v>4.1292363904777904E-4</v>
      </c>
      <c r="J91">
        <f t="shared" si="187"/>
        <v>3.8741396793479967E-4</v>
      </c>
      <c r="K91">
        <f t="shared" si="187"/>
        <v>3.1963488572733979E-4</v>
      </c>
      <c r="L91">
        <f t="shared" si="187"/>
        <v>3.0625085613219741E-4</v>
      </c>
      <c r="M91">
        <f t="shared" si="187"/>
        <v>3.1264701956793911E-4</v>
      </c>
      <c r="N91">
        <f t="shared" si="187"/>
        <v>3.3409946246617031E-4</v>
      </c>
      <c r="O91">
        <f t="shared" si="187"/>
        <v>3.936243689233447E-4</v>
      </c>
      <c r="P91">
        <f t="shared" si="187"/>
        <v>2.4546596550878018E-4</v>
      </c>
      <c r="Q91">
        <f t="shared" si="187"/>
        <v>2.9729850748703025E-4</v>
      </c>
      <c r="R91">
        <f t="shared" si="187"/>
        <v>4.8247245943367021E-4</v>
      </c>
      <c r="S91">
        <f t="shared" si="187"/>
        <v>4.3598238694977107E-4</v>
      </c>
      <c r="T91">
        <f t="shared" si="187"/>
        <v>3.4224642530969175E-4</v>
      </c>
      <c r="U91">
        <f t="shared" si="187"/>
        <v>3.0399767089657682E-4</v>
      </c>
      <c r="V91">
        <f t="shared" si="187"/>
        <v>2.1093836063787268E-4</v>
      </c>
      <c r="W91">
        <f t="shared" si="187"/>
        <v>3.8546001290131799E-4</v>
      </c>
      <c r="X91">
        <f t="shared" si="187"/>
        <v>3.2596936570945584E-4</v>
      </c>
      <c r="Y91">
        <f t="shared" si="187"/>
        <v>2.5650084232993817E-4</v>
      </c>
      <c r="Z91">
        <f t="shared" si="187"/>
        <v>2.7394414838900625E-4</v>
      </c>
      <c r="AA91">
        <f t="shared" si="187"/>
        <v>2.6522801759484437E-4</v>
      </c>
      <c r="AB91">
        <f t="shared" si="187"/>
        <v>3.639060300776217E-4</v>
      </c>
      <c r="AC91">
        <f t="shared" si="187"/>
        <v>3.5589915471504364E-4</v>
      </c>
      <c r="AD91">
        <f t="shared" si="187"/>
        <v>3.0882929251469052E-4</v>
      </c>
      <c r="AE91">
        <f t="shared" si="187"/>
        <v>3.5149006087277051E-4</v>
      </c>
      <c r="AF91">
        <f t="shared" si="187"/>
        <v>2.4484460277455241E-4</v>
      </c>
      <c r="AG91">
        <f t="shared" si="187"/>
        <v>3.3299388929944698E-4</v>
      </c>
      <c r="AY91" s="1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20"/>
    </row>
    <row r="92" spans="1:104" x14ac:dyDescent="0.2">
      <c r="A92" s="6" t="s">
        <v>32</v>
      </c>
      <c r="B92">
        <f>J114*$AP$114*$J$120</f>
        <v>3.728315184433178E-4</v>
      </c>
      <c r="C92">
        <f t="shared" ref="C92:AH92" si="188">K114*$AP$114*$J$120</f>
        <v>1.4064018162708513E-4</v>
      </c>
      <c r="D92">
        <f t="shared" si="188"/>
        <v>2.8737588663324955E-4</v>
      </c>
      <c r="E92">
        <f t="shared" si="188"/>
        <v>4.9165660408478213E-4</v>
      </c>
      <c r="F92">
        <f t="shared" si="188"/>
        <v>5.7039194045743757E-4</v>
      </c>
      <c r="G92">
        <f t="shared" si="188"/>
        <v>4.2640347523375426E-4</v>
      </c>
      <c r="H92">
        <f t="shared" si="188"/>
        <v>5.378081133403759E-4</v>
      </c>
      <c r="I92">
        <f t="shared" si="188"/>
        <v>5.0411995721471236E-4</v>
      </c>
      <c r="J92">
        <f t="shared" si="188"/>
        <v>4.7297634349549762E-4</v>
      </c>
      <c r="K92">
        <f t="shared" si="188"/>
        <v>3.9022790094744695E-4</v>
      </c>
      <c r="L92">
        <f t="shared" si="188"/>
        <v>3.7388793929637049E-4</v>
      </c>
      <c r="M92">
        <f t="shared" si="188"/>
        <v>3.8169672845893846E-4</v>
      </c>
      <c r="N92">
        <f t="shared" si="188"/>
        <v>4.0788705415922133E-4</v>
      </c>
      <c r="O92">
        <f t="shared" si="188"/>
        <v>4.8055834361506263E-4</v>
      </c>
      <c r="P92">
        <f t="shared" si="188"/>
        <v>2.9967839166416914E-4</v>
      </c>
      <c r="Q92">
        <f t="shared" si="188"/>
        <v>3.6295841821983396E-4</v>
      </c>
      <c r="R92">
        <f t="shared" si="188"/>
        <v>5.8902899375745275E-4</v>
      </c>
      <c r="S92">
        <f t="shared" si="188"/>
        <v>5.3227134867436191E-4</v>
      </c>
      <c r="T92">
        <f t="shared" si="188"/>
        <v>4.1783331582052251E-4</v>
      </c>
      <c r="U92">
        <f t="shared" si="188"/>
        <v>3.711371264652203E-4</v>
      </c>
      <c r="V92">
        <f t="shared" si="188"/>
        <v>2.5752518694479887E-4</v>
      </c>
      <c r="W92">
        <f t="shared" si="188"/>
        <v>4.7059084740195888E-4</v>
      </c>
      <c r="X92">
        <f t="shared" si="188"/>
        <v>3.9796138354710088E-4</v>
      </c>
      <c r="Y92">
        <f t="shared" si="188"/>
        <v>3.1315037801927365E-4</v>
      </c>
      <c r="Z92">
        <f t="shared" si="188"/>
        <v>3.3444612830486832E-4</v>
      </c>
      <c r="AA92">
        <f t="shared" si="188"/>
        <v>3.2380499501164395E-4</v>
      </c>
      <c r="AB92">
        <f t="shared" si="188"/>
        <v>4.4427655615928406E-4</v>
      </c>
      <c r="AC92">
        <f t="shared" si="188"/>
        <v>4.3450132102255376E-4</v>
      </c>
      <c r="AD92">
        <f t="shared" si="188"/>
        <v>3.7703583666989169E-4</v>
      </c>
      <c r="AE92">
        <f t="shared" si="188"/>
        <v>4.2911845603509969E-4</v>
      </c>
      <c r="AF92">
        <f t="shared" si="188"/>
        <v>2.9891979776115106E-4</v>
      </c>
      <c r="AG92">
        <f t="shared" si="188"/>
        <v>4.0653730944905763E-4</v>
      </c>
      <c r="AH92">
        <f t="shared" si="188"/>
        <v>4.9632317374285605E-4</v>
      </c>
      <c r="AY92" s="1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20"/>
    </row>
    <row r="93" spans="1:104" x14ac:dyDescent="0.2">
      <c r="A93" s="6" t="s">
        <v>33</v>
      </c>
      <c r="B93">
        <f>J114*$AQ$114*$J$120</f>
        <v>2.468048522716687E-4</v>
      </c>
      <c r="C93">
        <f t="shared" ref="C93:AI93" si="189">K114*$AQ$114*$J$120</f>
        <v>9.310017402729465E-5</v>
      </c>
      <c r="D93">
        <f t="shared" si="189"/>
        <v>1.9023542736701843E-4</v>
      </c>
      <c r="E93">
        <f t="shared" si="189"/>
        <v>3.2546399522813678E-4</v>
      </c>
      <c r="F93">
        <f t="shared" si="189"/>
        <v>3.7758475782661237E-4</v>
      </c>
      <c r="G93">
        <f t="shared" si="189"/>
        <v>2.8226810638916637E-4</v>
      </c>
      <c r="H93">
        <f t="shared" si="189"/>
        <v>3.5601510440340118E-4</v>
      </c>
      <c r="I93">
        <f t="shared" si="189"/>
        <v>3.3371441365006996E-4</v>
      </c>
      <c r="J93">
        <f t="shared" si="189"/>
        <v>3.1309814436235068E-4</v>
      </c>
      <c r="K93">
        <f t="shared" si="189"/>
        <v>2.5832080894807772E-4</v>
      </c>
      <c r="L93">
        <f t="shared" si="189"/>
        <v>2.4750417563805955E-4</v>
      </c>
      <c r="M93">
        <f t="shared" si="189"/>
        <v>2.5267339272500277E-4</v>
      </c>
      <c r="N93">
        <f t="shared" si="189"/>
        <v>2.7001071305777374E-4</v>
      </c>
      <c r="O93">
        <f t="shared" si="189"/>
        <v>3.1811723295026339E-4</v>
      </c>
      <c r="P93">
        <f t="shared" si="189"/>
        <v>1.9837936849464923E-4</v>
      </c>
      <c r="Q93">
        <f t="shared" si="189"/>
        <v>2.4026911448776469E-4</v>
      </c>
      <c r="R93">
        <f t="shared" si="189"/>
        <v>3.8992200658094153E-4</v>
      </c>
      <c r="S93">
        <f t="shared" si="189"/>
        <v>3.5234990895221141E-4</v>
      </c>
      <c r="T93">
        <f t="shared" si="189"/>
        <v>2.7659488182714778E-4</v>
      </c>
      <c r="U93">
        <f t="shared" si="189"/>
        <v>2.4568320846968895E-4</v>
      </c>
      <c r="V93">
        <f t="shared" si="189"/>
        <v>1.7047503383169001E-4</v>
      </c>
      <c r="W93">
        <f t="shared" si="189"/>
        <v>3.1151900745509921E-4</v>
      </c>
      <c r="X93">
        <f t="shared" si="189"/>
        <v>2.6344017503204597E-4</v>
      </c>
      <c r="Y93">
        <f t="shared" si="189"/>
        <v>2.0729747610545468E-4</v>
      </c>
      <c r="Z93">
        <f t="shared" si="189"/>
        <v>2.2139471371346447E-4</v>
      </c>
      <c r="AA93">
        <f t="shared" si="189"/>
        <v>2.1435055784004773E-4</v>
      </c>
      <c r="AB93">
        <f t="shared" si="189"/>
        <v>2.9409962512954235E-4</v>
      </c>
      <c r="AC93">
        <f t="shared" si="189"/>
        <v>2.876286715097552E-4</v>
      </c>
      <c r="AD93">
        <f t="shared" si="189"/>
        <v>2.495880025352117E-4</v>
      </c>
      <c r="AE93">
        <f t="shared" si="189"/>
        <v>2.8406535367768481E-4</v>
      </c>
      <c r="AF93">
        <f t="shared" si="189"/>
        <v>1.9787719889013107E-4</v>
      </c>
      <c r="AG93">
        <f t="shared" si="189"/>
        <v>2.6911721686091966E-4</v>
      </c>
      <c r="AH93">
        <f t="shared" si="189"/>
        <v>3.2855314402082796E-4</v>
      </c>
      <c r="AI93">
        <f t="shared" si="189"/>
        <v>2.1749371005976462E-4</v>
      </c>
      <c r="AY93" s="1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20"/>
    </row>
    <row r="94" spans="1:104" x14ac:dyDescent="0.2">
      <c r="A94" s="6" t="s">
        <v>34</v>
      </c>
      <c r="B94">
        <f>J114*$AR$114*$J$120</f>
        <v>1.8741926210408193E-4</v>
      </c>
      <c r="C94">
        <f t="shared" ref="C94:AJ94" si="190">K114*$AR$114*$J$120</f>
        <v>7.0698633990998554E-5</v>
      </c>
      <c r="D94">
        <f t="shared" si="190"/>
        <v>1.4446143621169822E-4</v>
      </c>
      <c r="E94">
        <f t="shared" si="190"/>
        <v>2.4715163120034799E-4</v>
      </c>
      <c r="F94">
        <f t="shared" si="190"/>
        <v>2.8673122121487414E-4</v>
      </c>
      <c r="G94">
        <f t="shared" si="190"/>
        <v>2.1434943327913999E-4</v>
      </c>
      <c r="H94">
        <f t="shared" si="190"/>
        <v>2.7035160593903988E-4</v>
      </c>
      <c r="I94">
        <f t="shared" si="190"/>
        <v>2.5341685377784656E-4</v>
      </c>
      <c r="J94">
        <f t="shared" si="190"/>
        <v>2.3776122163901705E-4</v>
      </c>
      <c r="K94">
        <f t="shared" si="190"/>
        <v>1.9616427697250681E-4</v>
      </c>
      <c r="L94">
        <f t="shared" si="190"/>
        <v>1.8795031596341547E-4</v>
      </c>
      <c r="M94">
        <f t="shared" si="190"/>
        <v>1.918757284631029E-4</v>
      </c>
      <c r="N94">
        <f t="shared" si="190"/>
        <v>2.0504138446103814E-4</v>
      </c>
      <c r="O94">
        <f t="shared" si="190"/>
        <v>2.415726291981609E-4</v>
      </c>
      <c r="P94">
        <f t="shared" si="190"/>
        <v>1.5064580180544897E-4</v>
      </c>
      <c r="Q94">
        <f t="shared" si="190"/>
        <v>1.8245613783204884E-4</v>
      </c>
      <c r="R94">
        <f t="shared" si="190"/>
        <v>2.960999108360397E-4</v>
      </c>
      <c r="S94">
        <f t="shared" si="190"/>
        <v>2.6756832100518829E-4</v>
      </c>
      <c r="T94">
        <f t="shared" si="190"/>
        <v>2.1004128637125877E-4</v>
      </c>
      <c r="U94">
        <f t="shared" si="190"/>
        <v>1.865675055369976E-4</v>
      </c>
      <c r="V94">
        <f t="shared" si="190"/>
        <v>1.2945574105947748E-4</v>
      </c>
      <c r="W94">
        <f t="shared" si="190"/>
        <v>2.365620528577136E-4</v>
      </c>
      <c r="X94">
        <f t="shared" si="190"/>
        <v>2.0005183349769973E-4</v>
      </c>
      <c r="Y94">
        <f t="shared" si="190"/>
        <v>1.5741805580449979E-4</v>
      </c>
      <c r="Z94">
        <f t="shared" si="190"/>
        <v>1.6812324999286541E-4</v>
      </c>
      <c r="AA94">
        <f t="shared" si="190"/>
        <v>1.6277404196964274E-4</v>
      </c>
      <c r="AB94">
        <f t="shared" si="190"/>
        <v>2.233340804263972E-4</v>
      </c>
      <c r="AC94">
        <f t="shared" si="190"/>
        <v>2.1842015210866991E-4</v>
      </c>
      <c r="AD94">
        <f t="shared" si="190"/>
        <v>1.8953273744266175E-4</v>
      </c>
      <c r="AE94">
        <f t="shared" si="190"/>
        <v>2.1571423124616668E-4</v>
      </c>
      <c r="AF94">
        <f t="shared" si="190"/>
        <v>1.5026446304381761E-4</v>
      </c>
      <c r="AG94">
        <f t="shared" si="190"/>
        <v>2.0436287917086315E-4</v>
      </c>
      <c r="AH94">
        <f t="shared" si="190"/>
        <v>2.494974764376961E-4</v>
      </c>
      <c r="AI94">
        <f t="shared" si="190"/>
        <v>1.6516089645924454E-4</v>
      </c>
      <c r="AJ94">
        <f t="shared" si="190"/>
        <v>1.2542027864495761E-4</v>
      </c>
      <c r="AY94" s="1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20"/>
    </row>
    <row r="95" spans="1:104" x14ac:dyDescent="0.2">
      <c r="A95" s="6" t="s">
        <v>35</v>
      </c>
      <c r="B95">
        <f>J114*$AS$114*$J$120</f>
        <v>2.462782665238599E-4</v>
      </c>
      <c r="C95">
        <f t="shared" ref="C95:AK95" si="191">K114*$AS$114*$J$120</f>
        <v>9.2901534396387666E-5</v>
      </c>
      <c r="D95">
        <f t="shared" si="191"/>
        <v>1.8982953881232532E-4</v>
      </c>
      <c r="E95">
        <f t="shared" si="191"/>
        <v>3.2476958140387609E-4</v>
      </c>
      <c r="F95">
        <f t="shared" si="191"/>
        <v>3.7677913852767543E-4</v>
      </c>
      <c r="G95">
        <f t="shared" si="191"/>
        <v>2.8166585582351742E-4</v>
      </c>
      <c r="H95">
        <f t="shared" si="191"/>
        <v>3.552555063717662E-4</v>
      </c>
      <c r="I95">
        <f t="shared" si="191"/>
        <v>3.3300239663561893E-4</v>
      </c>
      <c r="J95">
        <f t="shared" si="191"/>
        <v>3.1243011446354985E-4</v>
      </c>
      <c r="K95">
        <f t="shared" si="191"/>
        <v>2.5776965261908961E-4</v>
      </c>
      <c r="L95">
        <f t="shared" si="191"/>
        <v>2.4697609780565652E-4</v>
      </c>
      <c r="M95">
        <f t="shared" si="191"/>
        <v>2.5213428578996965E-4</v>
      </c>
      <c r="N95">
        <f t="shared" si="191"/>
        <v>2.6943461501130819E-4</v>
      </c>
      <c r="O95">
        <f t="shared" si="191"/>
        <v>3.1743849426477117E-4</v>
      </c>
      <c r="P95">
        <f t="shared" si="191"/>
        <v>1.9795610393097846E-4</v>
      </c>
      <c r="Q95">
        <f t="shared" si="191"/>
        <v>2.3975647346728492E-4</v>
      </c>
      <c r="R95">
        <f t="shared" si="191"/>
        <v>3.8909006438234763E-4</v>
      </c>
      <c r="S95">
        <f t="shared" si="191"/>
        <v>3.5159813102488062E-4</v>
      </c>
      <c r="T95">
        <f t="shared" si="191"/>
        <v>2.7600473572043059E-4</v>
      </c>
      <c r="U95">
        <f t="shared" si="191"/>
        <v>2.4515901587434373E-4</v>
      </c>
      <c r="V95">
        <f t="shared" si="191"/>
        <v>1.7011130628603307E-4</v>
      </c>
      <c r="W95">
        <f t="shared" si="191"/>
        <v>3.1085434682145475E-4</v>
      </c>
      <c r="X95">
        <f t="shared" si="191"/>
        <v>2.6287809596311649E-4</v>
      </c>
      <c r="Y95">
        <f t="shared" si="191"/>
        <v>2.0685518376205409E-4</v>
      </c>
      <c r="Z95">
        <f t="shared" si="191"/>
        <v>2.209223433374015E-4</v>
      </c>
      <c r="AA95">
        <f t="shared" si="191"/>
        <v>2.1389321695815453E-4</v>
      </c>
      <c r="AB95">
        <f t="shared" si="191"/>
        <v>2.9347213069576738E-4</v>
      </c>
      <c r="AC95">
        <f t="shared" si="191"/>
        <v>2.8701498357905153E-4</v>
      </c>
      <c r="AD95">
        <f t="shared" si="191"/>
        <v>2.4905547862512893E-4</v>
      </c>
      <c r="AE95">
        <f t="shared" si="191"/>
        <v>2.8345926848399389E-4</v>
      </c>
      <c r="AF95">
        <f t="shared" si="191"/>
        <v>1.9745500576145961E-4</v>
      </c>
      <c r="AG95">
        <f t="shared" si="191"/>
        <v>2.6854302518849278E-4</v>
      </c>
      <c r="AH95">
        <f t="shared" si="191"/>
        <v>3.2785213915221737E-4</v>
      </c>
      <c r="AI95">
        <f t="shared" si="191"/>
        <v>2.170296629111718E-4</v>
      </c>
      <c r="AJ95">
        <f t="shared" si="191"/>
        <v>1.6480850721985052E-4</v>
      </c>
      <c r="AK95">
        <f t="shared" si="191"/>
        <v>2.1656660585905605E-4</v>
      </c>
      <c r="AY95" s="1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20"/>
    </row>
    <row r="96" spans="1:104" x14ac:dyDescent="0.2">
      <c r="A96" s="6" t="s">
        <v>36</v>
      </c>
      <c r="B96">
        <f>J114*$AT$114*$J$120</f>
        <v>2.5030317287709844E-4</v>
      </c>
      <c r="C96">
        <f t="shared" ref="C96:AL96" si="192">K114*$AT$114*$J$120</f>
        <v>9.441981687131082E-5</v>
      </c>
      <c r="D96">
        <f t="shared" si="192"/>
        <v>1.9293190804523547E-4</v>
      </c>
      <c r="E96">
        <f t="shared" si="192"/>
        <v>3.3007726514707169E-4</v>
      </c>
      <c r="F96">
        <f t="shared" si="192"/>
        <v>3.829368103751865E-4</v>
      </c>
      <c r="G96">
        <f t="shared" si="192"/>
        <v>2.8626909876734659E-4</v>
      </c>
      <c r="H96">
        <f t="shared" si="192"/>
        <v>3.6106141919063108E-4</v>
      </c>
      <c r="I96">
        <f t="shared" si="192"/>
        <v>3.384446286310781E-4</v>
      </c>
      <c r="J96">
        <f t="shared" si="192"/>
        <v>3.1753613526837613E-4</v>
      </c>
      <c r="K96">
        <f t="shared" si="192"/>
        <v>2.6198236179210204E-4</v>
      </c>
      <c r="L96">
        <f t="shared" si="192"/>
        <v>2.5101240876068649E-4</v>
      </c>
      <c r="M96">
        <f t="shared" si="192"/>
        <v>2.5625489660581274E-4</v>
      </c>
      <c r="N96">
        <f t="shared" si="192"/>
        <v>2.7383796374787374E-4</v>
      </c>
      <c r="O96">
        <f t="shared" si="192"/>
        <v>3.2262636662704866E-4</v>
      </c>
      <c r="P96">
        <f t="shared" si="192"/>
        <v>2.0119128497890476E-4</v>
      </c>
      <c r="Q96">
        <f t="shared" si="192"/>
        <v>2.436747946691887E-4</v>
      </c>
      <c r="R96">
        <f t="shared" si="192"/>
        <v>3.954489327235083E-4</v>
      </c>
      <c r="S96">
        <f t="shared" si="192"/>
        <v>3.5734427164590754E-4</v>
      </c>
      <c r="T96">
        <f t="shared" si="192"/>
        <v>2.8051545942335814E-4</v>
      </c>
      <c r="U96">
        <f t="shared" si="192"/>
        <v>2.4916563040218616E-4</v>
      </c>
      <c r="V96">
        <f t="shared" si="192"/>
        <v>1.7289142199454618E-4</v>
      </c>
      <c r="W96">
        <f t="shared" si="192"/>
        <v>3.1593461497955581E-4</v>
      </c>
      <c r="X96">
        <f t="shared" si="192"/>
        <v>2.6717429202419558E-4</v>
      </c>
      <c r="Y96">
        <f t="shared" si="192"/>
        <v>2.1023580177222492E-4</v>
      </c>
      <c r="Z96">
        <f t="shared" si="192"/>
        <v>2.2453285983088558E-4</v>
      </c>
      <c r="AA96">
        <f t="shared" si="192"/>
        <v>2.1738885699168587E-4</v>
      </c>
      <c r="AB96">
        <f t="shared" si="192"/>
        <v>2.9826832266190422E-4</v>
      </c>
      <c r="AC96">
        <f t="shared" si="192"/>
        <v>2.9170564689736777E-4</v>
      </c>
      <c r="AD96">
        <f t="shared" si="192"/>
        <v>2.5312577273745989E-4</v>
      </c>
      <c r="AE96">
        <f t="shared" si="192"/>
        <v>2.8809182102997765E-4</v>
      </c>
      <c r="AF96">
        <f t="shared" si="192"/>
        <v>2.0068199740138598E-4</v>
      </c>
      <c r="AG96">
        <f t="shared" si="192"/>
        <v>2.7293180274265975E-4</v>
      </c>
      <c r="AH96">
        <f t="shared" si="192"/>
        <v>3.3321020089441646E-4</v>
      </c>
      <c r="AI96">
        <f t="shared" si="192"/>
        <v>2.2057656163440025E-4</v>
      </c>
      <c r="AJ96">
        <f t="shared" si="192"/>
        <v>1.6750195970000541E-4</v>
      </c>
      <c r="AK96">
        <f t="shared" si="192"/>
        <v>2.2010593687727634E-4</v>
      </c>
      <c r="AL96">
        <f t="shared" si="192"/>
        <v>2.237031109041491E-4</v>
      </c>
      <c r="AY96" s="1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20"/>
    </row>
    <row r="97" spans="1:104" x14ac:dyDescent="0.2">
      <c r="A97" s="6" t="s">
        <v>37</v>
      </c>
      <c r="B97">
        <f>J114*$AU$114*$J$120</f>
        <v>4.1980391674176698E-4</v>
      </c>
      <c r="C97">
        <f t="shared" ref="C97:AM97" si="193">K114+$AU$114+$J$120</f>
        <v>1.6813409328110125</v>
      </c>
      <c r="D97">
        <f t="shared" si="193"/>
        <v>2.0339693540994257</v>
      </c>
      <c r="E97">
        <f t="shared" si="193"/>
        <v>2.5248872727585012</v>
      </c>
      <c r="F97">
        <f t="shared" si="193"/>
        <v>2.7141003709852436</v>
      </c>
      <c r="G97">
        <f t="shared" si="193"/>
        <v>2.3680739885622608</v>
      </c>
      <c r="H97">
        <f t="shared" si="193"/>
        <v>2.6357964331989949</v>
      </c>
      <c r="I97">
        <f t="shared" si="193"/>
        <v>2.55483862330391</v>
      </c>
      <c r="J97">
        <f t="shared" si="193"/>
        <v>2.4799957393680505</v>
      </c>
      <c r="K97">
        <f t="shared" si="193"/>
        <v>2.2811385310385015</v>
      </c>
      <c r="L97">
        <f t="shared" si="193"/>
        <v>2.2418710952041883</v>
      </c>
      <c r="M97">
        <f t="shared" si="193"/>
        <v>2.2606368141166691</v>
      </c>
      <c r="N97">
        <f t="shared" si="193"/>
        <v>2.323576186673145</v>
      </c>
      <c r="O97">
        <f t="shared" si="193"/>
        <v>2.4982164494008163</v>
      </c>
      <c r="P97">
        <f t="shared" si="193"/>
        <v>2.0635341619746712</v>
      </c>
      <c r="Q97">
        <f t="shared" si="193"/>
        <v>2.215605778507781</v>
      </c>
      <c r="R97">
        <f t="shared" si="193"/>
        <v>2.758888070627783</v>
      </c>
      <c r="S97">
        <f t="shared" si="193"/>
        <v>2.6224907378800539</v>
      </c>
      <c r="T97">
        <f t="shared" si="193"/>
        <v>2.3474785800762961</v>
      </c>
      <c r="U97">
        <f t="shared" si="193"/>
        <v>2.2352604697543859</v>
      </c>
      <c r="V97">
        <f t="shared" si="193"/>
        <v>1.9622335410261817</v>
      </c>
      <c r="W97">
        <f t="shared" si="193"/>
        <v>2.4742630261104361</v>
      </c>
      <c r="X97">
        <f t="shared" si="193"/>
        <v>2.299723276721652</v>
      </c>
      <c r="Y97">
        <f t="shared" si="193"/>
        <v>2.0959094129731923</v>
      </c>
      <c r="Z97">
        <f t="shared" si="193"/>
        <v>2.1470863695499576</v>
      </c>
      <c r="AA97">
        <f t="shared" si="193"/>
        <v>2.1215140929608913</v>
      </c>
      <c r="AB97">
        <f t="shared" si="193"/>
        <v>2.411025745328379</v>
      </c>
      <c r="AC97">
        <f t="shared" si="193"/>
        <v>2.3875343549142771</v>
      </c>
      <c r="AD97">
        <f t="shared" si="193"/>
        <v>2.2494359757569895</v>
      </c>
      <c r="AE97">
        <f t="shared" si="193"/>
        <v>2.3745985041446582</v>
      </c>
      <c r="AF97">
        <f t="shared" si="193"/>
        <v>2.0617111443907161</v>
      </c>
      <c r="AG97">
        <f t="shared" si="193"/>
        <v>2.3203325429651094</v>
      </c>
      <c r="AH97">
        <f t="shared" si="193"/>
        <v>2.5361017559089376</v>
      </c>
      <c r="AI97">
        <f t="shared" si="193"/>
        <v>2.1329246238134902</v>
      </c>
      <c r="AJ97">
        <f t="shared" si="193"/>
        <v>1.9429417205210011</v>
      </c>
      <c r="AK97">
        <f t="shared" si="193"/>
        <v>2.1312400015184378</v>
      </c>
      <c r="AL97">
        <f t="shared" si="193"/>
        <v>2.1441162462827106</v>
      </c>
      <c r="AM97">
        <f t="shared" si="193"/>
        <v>2.686373102512837</v>
      </c>
      <c r="AY97" s="1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20"/>
    </row>
    <row r="98" spans="1:104" x14ac:dyDescent="0.2">
      <c r="A98" s="6" t="s">
        <v>38</v>
      </c>
      <c r="B98">
        <f>J114*$AV$114*$J$120</f>
        <v>3.6461231667891291E-4</v>
      </c>
      <c r="C98">
        <f t="shared" ref="C98:AN98" si="194">K114*$AV$114*$J$120</f>
        <v>1.3753971942957031E-4</v>
      </c>
      <c r="D98">
        <f t="shared" si="194"/>
        <v>2.8104058428454938E-4</v>
      </c>
      <c r="E98">
        <f t="shared" si="194"/>
        <v>4.8081786157543787E-4</v>
      </c>
      <c r="F98">
        <f t="shared" si="194"/>
        <v>5.5781744980550833E-4</v>
      </c>
      <c r="G98">
        <f t="shared" si="194"/>
        <v>4.1700326086716109E-4</v>
      </c>
      <c r="H98">
        <f t="shared" si="194"/>
        <v>5.2595194460084782E-4</v>
      </c>
      <c r="I98">
        <f t="shared" si="194"/>
        <v>4.9300645570842601E-4</v>
      </c>
      <c r="J98">
        <f t="shared" si="194"/>
        <v>4.6254941389144654E-4</v>
      </c>
      <c r="K98">
        <f t="shared" si="194"/>
        <v>3.8162518982104069E-4</v>
      </c>
      <c r="L98">
        <f t="shared" si="194"/>
        <v>3.6564544836323971E-4</v>
      </c>
      <c r="M98">
        <f t="shared" si="194"/>
        <v>3.7328209002623246E-4</v>
      </c>
      <c r="N98">
        <f t="shared" si="194"/>
        <v>3.9889504079827727E-4</v>
      </c>
      <c r="O98">
        <f t="shared" si="194"/>
        <v>4.6996426615553887E-4</v>
      </c>
      <c r="P98">
        <f t="shared" si="194"/>
        <v>2.9307187627136011E-4</v>
      </c>
      <c r="Q98">
        <f t="shared" si="194"/>
        <v>3.549568724173388E-4</v>
      </c>
      <c r="R98">
        <f t="shared" si="194"/>
        <v>5.7604364272009702E-4</v>
      </c>
      <c r="S98">
        <f t="shared" si="194"/>
        <v>5.2053723985643588E-4</v>
      </c>
      <c r="T98">
        <f t="shared" si="194"/>
        <v>4.0862203362807746E-4</v>
      </c>
      <c r="U98">
        <f t="shared" si="194"/>
        <v>3.629552781670516E-4</v>
      </c>
      <c r="V98">
        <f t="shared" si="194"/>
        <v>2.5184795375444784E-4</v>
      </c>
      <c r="W98">
        <f t="shared" si="194"/>
        <v>4.6021650689708816E-4</v>
      </c>
      <c r="X98">
        <f t="shared" si="194"/>
        <v>3.8918818508074685E-4</v>
      </c>
      <c r="Y98">
        <f t="shared" si="194"/>
        <v>3.0624686795583631E-4</v>
      </c>
      <c r="Z98">
        <f t="shared" si="194"/>
        <v>3.2707314594720949E-4</v>
      </c>
      <c r="AA98">
        <f t="shared" si="194"/>
        <v>3.1666660017465429E-4</v>
      </c>
      <c r="AB98">
        <f t="shared" si="194"/>
        <v>4.3448232344657077E-4</v>
      </c>
      <c r="AC98">
        <f t="shared" si="194"/>
        <v>4.2492258680154192E-4</v>
      </c>
      <c r="AD98">
        <f t="shared" si="194"/>
        <v>3.6872394923360405E-4</v>
      </c>
      <c r="AE98">
        <f t="shared" si="194"/>
        <v>4.1965838896322578E-4</v>
      </c>
      <c r="AF98">
        <f t="shared" si="194"/>
        <v>2.9233000583735609E-4</v>
      </c>
      <c r="AG98">
        <f t="shared" si="194"/>
        <v>3.975750516842863E-4</v>
      </c>
      <c r="AH98">
        <f t="shared" si="194"/>
        <v>4.8538155506647668E-4</v>
      </c>
      <c r="AI98">
        <f t="shared" si="194"/>
        <v>3.2131007457135674E-4</v>
      </c>
      <c r="AJ98">
        <f t="shared" si="194"/>
        <v>2.4399721694484683E-4</v>
      </c>
      <c r="AK98">
        <f t="shared" si="194"/>
        <v>3.2062452360127121E-4</v>
      </c>
      <c r="AL98">
        <f t="shared" si="194"/>
        <v>3.2586446499058503E-4</v>
      </c>
      <c r="AM98">
        <f t="shared" si="194"/>
        <v>5.4653393785454682E-4</v>
      </c>
      <c r="AN98">
        <f t="shared" si="194"/>
        <v>4.7468114821657006E-4</v>
      </c>
      <c r="AY98" s="1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20"/>
    </row>
    <row r="99" spans="1:104" x14ac:dyDescent="0.2">
      <c r="A99" s="6" t="s">
        <v>39</v>
      </c>
      <c r="B99">
        <f>J114*$AW$114*$J$120</f>
        <v>3.2943338015595686E-4</v>
      </c>
      <c r="C99">
        <f t="shared" ref="C99:AO99" si="195">K114*$AW$114*$J$120</f>
        <v>1.2426945718700607E-4</v>
      </c>
      <c r="D99">
        <f t="shared" si="195"/>
        <v>2.5392490984717936E-4</v>
      </c>
      <c r="E99">
        <f t="shared" si="195"/>
        <v>4.3442705068475336E-4</v>
      </c>
      <c r="F99">
        <f t="shared" si="195"/>
        <v>5.0399747785051226E-4</v>
      </c>
      <c r="G99">
        <f t="shared" si="195"/>
        <v>3.7676948221280446E-4</v>
      </c>
      <c r="H99">
        <f t="shared" si="195"/>
        <v>4.75206456237293E-4</v>
      </c>
      <c r="I99">
        <f t="shared" si="195"/>
        <v>4.4543965113981519E-4</v>
      </c>
      <c r="J99">
        <f t="shared" si="195"/>
        <v>4.179211999621094E-4</v>
      </c>
      <c r="K99">
        <f t="shared" si="195"/>
        <v>3.4480479809494873E-4</v>
      </c>
      <c r="L99">
        <f t="shared" si="195"/>
        <v>3.30366832064587E-4</v>
      </c>
      <c r="M99">
        <f t="shared" si="195"/>
        <v>3.3726666665875123E-4</v>
      </c>
      <c r="N99">
        <f t="shared" si="195"/>
        <v>3.6040839984390126E-4</v>
      </c>
      <c r="O99">
        <f t="shared" si="195"/>
        <v>4.2462064409215527E-4</v>
      </c>
      <c r="P99">
        <f t="shared" si="195"/>
        <v>2.6479538515903977E-4</v>
      </c>
      <c r="Q99">
        <f t="shared" si="195"/>
        <v>3.2070952335108943E-4</v>
      </c>
      <c r="R99">
        <f t="shared" si="195"/>
        <v>5.2046515067604392E-4</v>
      </c>
      <c r="S99">
        <f t="shared" si="195"/>
        <v>4.703141791393996E-4</v>
      </c>
      <c r="T99">
        <f t="shared" si="195"/>
        <v>3.6919690198738677E-4</v>
      </c>
      <c r="U99">
        <f t="shared" si="195"/>
        <v>3.2793621790158412E-4</v>
      </c>
      <c r="V99">
        <f t="shared" si="195"/>
        <v>2.2754887560134688E-4</v>
      </c>
      <c r="W99">
        <f t="shared" si="195"/>
        <v>4.1581337912999602E-4</v>
      </c>
      <c r="X99">
        <f t="shared" si="195"/>
        <v>3.5163809192112136E-4</v>
      </c>
      <c r="Y99">
        <f t="shared" si="195"/>
        <v>2.7669921244517553E-4</v>
      </c>
      <c r="Z99">
        <f t="shared" si="195"/>
        <v>2.9551610600833927E-4</v>
      </c>
      <c r="AA99">
        <f t="shared" si="195"/>
        <v>2.8611361631510285E-4</v>
      </c>
      <c r="AB99">
        <f t="shared" si="195"/>
        <v>3.9256211017430924E-4</v>
      </c>
      <c r="AC99">
        <f t="shared" si="195"/>
        <v>3.8392472681584748E-4</v>
      </c>
      <c r="AD99">
        <f t="shared" si="195"/>
        <v>3.3314830954394019E-4</v>
      </c>
      <c r="AE99">
        <f t="shared" si="195"/>
        <v>3.79168435247087E-4</v>
      </c>
      <c r="AF99">
        <f t="shared" si="195"/>
        <v>2.6412509270447369E-4</v>
      </c>
      <c r="AG99">
        <f t="shared" si="195"/>
        <v>3.5921576740747683E-4</v>
      </c>
      <c r="AH99">
        <f t="shared" si="195"/>
        <v>4.3855042475626787E-4</v>
      </c>
      <c r="AI99">
        <f t="shared" si="195"/>
        <v>2.9030907378101297E-4</v>
      </c>
      <c r="AJ99">
        <f t="shared" si="195"/>
        <v>2.2045560242983409E-4</v>
      </c>
      <c r="AK99">
        <f t="shared" si="195"/>
        <v>2.8968966691236527E-4</v>
      </c>
      <c r="AL99">
        <f t="shared" si="195"/>
        <v>2.9442404237017762E-4</v>
      </c>
      <c r="AM99">
        <f t="shared" si="195"/>
        <v>4.9380263441819669E-4</v>
      </c>
      <c r="AN99">
        <f t="shared" si="195"/>
        <v>4.2888242662138048E-4</v>
      </c>
      <c r="AO99">
        <f t="shared" si="195"/>
        <v>3.8750250890672066E-4</v>
      </c>
      <c r="AY99" s="1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20"/>
    </row>
    <row r="100" spans="1:104" x14ac:dyDescent="0.2">
      <c r="A100" s="6" t="s">
        <v>40</v>
      </c>
      <c r="B100">
        <f>J114*$AX$114*$J$120</f>
        <v>3.5575708158542592E-4</v>
      </c>
      <c r="C100">
        <f t="shared" ref="C100:AP100" si="196">K114*$AX$114*$J$120</f>
        <v>1.3419933158602512E-4</v>
      </c>
      <c r="D100">
        <f t="shared" si="196"/>
        <v>2.7421503196278774E-4</v>
      </c>
      <c r="E100">
        <f t="shared" si="196"/>
        <v>4.691403756359059E-4</v>
      </c>
      <c r="F100">
        <f t="shared" si="196"/>
        <v>5.4426989688061047E-4</v>
      </c>
      <c r="G100">
        <f t="shared" si="196"/>
        <v>4.0687562189060597E-4</v>
      </c>
      <c r="H100">
        <f t="shared" si="196"/>
        <v>5.1317830009059223E-4</v>
      </c>
      <c r="I100">
        <f t="shared" si="196"/>
        <v>4.8103294886787284E-4</v>
      </c>
      <c r="J100">
        <f t="shared" si="196"/>
        <v>4.5131560851791486E-4</v>
      </c>
      <c r="K100">
        <f t="shared" si="196"/>
        <v>3.7235676794148613E-4</v>
      </c>
      <c r="L100">
        <f t="shared" si="196"/>
        <v>3.5676512189590504E-4</v>
      </c>
      <c r="M100">
        <f t="shared" si="196"/>
        <v>3.6421629462612433E-4</v>
      </c>
      <c r="N100">
        <f t="shared" si="196"/>
        <v>3.8920719098544309E-4</v>
      </c>
      <c r="O100">
        <f t="shared" si="196"/>
        <v>4.5855037838495581E-4</v>
      </c>
      <c r="P100">
        <f t="shared" si="196"/>
        <v>2.8595412340082926E-4</v>
      </c>
      <c r="Q100">
        <f t="shared" si="196"/>
        <v>3.4633613633816671E-4</v>
      </c>
      <c r="R100">
        <f t="shared" si="196"/>
        <v>5.620534354587027E-4</v>
      </c>
      <c r="S100">
        <f t="shared" si="196"/>
        <v>5.0789510073225822E-4</v>
      </c>
      <c r="T100">
        <f t="shared" si="196"/>
        <v>3.9869794712130737E-4</v>
      </c>
      <c r="U100">
        <f t="shared" si="196"/>
        <v>3.5414028709415929E-4</v>
      </c>
      <c r="V100">
        <f t="shared" si="196"/>
        <v>2.4573139450427518E-4</v>
      </c>
      <c r="W100">
        <f t="shared" si="196"/>
        <v>4.4903936016875662E-4</v>
      </c>
      <c r="X100">
        <f t="shared" si="196"/>
        <v>3.7973608289756011E-4</v>
      </c>
      <c r="Y100">
        <f t="shared" si="196"/>
        <v>2.9880913782895976E-4</v>
      </c>
      <c r="Z100">
        <f t="shared" si="196"/>
        <v>3.1912961396093404E-4</v>
      </c>
      <c r="AA100">
        <f t="shared" si="196"/>
        <v>3.0897580899035308E-4</v>
      </c>
      <c r="AB100">
        <f t="shared" si="196"/>
        <v>4.2393017547436718E-4</v>
      </c>
      <c r="AC100">
        <f t="shared" si="196"/>
        <v>4.146026134201328E-4</v>
      </c>
      <c r="AD100">
        <f t="shared" si="196"/>
        <v>3.5976885609576611E-4</v>
      </c>
      <c r="AE100">
        <f t="shared" si="196"/>
        <v>4.0946626564969564E-4</v>
      </c>
      <c r="AF100">
        <f t="shared" si="196"/>
        <v>2.8523027056195709E-4</v>
      </c>
      <c r="AG100">
        <f t="shared" si="196"/>
        <v>3.8791926006968223E-4</v>
      </c>
      <c r="AH100">
        <f t="shared" si="196"/>
        <v>4.7359323200787566E-4</v>
      </c>
      <c r="AI100">
        <f t="shared" si="196"/>
        <v>3.1350650865193987E-4</v>
      </c>
      <c r="AJ100">
        <f t="shared" si="196"/>
        <v>2.3807132629506412E-4</v>
      </c>
      <c r="AK100">
        <f t="shared" si="196"/>
        <v>3.1283760746226755E-4</v>
      </c>
      <c r="AL100">
        <f t="shared" si="196"/>
        <v>3.1795028789314444E-4</v>
      </c>
      <c r="AM100">
        <f t="shared" si="196"/>
        <v>5.332604243584758E-4</v>
      </c>
      <c r="AN100">
        <f t="shared" si="196"/>
        <v>4.6315270287991479E-4</v>
      </c>
      <c r="AO100">
        <f t="shared" si="196"/>
        <v>4.184662817423747E-4</v>
      </c>
      <c r="AP100">
        <f t="shared" si="196"/>
        <v>4.5190424559919895E-4</v>
      </c>
      <c r="AY100" s="1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20"/>
    </row>
    <row r="101" spans="1:104" x14ac:dyDescent="0.2">
      <c r="A101" s="6" t="s">
        <v>41</v>
      </c>
      <c r="B101">
        <f>J114*$AY$114*$J$120</f>
        <v>3.1514238802305588E-4</v>
      </c>
      <c r="C101">
        <f t="shared" ref="C101:AQ101" si="197">K114*$AY$114*$J$120</f>
        <v>1.1887858321370492E-4</v>
      </c>
      <c r="D101">
        <f t="shared" si="197"/>
        <v>2.4290951460321318E-4</v>
      </c>
      <c r="E101">
        <f t="shared" si="197"/>
        <v>4.1558137827379108E-4</v>
      </c>
      <c r="F101">
        <f t="shared" si="197"/>
        <v>4.8213380396429644E-4</v>
      </c>
      <c r="G101">
        <f t="shared" si="197"/>
        <v>3.6042502524347327E-4</v>
      </c>
      <c r="H101">
        <f t="shared" si="197"/>
        <v>4.5459175190958978E-4</v>
      </c>
      <c r="I101">
        <f t="shared" si="197"/>
        <v>4.2611624636793802E-4</v>
      </c>
      <c r="J101">
        <f t="shared" si="197"/>
        <v>3.997915599784393E-4</v>
      </c>
      <c r="K101">
        <f t="shared" si="197"/>
        <v>3.2984698582155786E-4</v>
      </c>
      <c r="L101">
        <f t="shared" si="197"/>
        <v>3.160353463002381E-4</v>
      </c>
      <c r="M101">
        <f t="shared" si="197"/>
        <v>3.2263586246511375E-4</v>
      </c>
      <c r="N101">
        <f t="shared" si="197"/>
        <v>3.4477369517504745E-4</v>
      </c>
      <c r="O101">
        <f t="shared" si="197"/>
        <v>4.0620037872221744E-4</v>
      </c>
      <c r="P101">
        <f t="shared" si="197"/>
        <v>2.5330842301711943E-4</v>
      </c>
      <c r="Q101">
        <f t="shared" si="197"/>
        <v>3.0679697668387827E-4</v>
      </c>
      <c r="R101">
        <f t="shared" si="197"/>
        <v>4.9788710053965746E-4</v>
      </c>
      <c r="S101">
        <f t="shared" si="197"/>
        <v>4.4991170434801377E-4</v>
      </c>
      <c r="T101">
        <f t="shared" si="197"/>
        <v>3.5318094750428199E-4</v>
      </c>
      <c r="U101">
        <f t="shared" si="197"/>
        <v>3.1371017344942147E-4</v>
      </c>
      <c r="V101">
        <f t="shared" si="197"/>
        <v>2.1767768650226462E-4</v>
      </c>
      <c r="W101">
        <f t="shared" si="197"/>
        <v>3.9777517751518528E-4</v>
      </c>
      <c r="X101">
        <f t="shared" si="197"/>
        <v>3.3638384779171936E-4</v>
      </c>
      <c r="Y101">
        <f t="shared" si="197"/>
        <v>2.6469585605681594E-4</v>
      </c>
      <c r="Z101">
        <f t="shared" si="197"/>
        <v>2.8269646294693673E-4</v>
      </c>
      <c r="AA101">
        <f t="shared" si="197"/>
        <v>2.7370185816861728E-4</v>
      </c>
      <c r="AB101">
        <f t="shared" si="197"/>
        <v>3.7553256075366408E-4</v>
      </c>
      <c r="AC101">
        <f t="shared" si="197"/>
        <v>3.6726987159761188E-4</v>
      </c>
      <c r="AD101">
        <f t="shared" si="197"/>
        <v>3.1869616183344469E-4</v>
      </c>
      <c r="AE101">
        <f t="shared" si="197"/>
        <v>3.6271991044187376E-4</v>
      </c>
      <c r="AF101">
        <f t="shared" si="197"/>
        <v>2.5266720819940491E-4</v>
      </c>
      <c r="AG101">
        <f t="shared" si="197"/>
        <v>3.4363279975676712E-4</v>
      </c>
      <c r="AH101">
        <f t="shared" si="197"/>
        <v>4.1952587822396075E-4</v>
      </c>
      <c r="AI101">
        <f t="shared" si="197"/>
        <v>2.7771531449787619E-4</v>
      </c>
      <c r="AJ101">
        <f t="shared" si="197"/>
        <v>2.1089212322658149E-4</v>
      </c>
      <c r="AK101">
        <f t="shared" si="197"/>
        <v>2.7712277782277931E-4</v>
      </c>
      <c r="AL101">
        <f t="shared" si="197"/>
        <v>2.8165177359991156E-4</v>
      </c>
      <c r="AM101">
        <f t="shared" si="197"/>
        <v>4.7238121816603853E-4</v>
      </c>
      <c r="AN101">
        <f t="shared" si="197"/>
        <v>4.1027728289889546E-4</v>
      </c>
      <c r="AO101">
        <f t="shared" si="197"/>
        <v>3.706924476322873E-4</v>
      </c>
      <c r="AP101">
        <f t="shared" si="197"/>
        <v>4.0031299582631643E-4</v>
      </c>
      <c r="AQ101">
        <f t="shared" si="197"/>
        <v>3.5461161559780766E-4</v>
      </c>
      <c r="AY101" s="1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20"/>
    </row>
    <row r="102" spans="1:104" x14ac:dyDescent="0.2">
      <c r="A102" s="6" t="s">
        <v>42</v>
      </c>
      <c r="B102">
        <f>J114*$AZ$114*$J$120</f>
        <v>4.1021486860130021E-4</v>
      </c>
      <c r="C102">
        <f t="shared" ref="C102:AR102" si="198">K114*$AZ$114+$J$120</f>
        <v>0.44389191784702015</v>
      </c>
      <c r="D102">
        <f t="shared" si="198"/>
        <v>0.90665867508478593</v>
      </c>
      <c r="E102">
        <f t="shared" si="198"/>
        <v>1.5509076339682324</v>
      </c>
      <c r="F102">
        <f t="shared" si="198"/>
        <v>1.7992186792701768</v>
      </c>
      <c r="G102">
        <f t="shared" si="198"/>
        <v>1.3451160112903051</v>
      </c>
      <c r="H102">
        <f t="shared" si="198"/>
        <v>1.6964576504345223</v>
      </c>
      <c r="I102">
        <f t="shared" si="198"/>
        <v>1.5902138513064372</v>
      </c>
      <c r="J102">
        <f t="shared" si="198"/>
        <v>1.4919948859298702</v>
      </c>
      <c r="K102">
        <f t="shared" si="198"/>
        <v>1.2310275336223437</v>
      </c>
      <c r="L102">
        <f t="shared" si="198"/>
        <v>1.1794954878510679</v>
      </c>
      <c r="M102">
        <f t="shared" si="198"/>
        <v>1.2041224049232502</v>
      </c>
      <c r="N102">
        <f t="shared" si="198"/>
        <v>1.286719971035817</v>
      </c>
      <c r="O102">
        <f t="shared" si="198"/>
        <v>1.515906568560625</v>
      </c>
      <c r="P102">
        <f t="shared" si="198"/>
        <v>0.94545761879668466</v>
      </c>
      <c r="Q102">
        <f t="shared" si="198"/>
        <v>1.1450265831864661</v>
      </c>
      <c r="R102">
        <f t="shared" si="198"/>
        <v>1.8579951626063433</v>
      </c>
      <c r="S102">
        <f t="shared" si="198"/>
        <v>1.6789961155615185</v>
      </c>
      <c r="T102">
        <f t="shared" si="198"/>
        <v>1.3180879278357338</v>
      </c>
      <c r="U102">
        <f t="shared" si="198"/>
        <v>1.1708201301146128</v>
      </c>
      <c r="V102">
        <f t="shared" si="198"/>
        <v>0.81251722876453014</v>
      </c>
      <c r="W102">
        <f t="shared" si="198"/>
        <v>1.4844716434336835</v>
      </c>
      <c r="X102">
        <f t="shared" si="198"/>
        <v>1.2554169531207964</v>
      </c>
      <c r="Y102">
        <f t="shared" si="198"/>
        <v>0.98794480648451588</v>
      </c>
      <c r="Z102">
        <f t="shared" si="198"/>
        <v>1.0551061378196251</v>
      </c>
      <c r="AA102">
        <f t="shared" si="198"/>
        <v>1.0215467342154827</v>
      </c>
      <c r="AB102">
        <f t="shared" si="198"/>
        <v>1.4014831218133239</v>
      </c>
      <c r="AC102">
        <f t="shared" si="198"/>
        <v>1.3706545387818709</v>
      </c>
      <c r="AD102">
        <f t="shared" si="198"/>
        <v>1.1894231483315247</v>
      </c>
      <c r="AE102">
        <f t="shared" si="198"/>
        <v>1.3536783640002241</v>
      </c>
      <c r="AF102">
        <f t="shared" si="198"/>
        <v>0.94306520830228391</v>
      </c>
      <c r="AG102">
        <f t="shared" si="198"/>
        <v>1.2824632226009693</v>
      </c>
      <c r="AH102">
        <f t="shared" si="198"/>
        <v>1.5656247971017745</v>
      </c>
      <c r="AI102">
        <f t="shared" si="198"/>
        <v>1.0365211776869572</v>
      </c>
      <c r="AJ102">
        <f t="shared" si="198"/>
        <v>0.78719988995282497</v>
      </c>
      <c r="AK102">
        <f t="shared" si="198"/>
        <v>1.0343103882281737</v>
      </c>
      <c r="AL102">
        <f t="shared" si="198"/>
        <v>1.0512083399394703</v>
      </c>
      <c r="AM102">
        <f t="shared" si="198"/>
        <v>1.7628312035495461</v>
      </c>
      <c r="AN102">
        <f t="shared" si="198"/>
        <v>1.5311177397118396</v>
      </c>
      <c r="AO102">
        <f t="shared" si="198"/>
        <v>1.383424372848443</v>
      </c>
      <c r="AP102">
        <f t="shared" si="198"/>
        <v>1.493940393987629</v>
      </c>
      <c r="AQ102">
        <f t="shared" si="198"/>
        <v>1.323425835298875</v>
      </c>
      <c r="AR102">
        <f t="shared" si="198"/>
        <v>1.7225730563495432</v>
      </c>
      <c r="AY102" s="1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20"/>
    </row>
    <row r="103" spans="1:104" x14ac:dyDescent="0.2">
      <c r="A103" s="6" t="s">
        <v>43</v>
      </c>
      <c r="B103">
        <f>J114*$BA$114+$J$120</f>
        <v>1.1275132638326195</v>
      </c>
      <c r="C103">
        <f t="shared" ref="C103:AS103" si="199">K114*$BA$114+$J$120</f>
        <v>0.42553987148999495</v>
      </c>
      <c r="D103">
        <f t="shared" si="199"/>
        <v>0.86915918146660553</v>
      </c>
      <c r="E103">
        <f t="shared" si="199"/>
        <v>1.4867516816257773</v>
      </c>
      <c r="F103">
        <f t="shared" si="199"/>
        <v>1.7247886037978306</v>
      </c>
      <c r="G103">
        <f t="shared" si="199"/>
        <v>1.2894748975363717</v>
      </c>
      <c r="H103">
        <f t="shared" si="199"/>
        <v>1.6262794174926927</v>
      </c>
      <c r="I103">
        <f t="shared" si="199"/>
        <v>1.5244315640733537</v>
      </c>
      <c r="J103">
        <f t="shared" si="199"/>
        <v>1.430276508712317</v>
      </c>
      <c r="K103">
        <f t="shared" si="199"/>
        <v>1.1801069471644763</v>
      </c>
      <c r="L103">
        <f t="shared" si="199"/>
        <v>1.1307070924229852</v>
      </c>
      <c r="M103">
        <f t="shared" si="199"/>
        <v>1.1543150456468152</v>
      </c>
      <c r="N103">
        <f t="shared" si="199"/>
        <v>1.2334950530944508</v>
      </c>
      <c r="O103">
        <f t="shared" si="199"/>
        <v>1.4531988210502904</v>
      </c>
      <c r="P103">
        <f t="shared" si="199"/>
        <v>0.90635277925230495</v>
      </c>
      <c r="Q103">
        <f t="shared" si="199"/>
        <v>1.0976643738962009</v>
      </c>
      <c r="R103">
        <f t="shared" si="199"/>
        <v>1.7811331501003322</v>
      </c>
      <c r="S103">
        <f t="shared" si="199"/>
        <v>1.6095403714606662</v>
      </c>
      <c r="T103">
        <f t="shared" si="199"/>
        <v>1.2635651286418295</v>
      </c>
      <c r="U103">
        <f t="shared" si="199"/>
        <v>1.1223906864740827</v>
      </c>
      <c r="V103">
        <f t="shared" si="199"/>
        <v>0.77891293364605496</v>
      </c>
      <c r="W103">
        <f t="shared" si="199"/>
        <v>1.4230645480588204</v>
      </c>
      <c r="X103">
        <f t="shared" si="199"/>
        <v>1.2034872295192751</v>
      </c>
      <c r="Y103">
        <f t="shared" si="199"/>
        <v>0.9470820161521768</v>
      </c>
      <c r="Z103">
        <f t="shared" si="199"/>
        <v>1.0114644788031917</v>
      </c>
      <c r="AA103">
        <f t="shared" si="199"/>
        <v>0.97929362980150514</v>
      </c>
      <c r="AB103">
        <f t="shared" si="199"/>
        <v>1.3435097612868578</v>
      </c>
      <c r="AC103">
        <f t="shared" si="199"/>
        <v>1.3139567423673439</v>
      </c>
      <c r="AD103">
        <f t="shared" si="199"/>
        <v>1.1402239858107259</v>
      </c>
      <c r="AE103">
        <f t="shared" si="199"/>
        <v>1.297682974157137</v>
      </c>
      <c r="AF103">
        <f t="shared" si="199"/>
        <v>0.90405935718577235</v>
      </c>
      <c r="AG103">
        <f t="shared" si="199"/>
        <v>1.2294144319740339</v>
      </c>
      <c r="AH103">
        <f t="shared" si="199"/>
        <v>1.5008599071022257</v>
      </c>
      <c r="AI103">
        <f t="shared" si="199"/>
        <v>0.99364849037911185</v>
      </c>
      <c r="AJ103">
        <f t="shared" si="199"/>
        <v>0.75464312558738711</v>
      </c>
      <c r="AK103">
        <f t="shared" si="199"/>
        <v>0.99152917459233592</v>
      </c>
      <c r="AL103">
        <f t="shared" si="199"/>
        <v>1.007727956291627</v>
      </c>
      <c r="AM103">
        <f t="shared" si="199"/>
        <v>1.6899066970521326</v>
      </c>
      <c r="AN103">
        <f t="shared" si="199"/>
        <v>1.4677806144580889</v>
      </c>
      <c r="AO103">
        <f t="shared" si="199"/>
        <v>1.326198211506014</v>
      </c>
      <c r="AP103">
        <f t="shared" si="199"/>
        <v>1.432141519387</v>
      </c>
      <c r="AQ103">
        <f t="shared" si="199"/>
        <v>1.2686821747314239</v>
      </c>
      <c r="AR103">
        <f t="shared" si="199"/>
        <v>1.6513142718131126</v>
      </c>
      <c r="AS103">
        <f t="shared" si="199"/>
        <v>1.5830038922722125</v>
      </c>
      <c r="AY103" s="1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20"/>
    </row>
    <row r="104" spans="1:104" x14ac:dyDescent="0.2">
      <c r="A104" s="6" t="s">
        <v>44</v>
      </c>
      <c r="B104">
        <f>J114*$BB$114*$J$120</f>
        <v>3.660413238218271E-4</v>
      </c>
      <c r="C104">
        <f t="shared" ref="C104:AT104" si="200">K114*$BB$114*$J$120</f>
        <v>1.3807877209594623E-4</v>
      </c>
      <c r="D104">
        <f t="shared" si="200"/>
        <v>2.8214205284175412E-4</v>
      </c>
      <c r="E104">
        <f t="shared" si="200"/>
        <v>4.8270230740242052E-4</v>
      </c>
      <c r="F104">
        <f t="shared" si="200"/>
        <v>5.6000367633640257E-4</v>
      </c>
      <c r="G104">
        <f t="shared" si="200"/>
        <v>4.1863760126417633E-4</v>
      </c>
      <c r="H104">
        <f t="shared" si="200"/>
        <v>5.280132822224348E-4</v>
      </c>
      <c r="I104">
        <f t="shared" si="200"/>
        <v>4.9493867169368732E-4</v>
      </c>
      <c r="J104">
        <f t="shared" si="200"/>
        <v>4.6436226108877187E-4</v>
      </c>
      <c r="K104">
        <f t="shared" si="200"/>
        <v>3.8312087468198443E-4</v>
      </c>
      <c r="L104">
        <f t="shared" si="200"/>
        <v>3.6707850460841659E-4</v>
      </c>
      <c r="M104">
        <f t="shared" si="200"/>
        <v>3.7474507618596553E-4</v>
      </c>
      <c r="N104">
        <f t="shared" si="200"/>
        <v>4.0045841053785677E-4</v>
      </c>
      <c r="O104">
        <f t="shared" si="200"/>
        <v>4.7180617401912351E-4</v>
      </c>
      <c r="P104">
        <f t="shared" si="200"/>
        <v>2.9422049848026882E-4</v>
      </c>
      <c r="Q104">
        <f t="shared" si="200"/>
        <v>3.5634803745183632E-4</v>
      </c>
      <c r="R104">
        <f t="shared" si="200"/>
        <v>5.7830130227360635E-4</v>
      </c>
      <c r="S104">
        <f t="shared" si="200"/>
        <v>5.225773558916898E-4</v>
      </c>
      <c r="T104">
        <f t="shared" si="200"/>
        <v>4.102235258928626E-4</v>
      </c>
      <c r="U104">
        <f t="shared" si="200"/>
        <v>3.6437779096032039E-4</v>
      </c>
      <c r="V104">
        <f t="shared" si="200"/>
        <v>2.5283500906876503E-4</v>
      </c>
      <c r="W104">
        <f t="shared" si="200"/>
        <v>4.6202021084662352E-4</v>
      </c>
      <c r="X104">
        <f t="shared" si="200"/>
        <v>3.9071351121751585E-4</v>
      </c>
      <c r="Y104">
        <f t="shared" si="200"/>
        <v>3.0744712626249522E-4</v>
      </c>
      <c r="Z104">
        <f t="shared" si="200"/>
        <v>3.2835502766220809E-4</v>
      </c>
      <c r="AA104">
        <f t="shared" si="200"/>
        <v>3.1790769602597853E-4</v>
      </c>
      <c r="AB104">
        <f t="shared" si="200"/>
        <v>4.3618516867497775E-4</v>
      </c>
      <c r="AC104">
        <f t="shared" si="200"/>
        <v>4.2658796502369266E-4</v>
      </c>
      <c r="AD104">
        <f t="shared" si="200"/>
        <v>3.7016907089602554E-4</v>
      </c>
      <c r="AE104">
        <f t="shared" si="200"/>
        <v>4.2130313547336748E-4</v>
      </c>
      <c r="AF104">
        <f t="shared" si="200"/>
        <v>2.9347572046991362E-4</v>
      </c>
      <c r="AG104">
        <f t="shared" si="200"/>
        <v>3.9913324805536951E-4</v>
      </c>
      <c r="AH104">
        <f t="shared" si="200"/>
        <v>4.8728388715318899E-4</v>
      </c>
      <c r="AI104">
        <f t="shared" si="200"/>
        <v>3.2256936936379544E-4</v>
      </c>
      <c r="AJ104">
        <f t="shared" si="200"/>
        <v>2.4495350325201624E-4</v>
      </c>
      <c r="AK104">
        <f t="shared" si="200"/>
        <v>3.2188113154746725E-4</v>
      </c>
      <c r="AL104">
        <f t="shared" si="200"/>
        <v>3.2714160958168101E-4</v>
      </c>
      <c r="AM104">
        <f t="shared" si="200"/>
        <v>5.4867594147130043E-4</v>
      </c>
      <c r="AN104">
        <f t="shared" si="200"/>
        <v>4.7654154272432206E-4</v>
      </c>
      <c r="AO104">
        <f t="shared" si="200"/>
        <v>4.3056332444922879E-4</v>
      </c>
      <c r="AP104">
        <f t="shared" si="200"/>
        <v>4.6496791451813895E-4</v>
      </c>
      <c r="AQ104">
        <f t="shared" si="200"/>
        <v>4.118852625008415E-4</v>
      </c>
      <c r="AR104">
        <f t="shared" si="200"/>
        <v>5.3614323320807437E-4</v>
      </c>
      <c r="AS104">
        <f t="shared" si="200"/>
        <v>5.139597593052539E-4</v>
      </c>
      <c r="AT104">
        <f t="shared" si="200"/>
        <v>4.784092285848854E-4</v>
      </c>
      <c r="AY104" s="1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20"/>
    </row>
    <row r="105" spans="1:104" x14ac:dyDescent="0.2">
      <c r="A105" s="6" t="s">
        <v>45</v>
      </c>
      <c r="B105">
        <f>J114*$BC$114*$J$120</f>
        <v>3.2481089395485836E-4</v>
      </c>
      <c r="C105">
        <f t="shared" ref="C105:AU105" si="201">K114*$BC$114*$J$120</f>
        <v>1.2252575455798596E-4</v>
      </c>
      <c r="D105">
        <f t="shared" si="201"/>
        <v>2.5036193031144414E-4</v>
      </c>
      <c r="E105">
        <f t="shared" si="201"/>
        <v>4.2833133249668297E-4</v>
      </c>
      <c r="F105">
        <f t="shared" si="201"/>
        <v>4.969255734015778E-4</v>
      </c>
      <c r="G105">
        <f t="shared" si="201"/>
        <v>3.7148279349990225E-4</v>
      </c>
      <c r="H105">
        <f t="shared" si="201"/>
        <v>4.6853853665491837E-4</v>
      </c>
      <c r="I105">
        <f t="shared" si="201"/>
        <v>4.3918940825355654E-4</v>
      </c>
      <c r="J105">
        <f t="shared" si="201"/>
        <v>4.1205708570915539E-4</v>
      </c>
      <c r="K105">
        <f t="shared" si="201"/>
        <v>3.3996662589602981E-4</v>
      </c>
      <c r="L105">
        <f t="shared" si="201"/>
        <v>3.2573124801479756E-4</v>
      </c>
      <c r="M105">
        <f t="shared" si="201"/>
        <v>3.325342667058912E-4</v>
      </c>
      <c r="N105">
        <f t="shared" si="201"/>
        <v>3.5535128373062299E-4</v>
      </c>
      <c r="O105">
        <f t="shared" si="201"/>
        <v>4.1866252574031032E-4</v>
      </c>
      <c r="P105">
        <f t="shared" si="201"/>
        <v>2.610798751720653E-4</v>
      </c>
      <c r="Q105">
        <f t="shared" si="201"/>
        <v>3.1620944705174943E-4</v>
      </c>
      <c r="R105">
        <f t="shared" si="201"/>
        <v>5.1316217798999227E-4</v>
      </c>
      <c r="S105">
        <f t="shared" si="201"/>
        <v>4.6371490616280072E-4</v>
      </c>
      <c r="T105">
        <f t="shared" si="201"/>
        <v>3.6401646889309291E-4</v>
      </c>
      <c r="U105">
        <f t="shared" si="201"/>
        <v>3.2333473932229484E-4</v>
      </c>
      <c r="V105">
        <f t="shared" si="201"/>
        <v>2.2435599473103328E-4</v>
      </c>
      <c r="W105">
        <f t="shared" si="201"/>
        <v>4.0997884103203343E-4</v>
      </c>
      <c r="X105">
        <f t="shared" si="201"/>
        <v>3.467040374943462E-4</v>
      </c>
      <c r="Y105">
        <f t="shared" si="201"/>
        <v>2.72816672397846E-4</v>
      </c>
      <c r="Z105">
        <f t="shared" si="201"/>
        <v>2.9136953433555002E-4</v>
      </c>
      <c r="AA105">
        <f t="shared" si="201"/>
        <v>2.820989768674038E-4</v>
      </c>
      <c r="AB105">
        <f t="shared" si="201"/>
        <v>3.8705382520180342E-4</v>
      </c>
      <c r="AC105">
        <f t="shared" si="201"/>
        <v>3.7853763838198386E-4</v>
      </c>
      <c r="AD105">
        <f t="shared" si="201"/>
        <v>3.2847369684058537E-4</v>
      </c>
      <c r="AE105">
        <f t="shared" si="201"/>
        <v>3.7384808532082265E-4</v>
      </c>
      <c r="AF105">
        <f t="shared" si="201"/>
        <v>2.6041898801097756E-4</v>
      </c>
      <c r="AG105">
        <f t="shared" si="201"/>
        <v>3.541753858672942E-4</v>
      </c>
      <c r="AH105">
        <f t="shared" si="201"/>
        <v>4.3239684892262879E-4</v>
      </c>
      <c r="AI105">
        <f t="shared" si="201"/>
        <v>2.8623556524046644E-4</v>
      </c>
      <c r="AJ105">
        <f t="shared" si="201"/>
        <v>2.1736225172049088E-4</v>
      </c>
      <c r="AK105">
        <f t="shared" si="201"/>
        <v>2.8562484965775285E-4</v>
      </c>
      <c r="AL105">
        <f t="shared" si="201"/>
        <v>2.9029279412665267E-4</v>
      </c>
      <c r="AM105">
        <f t="shared" si="201"/>
        <v>4.8687378020620522E-4</v>
      </c>
      <c r="AN105">
        <f t="shared" si="201"/>
        <v>4.2286450852816105E-4</v>
      </c>
      <c r="AO105">
        <f t="shared" si="201"/>
        <v>3.820652183702718E-4</v>
      </c>
      <c r="AP105">
        <f t="shared" si="201"/>
        <v>4.1259451910537849E-4</v>
      </c>
      <c r="AQ105">
        <f t="shared" si="201"/>
        <v>3.6549102959984483E-4</v>
      </c>
      <c r="AR105">
        <f t="shared" si="201"/>
        <v>4.7575274028603654E-4</v>
      </c>
      <c r="AS105">
        <f t="shared" si="201"/>
        <v>4.5606798471208205E-4</v>
      </c>
      <c r="AT105">
        <f t="shared" si="201"/>
        <v>4.2452182062522828E-4</v>
      </c>
      <c r="AU105">
        <f t="shared" si="201"/>
        <v>3.7670422186469551E-4</v>
      </c>
      <c r="AY105" s="1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20"/>
    </row>
    <row r="106" spans="1:104" x14ac:dyDescent="0.2">
      <c r="A106" s="6" t="s">
        <v>46</v>
      </c>
      <c r="B106">
        <f>J114*$BD$114*$J$120</f>
        <v>2.2307539041654083E-4</v>
      </c>
      <c r="C106">
        <f t="shared" ref="C106:AV106" si="202">K114*$BD$114*$J$120</f>
        <v>8.414890338592704E-5</v>
      </c>
      <c r="D106">
        <f t="shared" si="202"/>
        <v>1.719449266914861E-4</v>
      </c>
      <c r="E106">
        <f t="shared" si="202"/>
        <v>2.9417171961484181E-4</v>
      </c>
      <c r="F106">
        <f t="shared" si="202"/>
        <v>3.4128124504939291E-4</v>
      </c>
      <c r="G106">
        <f t="shared" si="202"/>
        <v>2.5512897115000967E-4</v>
      </c>
      <c r="H106">
        <f t="shared" si="202"/>
        <v>3.2178544172849248E-4</v>
      </c>
      <c r="I106">
        <f t="shared" si="202"/>
        <v>3.0162888787402459E-4</v>
      </c>
      <c r="J106">
        <f t="shared" si="202"/>
        <v>2.8299480398969227E-4</v>
      </c>
      <c r="K106">
        <f t="shared" si="202"/>
        <v>2.3348412633872678E-4</v>
      </c>
      <c r="L106">
        <f t="shared" si="202"/>
        <v>2.2370747617802062E-4</v>
      </c>
      <c r="M106">
        <f t="shared" si="202"/>
        <v>2.2837969031483355E-4</v>
      </c>
      <c r="N106">
        <f t="shared" si="202"/>
        <v>2.4405008522972911E-4</v>
      </c>
      <c r="O106">
        <f t="shared" si="202"/>
        <v>2.8753132398100673E-4</v>
      </c>
      <c r="P106">
        <f t="shared" si="202"/>
        <v>1.7930585509242297E-4</v>
      </c>
      <c r="Q106">
        <f t="shared" si="202"/>
        <v>2.1716804198159317E-4</v>
      </c>
      <c r="R106">
        <f t="shared" si="202"/>
        <v>3.5243230856052914E-4</v>
      </c>
      <c r="S106">
        <f t="shared" si="202"/>
        <v>3.1847264257279725E-4</v>
      </c>
      <c r="T106">
        <f t="shared" si="202"/>
        <v>2.5000120817272447E-4</v>
      </c>
      <c r="U106">
        <f t="shared" si="202"/>
        <v>2.2206158891818328E-4</v>
      </c>
      <c r="V106">
        <f t="shared" si="202"/>
        <v>1.5408442896583467E-4</v>
      </c>
      <c r="W106">
        <f t="shared" si="202"/>
        <v>2.8156749581943578E-4</v>
      </c>
      <c r="X106">
        <f t="shared" si="202"/>
        <v>2.3811128247992516E-4</v>
      </c>
      <c r="Y106">
        <f t="shared" si="202"/>
        <v>1.8736651645603067E-4</v>
      </c>
      <c r="Z106">
        <f t="shared" si="202"/>
        <v>2.0010835177351456E-4</v>
      </c>
      <c r="AA106">
        <f t="shared" si="202"/>
        <v>1.937414679494975E-4</v>
      </c>
      <c r="AB106">
        <f t="shared" si="202"/>
        <v>2.6582292889815309E-4</v>
      </c>
      <c r="AC106">
        <f t="shared" si="202"/>
        <v>2.5997413584641675E-4</v>
      </c>
      <c r="AD106">
        <f t="shared" si="202"/>
        <v>2.2559095008205482E-4</v>
      </c>
      <c r="AE106">
        <f t="shared" si="202"/>
        <v>2.5675341911718342E-4</v>
      </c>
      <c r="AF106">
        <f t="shared" si="202"/>
        <v>1.7885196741739505E-4</v>
      </c>
      <c r="AG106">
        <f t="shared" si="202"/>
        <v>2.4324249570661263E-4</v>
      </c>
      <c r="AH106">
        <f t="shared" si="202"/>
        <v>2.9696385707341107E-4</v>
      </c>
      <c r="AI106">
        <f t="shared" si="202"/>
        <v>1.9658241658603468E-4</v>
      </c>
      <c r="AJ106">
        <f t="shared" si="202"/>
        <v>1.4928122814472387E-4</v>
      </c>
      <c r="AK106">
        <f t="shared" si="202"/>
        <v>1.9616298602017984E-4</v>
      </c>
      <c r="AL106">
        <f t="shared" si="202"/>
        <v>1.9936886228302244E-4</v>
      </c>
      <c r="AM106">
        <f t="shared" si="202"/>
        <v>3.3437781990825307E-4</v>
      </c>
      <c r="AN106">
        <f t="shared" si="202"/>
        <v>2.9041718454901361E-4</v>
      </c>
      <c r="AO106">
        <f t="shared" si="202"/>
        <v>2.6239682639577454E-4</v>
      </c>
      <c r="AP106">
        <f t="shared" si="202"/>
        <v>2.8336390541737407E-4</v>
      </c>
      <c r="AQ106">
        <f t="shared" si="202"/>
        <v>2.5101391498605352E-4</v>
      </c>
      <c r="AR106">
        <f t="shared" si="202"/>
        <v>3.2674005169234361E-4</v>
      </c>
      <c r="AS106">
        <f t="shared" si="202"/>
        <v>3.1322084831388687E-4</v>
      </c>
      <c r="AT106">
        <f t="shared" si="202"/>
        <v>2.9155540235505404E-4</v>
      </c>
      <c r="AU106">
        <f t="shared" si="202"/>
        <v>2.5871497208989849E-4</v>
      </c>
      <c r="AV106">
        <f t="shared" si="202"/>
        <v>1.7768167410536241E-4</v>
      </c>
      <c r="AY106" s="1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20"/>
    </row>
    <row r="107" spans="1:104" x14ac:dyDescent="0.2">
      <c r="A107" s="6" t="s">
        <v>47</v>
      </c>
      <c r="B107">
        <f>J114*$BE$114*$J$120</f>
        <v>1.7515282704271091E-4</v>
      </c>
      <c r="C107">
        <f t="shared" ref="C107:AW107" si="203">K114*$BE$114*$J$120</f>
        <v>6.6071467108351169E-5</v>
      </c>
      <c r="D107">
        <f t="shared" si="203"/>
        <v>1.3500655518042457E-4</v>
      </c>
      <c r="E107">
        <f t="shared" si="203"/>
        <v>2.3097576218669577E-4</v>
      </c>
      <c r="F107">
        <f t="shared" si="203"/>
        <v>2.67964900903856E-4</v>
      </c>
      <c r="G107">
        <f t="shared" si="203"/>
        <v>2.0032044087866792E-4</v>
      </c>
      <c r="H107">
        <f t="shared" si="203"/>
        <v>2.5265731784528491E-4</v>
      </c>
      <c r="I107">
        <f t="shared" si="203"/>
        <v>2.3683093114948504E-4</v>
      </c>
      <c r="J107">
        <f t="shared" si="203"/>
        <v>2.2219994713283746E-4</v>
      </c>
      <c r="K107">
        <f t="shared" si="203"/>
        <v>1.8332548795034235E-4</v>
      </c>
      <c r="L107">
        <f t="shared" si="203"/>
        <v>1.7564912386796764E-4</v>
      </c>
      <c r="M107">
        <f t="shared" si="203"/>
        <v>1.7931762137943057E-4</v>
      </c>
      <c r="N107">
        <f t="shared" si="203"/>
        <v>1.9162159612579131E-4</v>
      </c>
      <c r="O107">
        <f t="shared" si="203"/>
        <v>2.2576190123243937E-4</v>
      </c>
      <c r="P107">
        <f t="shared" si="203"/>
        <v>1.4078615918190423E-4</v>
      </c>
      <c r="Q107">
        <f t="shared" si="203"/>
        <v>1.7051453513262897E-4</v>
      </c>
      <c r="R107">
        <f t="shared" si="203"/>
        <v>2.7672041756959532E-4</v>
      </c>
      <c r="S107">
        <f t="shared" si="203"/>
        <v>2.5005619659895984E-4</v>
      </c>
      <c r="T107">
        <f t="shared" si="203"/>
        <v>1.9629425860818358E-4</v>
      </c>
      <c r="U107">
        <f t="shared" si="203"/>
        <v>1.7435681723559644E-4</v>
      </c>
      <c r="V107">
        <f t="shared" si="203"/>
        <v>1.2098297031435591E-4</v>
      </c>
      <c r="W107">
        <f t="shared" si="203"/>
        <v>2.210792629524141E-4</v>
      </c>
      <c r="X107">
        <f t="shared" si="203"/>
        <v>1.8695860712940375E-4</v>
      </c>
      <c r="Y107">
        <f t="shared" si="203"/>
        <v>1.4711517478077217E-4</v>
      </c>
      <c r="Z107">
        <f t="shared" si="203"/>
        <v>1.571197228996958E-4</v>
      </c>
      <c r="AA107">
        <f t="shared" si="203"/>
        <v>1.5212061609931425E-4</v>
      </c>
      <c r="AB107">
        <f t="shared" si="203"/>
        <v>2.0871705033148602E-4</v>
      </c>
      <c r="AC107">
        <f t="shared" si="203"/>
        <v>2.0412473454135564E-4</v>
      </c>
      <c r="AD107">
        <f t="shared" si="203"/>
        <v>1.7712797717552774E-4</v>
      </c>
      <c r="AE107">
        <f t="shared" si="203"/>
        <v>2.0159591395215657E-4</v>
      </c>
      <c r="AF107">
        <f t="shared" si="203"/>
        <v>1.4042977872553682E-4</v>
      </c>
      <c r="AG107">
        <f t="shared" si="203"/>
        <v>1.9098749844338985E-4</v>
      </c>
      <c r="AH107">
        <f t="shared" si="203"/>
        <v>2.3316807380137933E-4</v>
      </c>
      <c r="AI107">
        <f t="shared" si="203"/>
        <v>1.5435125294474786E-4</v>
      </c>
      <c r="AJ107">
        <f t="shared" si="203"/>
        <v>1.1721162556359473E-4</v>
      </c>
      <c r="AK107">
        <f t="shared" si="203"/>
        <v>1.5402192728842861E-4</v>
      </c>
      <c r="AL107">
        <f t="shared" si="203"/>
        <v>1.5653909554054957E-4</v>
      </c>
      <c r="AM107">
        <f t="shared" si="203"/>
        <v>2.6254451621915116E-4</v>
      </c>
      <c r="AN107">
        <f t="shared" si="203"/>
        <v>2.2802780172461674E-4</v>
      </c>
      <c r="AO107">
        <f t="shared" si="203"/>
        <v>2.0602696632935033E-4</v>
      </c>
      <c r="AP107">
        <f t="shared" si="203"/>
        <v>2.2248975569667435E-4</v>
      </c>
      <c r="AQ107">
        <f t="shared" si="203"/>
        <v>1.9708940889790751E-4</v>
      </c>
      <c r="AR107">
        <f t="shared" si="203"/>
        <v>2.5654754500320704E-4</v>
      </c>
      <c r="AS107">
        <f t="shared" si="203"/>
        <v>2.4593262828522878E-4</v>
      </c>
      <c r="AT107">
        <f t="shared" si="203"/>
        <v>2.2892149988713509E-4</v>
      </c>
      <c r="AU107">
        <f t="shared" si="203"/>
        <v>2.031360728550438E-4</v>
      </c>
      <c r="AV107">
        <f t="shared" si="203"/>
        <v>1.3951089573405604E-4</v>
      </c>
      <c r="AW107">
        <f t="shared" si="203"/>
        <v>1.0954022200948665E-4</v>
      </c>
      <c r="AY107" s="1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20"/>
    </row>
    <row r="108" spans="1:104" x14ac:dyDescent="0.2">
      <c r="A108" s="6" t="s">
        <v>48</v>
      </c>
      <c r="B108">
        <f>J114*$BF$114*$J$120</f>
        <v>3.2714606988259987E-4</v>
      </c>
      <c r="C108">
        <f t="shared" ref="C108:AX108" si="204">K114*$BF$114*$J$120</f>
        <v>1.2340663385697874E-4</v>
      </c>
      <c r="D108">
        <f t="shared" si="204"/>
        <v>2.5216186733254491E-4</v>
      </c>
      <c r="E108">
        <f t="shared" si="204"/>
        <v>4.3141075204620929E-4</v>
      </c>
      <c r="F108">
        <f t="shared" si="204"/>
        <v>5.0049814026581539E-4</v>
      </c>
      <c r="G108">
        <f t="shared" si="204"/>
        <v>3.7415350957838362E-4</v>
      </c>
      <c r="H108">
        <f t="shared" si="204"/>
        <v>4.7190701946254196E-4</v>
      </c>
      <c r="I108">
        <f t="shared" si="204"/>
        <v>4.4234689020062224E-4</v>
      </c>
      <c r="J108">
        <f t="shared" si="204"/>
        <v>4.1501950416651499E-4</v>
      </c>
      <c r="K108">
        <f t="shared" si="204"/>
        <v>3.4241076153249724E-4</v>
      </c>
      <c r="L108">
        <f t="shared" si="204"/>
        <v>3.2807304068072665E-4</v>
      </c>
      <c r="M108">
        <f t="shared" si="204"/>
        <v>3.3492496858570161E-4</v>
      </c>
      <c r="N108">
        <f t="shared" si="204"/>
        <v>3.5790602490188157E-4</v>
      </c>
      <c r="O108">
        <f t="shared" si="204"/>
        <v>4.2167243295140319E-4</v>
      </c>
      <c r="P108">
        <f t="shared" si="204"/>
        <v>2.6295686714205842E-4</v>
      </c>
      <c r="Q108">
        <f t="shared" si="204"/>
        <v>3.1848278425386408E-4</v>
      </c>
      <c r="R108">
        <f t="shared" si="204"/>
        <v>5.1685147532383165E-4</v>
      </c>
      <c r="S108">
        <f t="shared" si="204"/>
        <v>4.6704871025114752E-4</v>
      </c>
      <c r="T108">
        <f t="shared" si="204"/>
        <v>3.6663350702599112E-4</v>
      </c>
      <c r="U108">
        <f t="shared" si="204"/>
        <v>3.256593026726021E-4</v>
      </c>
      <c r="V108">
        <f t="shared" si="204"/>
        <v>2.2596896624119827E-4</v>
      </c>
      <c r="W108">
        <f t="shared" si="204"/>
        <v>4.1292631828196338E-4</v>
      </c>
      <c r="X108">
        <f t="shared" si="204"/>
        <v>3.4919661067300351E-4</v>
      </c>
      <c r="Y108">
        <f t="shared" si="204"/>
        <v>2.7477804419271729E-4</v>
      </c>
      <c r="Z108">
        <f t="shared" si="204"/>
        <v>2.9346428896145926E-4</v>
      </c>
      <c r="AA108">
        <f t="shared" si="204"/>
        <v>2.8412708230438711E-4</v>
      </c>
      <c r="AB108">
        <f t="shared" si="204"/>
        <v>3.898364867201611E-4</v>
      </c>
      <c r="AC108">
        <f t="shared" si="204"/>
        <v>3.8125907413843541E-4</v>
      </c>
      <c r="AD108">
        <f t="shared" si="204"/>
        <v>3.3083520590334789E-4</v>
      </c>
      <c r="AE108">
        <f t="shared" si="204"/>
        <v>3.7653580628622463E-4</v>
      </c>
      <c r="AF108">
        <f t="shared" si="204"/>
        <v>2.6229122863851806E-4</v>
      </c>
      <c r="AG108">
        <f t="shared" si="204"/>
        <v>3.5672167310909716E-4</v>
      </c>
      <c r="AH108">
        <f t="shared" si="204"/>
        <v>4.3550549685170885E-4</v>
      </c>
      <c r="AI108">
        <f t="shared" si="204"/>
        <v>2.8829341001739044E-4</v>
      </c>
      <c r="AJ108">
        <f t="shared" si="204"/>
        <v>2.1892494283481023E-4</v>
      </c>
      <c r="AK108">
        <f t="shared" si="204"/>
        <v>2.8767830379275569E-4</v>
      </c>
      <c r="AL108">
        <f t="shared" si="204"/>
        <v>2.9237980770118995E-4</v>
      </c>
      <c r="AM108">
        <f t="shared" si="204"/>
        <v>4.9037408131231302E-4</v>
      </c>
      <c r="AN108">
        <f t="shared" si="204"/>
        <v>4.2590462522187168E-4</v>
      </c>
      <c r="AO108">
        <f t="shared" si="204"/>
        <v>3.8481201509836906E-4</v>
      </c>
      <c r="AP108">
        <f t="shared" si="204"/>
        <v>4.1556080135411012E-4</v>
      </c>
      <c r="AQ108">
        <f t="shared" si="204"/>
        <v>3.6811866885090279E-4</v>
      </c>
      <c r="AR108">
        <f t="shared" si="204"/>
        <v>4.7917308845584714E-4</v>
      </c>
      <c r="AS108">
        <f t="shared" si="204"/>
        <v>4.5934681248274565E-4</v>
      </c>
      <c r="AT108">
        <f t="shared" si="204"/>
        <v>4.2757385229896523E-4</v>
      </c>
      <c r="AU108">
        <f t="shared" si="204"/>
        <v>3.7941247656658153E-4</v>
      </c>
      <c r="AV108">
        <f t="shared" si="204"/>
        <v>2.6057496196774604E-4</v>
      </c>
      <c r="AW108">
        <f t="shared" si="204"/>
        <v>2.0459648713367626E-4</v>
      </c>
      <c r="AX108">
        <f t="shared" si="204"/>
        <v>3.8214020183212078E-4</v>
      </c>
      <c r="AY108" s="1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20"/>
    </row>
    <row r="109" spans="1:104" x14ac:dyDescent="0.2">
      <c r="A109" s="6" t="s">
        <v>49</v>
      </c>
      <c r="B109" s="5">
        <f>J114*$BG$114*$J$120</f>
        <v>3.64289765165141E-4</v>
      </c>
      <c r="C109" s="5">
        <f t="shared" ref="C109:AY109" si="205">K114*$BG$114*$J$120</f>
        <v>1.3741804596250295E-4</v>
      </c>
      <c r="D109" s="5">
        <f t="shared" si="205"/>
        <v>2.8079196386843717E-4</v>
      </c>
      <c r="E109" s="5">
        <f t="shared" si="205"/>
        <v>4.8039250970989371E-4</v>
      </c>
      <c r="F109" s="5">
        <f t="shared" si="205"/>
        <v>5.5732398083967064E-4</v>
      </c>
      <c r="G109" s="5">
        <f t="shared" si="205"/>
        <v>4.1663436210294565E-4</v>
      </c>
      <c r="H109" s="5">
        <f t="shared" si="205"/>
        <v>5.2548666521191336E-4</v>
      </c>
      <c r="I109" s="5">
        <f t="shared" si="205"/>
        <v>4.9257032129575292E-4</v>
      </c>
      <c r="J109" s="5">
        <f t="shared" si="205"/>
        <v>4.6214022306924942E-4</v>
      </c>
      <c r="K109" s="5">
        <f t="shared" si="205"/>
        <v>3.8128758799839385E-4</v>
      </c>
      <c r="L109" s="5">
        <f t="shared" si="205"/>
        <v>3.6532198289737817E-4</v>
      </c>
      <c r="M109" s="5">
        <f t="shared" si="205"/>
        <v>3.7295186886338581E-4</v>
      </c>
      <c r="N109" s="5">
        <f t="shared" si="205"/>
        <v>3.9854216133326749E-4</v>
      </c>
      <c r="O109" s="5">
        <f t="shared" si="205"/>
        <v>4.6954851584066204E-4</v>
      </c>
      <c r="P109" s="5">
        <f t="shared" si="205"/>
        <v>2.9281261246426674E-4</v>
      </c>
      <c r="Q109" s="5">
        <f t="shared" si="205"/>
        <v>3.5464286251892164E-4</v>
      </c>
      <c r="R109" s="5">
        <f t="shared" si="205"/>
        <v>5.7553405009127276E-4</v>
      </c>
      <c r="S109" s="5">
        <f t="shared" si="205"/>
        <v>5.2007675054488521E-4</v>
      </c>
      <c r="T109" s="5">
        <f t="shared" si="205"/>
        <v>4.08260549252816E-4</v>
      </c>
      <c r="U109" s="5">
        <f t="shared" si="205"/>
        <v>3.6263419253980053E-4</v>
      </c>
      <c r="V109" s="5">
        <f t="shared" si="205"/>
        <v>2.516251583769801E-4</v>
      </c>
      <c r="W109" s="5">
        <f t="shared" si="205"/>
        <v>4.5980937986332638E-4</v>
      </c>
      <c r="X109" s="5">
        <f t="shared" si="205"/>
        <v>3.8884389271184557E-4</v>
      </c>
      <c r="Y109" s="5">
        <f t="shared" si="205"/>
        <v>3.0597594899251982E-4</v>
      </c>
      <c r="Z109" s="5">
        <f t="shared" si="205"/>
        <v>3.2678380317541184E-4</v>
      </c>
      <c r="AA109" s="5">
        <f t="shared" si="205"/>
        <v>3.1638646347445244E-4</v>
      </c>
      <c r="AB109" s="5">
        <f t="shared" si="205"/>
        <v>4.3409796196253929E-4</v>
      </c>
      <c r="AC109" s="5">
        <f t="shared" si="205"/>
        <v>4.2454668226584997E-4</v>
      </c>
      <c r="AD109" s="5">
        <f t="shared" si="205"/>
        <v>3.6839776039535369E-4</v>
      </c>
      <c r="AE109" s="5">
        <f t="shared" si="205"/>
        <v>4.1928714136012739E-4</v>
      </c>
      <c r="AF109" s="5">
        <f t="shared" si="205"/>
        <v>2.9207139832030158E-4</v>
      </c>
      <c r="AG109" s="5">
        <f t="shared" si="205"/>
        <v>3.9722333993761022E-4</v>
      </c>
      <c r="AH109" s="5">
        <f t="shared" si="205"/>
        <v>4.8495216596418378E-4</v>
      </c>
      <c r="AI109" s="5">
        <f t="shared" si="205"/>
        <v>3.2102583005683464E-4</v>
      </c>
      <c r="AJ109" s="5">
        <f t="shared" si="205"/>
        <v>2.4378136666200785E-4</v>
      </c>
      <c r="AK109" s="5">
        <f t="shared" si="205"/>
        <v>3.2034088555420246E-4</v>
      </c>
      <c r="AL109" s="5">
        <f t="shared" si="205"/>
        <v>3.2557619146920594E-4</v>
      </c>
      <c r="AM109" s="5">
        <f t="shared" si="205"/>
        <v>5.4605045076176707E-4</v>
      </c>
      <c r="AN109" s="5">
        <f t="shared" si="205"/>
        <v>4.7426122514784082E-4</v>
      </c>
      <c r="AO109" s="5">
        <f t="shared" si="205"/>
        <v>4.2850301904349898E-4</v>
      </c>
      <c r="AP109" s="5">
        <f t="shared" si="205"/>
        <v>4.6274297836270089E-4</v>
      </c>
      <c r="AQ109" s="5">
        <f t="shared" si="205"/>
        <v>4.0991433421995151E-4</v>
      </c>
      <c r="AR109" s="5">
        <f t="shared" si="205"/>
        <v>5.3357771325108052E-4</v>
      </c>
      <c r="AS109" s="5">
        <f t="shared" si="205"/>
        <v>5.1150039035696086E-4</v>
      </c>
      <c r="AT109" s="5">
        <f t="shared" si="205"/>
        <v>4.7611997387173635E-4</v>
      </c>
      <c r="AU109" s="5">
        <f t="shared" si="205"/>
        <v>4.2249042465576598E-4</v>
      </c>
      <c r="AV109" s="5">
        <f t="shared" si="205"/>
        <v>2.9016026919476855E-4</v>
      </c>
      <c r="AW109" s="5">
        <f t="shared" si="205"/>
        <v>2.2782607866353555E-4</v>
      </c>
      <c r="AX109" s="5">
        <f t="shared" si="205"/>
        <v>4.2552785193335766E-4</v>
      </c>
      <c r="AY109" s="28">
        <f t="shared" si="205"/>
        <v>4.7384167356086162E-4</v>
      </c>
      <c r="BA109" s="13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20"/>
    </row>
    <row r="112" spans="1:104" x14ac:dyDescent="0.2">
      <c r="A112" s="26"/>
      <c r="B112" s="26"/>
      <c r="C112" s="26"/>
      <c r="D112" s="26"/>
      <c r="E112" s="26"/>
      <c r="F112" s="13"/>
      <c r="G112" s="19"/>
      <c r="J112" t="s">
        <v>0</v>
      </c>
      <c r="K112" t="s">
        <v>1</v>
      </c>
      <c r="L112" t="s">
        <v>2</v>
      </c>
      <c r="M112" t="s">
        <v>3</v>
      </c>
      <c r="N112" t="s">
        <v>4</v>
      </c>
      <c r="O112" t="s">
        <v>5</v>
      </c>
      <c r="P112" t="s">
        <v>6</v>
      </c>
      <c r="Q112" t="s">
        <v>7</v>
      </c>
      <c r="R112" t="s">
        <v>8</v>
      </c>
      <c r="S112" t="s">
        <v>9</v>
      </c>
      <c r="T112" t="s">
        <v>10</v>
      </c>
      <c r="U112" t="s">
        <v>11</v>
      </c>
      <c r="V112" t="s">
        <v>12</v>
      </c>
      <c r="W112" t="s">
        <v>13</v>
      </c>
      <c r="X112" t="s">
        <v>14</v>
      </c>
      <c r="Y112" t="s">
        <v>15</v>
      </c>
      <c r="Z112" t="s">
        <v>16</v>
      </c>
      <c r="AA112" t="s">
        <v>17</v>
      </c>
      <c r="AB112" t="s">
        <v>18</v>
      </c>
      <c r="AC112" t="s">
        <v>19</v>
      </c>
      <c r="AD112" t="s">
        <v>20</v>
      </c>
      <c r="AE112" t="s">
        <v>21</v>
      </c>
      <c r="AF112" t="s">
        <v>22</v>
      </c>
      <c r="AG112" t="s">
        <v>23</v>
      </c>
      <c r="AH112" t="s">
        <v>24</v>
      </c>
      <c r="AI112" t="s">
        <v>25</v>
      </c>
      <c r="AJ112" t="s">
        <v>26</v>
      </c>
      <c r="AK112" t="s">
        <v>27</v>
      </c>
      <c r="AL112" t="s">
        <v>28</v>
      </c>
      <c r="AM112" t="s">
        <v>29</v>
      </c>
      <c r="AN112" t="s">
        <v>30</v>
      </c>
      <c r="AO112" t="s">
        <v>31</v>
      </c>
      <c r="AP112" t="s">
        <v>32</v>
      </c>
      <c r="AQ112" t="s">
        <v>33</v>
      </c>
      <c r="AR112" t="s">
        <v>34</v>
      </c>
      <c r="AS112" t="s">
        <v>35</v>
      </c>
      <c r="AT112" t="s">
        <v>36</v>
      </c>
      <c r="AU112" t="s">
        <v>37</v>
      </c>
      <c r="AV112" t="s">
        <v>38</v>
      </c>
      <c r="AW112" t="s">
        <v>39</v>
      </c>
      <c r="AX112" t="s">
        <v>40</v>
      </c>
      <c r="AY112" t="s">
        <v>41</v>
      </c>
      <c r="AZ112" t="s">
        <v>42</v>
      </c>
      <c r="BA112" t="s">
        <v>43</v>
      </c>
      <c r="BB112" t="s">
        <v>44</v>
      </c>
      <c r="BC112" t="s">
        <v>45</v>
      </c>
      <c r="BD112" t="s">
        <v>46</v>
      </c>
      <c r="BE112" t="s">
        <v>47</v>
      </c>
      <c r="BF112" t="s">
        <v>48</v>
      </c>
      <c r="BG112" s="4" t="s">
        <v>49</v>
      </c>
      <c r="BH112" s="6" t="s">
        <v>50</v>
      </c>
    </row>
    <row r="113" spans="1:61" x14ac:dyDescent="0.2">
      <c r="A113" s="13"/>
      <c r="B113" s="13"/>
      <c r="C113" s="33"/>
      <c r="D113" s="33"/>
      <c r="E113" s="33"/>
      <c r="F113" s="13"/>
      <c r="G113" s="19"/>
      <c r="I113" t="s">
        <v>53</v>
      </c>
      <c r="J113">
        <f>INTERCEPT(CZ3:CZ54, $EX$3:$EX$54)</f>
        <v>-2.157267392611237E-3</v>
      </c>
      <c r="K113">
        <f>INTERCEPT(DA3:DA54, $EX$3:$EX$54)</f>
        <v>-4.5217884809752756E-4</v>
      </c>
      <c r="L113">
        <f t="shared" ref="L113:BH113" si="206">INTERCEPT(DB3:DB54, $EX$3:$EX$54)</f>
        <v>2.7082388646466138E-3</v>
      </c>
      <c r="M113">
        <f t="shared" si="206"/>
        <v>1.6283078147573537E-3</v>
      </c>
      <c r="N113">
        <f t="shared" si="206"/>
        <v>7.011098049842711E-3</v>
      </c>
      <c r="O113">
        <f t="shared" si="206"/>
        <v>2.1061096356257913E-3</v>
      </c>
      <c r="P113">
        <f t="shared" si="206"/>
        <v>7.0209871840738215E-3</v>
      </c>
      <c r="Q113">
        <f t="shared" si="206"/>
        <v>-8.9294483141672822E-4</v>
      </c>
      <c r="R113">
        <f t="shared" si="206"/>
        <v>-2.0173075470798401E-3</v>
      </c>
      <c r="S113">
        <f t="shared" si="206"/>
        <v>-1.6464494834123233E-3</v>
      </c>
      <c r="T113">
        <f t="shared" si="206"/>
        <v>9.885534752048892E-4</v>
      </c>
      <c r="U113">
        <f t="shared" si="206"/>
        <v>1.0317891796073784E-3</v>
      </c>
      <c r="V113">
        <f t="shared" si="206"/>
        <v>6.9776714221679332E-4</v>
      </c>
      <c r="W113">
        <f t="shared" si="206"/>
        <v>-2.2003142631441862E-3</v>
      </c>
      <c r="X113">
        <f t="shared" si="206"/>
        <v>-1.0969046107173976E-3</v>
      </c>
      <c r="Y113">
        <f t="shared" si="206"/>
        <v>-4.9177630929661076E-4</v>
      </c>
      <c r="Z113">
        <f t="shared" si="206"/>
        <v>-4.1254929981496815E-3</v>
      </c>
      <c r="AA113">
        <f t="shared" si="206"/>
        <v>2.2897660359996693E-3</v>
      </c>
      <c r="AB113">
        <f t="shared" si="206"/>
        <v>3.0650143103672992E-3</v>
      </c>
      <c r="AC113">
        <f t="shared" si="206"/>
        <v>-3.3786356275444917E-3</v>
      </c>
      <c r="AD113">
        <f t="shared" si="206"/>
        <v>-3.3548450270814767E-4</v>
      </c>
      <c r="AE113">
        <f t="shared" si="206"/>
        <v>3.5287502919481243E-3</v>
      </c>
      <c r="AF113">
        <f t="shared" si="206"/>
        <v>2.0146922972508891E-3</v>
      </c>
      <c r="AG113">
        <f t="shared" si="206"/>
        <v>-4.2840096047413361E-4</v>
      </c>
      <c r="AH113">
        <f t="shared" si="206"/>
        <v>5.0424813562676271E-3</v>
      </c>
      <c r="AI113">
        <f t="shared" si="206"/>
        <v>5.4636521508979292E-4</v>
      </c>
      <c r="AJ113">
        <f t="shared" si="206"/>
        <v>-2.5210198782971613E-3</v>
      </c>
      <c r="AK113">
        <f t="shared" si="206"/>
        <v>-3.4833142791725817E-4</v>
      </c>
      <c r="AL113">
        <f t="shared" si="206"/>
        <v>-1.3525501230089417E-3</v>
      </c>
      <c r="AM113">
        <f t="shared" si="206"/>
        <v>5.1837012449591747E-4</v>
      </c>
      <c r="AN113">
        <f t="shared" si="206"/>
        <v>3.7409854061174123E-3</v>
      </c>
      <c r="AO113">
        <f t="shared" si="206"/>
        <v>-3.8402197346432297E-3</v>
      </c>
      <c r="AP113">
        <f t="shared" si="206"/>
        <v>4.8803186872668491E-3</v>
      </c>
      <c r="AQ113">
        <f t="shared" si="206"/>
        <v>1.3876820078279528E-3</v>
      </c>
      <c r="AR113">
        <f t="shared" si="206"/>
        <v>-4.8789041370139166E-4</v>
      </c>
      <c r="AS113">
        <f t="shared" si="206"/>
        <v>4.9619838103799434E-4</v>
      </c>
      <c r="AT113">
        <f t="shared" si="206"/>
        <v>-7.5936982271227979E-4</v>
      </c>
      <c r="AU113">
        <f t="shared" si="206"/>
        <v>2.2305856067001894E-3</v>
      </c>
      <c r="AV113">
        <f t="shared" si="206"/>
        <v>4.5466995101102851E-3</v>
      </c>
      <c r="AW113">
        <f t="shared" si="206"/>
        <v>-3.9621794807689964E-3</v>
      </c>
      <c r="AX113">
        <f t="shared" si="206"/>
        <v>-3.8905852583054519E-4</v>
      </c>
      <c r="AY113">
        <f t="shared" si="206"/>
        <v>-5.1953993202846999E-4</v>
      </c>
      <c r="AZ113">
        <f t="shared" si="206"/>
        <v>-3.9198701093688833E-4</v>
      </c>
      <c r="BA113">
        <f t="shared" si="206"/>
        <v>-2.6651601335999217E-3</v>
      </c>
      <c r="BB113">
        <f t="shared" si="206"/>
        <v>1.5906272392283355E-3</v>
      </c>
      <c r="BC113">
        <f t="shared" si="206"/>
        <v>-4.5980571874836207E-3</v>
      </c>
      <c r="BD113">
        <f t="shared" si="206"/>
        <v>-2.7849234684564289E-3</v>
      </c>
      <c r="BE113">
        <f t="shared" si="206"/>
        <v>-7.4235163525479151E-4</v>
      </c>
      <c r="BF113">
        <f t="shared" si="206"/>
        <v>5.116956013129002E-3</v>
      </c>
      <c r="BG113">
        <f t="shared" si="206"/>
        <v>3.7591517684322038E-3</v>
      </c>
      <c r="BH113">
        <f t="shared" si="206"/>
        <v>0</v>
      </c>
    </row>
    <row r="114" spans="1:61" x14ac:dyDescent="0.2">
      <c r="A114" s="13"/>
      <c r="B114" s="13"/>
      <c r="C114" s="33"/>
      <c r="D114" s="33"/>
      <c r="E114" s="33"/>
      <c r="F114" s="13"/>
      <c r="G114" s="19"/>
      <c r="I114" t="s">
        <v>54</v>
      </c>
      <c r="J114">
        <f>SLOPE(CZ3:CZ54, $EX$3:$EX$54)</f>
        <v>0.89597136395470955</v>
      </c>
      <c r="K114">
        <f t="shared" ref="K114:BH114" si="207">SLOPE(DA3:DA54, $EX$3:$EX$54)</f>
        <v>0.33797994301926215</v>
      </c>
      <c r="L114">
        <f t="shared" si="207"/>
        <v>0.69060836430767536</v>
      </c>
      <c r="M114">
        <f t="shared" si="207"/>
        <v>1.1815262829667508</v>
      </c>
      <c r="N114">
        <f t="shared" si="207"/>
        <v>1.3707393811934929</v>
      </c>
      <c r="O114">
        <f t="shared" si="207"/>
        <v>1.0247129987705104</v>
      </c>
      <c r="P114">
        <f t="shared" si="207"/>
        <v>1.2924354434072445</v>
      </c>
      <c r="Q114">
        <f t="shared" si="207"/>
        <v>1.2114776335121595</v>
      </c>
      <c r="R114">
        <f t="shared" si="207"/>
        <v>1.1366347495763001</v>
      </c>
      <c r="S114">
        <f t="shared" si="207"/>
        <v>0.93777754124675117</v>
      </c>
      <c r="T114">
        <f t="shared" si="207"/>
        <v>0.89851010541243781</v>
      </c>
      <c r="U114">
        <f t="shared" si="207"/>
        <v>0.91727582432491883</v>
      </c>
      <c r="V114">
        <f t="shared" si="207"/>
        <v>0.98021519688139447</v>
      </c>
      <c r="W114">
        <f t="shared" si="207"/>
        <v>1.1548554596090659</v>
      </c>
      <c r="X114">
        <f t="shared" si="207"/>
        <v>0.72017317218292076</v>
      </c>
      <c r="Y114">
        <f t="shared" si="207"/>
        <v>0.87224478871603051</v>
      </c>
      <c r="Z114">
        <f t="shared" si="207"/>
        <v>1.4155270808360325</v>
      </c>
      <c r="AA114">
        <f t="shared" si="207"/>
        <v>1.2791297480883037</v>
      </c>
      <c r="AB114">
        <f t="shared" si="207"/>
        <v>1.0041175902845458</v>
      </c>
      <c r="AC114">
        <f t="shared" si="207"/>
        <v>0.89189947996263563</v>
      </c>
      <c r="AD114">
        <f t="shared" si="207"/>
        <v>0.6188725512344313</v>
      </c>
      <c r="AE114">
        <f t="shared" si="207"/>
        <v>1.1309020363186857</v>
      </c>
      <c r="AF114">
        <f t="shared" si="207"/>
        <v>0.95636228692990177</v>
      </c>
      <c r="AG114">
        <f t="shared" si="207"/>
        <v>0.75254842318144199</v>
      </c>
      <c r="AH114">
        <f t="shared" si="207"/>
        <v>0.80372537975820735</v>
      </c>
      <c r="AI114">
        <f t="shared" si="207"/>
        <v>0.77815310316914099</v>
      </c>
      <c r="AJ114">
        <f t="shared" si="207"/>
        <v>1.0676647555366283</v>
      </c>
      <c r="AK114">
        <f t="shared" si="207"/>
        <v>1.0441733651225269</v>
      </c>
      <c r="AL114">
        <f t="shared" si="207"/>
        <v>0.90607498596523905</v>
      </c>
      <c r="AM114">
        <f t="shared" si="207"/>
        <v>1.0312375143529078</v>
      </c>
      <c r="AN114">
        <f t="shared" si="207"/>
        <v>0.71835015459896556</v>
      </c>
      <c r="AO114">
        <f t="shared" si="207"/>
        <v>0.97697155317335882</v>
      </c>
      <c r="AP114">
        <f t="shared" si="207"/>
        <v>1.1927407661171872</v>
      </c>
      <c r="AQ114">
        <f t="shared" si="207"/>
        <v>0.7895636340217399</v>
      </c>
      <c r="AR114">
        <f t="shared" si="207"/>
        <v>0.59958073072925067</v>
      </c>
      <c r="AS114">
        <f t="shared" si="207"/>
        <v>0.78787901172668739</v>
      </c>
      <c r="AT114">
        <f t="shared" si="207"/>
        <v>0.80075525649096024</v>
      </c>
      <c r="AU114">
        <f t="shared" si="207"/>
        <v>1.3430121127210866</v>
      </c>
      <c r="AV114">
        <f t="shared" si="207"/>
        <v>1.1664463770315219</v>
      </c>
      <c r="AW114">
        <f t="shared" si="207"/>
        <v>1.0539039828831642</v>
      </c>
      <c r="AX114">
        <f t="shared" si="207"/>
        <v>1.138117227356481</v>
      </c>
      <c r="AY114">
        <f t="shared" si="207"/>
        <v>1.008185077527896</v>
      </c>
      <c r="AZ114">
        <f t="shared" si="207"/>
        <v>1.3123353913077553</v>
      </c>
      <c r="BA114">
        <f t="shared" si="207"/>
        <v>1.2580361740433177</v>
      </c>
      <c r="BB114">
        <f t="shared" si="207"/>
        <v>1.1710179730208925</v>
      </c>
      <c r="BC114">
        <f t="shared" si="207"/>
        <v>1.0391159956553555</v>
      </c>
      <c r="BD114">
        <f t="shared" si="207"/>
        <v>0.71364972891305267</v>
      </c>
      <c r="BE114">
        <f t="shared" si="207"/>
        <v>0.560338669828086</v>
      </c>
      <c r="BF114">
        <f t="shared" si="207"/>
        <v>1.046586553768849</v>
      </c>
      <c r="BG114">
        <f t="shared" si="207"/>
        <v>1.1654144891126705</v>
      </c>
      <c r="BH114">
        <f t="shared" si="207"/>
        <v>1</v>
      </c>
    </row>
    <row r="115" spans="1:61" x14ac:dyDescent="0.2">
      <c r="A115" s="13"/>
      <c r="B115" s="13"/>
      <c r="C115" s="33"/>
      <c r="D115" s="33"/>
      <c r="E115" s="33"/>
      <c r="F115" s="13"/>
      <c r="G115" s="19"/>
    </row>
    <row r="116" spans="1:61" x14ac:dyDescent="0.2">
      <c r="A116" s="13"/>
      <c r="B116" s="26"/>
      <c r="C116" s="26"/>
      <c r="D116" s="26"/>
      <c r="E116" s="26"/>
      <c r="F116" s="13"/>
      <c r="G116" s="19"/>
      <c r="I116" t="s">
        <v>68</v>
      </c>
      <c r="J116" s="30">
        <f>J$113/GX$56</f>
        <v>-5.7023458968759897</v>
      </c>
      <c r="K116" s="30">
        <f>K$113/GY$56</f>
        <v>-0.50175005244728887</v>
      </c>
      <c r="L116" s="30">
        <f>L$113/GZ$56</f>
        <v>2.9729141363479368</v>
      </c>
      <c r="M116" s="30">
        <f>M$113/HA$56</f>
        <v>12.86708068498581</v>
      </c>
      <c r="N116" s="30">
        <f>N$113/HB$56</f>
        <v>11.228197835215369</v>
      </c>
      <c r="O116" s="30">
        <f>O$113/HC$56</f>
        <v>19.111240932828053</v>
      </c>
      <c r="P116" s="30">
        <f>P$113/HD$56</f>
        <v>9.5209481848180157</v>
      </c>
      <c r="Q116" s="30">
        <f>Q$113/HE$56</f>
        <v>-4.6311850282424318</v>
      </c>
      <c r="R116" s="30">
        <f>R$113/HF$56</f>
        <v>-4.1144611804276003</v>
      </c>
      <c r="S116" s="30">
        <f>S$113/HG$56</f>
        <v>-4.0734499047101522</v>
      </c>
      <c r="T116" s="30">
        <f>T$113/HH$56</f>
        <v>3.2585266376531195</v>
      </c>
      <c r="U116" s="30">
        <f>U$113/HI$56</f>
        <v>4.1998513414677436</v>
      </c>
      <c r="V116" s="30">
        <f>V$113/HJ$56</f>
        <v>1.2432129928104023</v>
      </c>
      <c r="W116" s="30">
        <f>W$113/HK$56</f>
        <v>-5.6079980895082109</v>
      </c>
      <c r="X116" s="30">
        <f>X$113/HL$56</f>
        <v>-1.9977427077825871</v>
      </c>
      <c r="Y116" s="30">
        <f>Y$113/HM$56</f>
        <v>-1.5126736797154794</v>
      </c>
      <c r="Z116" s="30">
        <f>Z$113/HN$56</f>
        <v>-3.3875063156645515</v>
      </c>
      <c r="AA116" s="30">
        <f>AA$113/HO$56</f>
        <v>11.309176415680627</v>
      </c>
      <c r="AB116" s="30">
        <f>AB$113/HP$56</f>
        <v>10.711790651820598</v>
      </c>
      <c r="AC116" s="30">
        <f>AC$113/HQ$56</f>
        <v>-12.519121996385348</v>
      </c>
      <c r="AD116" s="30">
        <f>AD$113/HR$56</f>
        <v>-0.69475372085977516</v>
      </c>
      <c r="AE116" s="30">
        <f>AE$113/HS$56</f>
        <v>10.008769745319769</v>
      </c>
      <c r="AF116" s="30">
        <f>AF$113/HT$56</f>
        <v>4.4533400020495622</v>
      </c>
      <c r="AG116" s="30">
        <f>AG$113/HU$56</f>
        <v>-1.3216764343377378</v>
      </c>
      <c r="AH116" s="30">
        <f>AH$113/HV$56</f>
        <v>4.2951544938451116</v>
      </c>
      <c r="AI116" s="30">
        <f>AI$113/HW$56</f>
        <v>2.341054967875146</v>
      </c>
      <c r="AJ116" s="30">
        <f>AJ$113/HX$56</f>
        <v>-4.014891677281299</v>
      </c>
      <c r="AK116" s="30">
        <f>AK$113/HY$56</f>
        <v>-0.47348492323015495</v>
      </c>
      <c r="AL116" s="30">
        <f>AL$113/HZ$56</f>
        <v>-3.7483862065731017</v>
      </c>
      <c r="AM116" s="30">
        <f>AM$113/IA$56</f>
        <v>1.6757826229638182</v>
      </c>
      <c r="AN116" s="30">
        <f>AN$113/IB$56</f>
        <v>6.3894285474243837</v>
      </c>
      <c r="AO116" s="30">
        <f>AO$113/IC$56</f>
        <v>-8.1436621923706287</v>
      </c>
      <c r="AP116" s="30">
        <f>AP$113/ID$56</f>
        <v>12.177420244102914</v>
      </c>
      <c r="AQ116" s="30">
        <f>AQ$113/IE$56</f>
        <v>5.1439232311176566</v>
      </c>
      <c r="AR116" s="30">
        <f>AR$113/IF$56</f>
        <v>-0.27648775782614254</v>
      </c>
      <c r="AS116" s="30">
        <f>AS$113/IG$56</f>
        <v>2.6097495943150224</v>
      </c>
      <c r="AT116" s="30">
        <f>AT$113/IH$56</f>
        <v>-3.4099575694803339</v>
      </c>
      <c r="AU116" s="30">
        <f>AU$113/II$56</f>
        <v>8.1694576058404103</v>
      </c>
      <c r="AV116" s="30">
        <f>AV$113/IJ$56</f>
        <v>15.485016591556025</v>
      </c>
      <c r="AW116" s="30">
        <f>AW$113/IK$56</f>
        <v>-10.704443994983857</v>
      </c>
      <c r="AX116" s="30">
        <f>AX$113/IL$56</f>
        <v>-1.0028947278963252</v>
      </c>
      <c r="AY116" s="30">
        <f>AY$113/IM$56</f>
        <v>-2.2027726944649557</v>
      </c>
      <c r="AZ116" s="30">
        <f>AZ$113/IN$56</f>
        <v>-1.8835880085781764</v>
      </c>
      <c r="BA116" s="30">
        <f>BA$113/IO$56</f>
        <v>-11.708854194816766</v>
      </c>
      <c r="BB116" s="30">
        <f>BB$113/IP$56</f>
        <v>8.1093965371574281</v>
      </c>
      <c r="BC116" s="30">
        <f>BC$113/IQ$56</f>
        <v>-14.802176319252649</v>
      </c>
      <c r="BD116" s="30">
        <f>BD$113/IR$56</f>
        <v>-8.6542236269579416</v>
      </c>
      <c r="BE116" s="30">
        <f>BE$113/IS$56</f>
        <v>-1.7042686756366652</v>
      </c>
      <c r="BF116" s="30">
        <f>BF$113/IT$56</f>
        <v>8.3892194936522522</v>
      </c>
      <c r="BG116" s="30">
        <f>BG$113/IU$56</f>
        <v>5.1229679971666684</v>
      </c>
      <c r="BH116" s="30"/>
    </row>
    <row r="117" spans="1:61" x14ac:dyDescent="0.2">
      <c r="A117" s="13"/>
      <c r="B117" s="33"/>
      <c r="C117" s="33"/>
      <c r="D117" s="33"/>
      <c r="E117" s="33"/>
      <c r="F117" s="33"/>
      <c r="G117" s="34"/>
      <c r="I117" s="2"/>
      <c r="J117" s="2">
        <v>-0.10383970141587726</v>
      </c>
      <c r="K117" s="2">
        <v>-7.3927134261836933E-2</v>
      </c>
      <c r="L117" s="2">
        <v>6.6416096322686564E-3</v>
      </c>
      <c r="M117" s="2">
        <v>0.30238197406529949</v>
      </c>
      <c r="N117" s="2">
        <v>0.1942317593212301</v>
      </c>
      <c r="O117" s="2">
        <v>0.27325273664402266</v>
      </c>
      <c r="P117" s="2">
        <v>0.15418189529776133</v>
      </c>
      <c r="Q117" s="2">
        <v>3.7256581464523542E-2</v>
      </c>
      <c r="R117" s="2">
        <v>-2.7351642837005148E-2</v>
      </c>
      <c r="S117" s="2">
        <v>-7.1179435045946607E-2</v>
      </c>
      <c r="T117" s="2">
        <v>1.6283175367647583E-2</v>
      </c>
      <c r="U117" s="2">
        <v>3.1693941836111718E-2</v>
      </c>
      <c r="V117" s="2">
        <v>8.9830270274787079E-3</v>
      </c>
      <c r="W117" s="2">
        <v>-4.2147381157952982E-2</v>
      </c>
      <c r="X117" s="2">
        <v>-6.8986287794990178E-2</v>
      </c>
      <c r="Y117" s="2">
        <v>-5.6263557050903225E-2</v>
      </c>
      <c r="Z117" s="2">
        <v>-1.5545563613843036E-2</v>
      </c>
      <c r="AA117" s="2">
        <v>0.27399345308953882</v>
      </c>
      <c r="AB117" s="2">
        <v>0.14804938836308959</v>
      </c>
      <c r="AC117" s="2">
        <v>-0.19993443923311116</v>
      </c>
      <c r="AD117" s="2">
        <v>-7.3107089809076237E-2</v>
      </c>
      <c r="AE117" s="2">
        <v>0.16893585681780182</v>
      </c>
      <c r="AF117" s="2">
        <v>5.6964422323114883E-2</v>
      </c>
      <c r="AG117" s="2">
        <v>-8.7041200282914385E-2</v>
      </c>
      <c r="AH117" s="2">
        <v>4.441057195872293E-2</v>
      </c>
      <c r="AI117" s="2">
        <v>-5.1195726690860151E-2</v>
      </c>
      <c r="AJ117" s="2">
        <v>-4.3408278719267758E-2</v>
      </c>
      <c r="AK117" s="2">
        <v>-7.8752231382872486E-3</v>
      </c>
      <c r="AL117" s="2">
        <v>-6.4233994555773347E-2</v>
      </c>
      <c r="AM117" s="2">
        <v>3.3971418065652854E-2</v>
      </c>
      <c r="AN117" s="2">
        <v>3.9092985730545177E-2</v>
      </c>
      <c r="AO117" s="2">
        <v>-0.10634194976172666</v>
      </c>
      <c r="AP117" s="2">
        <v>0.2071051553381951</v>
      </c>
      <c r="AQ117" s="2">
        <v>-1.9386868975101012E-3</v>
      </c>
      <c r="AR117" s="2">
        <v>-2.6325265785477017E-2</v>
      </c>
      <c r="AS117" s="2">
        <v>-5.5058768076190839E-2</v>
      </c>
      <c r="AT117" s="2">
        <v>-0.13233289540910978</v>
      </c>
      <c r="AU117" s="2">
        <v>0.21838751417061408</v>
      </c>
      <c r="AV117" s="2">
        <v>0.2617118004789401</v>
      </c>
      <c r="AW117" s="2">
        <v>-0.12688086332043291</v>
      </c>
      <c r="AX117" s="2">
        <v>1.3632905445426755E-2</v>
      </c>
      <c r="AY117" s="2">
        <v>-2.096555146558261E-2</v>
      </c>
      <c r="AZ117" s="2">
        <v>9.7283770596625643E-2</v>
      </c>
      <c r="BA117" s="2">
        <v>-5.0058781855180534E-2</v>
      </c>
      <c r="BB117" s="2">
        <v>0.18661487172989127</v>
      </c>
      <c r="BC117" s="2">
        <v>-0.19518075241045335</v>
      </c>
      <c r="BD117" s="2">
        <v>-0.18451706497056686</v>
      </c>
      <c r="BE117" s="2">
        <v>-0.10343884199510502</v>
      </c>
      <c r="BF117" s="2">
        <v>0.1243995649811899</v>
      </c>
      <c r="BG117" s="2">
        <v>8.9615697809288533E-2</v>
      </c>
      <c r="BI117" s="3">
        <f>SUM(J117:BG117)</f>
        <v>0.99999999999999967</v>
      </c>
    </row>
    <row r="118" spans="1:61" x14ac:dyDescent="0.2">
      <c r="A118" s="13"/>
      <c r="B118" s="33"/>
      <c r="C118" s="33"/>
      <c r="D118" s="33"/>
      <c r="E118" s="33"/>
      <c r="F118" s="33"/>
      <c r="G118" s="3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I118" s="3"/>
    </row>
    <row r="119" spans="1:61" x14ac:dyDescent="0.2">
      <c r="A119" s="4"/>
      <c r="B119" s="9"/>
      <c r="C119" s="9"/>
      <c r="D119" s="9"/>
      <c r="E119" s="9"/>
      <c r="F119" s="9"/>
      <c r="G119" s="14"/>
      <c r="I119" s="2" t="s">
        <v>59</v>
      </c>
      <c r="J119" s="3">
        <f>J114^2*$J$120+GX56</f>
        <v>6.5837845684115078E-4</v>
      </c>
      <c r="K119" s="3">
        <f>K114^2*$J$120+GY56</f>
        <v>9.4105577174429661E-4</v>
      </c>
      <c r="L119" s="3">
        <f>L114^2*$J$120+GZ56</f>
        <v>1.0773645009068847E-3</v>
      </c>
      <c r="M119" s="3">
        <f>M114^2*$J$120+HA56</f>
        <v>6.1358225963846383E-4</v>
      </c>
      <c r="N119" s="3">
        <f>N114^2*$J$120+HB56</f>
        <v>1.2799331768819095E-3</v>
      </c>
      <c r="O119" s="3">
        <f>O114^2*$J$120+HC56</f>
        <v>4.7653640095942403E-4</v>
      </c>
      <c r="P119" s="3">
        <f>P114^2*$J$120+HD56</f>
        <v>1.320185758943999E-3</v>
      </c>
      <c r="Q119" s="3">
        <f>Q114^2*$J$120+HE56</f>
        <v>7.0485052655305433E-4</v>
      </c>
      <c r="R119" s="3">
        <f>R114^2*$J$120+HF56</f>
        <v>9.4102463456762235E-4</v>
      </c>
      <c r="S119" s="3">
        <f>S114^2*$J$120+HG56</f>
        <v>7.1100225048815156E-4</v>
      </c>
      <c r="T119" s="3">
        <f>T114^2*$J$120+HH56</f>
        <v>5.8502995244158148E-4</v>
      </c>
      <c r="U119" s="3">
        <f>U114^2*$J$120+HI56</f>
        <v>5.3921618714642858E-4</v>
      </c>
      <c r="V119" s="3">
        <f>V114^2*$J$120+HJ56</f>
        <v>8.9646984673691138E-4</v>
      </c>
      <c r="W119" s="3">
        <f>W114^2*$J$120+HK56</f>
        <v>8.5764714650856939E-4</v>
      </c>
      <c r="X119" s="3">
        <f>X114^2*$J$120+HL56</f>
        <v>7.300168960020744E-4</v>
      </c>
      <c r="Y119" s="3">
        <f>Y114^2*$J$120+HM56</f>
        <v>5.9053353301014629E-4</v>
      </c>
      <c r="Z119" s="3">
        <f>Z114^2*$J$120+HN56</f>
        <v>1.9169063293539529E-3</v>
      </c>
      <c r="AA119" s="3">
        <f>AA114^2*$J$120+HO56</f>
        <v>7.7329295522510981E-4</v>
      </c>
      <c r="AB119" s="3">
        <f>AB114^2*$J$120+HP56</f>
        <v>6.3789068657872064E-4</v>
      </c>
      <c r="AC119" s="3">
        <f>AC114^2*$J$120+HQ56</f>
        <v>5.4740436744862408E-4</v>
      </c>
      <c r="AD119" s="3">
        <f>AD114^2*$J$120+HR56</f>
        <v>6.1650367480675476E-4</v>
      </c>
      <c r="AE119" s="3">
        <f>AE114^2*$J$120+HS56</f>
        <v>7.9875847485745479E-4</v>
      </c>
      <c r="AF119" s="3">
        <f>AF114^2*$J$120+HT56</f>
        <v>7.7149331231105706E-4</v>
      </c>
      <c r="AG119" s="3">
        <f>AG114^2*$J$120+HU56</f>
        <v>5.2171377053983098E-4</v>
      </c>
      <c r="AH119" s="3">
        <f>AH114^2*$J$120+HV56</f>
        <v>1.399358697266427E-3</v>
      </c>
      <c r="AI119" s="3">
        <f>AI114^2*$J$120+HW56</f>
        <v>4.4463701849305399E-4</v>
      </c>
      <c r="AJ119" s="3">
        <f>AJ114^2*$J$120+HX56</f>
        <v>1.0256050585931121E-3</v>
      </c>
      <c r="AK119" s="3">
        <f>AK114^2*$J$120+HY56</f>
        <v>1.1160558377491215E-3</v>
      </c>
      <c r="AL119" s="3">
        <f>AL114^2*$J$120+HZ56</f>
        <v>6.4725358110432696E-4</v>
      </c>
      <c r="AM119" s="3">
        <f>AM114^2*$J$120+IA56</f>
        <v>6.8034377424797739E-4</v>
      </c>
      <c r="AN119" s="3">
        <f>AN114^2*$J$120+IB56</f>
        <v>7.6552605479241376E-4</v>
      </c>
      <c r="AO119" s="3">
        <f>AO114^2*$J$120+IC56</f>
        <v>8.045532005686363E-4</v>
      </c>
      <c r="AP119" s="3">
        <f>AP114^2*$J$120+ID56</f>
        <v>8.9709103667591137E-4</v>
      </c>
      <c r="AQ119" s="3">
        <f>AQ114^2*$J$120+IE56</f>
        <v>4.8726484494632499E-4</v>
      </c>
      <c r="AR119" s="3">
        <f>AR114^2*$J$120+IF56</f>
        <v>1.8900206990663947E-3</v>
      </c>
      <c r="AS119" s="3">
        <f>AS114^2*$J$120+IG56</f>
        <v>4.0669916958045434E-4</v>
      </c>
      <c r="AT119" s="3">
        <f>AT114^2*$J$120+IH56</f>
        <v>4.4639497942144718E-4</v>
      </c>
      <c r="AU119" s="3">
        <f>AU114^2*$J$120+II56</f>
        <v>9.02302751094727E-4</v>
      </c>
      <c r="AV119" s="3">
        <f>AV114^2*$J$120+IJ56</f>
        <v>7.6830043388072613E-4</v>
      </c>
      <c r="AW119" s="3">
        <f>AW114^2*$J$120+IK56</f>
        <v>7.5764592622252786E-4</v>
      </c>
      <c r="AX119" s="3">
        <f>AX114^2*$J$120+IL56</f>
        <v>8.3983980354817287E-4</v>
      </c>
      <c r="AY119" s="3">
        <f>AY114^2*$J$120+IM56</f>
        <v>5.9046887555656347E-4</v>
      </c>
      <c r="AZ119" s="3">
        <f>AZ114^2*$J$120+IN56</f>
        <v>8.0895108139197836E-4</v>
      </c>
      <c r="BA119" s="3">
        <f>BA114^2*$J$120+IO56</f>
        <v>7.7977125487218516E-4</v>
      </c>
      <c r="BB119" s="3">
        <f>BB114^2*$J$120+IP56</f>
        <v>6.7455541923422012E-4</v>
      </c>
      <c r="BC119" s="3">
        <f>BC114^2*$J$120+IQ56</f>
        <v>6.8733808328567427E-4</v>
      </c>
      <c r="BD119" s="3">
        <f>BD114^2*$J$120+IR56</f>
        <v>4.9948101608000015E-4</v>
      </c>
      <c r="BE119" s="3">
        <f>BE114^2*$J$120+IS56</f>
        <v>5.4512391011398733E-4</v>
      </c>
      <c r="BF119" s="3">
        <f>BF114^2*$J$120+IT56</f>
        <v>9.920844304937709E-4</v>
      </c>
      <c r="BG119" s="3">
        <f>BG114^2*$J$120+IU56</f>
        <v>1.2076256383467547E-3</v>
      </c>
    </row>
    <row r="120" spans="1:61" x14ac:dyDescent="0.2">
      <c r="A120" s="4"/>
      <c r="B120" s="9"/>
      <c r="C120" s="9"/>
      <c r="D120" s="9"/>
      <c r="E120" s="9"/>
      <c r="F120" s="9"/>
      <c r="G120" s="14"/>
      <c r="I120" s="2" t="s">
        <v>63</v>
      </c>
      <c r="J120">
        <f>_xlfn.VAR.P(EX3:EX54)</f>
        <v>3.4887707066388689E-4</v>
      </c>
    </row>
    <row r="121" spans="1:61" x14ac:dyDescent="0.2">
      <c r="A121" s="4"/>
      <c r="B121" s="9"/>
      <c r="C121" s="9"/>
      <c r="D121" s="9"/>
      <c r="E121" s="9"/>
      <c r="F121" s="9"/>
      <c r="G121" s="14"/>
      <c r="I121" s="2"/>
    </row>
    <row r="122" spans="1:61" x14ac:dyDescent="0.2">
      <c r="A122" s="4"/>
      <c r="B122" s="9"/>
      <c r="C122" s="9"/>
      <c r="D122" s="9"/>
      <c r="E122" s="9"/>
      <c r="F122" s="9"/>
      <c r="G122" s="14"/>
      <c r="I122" s="2" t="s">
        <v>64</v>
      </c>
      <c r="J122">
        <f t="array" ref="J122">MMULT(J113:BG113,TRANSPOSE(J117:BG117))</f>
        <v>1.3871672460850944E-2</v>
      </c>
    </row>
    <row r="123" spans="1:61" ht="18" x14ac:dyDescent="0.2">
      <c r="A123" s="4"/>
      <c r="B123" s="9"/>
      <c r="C123" s="9"/>
      <c r="D123" s="9"/>
      <c r="E123" s="9"/>
      <c r="F123" s="9"/>
      <c r="G123" s="14"/>
      <c r="I123" s="2" t="s">
        <v>65</v>
      </c>
      <c r="J123">
        <f t="array" ref="J123">MMULT(J114:BG114,TRANSPOSE(J117:BG117))</f>
        <v>1.7826112353829988</v>
      </c>
      <c r="S123" s="35"/>
      <c r="X123" s="37"/>
    </row>
    <row r="124" spans="1:61" x14ac:dyDescent="0.2">
      <c r="A124" s="4"/>
      <c r="B124" s="9"/>
      <c r="C124" s="9"/>
      <c r="D124" s="9"/>
      <c r="E124" s="9"/>
      <c r="F124" s="9"/>
      <c r="G124" s="14"/>
      <c r="I124" s="2" t="s">
        <v>67</v>
      </c>
      <c r="J124">
        <f t="array" ref="J124">MMULT(GX56:IU56, TRANSPOSE(J117:BG117))</f>
        <v>2.3550692240994808E-4</v>
      </c>
    </row>
    <row r="125" spans="1:61" ht="18" x14ac:dyDescent="0.2">
      <c r="A125" s="4"/>
      <c r="B125" s="9"/>
      <c r="C125" s="9"/>
      <c r="D125" s="9"/>
      <c r="E125" s="9"/>
      <c r="F125" s="9"/>
      <c r="G125" s="14"/>
      <c r="I125" s="2"/>
      <c r="L125" t="s">
        <v>66</v>
      </c>
      <c r="AE125" s="37"/>
    </row>
    <row r="126" spans="1:61" x14ac:dyDescent="0.2">
      <c r="A126" s="4"/>
      <c r="B126" s="9"/>
      <c r="C126" s="9"/>
      <c r="D126" s="9"/>
      <c r="E126" s="9"/>
      <c r="F126" s="9"/>
      <c r="G126" s="14"/>
      <c r="I126" s="2" t="s">
        <v>60</v>
      </c>
      <c r="J126">
        <f>J122+J123*EX56</f>
        <v>1.2550806794520574E-2</v>
      </c>
      <c r="L126" s="31">
        <f>J126*52</f>
        <v>0.6526419533150698</v>
      </c>
    </row>
    <row r="127" spans="1:61" x14ac:dyDescent="0.2">
      <c r="A127" s="4"/>
      <c r="B127" s="9"/>
      <c r="C127" s="9"/>
      <c r="D127" s="9"/>
      <c r="E127" s="9"/>
      <c r="F127" s="9"/>
      <c r="G127" s="14"/>
      <c r="I127" s="2" t="s">
        <v>61</v>
      </c>
      <c r="J127" s="32">
        <f>SQRT(J123^2*J120+J124)</f>
        <v>3.666244089631282E-2</v>
      </c>
      <c r="L127" s="31">
        <f>J127*SQRT(52)</f>
        <v>0.26437662107064763</v>
      </c>
    </row>
    <row r="128" spans="1:61" x14ac:dyDescent="0.2">
      <c r="A128" s="4"/>
      <c r="B128" s="9"/>
      <c r="C128" s="9"/>
      <c r="D128" s="9"/>
      <c r="E128" s="9"/>
      <c r="F128" s="9"/>
      <c r="G128" s="14"/>
      <c r="I128" s="2"/>
    </row>
    <row r="129" spans="1:39" x14ac:dyDescent="0.2">
      <c r="A129" s="4"/>
      <c r="B129" s="9"/>
      <c r="C129" s="9"/>
      <c r="D129" s="9"/>
      <c r="E129" s="9"/>
      <c r="F129" s="9"/>
      <c r="G129" s="14"/>
      <c r="I129" s="2" t="s">
        <v>62</v>
      </c>
      <c r="J129">
        <f>J126/J127</f>
        <v>0.34233418418637862</v>
      </c>
      <c r="L129" s="36">
        <f>L126/L127</f>
        <v>2.4686069088562435</v>
      </c>
    </row>
    <row r="130" spans="1:39" x14ac:dyDescent="0.2">
      <c r="A130" s="4"/>
      <c r="B130" s="9"/>
      <c r="C130" s="9"/>
      <c r="D130" s="9"/>
      <c r="E130" s="9"/>
      <c r="F130" s="9"/>
      <c r="G130" s="14"/>
      <c r="I130" s="2"/>
    </row>
    <row r="131" spans="1:39" ht="18" x14ac:dyDescent="0.2">
      <c r="A131" s="4"/>
      <c r="B131" s="9"/>
      <c r="C131" s="9"/>
      <c r="D131" s="9"/>
      <c r="E131" s="9"/>
      <c r="F131" s="9"/>
      <c r="G131" s="14"/>
      <c r="I131" s="2" t="s">
        <v>69</v>
      </c>
      <c r="J131" s="2">
        <f>(J122/J124)/(EX56/J120)</f>
        <v>-27.732917742667691</v>
      </c>
      <c r="O131" s="37"/>
      <c r="AM131" s="37"/>
    </row>
    <row r="132" spans="1:39" x14ac:dyDescent="0.2">
      <c r="A132" s="4"/>
      <c r="B132" s="9"/>
      <c r="C132" s="9"/>
      <c r="D132" s="9"/>
      <c r="E132" s="9"/>
      <c r="F132" s="9"/>
      <c r="G132" s="14"/>
      <c r="I132" s="2"/>
      <c r="J132" s="2">
        <f>J131/(1+(1-J123)*J131)</f>
        <v>-1.2214941915495303</v>
      </c>
    </row>
    <row r="133" spans="1:39" ht="18" x14ac:dyDescent="0.2">
      <c r="A133" s="4"/>
      <c r="B133" s="9"/>
      <c r="C133" s="9"/>
      <c r="D133" s="9"/>
      <c r="E133" s="9"/>
      <c r="F133" s="9"/>
      <c r="G133" s="14"/>
      <c r="I133" s="2"/>
      <c r="Y133" s="37"/>
      <c r="AK133" s="37"/>
    </row>
    <row r="134" spans="1:39" ht="18" x14ac:dyDescent="0.2">
      <c r="A134" s="4"/>
      <c r="B134" s="9"/>
      <c r="C134" s="9"/>
      <c r="D134" s="9"/>
      <c r="E134" s="9"/>
      <c r="F134" s="9"/>
      <c r="G134" s="14"/>
      <c r="I134" s="2" t="s">
        <v>70</v>
      </c>
      <c r="J134" s="14">
        <f>((1-J132)+J132*J123)*EX56+J132*J122</f>
        <v>-1.697680340791699E-2</v>
      </c>
      <c r="L134" s="2">
        <f>J134*52</f>
        <v>-0.88279377721168351</v>
      </c>
      <c r="AD134" s="37"/>
      <c r="AK134" s="39"/>
    </row>
    <row r="135" spans="1:39" ht="18" x14ac:dyDescent="0.2">
      <c r="A135" s="4"/>
      <c r="B135" s="9"/>
      <c r="C135" s="9"/>
      <c r="D135" s="9"/>
      <c r="E135" s="9"/>
      <c r="F135" s="9"/>
      <c r="G135" s="14"/>
      <c r="I135" s="2" t="s">
        <v>71</v>
      </c>
      <c r="J135">
        <f>SQRT(((1-J132)+J132*J123)*_xlfn.VAR.P(EX3:EX54)+((J132)^2*J124))</f>
        <v>1.9150820086081578E-2</v>
      </c>
      <c r="L135">
        <f>SQRT(52)*J135</f>
        <v>0.13809852757510563</v>
      </c>
      <c r="AB135" s="38"/>
    </row>
    <row r="136" spans="1:39" x14ac:dyDescent="0.2">
      <c r="A136" s="4"/>
      <c r="B136" s="9"/>
      <c r="C136" s="9"/>
      <c r="D136" s="9"/>
      <c r="E136" s="9"/>
      <c r="F136" s="9"/>
      <c r="G136" s="14"/>
      <c r="I136" s="2"/>
    </row>
    <row r="137" spans="1:39" x14ac:dyDescent="0.2">
      <c r="A137" s="4"/>
      <c r="B137" s="9"/>
      <c r="C137" s="9"/>
      <c r="D137" s="9"/>
      <c r="E137" s="9"/>
      <c r="F137" s="9"/>
      <c r="G137" s="14"/>
      <c r="I137" s="2" t="s">
        <v>74</v>
      </c>
      <c r="L137">
        <f>L134/L135</f>
        <v>-6.3924923220602139</v>
      </c>
    </row>
    <row r="138" spans="1:39" x14ac:dyDescent="0.2">
      <c r="A138" s="4"/>
      <c r="B138" s="9"/>
      <c r="C138" s="9"/>
      <c r="D138" s="9"/>
      <c r="E138" s="9"/>
      <c r="F138" s="9"/>
      <c r="G138" s="14"/>
      <c r="I138" s="2"/>
    </row>
    <row r="139" spans="1:39" x14ac:dyDescent="0.2">
      <c r="A139" s="4"/>
      <c r="B139" s="9"/>
      <c r="C139" s="9"/>
      <c r="D139" s="9"/>
      <c r="E139" s="9"/>
      <c r="F139" s="9"/>
      <c r="G139" s="14"/>
      <c r="I139" s="2"/>
    </row>
    <row r="140" spans="1:39" x14ac:dyDescent="0.2">
      <c r="A140" s="4"/>
      <c r="B140" s="9"/>
      <c r="C140" s="9"/>
      <c r="D140" s="9"/>
      <c r="E140" s="9"/>
      <c r="F140" s="9"/>
      <c r="G140" s="14"/>
      <c r="I140" s="2"/>
    </row>
    <row r="141" spans="1:39" x14ac:dyDescent="0.2">
      <c r="A141" s="4"/>
      <c r="B141" s="9"/>
      <c r="C141" s="9"/>
      <c r="D141" s="9"/>
      <c r="E141" s="9"/>
      <c r="F141" s="9"/>
      <c r="G141" s="14"/>
      <c r="I141" s="2"/>
    </row>
    <row r="142" spans="1:39" x14ac:dyDescent="0.2">
      <c r="A142" s="4"/>
      <c r="B142" s="9"/>
      <c r="C142" s="9"/>
      <c r="D142" s="9"/>
      <c r="E142" s="9"/>
      <c r="F142" s="9"/>
      <c r="G142" s="14"/>
      <c r="I142" s="2"/>
    </row>
    <row r="143" spans="1:39" x14ac:dyDescent="0.2">
      <c r="A143" s="4"/>
      <c r="B143" s="9"/>
      <c r="C143" s="9"/>
      <c r="D143" s="9"/>
      <c r="E143" s="9"/>
      <c r="F143" s="9"/>
      <c r="G143" s="14"/>
      <c r="I143" s="2"/>
    </row>
    <row r="144" spans="1:39" ht="18" x14ac:dyDescent="0.2">
      <c r="A144" s="4"/>
      <c r="B144" s="9"/>
      <c r="C144" s="9"/>
      <c r="D144" s="9"/>
      <c r="E144" s="9"/>
      <c r="F144" s="9"/>
      <c r="G144" s="14"/>
      <c r="I144" s="2"/>
      <c r="X144" s="37"/>
    </row>
    <row r="145" spans="1:29" x14ac:dyDescent="0.2">
      <c r="A145" s="4"/>
      <c r="B145" s="9"/>
      <c r="C145" s="9"/>
      <c r="D145" s="9"/>
      <c r="E145" s="9"/>
      <c r="F145" s="9"/>
      <c r="G145" s="14"/>
      <c r="I145" s="2"/>
    </row>
    <row r="146" spans="1:29" x14ac:dyDescent="0.2">
      <c r="A146" s="4"/>
      <c r="B146" s="9"/>
      <c r="C146" s="9"/>
      <c r="D146" s="9"/>
      <c r="E146" s="9"/>
      <c r="F146" s="9"/>
      <c r="G146" s="14"/>
      <c r="I146" s="2"/>
    </row>
    <row r="147" spans="1:29" ht="18" x14ac:dyDescent="0.2">
      <c r="A147" s="4"/>
      <c r="B147" s="9"/>
      <c r="C147" s="9"/>
      <c r="D147" s="9"/>
      <c r="E147" s="9"/>
      <c r="F147" s="9"/>
      <c r="G147" s="14"/>
      <c r="I147" s="2"/>
      <c r="AC147" s="37"/>
    </row>
    <row r="148" spans="1:29" x14ac:dyDescent="0.2">
      <c r="A148" s="4"/>
      <c r="B148" s="9"/>
      <c r="C148" s="9"/>
      <c r="D148" s="9"/>
      <c r="E148" s="9"/>
      <c r="F148" s="9"/>
      <c r="G148" s="14"/>
      <c r="I148" s="2"/>
    </row>
    <row r="149" spans="1:29" x14ac:dyDescent="0.2">
      <c r="A149" s="4"/>
      <c r="B149" s="9"/>
      <c r="C149" s="9"/>
      <c r="D149" s="9"/>
      <c r="E149" s="9"/>
      <c r="F149" s="9"/>
      <c r="G149" s="14"/>
      <c r="I149" s="2"/>
    </row>
    <row r="150" spans="1:29" x14ac:dyDescent="0.2">
      <c r="A150" s="4"/>
      <c r="B150" s="9"/>
      <c r="C150" s="9"/>
      <c r="D150" s="9"/>
      <c r="E150" s="9"/>
      <c r="F150" s="9"/>
      <c r="G150" s="14"/>
      <c r="I150" s="2"/>
    </row>
    <row r="151" spans="1:29" x14ac:dyDescent="0.2">
      <c r="A151" s="4"/>
      <c r="B151" s="9"/>
      <c r="C151" s="9"/>
      <c r="D151" s="9"/>
      <c r="E151" s="9"/>
      <c r="F151" s="9"/>
      <c r="G151" s="14"/>
      <c r="I151" s="2"/>
    </row>
    <row r="152" spans="1:29" x14ac:dyDescent="0.2">
      <c r="A152" s="4"/>
      <c r="B152" s="9"/>
      <c r="C152" s="9"/>
      <c r="D152" s="9"/>
      <c r="E152" s="9"/>
      <c r="F152" s="9"/>
      <c r="G152" s="14"/>
      <c r="I152" s="2"/>
    </row>
    <row r="153" spans="1:29" x14ac:dyDescent="0.2">
      <c r="A153" s="4"/>
      <c r="B153" s="9"/>
      <c r="C153" s="9"/>
      <c r="D153" s="9"/>
      <c r="E153" s="9"/>
      <c r="F153" s="9"/>
      <c r="G153" s="14"/>
      <c r="I153" s="2"/>
    </row>
    <row r="154" spans="1:29" x14ac:dyDescent="0.2">
      <c r="A154" s="4"/>
      <c r="B154" s="9"/>
      <c r="C154" s="9"/>
      <c r="D154" s="9"/>
      <c r="E154" s="9"/>
      <c r="F154" s="9"/>
      <c r="G154" s="14"/>
      <c r="I154" s="2"/>
    </row>
    <row r="155" spans="1:29" x14ac:dyDescent="0.2">
      <c r="A155" s="4"/>
      <c r="B155" s="9"/>
      <c r="C155" s="9"/>
      <c r="D155" s="9"/>
      <c r="E155" s="9"/>
      <c r="F155" s="9"/>
      <c r="G155" s="14"/>
      <c r="I155" s="2"/>
    </row>
    <row r="156" spans="1:29" x14ac:dyDescent="0.2">
      <c r="A156" s="4"/>
      <c r="B156" s="9"/>
      <c r="C156" s="9"/>
      <c r="D156" s="9"/>
      <c r="E156" s="9"/>
      <c r="F156" s="9"/>
      <c r="G156" s="14"/>
      <c r="I156" s="2"/>
    </row>
    <row r="157" spans="1:29" ht="18" x14ac:dyDescent="0.2">
      <c r="A157" s="4"/>
      <c r="B157" s="9"/>
      <c r="C157" s="9"/>
      <c r="D157" s="9"/>
      <c r="E157" s="9"/>
      <c r="F157" s="9"/>
      <c r="G157" s="14"/>
      <c r="I157" s="2"/>
      <c r="Y157" s="37"/>
    </row>
    <row r="158" spans="1:29" x14ac:dyDescent="0.2">
      <c r="A158" s="4"/>
      <c r="B158" s="9"/>
      <c r="C158" s="9"/>
      <c r="D158" s="9"/>
      <c r="E158" s="9"/>
      <c r="F158" s="9"/>
      <c r="G158" s="14"/>
      <c r="I158" s="2"/>
    </row>
    <row r="159" spans="1:29" x14ac:dyDescent="0.2">
      <c r="A159" s="4"/>
      <c r="B159" s="9"/>
      <c r="C159" s="9"/>
      <c r="D159" s="9"/>
      <c r="E159" s="9"/>
      <c r="F159" s="9"/>
      <c r="G159" s="14"/>
      <c r="I159" s="2"/>
    </row>
    <row r="160" spans="1:29" x14ac:dyDescent="0.2">
      <c r="A160" s="4"/>
      <c r="B160" s="9"/>
      <c r="C160" s="9"/>
      <c r="D160" s="9"/>
      <c r="E160" s="9"/>
      <c r="F160" s="9"/>
      <c r="G160" s="14"/>
      <c r="I160" s="2"/>
    </row>
    <row r="161" spans="1:12" x14ac:dyDescent="0.2">
      <c r="A161" s="4"/>
      <c r="B161" s="9"/>
      <c r="C161" s="9"/>
      <c r="D161" s="9"/>
      <c r="E161" s="9"/>
      <c r="F161" s="9"/>
      <c r="G161" s="14"/>
      <c r="I161" s="2"/>
    </row>
    <row r="162" spans="1:12" x14ac:dyDescent="0.2">
      <c r="A162" s="4"/>
      <c r="B162" s="9"/>
      <c r="C162" s="9"/>
      <c r="D162" s="9"/>
      <c r="E162" s="9"/>
      <c r="F162" s="9"/>
      <c r="G162" s="14"/>
      <c r="I162" s="2"/>
    </row>
    <row r="163" spans="1:12" x14ac:dyDescent="0.2">
      <c r="A163" s="4"/>
      <c r="B163" s="9"/>
      <c r="C163" s="9"/>
      <c r="D163" s="9"/>
      <c r="E163" s="9"/>
      <c r="F163" s="9"/>
      <c r="G163" s="14"/>
      <c r="I163" s="2"/>
    </row>
    <row r="164" spans="1:12" x14ac:dyDescent="0.2">
      <c r="A164" s="4"/>
      <c r="B164" s="9"/>
      <c r="C164" s="9"/>
      <c r="D164" s="9"/>
      <c r="E164" s="9"/>
      <c r="F164" s="9"/>
      <c r="G164" s="14"/>
      <c r="I164" s="2"/>
    </row>
    <row r="165" spans="1:12" x14ac:dyDescent="0.2">
      <c r="A165" s="4"/>
      <c r="B165" s="9"/>
      <c r="C165" s="9"/>
      <c r="D165" s="9"/>
      <c r="E165" s="9"/>
      <c r="F165" s="9"/>
      <c r="G165" s="14"/>
      <c r="I165" s="2"/>
    </row>
    <row r="166" spans="1:12" x14ac:dyDescent="0.2">
      <c r="A166" s="4"/>
      <c r="B166" s="9"/>
      <c r="C166" s="9"/>
      <c r="D166" s="9"/>
      <c r="E166" s="9"/>
      <c r="F166" s="9"/>
      <c r="G166" s="14"/>
      <c r="I166" s="2"/>
    </row>
    <row r="167" spans="1:12" x14ac:dyDescent="0.2">
      <c r="A167" s="4"/>
      <c r="B167" s="9"/>
      <c r="C167" s="9"/>
      <c r="D167" s="9"/>
      <c r="E167" s="9"/>
      <c r="F167" s="9"/>
      <c r="G167" s="14"/>
      <c r="I167" s="9"/>
    </row>
    <row r="168" spans="1:12" x14ac:dyDescent="0.2">
      <c r="A168" s="13"/>
      <c r="B168" s="9"/>
      <c r="C168" s="9"/>
      <c r="D168" s="9"/>
      <c r="E168" s="9"/>
      <c r="F168" s="9"/>
      <c r="I168" s="9"/>
      <c r="L168" s="3"/>
    </row>
    <row r="169" spans="1:12" x14ac:dyDescent="0.2">
      <c r="B169" s="2"/>
      <c r="C169" s="14"/>
      <c r="D169" s="14"/>
      <c r="E169" s="14"/>
      <c r="F169" s="14"/>
      <c r="I169" s="14"/>
    </row>
    <row r="170" spans="1:12" x14ac:dyDescent="0.2">
      <c r="B170" s="14"/>
      <c r="C170" s="14"/>
      <c r="D170" s="14"/>
      <c r="E170" s="14"/>
      <c r="F170" s="14"/>
      <c r="G170" s="3"/>
      <c r="I170" s="14"/>
    </row>
    <row r="171" spans="1:12" x14ac:dyDescent="0.2">
      <c r="B171" s="14"/>
      <c r="C171" s="14"/>
      <c r="D171" s="14"/>
      <c r="E171" s="14"/>
      <c r="F171" s="14"/>
      <c r="G171" s="3"/>
      <c r="I171" s="14"/>
    </row>
    <row r="172" spans="1:12" x14ac:dyDescent="0.2">
      <c r="A172" s="2"/>
      <c r="B172" s="14"/>
      <c r="C172" s="14"/>
      <c r="D172" s="14"/>
      <c r="E172" s="14"/>
      <c r="F172" s="14"/>
      <c r="G172" s="3"/>
      <c r="I172" s="14"/>
    </row>
    <row r="173" spans="1:12" x14ac:dyDescent="0.2">
      <c r="B173" s="15"/>
      <c r="C173" s="15"/>
      <c r="D173" s="15"/>
      <c r="E173" s="15"/>
      <c r="F173" s="15"/>
      <c r="G173" s="3"/>
      <c r="I173" s="15"/>
    </row>
    <row r="175" spans="1:12" x14ac:dyDescent="0.2">
      <c r="B175" s="2"/>
    </row>
    <row r="176" spans="1:12" x14ac:dyDescent="0.2">
      <c r="B176" s="14"/>
    </row>
    <row r="177" spans="2:2" x14ac:dyDescent="0.2">
      <c r="B177" s="16"/>
    </row>
  </sheetData>
  <mergeCells count="8">
    <mergeCell ref="GX1:IU1"/>
    <mergeCell ref="B116:E116"/>
    <mergeCell ref="BA1:CX1"/>
    <mergeCell ref="CZ1:EW1"/>
    <mergeCell ref="A58:AY58"/>
    <mergeCell ref="BA58:CY58"/>
    <mergeCell ref="A112:E112"/>
    <mergeCell ref="EY1:G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2018-04-24T09:57:36Z</dcterms:created>
  <dcterms:modified xsi:type="dcterms:W3CDTF">2018-05-08T22:03:42Z</dcterms:modified>
</cp:coreProperties>
</file>