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io/Dropbox/Portfolio Theory/"/>
    </mc:Choice>
  </mc:AlternateContent>
  <bookViews>
    <workbookView xWindow="0" yWindow="460" windowWidth="28800" windowHeight="16340" firstSheet="4" activeTab="5"/>
  </bookViews>
  <sheets>
    <sheet name="PORTFOLIO_1" sheetId="5" r:id="rId1"/>
    <sheet name="Rew_P1" sheetId="44" r:id="rId2"/>
    <sheet name="PORTFOLIO_2" sheetId="8" r:id="rId3"/>
    <sheet name="Rew_P2" sheetId="70" r:id="rId4"/>
    <sheet name="PORTFOLIO_51" sheetId="9" r:id="rId5"/>
    <sheet name="Rew_P51" sheetId="45" r:id="rId6"/>
    <sheet name="BEST_P" sheetId="67" r:id="rId7"/>
    <sheet name="Sheet2" sheetId="69" r:id="rId8"/>
    <sheet name="EURSTOXX50" sheetId="15" r:id="rId9"/>
    <sheet name="INDEX" sheetId="7" r:id="rId10"/>
    <sheet name="Consumer Discretionary" sheetId="17" r:id="rId11"/>
    <sheet name="Consumer Staples" sheetId="18" r:id="rId12"/>
    <sheet name="Energy" sheetId="20" r:id="rId13"/>
    <sheet name="Financials" sheetId="21" r:id="rId14"/>
    <sheet name="Health Care" sheetId="23" r:id="rId15"/>
    <sheet name="Industrial" sheetId="24" r:id="rId16"/>
    <sheet name="Information Technology" sheetId="27" r:id="rId17"/>
    <sheet name="Materials" sheetId="28" r:id="rId18"/>
    <sheet name="Real Estate" sheetId="29" r:id="rId19"/>
    <sheet name="Telecommunication Services" sheetId="30" r:id="rId20"/>
    <sheet name="Utilities" sheetId="43" r:id="rId21"/>
  </sheets>
  <definedNames>
    <definedName name="_xlnm._FilterDatabase" localSheetId="6" hidden="1">BEST_P!$A$94:$B$124</definedName>
    <definedName name="solver_adj" localSheetId="6" hidden="1">BEST_P!$H$74:$H$84</definedName>
    <definedName name="solver_adj" localSheetId="10" hidden="1">'Consumer Discretionary'!$C$74:$C$80</definedName>
    <definedName name="solver_adj" localSheetId="11" hidden="1">'Consumer Staples'!$C$72:$C$76</definedName>
    <definedName name="solver_adj" localSheetId="12" hidden="1">Energy!$E$71:$E$72</definedName>
    <definedName name="solver_adj" localSheetId="13" hidden="1">Financials!$C$78:$C$87</definedName>
    <definedName name="solver_adj" localSheetId="14" hidden="1">'Health Care'!$E$71:$E$74</definedName>
    <definedName name="solver_adj" localSheetId="15" hidden="1">Industrial!$E$75:$E$82</definedName>
    <definedName name="solver_adj" localSheetId="16" hidden="1">'Information Technology'!$E$70:$E$72</definedName>
    <definedName name="solver_adj" localSheetId="17" hidden="1">Materials!$E$70:$E$72</definedName>
    <definedName name="solver_adj" localSheetId="2" hidden="1">PORTFOLIO_2!$B$2:$B$21</definedName>
    <definedName name="solver_adj" localSheetId="4" hidden="1">PORTFOLIO_51!$B$1:$B$50</definedName>
    <definedName name="solver_adj" localSheetId="1" hidden="1">Rew_P1!$E$84:$E$99</definedName>
    <definedName name="solver_adj" localSheetId="3" hidden="1">Rew_P2!$B$87:$B$106</definedName>
    <definedName name="solver_adj" localSheetId="5" hidden="1">Rew_P51!$L$118:$L$167</definedName>
    <definedName name="solver_adj" localSheetId="19" hidden="1">'Telecommunication Services'!$E$70:$E$72</definedName>
    <definedName name="solver_adj" localSheetId="20" hidden="1">Utilities!$E$71:$E$74</definedName>
    <definedName name="solver_cvg" localSheetId="6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2" hidden="1">0.0001</definedName>
    <definedName name="solver_cvg" localSheetId="4" hidden="1">0.0001</definedName>
    <definedName name="solver_cvg" localSheetId="1" hidden="1">0.0001</definedName>
    <definedName name="solver_cvg" localSheetId="3" hidden="1">0.0001</definedName>
    <definedName name="solver_cvg" localSheetId="5" hidden="1">0.0001</definedName>
    <definedName name="solver_cvg" localSheetId="19" hidden="1">0.0001</definedName>
    <definedName name="solver_cvg" localSheetId="20" hidden="1">0.0001</definedName>
    <definedName name="solver_drv" localSheetId="6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2" hidden="1">1</definedName>
    <definedName name="solver_drv" localSheetId="4" hidden="1">1</definedName>
    <definedName name="solver_drv" localSheetId="1" hidden="1">1</definedName>
    <definedName name="solver_drv" localSheetId="3" hidden="1">1</definedName>
    <definedName name="solver_drv" localSheetId="5" hidden="1">1</definedName>
    <definedName name="solver_drv" localSheetId="19" hidden="1">1</definedName>
    <definedName name="solver_drv" localSheetId="20" hidden="1">1</definedName>
    <definedName name="solver_eng" localSheetId="6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2" hidden="1">1</definedName>
    <definedName name="solver_eng" localSheetId="4" hidden="1">1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eng" localSheetId="19" hidden="1">1</definedName>
    <definedName name="solver_eng" localSheetId="20" hidden="1">1</definedName>
    <definedName name="solver_itr" localSheetId="6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2" hidden="1">2147483647</definedName>
    <definedName name="solver_itr" localSheetId="4" hidden="1">2147483647</definedName>
    <definedName name="solver_itr" localSheetId="1" hidden="1">2147483647</definedName>
    <definedName name="solver_itr" localSheetId="3" hidden="1">2147483647</definedName>
    <definedName name="solver_itr" localSheetId="5" hidden="1">2147483647</definedName>
    <definedName name="solver_itr" localSheetId="19" hidden="1">2147483647</definedName>
    <definedName name="solver_itr" localSheetId="20" hidden="1">2147483647</definedName>
    <definedName name="solver_lhs1" localSheetId="6" hidden="1">BEST_P!$H$74:$H$84</definedName>
    <definedName name="solver_lhs1" localSheetId="10" hidden="1">'Consumer Discretionary'!$C$81</definedName>
    <definedName name="solver_lhs1" localSheetId="11" hidden="1">'Consumer Staples'!$C$77</definedName>
    <definedName name="solver_lhs1" localSheetId="12" hidden="1">Energy!$E$73</definedName>
    <definedName name="solver_lhs1" localSheetId="13" hidden="1">Financials!$D$88</definedName>
    <definedName name="solver_lhs1" localSheetId="14" hidden="1">'Health Care'!$E$75</definedName>
    <definedName name="solver_lhs1" localSheetId="15" hidden="1">Industrial!$E$83</definedName>
    <definedName name="solver_lhs1" localSheetId="16" hidden="1">'Information Technology'!$E$73</definedName>
    <definedName name="solver_lhs1" localSheetId="17" hidden="1">Materials!$E$73</definedName>
    <definedName name="solver_lhs1" localSheetId="2" hidden="1">PORTFOLIO_2!$B$27</definedName>
    <definedName name="solver_lhs1" localSheetId="4" hidden="1">PORTFOLIO_51!$B$56</definedName>
    <definedName name="solver_lhs1" localSheetId="1" hidden="1">Rew_P1!$E$100</definedName>
    <definedName name="solver_lhs1" localSheetId="3" hidden="1">Rew_P2!$B$107</definedName>
    <definedName name="solver_lhs1" localSheetId="5" hidden="1">Rew_P51!$L$118:$L$167</definedName>
    <definedName name="solver_lhs1" localSheetId="19" hidden="1">'Telecommunication Services'!$E$73</definedName>
    <definedName name="solver_lhs1" localSheetId="20" hidden="1">Utilities!$E$75</definedName>
    <definedName name="solver_lhs2" localSheetId="6" hidden="1">BEST_P!$H$74:$H$84</definedName>
    <definedName name="solver_lhs2" localSheetId="10" hidden="1">'Consumer Discretionary'!$E$82</definedName>
    <definedName name="solver_lhs2" localSheetId="11" hidden="1">'Consumer Staples'!$C$79</definedName>
    <definedName name="solver_lhs2" localSheetId="12" hidden="1">Energy!$E$74</definedName>
    <definedName name="solver_lhs2" localSheetId="13" hidden="1">Financials!$D$89</definedName>
    <definedName name="solver_lhs2" localSheetId="14" hidden="1">'Health Care'!$E$76</definedName>
    <definedName name="solver_lhs2" localSheetId="15" hidden="1">Industrial!$E$84</definedName>
    <definedName name="solver_lhs2" localSheetId="16" hidden="1">'Information Technology'!$E$74</definedName>
    <definedName name="solver_lhs2" localSheetId="17" hidden="1">Materials!$E$74</definedName>
    <definedName name="solver_lhs2" localSheetId="4" hidden="1">PORTFOLIO_51!$E$64</definedName>
    <definedName name="solver_lhs2" localSheetId="1" hidden="1">Rew_P1!$E$101</definedName>
    <definedName name="solver_lhs2" localSheetId="3" hidden="1">Rew_P2!$B$109</definedName>
    <definedName name="solver_lhs2" localSheetId="5" hidden="1">Rew_P51!$L$118:$L$167</definedName>
    <definedName name="solver_lhs2" localSheetId="19" hidden="1">'Telecommunication Services'!$E$74</definedName>
    <definedName name="solver_lhs2" localSheetId="20" hidden="1">Utilities!$E$76</definedName>
    <definedName name="solver_lhs3" localSheetId="6" hidden="1">BEST_P!$H$85</definedName>
    <definedName name="solver_lhs3" localSheetId="10" hidden="1">'Consumer Discretionary'!$E$83</definedName>
    <definedName name="solver_lhs3" localSheetId="11" hidden="1">'Consumer Staples'!$E$79</definedName>
    <definedName name="solver_lhs3" localSheetId="12" hidden="1">Energy!$E$75</definedName>
    <definedName name="solver_lhs3" localSheetId="13" hidden="1">Financials!$E$90</definedName>
    <definedName name="solver_lhs3" localSheetId="14" hidden="1">'Health Care'!$E$77</definedName>
    <definedName name="solver_lhs3" localSheetId="15" hidden="1">Industrial!$E$85</definedName>
    <definedName name="solver_lhs3" localSheetId="16" hidden="1">'Information Technology'!$E$75</definedName>
    <definedName name="solver_lhs3" localSheetId="17" hidden="1">Materials!$E$75</definedName>
    <definedName name="solver_lhs3" localSheetId="1" hidden="1">Rew_P1!$E$104</definedName>
    <definedName name="solver_lhs3" localSheetId="3" hidden="1">Rew_P2!$B$111</definedName>
    <definedName name="solver_lhs3" localSheetId="5" hidden="1">Rew_P51!$L$168</definedName>
    <definedName name="solver_lhs3" localSheetId="19" hidden="1">'Telecommunication Services'!$E$75</definedName>
    <definedName name="solver_lhs3" localSheetId="20" hidden="1">Utilities!$E$77</definedName>
    <definedName name="solver_lhs4" localSheetId="6" hidden="1">BEST_P!$H$87</definedName>
    <definedName name="solver_lhs4" localSheetId="1" hidden="1">Rew_P1!$E$84:$E$99</definedName>
    <definedName name="solver_lhs4" localSheetId="3" hidden="1">Rew_P2!$B$87:$B$106</definedName>
    <definedName name="solver_lhs4" localSheetId="5" hidden="1">Rew_P51!$L$172</definedName>
    <definedName name="solver_lhs5" localSheetId="1" hidden="1">Rew_P1!$E$84:$E$99</definedName>
    <definedName name="solver_lhs5" localSheetId="3" hidden="1">Rew_P2!$B$87:$B$106</definedName>
    <definedName name="solver_lhs5" localSheetId="5" hidden="1">Rew_P51!$N$172</definedName>
    <definedName name="solver_lin" localSheetId="6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2" hidden="1">2</definedName>
    <definedName name="solver_lin" localSheetId="4" hidden="1">2</definedName>
    <definedName name="solver_lin" localSheetId="1" hidden="1">2</definedName>
    <definedName name="solver_lin" localSheetId="3" hidden="1">2</definedName>
    <definedName name="solver_lin" localSheetId="5" hidden="1">2</definedName>
    <definedName name="solver_lin" localSheetId="19" hidden="1">2</definedName>
    <definedName name="solver_lin" localSheetId="20" hidden="1">2</definedName>
    <definedName name="solver_mip" localSheetId="6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2" hidden="1">2147483647</definedName>
    <definedName name="solver_mip" localSheetId="4" hidden="1">2147483647</definedName>
    <definedName name="solver_mip" localSheetId="1" hidden="1">2147483647</definedName>
    <definedName name="solver_mip" localSheetId="3" hidden="1">2147483647</definedName>
    <definedName name="solver_mip" localSheetId="5" hidden="1">2147483647</definedName>
    <definedName name="solver_mip" localSheetId="19" hidden="1">2147483647</definedName>
    <definedName name="solver_mip" localSheetId="20" hidden="1">2147483647</definedName>
    <definedName name="solver_mni" localSheetId="6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2" hidden="1">30</definedName>
    <definedName name="solver_mni" localSheetId="4" hidden="1">30</definedName>
    <definedName name="solver_mni" localSheetId="1" hidden="1">30</definedName>
    <definedName name="solver_mni" localSheetId="3" hidden="1">30</definedName>
    <definedName name="solver_mni" localSheetId="5" hidden="1">30</definedName>
    <definedName name="solver_mni" localSheetId="19" hidden="1">30</definedName>
    <definedName name="solver_mni" localSheetId="20" hidden="1">30</definedName>
    <definedName name="solver_mrt" localSheetId="6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2" hidden="1">0.075</definedName>
    <definedName name="solver_mrt" localSheetId="4" hidden="1">0.075</definedName>
    <definedName name="solver_mrt" localSheetId="1" hidden="1">0.075</definedName>
    <definedName name="solver_mrt" localSheetId="3" hidden="1">0.075</definedName>
    <definedName name="solver_mrt" localSheetId="5" hidden="1">0.075</definedName>
    <definedName name="solver_mrt" localSheetId="19" hidden="1">0.075</definedName>
    <definedName name="solver_mrt" localSheetId="20" hidden="1">0.075</definedName>
    <definedName name="solver_msl" localSheetId="6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2" hidden="1">2</definedName>
    <definedName name="solver_msl" localSheetId="4" hidden="1">2</definedName>
    <definedName name="solver_msl" localSheetId="1" hidden="1">2</definedName>
    <definedName name="solver_msl" localSheetId="3" hidden="1">2</definedName>
    <definedName name="solver_msl" localSheetId="5" hidden="1">2</definedName>
    <definedName name="solver_msl" localSheetId="19" hidden="1">2</definedName>
    <definedName name="solver_msl" localSheetId="20" hidden="1">2</definedName>
    <definedName name="solver_neg" localSheetId="6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2" hidden="1">1</definedName>
    <definedName name="solver_neg" localSheetId="4" hidden="1">1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eg" localSheetId="19" hidden="1">1</definedName>
    <definedName name="solver_neg" localSheetId="20" hidden="1">1</definedName>
    <definedName name="solver_nod" localSheetId="6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2" hidden="1">2147483647</definedName>
    <definedName name="solver_nod" localSheetId="4" hidden="1">2147483647</definedName>
    <definedName name="solver_nod" localSheetId="1" hidden="1">2147483647</definedName>
    <definedName name="solver_nod" localSheetId="3" hidden="1">2147483647</definedName>
    <definedName name="solver_nod" localSheetId="5" hidden="1">2147483647</definedName>
    <definedName name="solver_nod" localSheetId="19" hidden="1">2147483647</definedName>
    <definedName name="solver_nod" localSheetId="20" hidden="1">2147483647</definedName>
    <definedName name="solver_num" localSheetId="6" hidden="1">4</definedName>
    <definedName name="solver_num" localSheetId="10" hidden="1">3</definedName>
    <definedName name="solver_num" localSheetId="11" hidden="1">2</definedName>
    <definedName name="solver_num" localSheetId="12" hidden="1">3</definedName>
    <definedName name="solver_num" localSheetId="13" hidden="1">2</definedName>
    <definedName name="solver_num" localSheetId="14" hidden="1">3</definedName>
    <definedName name="solver_num" localSheetId="15" hidden="1">3</definedName>
    <definedName name="solver_num" localSheetId="16" hidden="1">3</definedName>
    <definedName name="solver_num" localSheetId="17" hidden="1">3</definedName>
    <definedName name="solver_num" localSheetId="2" hidden="1">1</definedName>
    <definedName name="solver_num" localSheetId="4" hidden="1">2</definedName>
    <definedName name="solver_num" localSheetId="1" hidden="1">5</definedName>
    <definedName name="solver_num" localSheetId="3" hidden="1">4</definedName>
    <definedName name="solver_num" localSheetId="5" hidden="1">4</definedName>
    <definedName name="solver_num" localSheetId="19" hidden="1">3</definedName>
    <definedName name="solver_num" localSheetId="20" hidden="1">3</definedName>
    <definedName name="solver_opt" localSheetId="6" hidden="1">BEST_P!$H$89</definedName>
    <definedName name="solver_opt" localSheetId="10" hidden="1">'Consumer Discretionary'!$E$84</definedName>
    <definedName name="solver_opt" localSheetId="11" hidden="1">'Consumer Staples'!$C$78</definedName>
    <definedName name="solver_opt" localSheetId="12" hidden="1">Energy!$E$76</definedName>
    <definedName name="solver_opt" localSheetId="13" hidden="1">Financials!$D$90</definedName>
    <definedName name="solver_opt" localSheetId="14" hidden="1">'Health Care'!$E$78</definedName>
    <definedName name="solver_opt" localSheetId="15" hidden="1">Industrial!$E$86</definedName>
    <definedName name="solver_opt" localSheetId="16" hidden="1">'Information Technology'!$E$76</definedName>
    <definedName name="solver_opt" localSheetId="17" hidden="1">Materials!$E$76</definedName>
    <definedName name="solver_opt" localSheetId="2" hidden="1">PORTFOLIO_2!$E$39</definedName>
    <definedName name="solver_opt" localSheetId="4" hidden="1">PORTFOLIO_51!$E$68</definedName>
    <definedName name="solver_opt" localSheetId="1" hidden="1">Rew_P1!$E$105</definedName>
    <definedName name="solver_opt" localSheetId="3" hidden="1">Rew_P2!$B$112</definedName>
    <definedName name="solver_opt" localSheetId="5" hidden="1">Rew_P51!$L$173</definedName>
    <definedName name="solver_opt" localSheetId="19" hidden="1">'Telecommunication Services'!$E$76</definedName>
    <definedName name="solver_opt" localSheetId="20" hidden="1">Utilities!$E$78</definedName>
    <definedName name="solver_pre" localSheetId="6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2" hidden="1">0.000001</definedName>
    <definedName name="solver_pre" localSheetId="4" hidden="1">0.000001</definedName>
    <definedName name="solver_pre" localSheetId="1" hidden="1">0.000001</definedName>
    <definedName name="solver_pre" localSheetId="3" hidden="1">0.000001</definedName>
    <definedName name="solver_pre" localSheetId="5" hidden="1">0.000001</definedName>
    <definedName name="solver_pre" localSheetId="19" hidden="1">0.000001</definedName>
    <definedName name="solver_pre" localSheetId="20" hidden="1">0.000001</definedName>
    <definedName name="solver_rbv" localSheetId="6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2" hidden="1">1</definedName>
    <definedName name="solver_rbv" localSheetId="4" hidden="1">1</definedName>
    <definedName name="solver_rbv" localSheetId="1" hidden="1">1</definedName>
    <definedName name="solver_rbv" localSheetId="3" hidden="1">1</definedName>
    <definedName name="solver_rbv" localSheetId="5" hidden="1">1</definedName>
    <definedName name="solver_rbv" localSheetId="19" hidden="1">1</definedName>
    <definedName name="solver_rbv" localSheetId="20" hidden="1">1</definedName>
    <definedName name="solver_rel1" localSheetId="6" hidden="1">1</definedName>
    <definedName name="solver_rel1" localSheetId="10" hidden="1">2</definedName>
    <definedName name="solver_rel1" localSheetId="11" hidden="1">2</definedName>
    <definedName name="solver_rel1" localSheetId="12" hidden="1">2</definedName>
    <definedName name="solver_rel1" localSheetId="13" hidden="1">2</definedName>
    <definedName name="solver_rel1" localSheetId="14" hidden="1">2</definedName>
    <definedName name="solver_rel1" localSheetId="15" hidden="1">2</definedName>
    <definedName name="solver_rel1" localSheetId="16" hidden="1">2</definedName>
    <definedName name="solver_rel1" localSheetId="17" hidden="1">2</definedName>
    <definedName name="solver_rel1" localSheetId="2" hidden="1">2</definedName>
    <definedName name="solver_rel1" localSheetId="4" hidden="1">2</definedName>
    <definedName name="solver_rel1" localSheetId="1" hidden="1">2</definedName>
    <definedName name="solver_rel1" localSheetId="3" hidden="1">2</definedName>
    <definedName name="solver_rel1" localSheetId="5" hidden="1">1</definedName>
    <definedName name="solver_rel1" localSheetId="19" hidden="1">2</definedName>
    <definedName name="solver_rel1" localSheetId="20" hidden="1">2</definedName>
    <definedName name="solver_rel2" localSheetId="6" hidden="1">3</definedName>
    <definedName name="solver_rel2" localSheetId="10" hidden="1">3</definedName>
    <definedName name="solver_rel2" localSheetId="11" hidden="1">1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4" hidden="1">1</definedName>
    <definedName name="solver_rel2" localSheetId="1" hidden="1">3</definedName>
    <definedName name="solver_rel2" localSheetId="3" hidden="1">3</definedName>
    <definedName name="solver_rel2" localSheetId="5" hidden="1">3</definedName>
    <definedName name="solver_rel2" localSheetId="19" hidden="1">3</definedName>
    <definedName name="solver_rel2" localSheetId="20" hidden="1">3</definedName>
    <definedName name="solver_rel3" localSheetId="6" hidden="1">2</definedName>
    <definedName name="solver_rel3" localSheetId="10" hidden="1">1</definedName>
    <definedName name="solver_rel3" localSheetId="11" hidden="1">1</definedName>
    <definedName name="solver_rel3" localSheetId="12" hidden="1">1</definedName>
    <definedName name="solver_rel3" localSheetId="13" hidden="1">1</definedName>
    <definedName name="solver_rel3" localSheetId="14" hidden="1">1</definedName>
    <definedName name="solver_rel3" localSheetId="15" hidden="1">1</definedName>
    <definedName name="solver_rel3" localSheetId="16" hidden="1">1</definedName>
    <definedName name="solver_rel3" localSheetId="17" hidden="1">1</definedName>
    <definedName name="solver_rel3" localSheetId="1" hidden="1">1</definedName>
    <definedName name="solver_rel3" localSheetId="3" hidden="1">1</definedName>
    <definedName name="solver_rel3" localSheetId="5" hidden="1">2</definedName>
    <definedName name="solver_rel3" localSheetId="19" hidden="1">1</definedName>
    <definedName name="solver_rel3" localSheetId="20" hidden="1">1</definedName>
    <definedName name="solver_rel4" localSheetId="6" hidden="1">1</definedName>
    <definedName name="solver_rel4" localSheetId="1" hidden="1">1</definedName>
    <definedName name="solver_rel4" localSheetId="3" hidden="1">3</definedName>
    <definedName name="solver_rel4" localSheetId="5" hidden="1">1</definedName>
    <definedName name="solver_rel5" localSheetId="1" hidden="1">3</definedName>
    <definedName name="solver_rel5" localSheetId="3" hidden="1">3</definedName>
    <definedName name="solver_rel5" localSheetId="5" hidden="1">1</definedName>
    <definedName name="solver_rhs1" localSheetId="6" hidden="1">0.3</definedName>
    <definedName name="solver_rhs1" localSheetId="10" hidden="1">1</definedName>
    <definedName name="solver_rhs1" localSheetId="11" hidden="1">1</definedName>
    <definedName name="solver_rhs1" localSheetId="12" hidden="1">1</definedName>
    <definedName name="solver_rhs1" localSheetId="13" hidden="1">1</definedName>
    <definedName name="solver_rhs1" localSheetId="14" hidden="1">1</definedName>
    <definedName name="solver_rhs1" localSheetId="15" hidden="1">1</definedName>
    <definedName name="solver_rhs1" localSheetId="16" hidden="1">1</definedName>
    <definedName name="solver_rhs1" localSheetId="17" hidden="1">1</definedName>
    <definedName name="solver_rhs1" localSheetId="2" hidden="1">1</definedName>
    <definedName name="solver_rhs1" localSheetId="4" hidden="1">1</definedName>
    <definedName name="solver_rhs1" localSheetId="1" hidden="1">1</definedName>
    <definedName name="solver_rhs1" localSheetId="3" hidden="1">1</definedName>
    <definedName name="solver_rhs1" localSheetId="5" hidden="1">0.07</definedName>
    <definedName name="solver_rhs1" localSheetId="19" hidden="1">1</definedName>
    <definedName name="solver_rhs1" localSheetId="20" hidden="1">1</definedName>
    <definedName name="solver_rhs2" localSheetId="6" hidden="1">0.05</definedName>
    <definedName name="solver_rhs2" localSheetId="10" hidden="1">'Consumer Discretionary'!$D$71</definedName>
    <definedName name="solver_rhs2" localSheetId="11" hidden="1">'Consumer Staples'!$N$61</definedName>
    <definedName name="solver_rhs2" localSheetId="12" hidden="1">Energy!$G$72</definedName>
    <definedName name="solver_rhs2" localSheetId="13" hidden="1">0.01</definedName>
    <definedName name="solver_rhs2" localSheetId="14" hidden="1">'Health Care'!$D$68</definedName>
    <definedName name="solver_rhs2" localSheetId="15" hidden="1">Industrial!$D$72</definedName>
    <definedName name="solver_rhs2" localSheetId="16" hidden="1">'Information Technology'!$D$67</definedName>
    <definedName name="solver_rhs2" localSheetId="17" hidden="1">Materials!$D$67</definedName>
    <definedName name="solver_rhs2" localSheetId="4" hidden="1">0.1347</definedName>
    <definedName name="solver_rhs2" localSheetId="1" hidden="1">0</definedName>
    <definedName name="solver_rhs2" localSheetId="3" hidden="1">0</definedName>
    <definedName name="solver_rhs2" localSheetId="5" hidden="1">0.007</definedName>
    <definedName name="solver_rhs2" localSheetId="19" hidden="1">'Telecommunication Services'!$D$67</definedName>
    <definedName name="solver_rhs2" localSheetId="20" hidden="1">Utilities!$D$68</definedName>
    <definedName name="solver_rhs3" localSheetId="6" hidden="1">1</definedName>
    <definedName name="solver_rhs3" localSheetId="10" hidden="1">'Consumer Discretionary'!$C$71</definedName>
    <definedName name="solver_rhs3" localSheetId="11" hidden="1">'Consumer Staples'!$C$69</definedName>
    <definedName name="solver_rhs3" localSheetId="12" hidden="1">Energy!$H$61</definedName>
    <definedName name="solver_rhs3" localSheetId="13" hidden="1">Financials!$C$75</definedName>
    <definedName name="solver_rhs3" localSheetId="14" hidden="1">0.1347</definedName>
    <definedName name="solver_rhs3" localSheetId="15" hidden="1">0.05</definedName>
    <definedName name="solver_rhs3" localSheetId="16" hidden="1">'Information Technology'!$C$67</definedName>
    <definedName name="solver_rhs3" localSheetId="17" hidden="1">Materials!$C$67</definedName>
    <definedName name="solver_rhs3" localSheetId="1" hidden="1">0.1347</definedName>
    <definedName name="solver_rhs3" localSheetId="3" hidden="1">0</definedName>
    <definedName name="solver_rhs3" localSheetId="5" hidden="1">1</definedName>
    <definedName name="solver_rhs3" localSheetId="19" hidden="1">'Telecommunication Services'!$C$67</definedName>
    <definedName name="solver_rhs3" localSheetId="20" hidden="1">Utilities!$C$68</definedName>
    <definedName name="solver_rhs4" localSheetId="6" hidden="1">0.1347</definedName>
    <definedName name="solver_rhs4" localSheetId="1" hidden="1">0.1</definedName>
    <definedName name="solver_rhs4" localSheetId="3" hidden="1">0</definedName>
    <definedName name="solver_rhs4" localSheetId="5" hidden="1">0.1347</definedName>
    <definedName name="solver_rhs5" localSheetId="1" hidden="1">0.02</definedName>
    <definedName name="solver_rhs5" localSheetId="3" hidden="1">0</definedName>
    <definedName name="solver_rhs5" localSheetId="5" hidden="1">0.1347</definedName>
    <definedName name="solver_rlx" localSheetId="6" hidden="1">2</definedName>
    <definedName name="solver_rlx" localSheetId="10" hidden="1">1</definedName>
    <definedName name="solver_rlx" localSheetId="11" hidden="1">2</definedName>
    <definedName name="solver_rlx" localSheetId="12" hidden="1">2</definedName>
    <definedName name="solver_rlx" localSheetId="13" hidden="1">1</definedName>
    <definedName name="solver_rlx" localSheetId="14" hidden="1">1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2" hidden="1">2</definedName>
    <definedName name="solver_rlx" localSheetId="4" hidden="1">1</definedName>
    <definedName name="solver_rlx" localSheetId="1" hidden="1">1</definedName>
    <definedName name="solver_rlx" localSheetId="3" hidden="1">2</definedName>
    <definedName name="solver_rlx" localSheetId="5" hidden="1">2</definedName>
    <definedName name="solver_rlx" localSheetId="19" hidden="1">2</definedName>
    <definedName name="solver_rlx" localSheetId="20" hidden="1">2</definedName>
    <definedName name="solver_rsd" localSheetId="6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2" hidden="1">0</definedName>
    <definedName name="solver_rsd" localSheetId="4" hidden="1">0</definedName>
    <definedName name="solver_rsd" localSheetId="1" hidden="1">0</definedName>
    <definedName name="solver_rsd" localSheetId="3" hidden="1">0</definedName>
    <definedName name="solver_rsd" localSheetId="5" hidden="1">0</definedName>
    <definedName name="solver_rsd" localSheetId="19" hidden="1">0</definedName>
    <definedName name="solver_rsd" localSheetId="20" hidden="1">0</definedName>
    <definedName name="solver_scl" localSheetId="6" hidden="1">1</definedName>
    <definedName name="solver_scl" localSheetId="10" hidden="1">2</definedName>
    <definedName name="solver_scl" localSheetId="11" hidden="1">1</definedName>
    <definedName name="solver_scl" localSheetId="12" hidden="1">1</definedName>
    <definedName name="solver_scl" localSheetId="13" hidden="1">2</definedName>
    <definedName name="solver_scl" localSheetId="14" hidden="1">2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2" hidden="1">1</definedName>
    <definedName name="solver_scl" localSheetId="4" hidden="1">2</definedName>
    <definedName name="solver_scl" localSheetId="1" hidden="1">2</definedName>
    <definedName name="solver_scl" localSheetId="3" hidden="1">1</definedName>
    <definedName name="solver_scl" localSheetId="5" hidden="1">1</definedName>
    <definedName name="solver_scl" localSheetId="19" hidden="1">1</definedName>
    <definedName name="solver_scl" localSheetId="20" hidden="1">1</definedName>
    <definedName name="solver_sho" localSheetId="6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2" hidden="1">2</definedName>
    <definedName name="solver_sho" localSheetId="4" hidden="1">2</definedName>
    <definedName name="solver_sho" localSheetId="1" hidden="1">2</definedName>
    <definedName name="solver_sho" localSheetId="3" hidden="1">2</definedName>
    <definedName name="solver_sho" localSheetId="5" hidden="1">2</definedName>
    <definedName name="solver_sho" localSheetId="19" hidden="1">2</definedName>
    <definedName name="solver_sho" localSheetId="20" hidden="1">2</definedName>
    <definedName name="solver_ssz" localSheetId="6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2" hidden="1">100</definedName>
    <definedName name="solver_ssz" localSheetId="4" hidden="1">100</definedName>
    <definedName name="solver_ssz" localSheetId="1" hidden="1">100</definedName>
    <definedName name="solver_ssz" localSheetId="3" hidden="1">100</definedName>
    <definedName name="solver_ssz" localSheetId="5" hidden="1">100</definedName>
    <definedName name="solver_ssz" localSheetId="19" hidden="1">100</definedName>
    <definedName name="solver_ssz" localSheetId="20" hidden="1">100</definedName>
    <definedName name="solver_tim" localSheetId="6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2" hidden="1">2147483647</definedName>
    <definedName name="solver_tim" localSheetId="4" hidden="1">2147483647</definedName>
    <definedName name="solver_tim" localSheetId="1" hidden="1">2147483647</definedName>
    <definedName name="solver_tim" localSheetId="3" hidden="1">2147483647</definedName>
    <definedName name="solver_tim" localSheetId="5" hidden="1">2147483647</definedName>
    <definedName name="solver_tim" localSheetId="19" hidden="1">2147483647</definedName>
    <definedName name="solver_tim" localSheetId="20" hidden="1">2147483647</definedName>
    <definedName name="solver_tol" localSheetId="6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2" hidden="1">0.01</definedName>
    <definedName name="solver_tol" localSheetId="4" hidden="1">0.01</definedName>
    <definedName name="solver_tol" localSheetId="1" hidden="1">0.01</definedName>
    <definedName name="solver_tol" localSheetId="3" hidden="1">0.01</definedName>
    <definedName name="solver_tol" localSheetId="5" hidden="1">0.01</definedName>
    <definedName name="solver_tol" localSheetId="19" hidden="1">0.01</definedName>
    <definedName name="solver_tol" localSheetId="20" hidden="1">0.01</definedName>
    <definedName name="solver_typ" localSheetId="6" hidden="1">1</definedName>
    <definedName name="solver_typ" localSheetId="10" hidden="1">1</definedName>
    <definedName name="solver_typ" localSheetId="11" hidden="1">1</definedName>
    <definedName name="solver_typ" localSheetId="12" hidden="1">1</definedName>
    <definedName name="solver_typ" localSheetId="13" hidden="1">2</definedName>
    <definedName name="solver_typ" localSheetId="14" hidden="1">1</definedName>
    <definedName name="solver_typ" localSheetId="15" hidden="1">1</definedName>
    <definedName name="solver_typ" localSheetId="16" hidden="1">1</definedName>
    <definedName name="solver_typ" localSheetId="17" hidden="1">1</definedName>
    <definedName name="solver_typ" localSheetId="2" hidden="1">1</definedName>
    <definedName name="solver_typ" localSheetId="4" hidden="1">1</definedName>
    <definedName name="solver_typ" localSheetId="1" hidden="1">1</definedName>
    <definedName name="solver_typ" localSheetId="3" hidden="1">1</definedName>
    <definedName name="solver_typ" localSheetId="5" hidden="1">1</definedName>
    <definedName name="solver_typ" localSheetId="19" hidden="1">1</definedName>
    <definedName name="solver_typ" localSheetId="20" hidden="1">1</definedName>
    <definedName name="solver_val" localSheetId="6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2" hidden="1">0</definedName>
    <definedName name="solver_val" localSheetId="4" hidden="1">0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al" localSheetId="19" hidden="1">0</definedName>
    <definedName name="solver_val" localSheetId="20" hidden="1">0</definedName>
    <definedName name="solver_ver" localSheetId="6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2" hidden="1">2</definedName>
    <definedName name="solver_ver" localSheetId="4" hidden="1">2</definedName>
    <definedName name="solver_ver" localSheetId="1" hidden="1">2</definedName>
    <definedName name="solver_ver" localSheetId="3" hidden="1">2</definedName>
    <definedName name="solver_ver" localSheetId="5" hidden="1">2</definedName>
    <definedName name="solver_ver" localSheetId="19" hidden="1">2</definedName>
    <definedName name="solver_ver" localSheetId="20" hidden="1">2</definedName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18" hidden="1">#REF!</definedName>
    <definedName name="SpreadsheetBuilder_19" hidden="1">#REF!</definedName>
    <definedName name="SpreadsheetBuilder_2" hidden="1">#REF!</definedName>
    <definedName name="SpreadsheetBuilder_20" hidden="1">#REF!</definedName>
    <definedName name="SpreadsheetBuilder_21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8" i="45" l="1" a="1"/>
  <c r="C168" i="45"/>
  <c r="C169" i="45"/>
  <c r="C170" i="45" a="1"/>
  <c r="C170" i="45"/>
  <c r="C171" i="45"/>
  <c r="C172" i="45"/>
  <c r="C167" i="45"/>
  <c r="H85" i="67"/>
  <c r="N168" i="45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C10" i="7"/>
  <c r="E10" i="7"/>
  <c r="C16" i="7"/>
  <c r="E16" i="7"/>
  <c r="E19" i="7"/>
  <c r="J107" i="70"/>
  <c r="C107" i="70"/>
  <c r="D107" i="70"/>
  <c r="E107" i="70"/>
  <c r="AN3" i="70"/>
  <c r="AN4" i="70"/>
  <c r="AN5" i="70"/>
  <c r="AN6" i="70"/>
  <c r="AN7" i="70"/>
  <c r="AN8" i="70"/>
  <c r="AN9" i="70"/>
  <c r="AN10" i="70"/>
  <c r="AN11" i="70"/>
  <c r="AN12" i="70"/>
  <c r="AN13" i="70"/>
  <c r="AN14" i="70"/>
  <c r="AN15" i="70"/>
  <c r="AN16" i="70"/>
  <c r="AN17" i="70"/>
  <c r="AN18" i="70"/>
  <c r="AN19" i="70"/>
  <c r="AN20" i="70"/>
  <c r="AN21" i="70"/>
  <c r="AN22" i="70"/>
  <c r="AN23" i="70"/>
  <c r="AN24" i="70"/>
  <c r="AN25" i="70"/>
  <c r="AN26" i="70"/>
  <c r="AN27" i="70"/>
  <c r="AN28" i="70"/>
  <c r="AN29" i="70"/>
  <c r="AN30" i="70"/>
  <c r="AN31" i="70"/>
  <c r="AN32" i="70"/>
  <c r="AN33" i="70"/>
  <c r="AN34" i="70"/>
  <c r="AN35" i="70"/>
  <c r="AN36" i="70"/>
  <c r="AN37" i="70"/>
  <c r="AN38" i="70"/>
  <c r="AN39" i="70"/>
  <c r="AN40" i="70"/>
  <c r="AN41" i="70"/>
  <c r="AN42" i="70"/>
  <c r="AN43" i="70"/>
  <c r="AN44" i="70"/>
  <c r="AN45" i="70"/>
  <c r="AN46" i="70"/>
  <c r="AN47" i="70"/>
  <c r="AN48" i="70"/>
  <c r="AN49" i="70"/>
  <c r="AN50" i="70"/>
  <c r="AN51" i="70"/>
  <c r="AN52" i="70"/>
  <c r="AN53" i="70"/>
  <c r="AN54" i="70"/>
  <c r="AN56" i="70"/>
  <c r="G106" i="70"/>
  <c r="AM3" i="70"/>
  <c r="AM4" i="70"/>
  <c r="AM5" i="70"/>
  <c r="AM6" i="70"/>
  <c r="AM7" i="70"/>
  <c r="AM8" i="70"/>
  <c r="AM9" i="70"/>
  <c r="AM10" i="70"/>
  <c r="AM11" i="70"/>
  <c r="AM12" i="70"/>
  <c r="AM13" i="70"/>
  <c r="AM14" i="70"/>
  <c r="AM15" i="70"/>
  <c r="AM16" i="70"/>
  <c r="AM17" i="70"/>
  <c r="AM18" i="70"/>
  <c r="AM19" i="70"/>
  <c r="AM20" i="70"/>
  <c r="AM21" i="70"/>
  <c r="AM22" i="70"/>
  <c r="AM23" i="70"/>
  <c r="AM24" i="70"/>
  <c r="AM25" i="70"/>
  <c r="AM26" i="70"/>
  <c r="AM27" i="70"/>
  <c r="AM28" i="70"/>
  <c r="AM29" i="70"/>
  <c r="AM30" i="70"/>
  <c r="AM31" i="70"/>
  <c r="AM32" i="70"/>
  <c r="AM33" i="70"/>
  <c r="AM34" i="70"/>
  <c r="AM35" i="70"/>
  <c r="AM36" i="70"/>
  <c r="AM37" i="70"/>
  <c r="AM38" i="70"/>
  <c r="AM39" i="70"/>
  <c r="AM40" i="70"/>
  <c r="AM41" i="70"/>
  <c r="AM42" i="70"/>
  <c r="AM43" i="70"/>
  <c r="AM44" i="70"/>
  <c r="AM45" i="70"/>
  <c r="AM46" i="70"/>
  <c r="AM47" i="70"/>
  <c r="AM48" i="70"/>
  <c r="AM49" i="70"/>
  <c r="AM50" i="70"/>
  <c r="AM51" i="70"/>
  <c r="AM52" i="70"/>
  <c r="AM53" i="70"/>
  <c r="AM54" i="70"/>
  <c r="AM56" i="70"/>
  <c r="G105" i="70"/>
  <c r="AL3" i="70"/>
  <c r="AL4" i="70"/>
  <c r="AL5" i="70"/>
  <c r="AL6" i="70"/>
  <c r="AL7" i="70"/>
  <c r="AL8" i="70"/>
  <c r="AL9" i="70"/>
  <c r="AL10" i="70"/>
  <c r="AL11" i="70"/>
  <c r="AL12" i="70"/>
  <c r="AL13" i="70"/>
  <c r="AL14" i="70"/>
  <c r="AL15" i="70"/>
  <c r="AL16" i="70"/>
  <c r="AL17" i="70"/>
  <c r="AL18" i="70"/>
  <c r="AL19" i="70"/>
  <c r="AL20" i="70"/>
  <c r="AL21" i="70"/>
  <c r="AL22" i="70"/>
  <c r="AL23" i="70"/>
  <c r="AL24" i="70"/>
  <c r="AL25" i="70"/>
  <c r="AL26" i="70"/>
  <c r="AL27" i="70"/>
  <c r="AL28" i="70"/>
  <c r="AL29" i="70"/>
  <c r="AL30" i="70"/>
  <c r="AL31" i="70"/>
  <c r="AL32" i="70"/>
  <c r="AL33" i="70"/>
  <c r="AL34" i="70"/>
  <c r="AL35" i="70"/>
  <c r="AL36" i="70"/>
  <c r="AL37" i="70"/>
  <c r="AL38" i="70"/>
  <c r="AL39" i="70"/>
  <c r="AL40" i="70"/>
  <c r="AL41" i="70"/>
  <c r="AL42" i="70"/>
  <c r="AL43" i="70"/>
  <c r="AL44" i="70"/>
  <c r="AL45" i="70"/>
  <c r="AL46" i="70"/>
  <c r="AL47" i="70"/>
  <c r="AL48" i="70"/>
  <c r="AL49" i="70"/>
  <c r="AL50" i="70"/>
  <c r="AL51" i="70"/>
  <c r="AL52" i="70"/>
  <c r="AL53" i="70"/>
  <c r="AL54" i="70"/>
  <c r="AL56" i="70"/>
  <c r="G104" i="70"/>
  <c r="AK3" i="70"/>
  <c r="AK4" i="70"/>
  <c r="AK5" i="70"/>
  <c r="AK6" i="70"/>
  <c r="AK7" i="70"/>
  <c r="AK8" i="70"/>
  <c r="AK9" i="70"/>
  <c r="AK10" i="70"/>
  <c r="AK11" i="70"/>
  <c r="AK12" i="70"/>
  <c r="AK13" i="70"/>
  <c r="AK14" i="70"/>
  <c r="AK15" i="70"/>
  <c r="AK16" i="70"/>
  <c r="AK17" i="70"/>
  <c r="AK18" i="70"/>
  <c r="AK19" i="70"/>
  <c r="AK20" i="70"/>
  <c r="AK21" i="70"/>
  <c r="AK22" i="70"/>
  <c r="AK23" i="70"/>
  <c r="AK24" i="70"/>
  <c r="AK25" i="70"/>
  <c r="AK26" i="70"/>
  <c r="AK27" i="70"/>
  <c r="AK28" i="70"/>
  <c r="AK29" i="70"/>
  <c r="AK30" i="70"/>
  <c r="AK31" i="70"/>
  <c r="AK32" i="70"/>
  <c r="AK33" i="70"/>
  <c r="AK34" i="70"/>
  <c r="AK35" i="70"/>
  <c r="AK36" i="70"/>
  <c r="AK37" i="70"/>
  <c r="AK38" i="70"/>
  <c r="AK39" i="70"/>
  <c r="AK40" i="70"/>
  <c r="AK41" i="70"/>
  <c r="AK42" i="70"/>
  <c r="AK43" i="70"/>
  <c r="AK44" i="70"/>
  <c r="AK45" i="70"/>
  <c r="AK46" i="70"/>
  <c r="AK47" i="70"/>
  <c r="AK48" i="70"/>
  <c r="AK49" i="70"/>
  <c r="AK50" i="70"/>
  <c r="AK51" i="70"/>
  <c r="AK52" i="70"/>
  <c r="AK53" i="70"/>
  <c r="AK54" i="70"/>
  <c r="AK56" i="70"/>
  <c r="G103" i="70"/>
  <c r="AJ3" i="70"/>
  <c r="AJ4" i="70"/>
  <c r="AJ5" i="70"/>
  <c r="AJ6" i="70"/>
  <c r="AJ7" i="70"/>
  <c r="AJ8" i="70"/>
  <c r="AJ9" i="70"/>
  <c r="AJ10" i="70"/>
  <c r="AJ11" i="70"/>
  <c r="AJ12" i="70"/>
  <c r="AJ13" i="70"/>
  <c r="AJ14" i="70"/>
  <c r="AJ15" i="70"/>
  <c r="AJ16" i="70"/>
  <c r="AJ17" i="70"/>
  <c r="AJ18" i="70"/>
  <c r="AJ19" i="70"/>
  <c r="AJ20" i="70"/>
  <c r="AJ21" i="70"/>
  <c r="AJ22" i="70"/>
  <c r="AJ23" i="70"/>
  <c r="AJ24" i="70"/>
  <c r="AJ25" i="70"/>
  <c r="AJ26" i="70"/>
  <c r="AJ27" i="70"/>
  <c r="AJ28" i="70"/>
  <c r="AJ29" i="70"/>
  <c r="AJ30" i="70"/>
  <c r="AJ31" i="70"/>
  <c r="AJ32" i="70"/>
  <c r="AJ33" i="70"/>
  <c r="AJ34" i="70"/>
  <c r="AJ35" i="70"/>
  <c r="AJ36" i="70"/>
  <c r="AJ37" i="70"/>
  <c r="AJ38" i="70"/>
  <c r="AJ39" i="70"/>
  <c r="AJ40" i="70"/>
  <c r="AJ41" i="70"/>
  <c r="AJ42" i="70"/>
  <c r="AJ43" i="70"/>
  <c r="AJ44" i="70"/>
  <c r="AJ45" i="70"/>
  <c r="AJ46" i="70"/>
  <c r="AJ47" i="70"/>
  <c r="AJ48" i="70"/>
  <c r="AJ49" i="70"/>
  <c r="AJ50" i="70"/>
  <c r="AJ51" i="70"/>
  <c r="AJ52" i="70"/>
  <c r="AJ53" i="70"/>
  <c r="AJ54" i="70"/>
  <c r="AJ56" i="70"/>
  <c r="G102" i="70"/>
  <c r="AI3" i="70"/>
  <c r="AI4" i="70"/>
  <c r="AI5" i="70"/>
  <c r="AI6" i="70"/>
  <c r="AI7" i="70"/>
  <c r="AI8" i="70"/>
  <c r="AI9" i="70"/>
  <c r="AI10" i="70"/>
  <c r="AI11" i="70"/>
  <c r="AI12" i="70"/>
  <c r="AI13" i="70"/>
  <c r="AI14" i="70"/>
  <c r="AI15" i="70"/>
  <c r="AI16" i="70"/>
  <c r="AI17" i="70"/>
  <c r="AI18" i="70"/>
  <c r="AI19" i="70"/>
  <c r="AI20" i="70"/>
  <c r="AI21" i="70"/>
  <c r="AI22" i="70"/>
  <c r="AI23" i="70"/>
  <c r="AI24" i="70"/>
  <c r="AI25" i="70"/>
  <c r="AI26" i="70"/>
  <c r="AI27" i="70"/>
  <c r="AI28" i="70"/>
  <c r="AI29" i="70"/>
  <c r="AI30" i="70"/>
  <c r="AI31" i="70"/>
  <c r="AI32" i="70"/>
  <c r="AI33" i="70"/>
  <c r="AI34" i="70"/>
  <c r="AI35" i="70"/>
  <c r="AI36" i="70"/>
  <c r="AI37" i="70"/>
  <c r="AI38" i="70"/>
  <c r="AI39" i="70"/>
  <c r="AI40" i="70"/>
  <c r="AI41" i="70"/>
  <c r="AI42" i="70"/>
  <c r="AI43" i="70"/>
  <c r="AI44" i="70"/>
  <c r="AI45" i="70"/>
  <c r="AI46" i="70"/>
  <c r="AI47" i="70"/>
  <c r="AI48" i="70"/>
  <c r="AI49" i="70"/>
  <c r="AI50" i="70"/>
  <c r="AI51" i="70"/>
  <c r="AI52" i="70"/>
  <c r="AI53" i="70"/>
  <c r="AI54" i="70"/>
  <c r="AI56" i="70"/>
  <c r="G101" i="70"/>
  <c r="AH3" i="70"/>
  <c r="AH4" i="70"/>
  <c r="AH5" i="70"/>
  <c r="AH6" i="70"/>
  <c r="AH7" i="70"/>
  <c r="AH8" i="70"/>
  <c r="AH9" i="70"/>
  <c r="AH10" i="70"/>
  <c r="AH11" i="70"/>
  <c r="AH12" i="70"/>
  <c r="AH13" i="70"/>
  <c r="AH14" i="70"/>
  <c r="AH15" i="70"/>
  <c r="AH16" i="70"/>
  <c r="AH17" i="70"/>
  <c r="AH18" i="70"/>
  <c r="AH19" i="70"/>
  <c r="AH20" i="70"/>
  <c r="AH21" i="70"/>
  <c r="AH22" i="70"/>
  <c r="AH23" i="70"/>
  <c r="AH24" i="70"/>
  <c r="AH25" i="70"/>
  <c r="AH26" i="70"/>
  <c r="AH27" i="70"/>
  <c r="AH28" i="70"/>
  <c r="AH29" i="70"/>
  <c r="AH30" i="70"/>
  <c r="AH31" i="70"/>
  <c r="AH32" i="70"/>
  <c r="AH33" i="70"/>
  <c r="AH34" i="70"/>
  <c r="AH35" i="70"/>
  <c r="AH36" i="70"/>
  <c r="AH37" i="70"/>
  <c r="AH38" i="70"/>
  <c r="AH39" i="70"/>
  <c r="AH40" i="70"/>
  <c r="AH41" i="70"/>
  <c r="AH42" i="70"/>
  <c r="AH43" i="70"/>
  <c r="AH44" i="70"/>
  <c r="AH45" i="70"/>
  <c r="AH46" i="70"/>
  <c r="AH47" i="70"/>
  <c r="AH48" i="70"/>
  <c r="AH49" i="70"/>
  <c r="AH50" i="70"/>
  <c r="AH51" i="70"/>
  <c r="AH52" i="70"/>
  <c r="AH53" i="70"/>
  <c r="AH54" i="70"/>
  <c r="AH56" i="70"/>
  <c r="G100" i="70"/>
  <c r="AG3" i="70"/>
  <c r="AG4" i="70"/>
  <c r="AG5" i="70"/>
  <c r="AG6" i="70"/>
  <c r="AG7" i="70"/>
  <c r="AG8" i="70"/>
  <c r="AG9" i="70"/>
  <c r="AG10" i="70"/>
  <c r="AG11" i="70"/>
  <c r="AG12" i="70"/>
  <c r="AG13" i="70"/>
  <c r="AG14" i="70"/>
  <c r="AG15" i="70"/>
  <c r="AG16" i="70"/>
  <c r="AG17" i="70"/>
  <c r="AG18" i="70"/>
  <c r="AG19" i="70"/>
  <c r="AG20" i="70"/>
  <c r="AG21" i="70"/>
  <c r="AG22" i="70"/>
  <c r="AG23" i="70"/>
  <c r="AG24" i="70"/>
  <c r="AG25" i="70"/>
  <c r="AG26" i="70"/>
  <c r="AG27" i="70"/>
  <c r="AG28" i="70"/>
  <c r="AG29" i="70"/>
  <c r="AG30" i="70"/>
  <c r="AG31" i="70"/>
  <c r="AG32" i="70"/>
  <c r="AG33" i="70"/>
  <c r="AG34" i="70"/>
  <c r="AG35" i="70"/>
  <c r="AG36" i="70"/>
  <c r="AG37" i="70"/>
  <c r="AG38" i="70"/>
  <c r="AG39" i="70"/>
  <c r="AG40" i="70"/>
  <c r="AG41" i="70"/>
  <c r="AG42" i="70"/>
  <c r="AG43" i="70"/>
  <c r="AG44" i="70"/>
  <c r="AG45" i="70"/>
  <c r="AG46" i="70"/>
  <c r="AG47" i="70"/>
  <c r="AG48" i="70"/>
  <c r="AG49" i="70"/>
  <c r="AG50" i="70"/>
  <c r="AG51" i="70"/>
  <c r="AG52" i="70"/>
  <c r="AG53" i="70"/>
  <c r="AG54" i="70"/>
  <c r="AG56" i="70"/>
  <c r="G99" i="70"/>
  <c r="AF3" i="70"/>
  <c r="AF4" i="70"/>
  <c r="AF5" i="70"/>
  <c r="AF6" i="70"/>
  <c r="AF7" i="70"/>
  <c r="AF8" i="70"/>
  <c r="AF9" i="70"/>
  <c r="AF10" i="70"/>
  <c r="AF11" i="70"/>
  <c r="AF12" i="70"/>
  <c r="AF13" i="70"/>
  <c r="AF14" i="70"/>
  <c r="AF15" i="70"/>
  <c r="AF16" i="70"/>
  <c r="AF17" i="70"/>
  <c r="AF18" i="70"/>
  <c r="AF19" i="70"/>
  <c r="AF20" i="70"/>
  <c r="AF21" i="70"/>
  <c r="AF22" i="70"/>
  <c r="AF23" i="70"/>
  <c r="AF24" i="70"/>
  <c r="AF25" i="70"/>
  <c r="AF26" i="70"/>
  <c r="AF27" i="70"/>
  <c r="AF28" i="70"/>
  <c r="AF29" i="70"/>
  <c r="AF30" i="70"/>
  <c r="AF31" i="70"/>
  <c r="AF32" i="70"/>
  <c r="AF33" i="70"/>
  <c r="AF34" i="70"/>
  <c r="AF35" i="70"/>
  <c r="AF36" i="70"/>
  <c r="AF37" i="70"/>
  <c r="AF38" i="70"/>
  <c r="AF39" i="70"/>
  <c r="AF40" i="70"/>
  <c r="AF41" i="70"/>
  <c r="AF42" i="70"/>
  <c r="AF43" i="70"/>
  <c r="AF44" i="70"/>
  <c r="AF45" i="70"/>
  <c r="AF46" i="70"/>
  <c r="AF47" i="70"/>
  <c r="AF48" i="70"/>
  <c r="AF49" i="70"/>
  <c r="AF50" i="70"/>
  <c r="AF51" i="70"/>
  <c r="AF52" i="70"/>
  <c r="AF53" i="70"/>
  <c r="AF54" i="70"/>
  <c r="AF56" i="70"/>
  <c r="G98" i="70"/>
  <c r="AE3" i="70"/>
  <c r="AE4" i="70"/>
  <c r="AE5" i="70"/>
  <c r="AE6" i="70"/>
  <c r="AE7" i="70"/>
  <c r="AE8" i="70"/>
  <c r="AE9" i="70"/>
  <c r="AE10" i="70"/>
  <c r="AE11" i="70"/>
  <c r="AE12" i="70"/>
  <c r="AE13" i="70"/>
  <c r="AE14" i="70"/>
  <c r="AE15" i="70"/>
  <c r="AE16" i="70"/>
  <c r="AE17" i="70"/>
  <c r="AE18" i="70"/>
  <c r="AE19" i="70"/>
  <c r="AE20" i="70"/>
  <c r="AE21" i="70"/>
  <c r="AE22" i="70"/>
  <c r="AE23" i="70"/>
  <c r="AE24" i="70"/>
  <c r="AE25" i="70"/>
  <c r="AE26" i="70"/>
  <c r="AE27" i="70"/>
  <c r="AE28" i="70"/>
  <c r="AE29" i="70"/>
  <c r="AE30" i="70"/>
  <c r="AE31" i="70"/>
  <c r="AE32" i="70"/>
  <c r="AE33" i="70"/>
  <c r="AE34" i="70"/>
  <c r="AE35" i="70"/>
  <c r="AE36" i="70"/>
  <c r="AE37" i="70"/>
  <c r="AE38" i="70"/>
  <c r="AE39" i="70"/>
  <c r="AE40" i="70"/>
  <c r="AE41" i="70"/>
  <c r="AE42" i="70"/>
  <c r="AE43" i="70"/>
  <c r="AE44" i="70"/>
  <c r="AE45" i="70"/>
  <c r="AE46" i="70"/>
  <c r="AE47" i="70"/>
  <c r="AE48" i="70"/>
  <c r="AE49" i="70"/>
  <c r="AE50" i="70"/>
  <c r="AE51" i="70"/>
  <c r="AE52" i="70"/>
  <c r="AE53" i="70"/>
  <c r="AE54" i="70"/>
  <c r="AE56" i="70"/>
  <c r="G97" i="70"/>
  <c r="AD3" i="70"/>
  <c r="AD4" i="70"/>
  <c r="AD5" i="70"/>
  <c r="AD6" i="70"/>
  <c r="AD7" i="70"/>
  <c r="AD8" i="70"/>
  <c r="AD9" i="70"/>
  <c r="AD10" i="70"/>
  <c r="AD11" i="70"/>
  <c r="AD12" i="70"/>
  <c r="AD13" i="70"/>
  <c r="AD14" i="70"/>
  <c r="AD15" i="70"/>
  <c r="AD16" i="70"/>
  <c r="AD17" i="70"/>
  <c r="AD18" i="70"/>
  <c r="AD19" i="70"/>
  <c r="AD20" i="70"/>
  <c r="AD21" i="70"/>
  <c r="AD22" i="70"/>
  <c r="AD23" i="70"/>
  <c r="AD24" i="70"/>
  <c r="AD25" i="70"/>
  <c r="AD26" i="70"/>
  <c r="AD27" i="70"/>
  <c r="AD28" i="70"/>
  <c r="AD29" i="70"/>
  <c r="AD30" i="70"/>
  <c r="AD31" i="70"/>
  <c r="AD32" i="70"/>
  <c r="AD33" i="70"/>
  <c r="AD34" i="70"/>
  <c r="AD35" i="70"/>
  <c r="AD36" i="70"/>
  <c r="AD37" i="70"/>
  <c r="AD38" i="70"/>
  <c r="AD39" i="70"/>
  <c r="AD40" i="70"/>
  <c r="AD41" i="70"/>
  <c r="AD42" i="70"/>
  <c r="AD43" i="70"/>
  <c r="AD44" i="70"/>
  <c r="AD45" i="70"/>
  <c r="AD46" i="70"/>
  <c r="AD47" i="70"/>
  <c r="AD48" i="70"/>
  <c r="AD49" i="70"/>
  <c r="AD50" i="70"/>
  <c r="AD51" i="70"/>
  <c r="AD52" i="70"/>
  <c r="AD53" i="70"/>
  <c r="AD54" i="70"/>
  <c r="AD56" i="70"/>
  <c r="G96" i="70"/>
  <c r="AC3" i="70"/>
  <c r="AC4" i="70"/>
  <c r="AC5" i="70"/>
  <c r="AC6" i="70"/>
  <c r="AC7" i="70"/>
  <c r="AC8" i="70"/>
  <c r="AC9" i="70"/>
  <c r="AC10" i="70"/>
  <c r="AC11" i="70"/>
  <c r="AC12" i="70"/>
  <c r="AC13" i="70"/>
  <c r="AC14" i="70"/>
  <c r="AC15" i="70"/>
  <c r="AC16" i="70"/>
  <c r="AC17" i="70"/>
  <c r="AC18" i="70"/>
  <c r="AC19" i="70"/>
  <c r="AC20" i="70"/>
  <c r="AC21" i="70"/>
  <c r="AC22" i="70"/>
  <c r="AC23" i="70"/>
  <c r="AC24" i="70"/>
  <c r="AC25" i="70"/>
  <c r="AC26" i="70"/>
  <c r="AC27" i="70"/>
  <c r="AC28" i="70"/>
  <c r="AC29" i="70"/>
  <c r="AC30" i="70"/>
  <c r="AC31" i="70"/>
  <c r="AC32" i="70"/>
  <c r="AC33" i="70"/>
  <c r="AC34" i="70"/>
  <c r="AC35" i="70"/>
  <c r="AC36" i="70"/>
  <c r="AC37" i="70"/>
  <c r="AC38" i="70"/>
  <c r="AC39" i="70"/>
  <c r="AC40" i="70"/>
  <c r="AC41" i="70"/>
  <c r="AC42" i="70"/>
  <c r="AC43" i="70"/>
  <c r="AC44" i="70"/>
  <c r="AC45" i="70"/>
  <c r="AC46" i="70"/>
  <c r="AC47" i="70"/>
  <c r="AC48" i="70"/>
  <c r="AC49" i="70"/>
  <c r="AC50" i="70"/>
  <c r="AC51" i="70"/>
  <c r="AC52" i="70"/>
  <c r="AC53" i="70"/>
  <c r="AC54" i="70"/>
  <c r="AC56" i="70"/>
  <c r="G95" i="70"/>
  <c r="AB3" i="70"/>
  <c r="AB4" i="70"/>
  <c r="AB5" i="70"/>
  <c r="AB6" i="70"/>
  <c r="AB7" i="70"/>
  <c r="AB8" i="70"/>
  <c r="AB9" i="70"/>
  <c r="AB10" i="70"/>
  <c r="AB11" i="70"/>
  <c r="AB12" i="70"/>
  <c r="AB13" i="70"/>
  <c r="AB14" i="70"/>
  <c r="AB15" i="70"/>
  <c r="AB16" i="70"/>
  <c r="AB17" i="70"/>
  <c r="AB18" i="70"/>
  <c r="AB19" i="70"/>
  <c r="AB20" i="70"/>
  <c r="AB21" i="70"/>
  <c r="AB22" i="70"/>
  <c r="AB23" i="70"/>
  <c r="AB24" i="70"/>
  <c r="AB25" i="70"/>
  <c r="AB26" i="70"/>
  <c r="AB27" i="70"/>
  <c r="AB28" i="70"/>
  <c r="AB29" i="70"/>
  <c r="AB30" i="70"/>
  <c r="AB31" i="70"/>
  <c r="AB32" i="70"/>
  <c r="AB33" i="70"/>
  <c r="AB34" i="70"/>
  <c r="AB35" i="70"/>
  <c r="AB36" i="70"/>
  <c r="AB37" i="70"/>
  <c r="AB38" i="70"/>
  <c r="AB39" i="70"/>
  <c r="AB40" i="70"/>
  <c r="AB41" i="70"/>
  <c r="AB42" i="70"/>
  <c r="AB43" i="70"/>
  <c r="AB44" i="70"/>
  <c r="AB45" i="70"/>
  <c r="AB46" i="70"/>
  <c r="AB47" i="70"/>
  <c r="AB48" i="70"/>
  <c r="AB49" i="70"/>
  <c r="AB50" i="70"/>
  <c r="AB51" i="70"/>
  <c r="AB52" i="70"/>
  <c r="AB53" i="70"/>
  <c r="AB54" i="70"/>
  <c r="AB56" i="70"/>
  <c r="G94" i="70"/>
  <c r="AA3" i="70"/>
  <c r="AA4" i="70"/>
  <c r="AA5" i="70"/>
  <c r="AA6" i="70"/>
  <c r="AA7" i="70"/>
  <c r="AA8" i="70"/>
  <c r="AA9" i="70"/>
  <c r="AA10" i="70"/>
  <c r="AA11" i="70"/>
  <c r="AA12" i="70"/>
  <c r="AA13" i="70"/>
  <c r="AA14" i="70"/>
  <c r="AA15" i="70"/>
  <c r="AA16" i="70"/>
  <c r="AA17" i="70"/>
  <c r="AA18" i="70"/>
  <c r="AA19" i="70"/>
  <c r="AA20" i="70"/>
  <c r="AA21" i="70"/>
  <c r="AA22" i="70"/>
  <c r="AA23" i="70"/>
  <c r="AA24" i="70"/>
  <c r="AA25" i="70"/>
  <c r="AA26" i="70"/>
  <c r="AA27" i="70"/>
  <c r="AA28" i="70"/>
  <c r="AA29" i="70"/>
  <c r="AA30" i="70"/>
  <c r="AA31" i="70"/>
  <c r="AA32" i="70"/>
  <c r="AA33" i="70"/>
  <c r="AA34" i="70"/>
  <c r="AA35" i="70"/>
  <c r="AA36" i="70"/>
  <c r="AA37" i="70"/>
  <c r="AA38" i="70"/>
  <c r="AA39" i="70"/>
  <c r="AA40" i="70"/>
  <c r="AA41" i="70"/>
  <c r="AA42" i="70"/>
  <c r="AA43" i="70"/>
  <c r="AA44" i="70"/>
  <c r="AA45" i="70"/>
  <c r="AA46" i="70"/>
  <c r="AA47" i="70"/>
  <c r="AA48" i="70"/>
  <c r="AA49" i="70"/>
  <c r="AA50" i="70"/>
  <c r="AA51" i="70"/>
  <c r="AA52" i="70"/>
  <c r="AA53" i="70"/>
  <c r="AA54" i="70"/>
  <c r="AA56" i="70"/>
  <c r="G93" i="70"/>
  <c r="Z3" i="70"/>
  <c r="Z4" i="70"/>
  <c r="Z5" i="70"/>
  <c r="Z6" i="70"/>
  <c r="Z7" i="70"/>
  <c r="Z8" i="70"/>
  <c r="Z9" i="70"/>
  <c r="Z10" i="70"/>
  <c r="Z11" i="70"/>
  <c r="Z12" i="70"/>
  <c r="Z13" i="70"/>
  <c r="Z14" i="70"/>
  <c r="Z15" i="70"/>
  <c r="Z16" i="70"/>
  <c r="Z17" i="70"/>
  <c r="Z18" i="70"/>
  <c r="Z19" i="70"/>
  <c r="Z20" i="70"/>
  <c r="Z21" i="70"/>
  <c r="Z22" i="70"/>
  <c r="Z23" i="70"/>
  <c r="Z24" i="70"/>
  <c r="Z25" i="70"/>
  <c r="Z26" i="70"/>
  <c r="Z27" i="70"/>
  <c r="Z28" i="70"/>
  <c r="Z29" i="70"/>
  <c r="Z30" i="70"/>
  <c r="Z31" i="70"/>
  <c r="Z32" i="70"/>
  <c r="Z33" i="70"/>
  <c r="Z34" i="70"/>
  <c r="Z35" i="70"/>
  <c r="Z36" i="70"/>
  <c r="Z37" i="70"/>
  <c r="Z38" i="70"/>
  <c r="Z39" i="70"/>
  <c r="Z40" i="70"/>
  <c r="Z41" i="70"/>
  <c r="Z42" i="70"/>
  <c r="Z43" i="70"/>
  <c r="Z44" i="70"/>
  <c r="Z45" i="70"/>
  <c r="Z46" i="70"/>
  <c r="Z47" i="70"/>
  <c r="Z48" i="70"/>
  <c r="Z49" i="70"/>
  <c r="Z50" i="70"/>
  <c r="Z51" i="70"/>
  <c r="Z52" i="70"/>
  <c r="Z53" i="70"/>
  <c r="Z54" i="70"/>
  <c r="Z56" i="70"/>
  <c r="G92" i="70"/>
  <c r="Y3" i="70"/>
  <c r="Y4" i="70"/>
  <c r="Y5" i="70"/>
  <c r="Y6" i="70"/>
  <c r="Y7" i="70"/>
  <c r="Y8" i="70"/>
  <c r="Y9" i="70"/>
  <c r="Y10" i="70"/>
  <c r="Y11" i="70"/>
  <c r="Y12" i="70"/>
  <c r="Y13" i="70"/>
  <c r="Y14" i="70"/>
  <c r="Y15" i="70"/>
  <c r="Y16" i="70"/>
  <c r="Y17" i="70"/>
  <c r="Y18" i="70"/>
  <c r="Y19" i="70"/>
  <c r="Y20" i="70"/>
  <c r="Y21" i="70"/>
  <c r="Y22" i="70"/>
  <c r="Y23" i="70"/>
  <c r="Y24" i="70"/>
  <c r="Y25" i="70"/>
  <c r="Y26" i="70"/>
  <c r="Y27" i="70"/>
  <c r="Y28" i="70"/>
  <c r="Y29" i="70"/>
  <c r="Y30" i="70"/>
  <c r="Y31" i="70"/>
  <c r="Y32" i="70"/>
  <c r="Y33" i="70"/>
  <c r="Y34" i="70"/>
  <c r="Y35" i="70"/>
  <c r="Y36" i="70"/>
  <c r="Y37" i="70"/>
  <c r="Y38" i="70"/>
  <c r="Y39" i="70"/>
  <c r="Y40" i="70"/>
  <c r="Y41" i="70"/>
  <c r="Y42" i="70"/>
  <c r="Y43" i="70"/>
  <c r="Y44" i="70"/>
  <c r="Y45" i="70"/>
  <c r="Y46" i="70"/>
  <c r="Y47" i="70"/>
  <c r="Y48" i="70"/>
  <c r="Y49" i="70"/>
  <c r="Y50" i="70"/>
  <c r="Y51" i="70"/>
  <c r="Y52" i="70"/>
  <c r="Y53" i="70"/>
  <c r="Y54" i="70"/>
  <c r="Y56" i="70"/>
  <c r="G91" i="70"/>
  <c r="X3" i="70"/>
  <c r="X4" i="70"/>
  <c r="X5" i="70"/>
  <c r="X6" i="70"/>
  <c r="X7" i="70"/>
  <c r="X8" i="70"/>
  <c r="X9" i="70"/>
  <c r="X10" i="70"/>
  <c r="X11" i="70"/>
  <c r="X12" i="70"/>
  <c r="X13" i="70"/>
  <c r="X14" i="70"/>
  <c r="X15" i="70"/>
  <c r="X16" i="70"/>
  <c r="X17" i="70"/>
  <c r="X18" i="70"/>
  <c r="X19" i="70"/>
  <c r="X20" i="70"/>
  <c r="X21" i="70"/>
  <c r="X22" i="70"/>
  <c r="X23" i="70"/>
  <c r="X24" i="70"/>
  <c r="X25" i="70"/>
  <c r="X26" i="70"/>
  <c r="X27" i="70"/>
  <c r="X28" i="70"/>
  <c r="X29" i="70"/>
  <c r="X30" i="70"/>
  <c r="X31" i="70"/>
  <c r="X32" i="70"/>
  <c r="X33" i="70"/>
  <c r="X34" i="70"/>
  <c r="X35" i="70"/>
  <c r="X36" i="70"/>
  <c r="X37" i="70"/>
  <c r="X38" i="70"/>
  <c r="X39" i="70"/>
  <c r="X40" i="70"/>
  <c r="X41" i="70"/>
  <c r="X42" i="70"/>
  <c r="X43" i="70"/>
  <c r="X44" i="70"/>
  <c r="X45" i="70"/>
  <c r="X46" i="70"/>
  <c r="X47" i="70"/>
  <c r="X48" i="70"/>
  <c r="X49" i="70"/>
  <c r="X50" i="70"/>
  <c r="X51" i="70"/>
  <c r="X52" i="70"/>
  <c r="X53" i="70"/>
  <c r="X54" i="70"/>
  <c r="X56" i="70"/>
  <c r="G90" i="70"/>
  <c r="W3" i="70"/>
  <c r="W4" i="70"/>
  <c r="W5" i="70"/>
  <c r="W6" i="70"/>
  <c r="W7" i="70"/>
  <c r="W8" i="70"/>
  <c r="W9" i="70"/>
  <c r="W10" i="70"/>
  <c r="W11" i="70"/>
  <c r="W12" i="70"/>
  <c r="W13" i="70"/>
  <c r="W14" i="70"/>
  <c r="W15" i="70"/>
  <c r="W16" i="70"/>
  <c r="W17" i="70"/>
  <c r="W18" i="70"/>
  <c r="W19" i="70"/>
  <c r="W20" i="70"/>
  <c r="W21" i="70"/>
  <c r="W22" i="70"/>
  <c r="W23" i="70"/>
  <c r="W24" i="70"/>
  <c r="W25" i="70"/>
  <c r="W26" i="70"/>
  <c r="W27" i="70"/>
  <c r="W28" i="70"/>
  <c r="W29" i="70"/>
  <c r="W30" i="70"/>
  <c r="W31" i="70"/>
  <c r="W32" i="70"/>
  <c r="W33" i="70"/>
  <c r="W34" i="70"/>
  <c r="W35" i="70"/>
  <c r="W36" i="70"/>
  <c r="W37" i="70"/>
  <c r="W38" i="70"/>
  <c r="W39" i="70"/>
  <c r="W40" i="70"/>
  <c r="W41" i="70"/>
  <c r="W42" i="70"/>
  <c r="W43" i="70"/>
  <c r="W44" i="70"/>
  <c r="W45" i="70"/>
  <c r="W46" i="70"/>
  <c r="W47" i="70"/>
  <c r="W48" i="70"/>
  <c r="W49" i="70"/>
  <c r="W50" i="70"/>
  <c r="W51" i="70"/>
  <c r="W52" i="70"/>
  <c r="W53" i="70"/>
  <c r="W54" i="70"/>
  <c r="W56" i="70"/>
  <c r="G89" i="70"/>
  <c r="V3" i="70"/>
  <c r="V4" i="70"/>
  <c r="V5" i="70"/>
  <c r="V6" i="70"/>
  <c r="V7" i="70"/>
  <c r="V8" i="70"/>
  <c r="V9" i="70"/>
  <c r="V10" i="70"/>
  <c r="V11" i="70"/>
  <c r="V12" i="70"/>
  <c r="V13" i="70"/>
  <c r="V14" i="70"/>
  <c r="V15" i="70"/>
  <c r="V16" i="70"/>
  <c r="V17" i="70"/>
  <c r="V18" i="70"/>
  <c r="V19" i="70"/>
  <c r="V20" i="70"/>
  <c r="V21" i="70"/>
  <c r="V22" i="70"/>
  <c r="V23" i="70"/>
  <c r="V24" i="70"/>
  <c r="V25" i="70"/>
  <c r="V26" i="70"/>
  <c r="V27" i="70"/>
  <c r="V28" i="70"/>
  <c r="V29" i="70"/>
  <c r="V30" i="70"/>
  <c r="V31" i="70"/>
  <c r="V32" i="70"/>
  <c r="V33" i="70"/>
  <c r="V34" i="70"/>
  <c r="V35" i="70"/>
  <c r="V36" i="70"/>
  <c r="V37" i="70"/>
  <c r="V38" i="70"/>
  <c r="V39" i="70"/>
  <c r="V40" i="70"/>
  <c r="V41" i="70"/>
  <c r="V42" i="70"/>
  <c r="V43" i="70"/>
  <c r="V44" i="70"/>
  <c r="V45" i="70"/>
  <c r="V46" i="70"/>
  <c r="V47" i="70"/>
  <c r="V48" i="70"/>
  <c r="V49" i="70"/>
  <c r="V50" i="70"/>
  <c r="V51" i="70"/>
  <c r="V52" i="70"/>
  <c r="V53" i="70"/>
  <c r="V54" i="70"/>
  <c r="V56" i="70"/>
  <c r="G88" i="70"/>
  <c r="U3" i="70"/>
  <c r="U4" i="70"/>
  <c r="U5" i="70"/>
  <c r="U6" i="70"/>
  <c r="U7" i="70"/>
  <c r="U8" i="70"/>
  <c r="U9" i="70"/>
  <c r="U10" i="70"/>
  <c r="U11" i="70"/>
  <c r="U12" i="70"/>
  <c r="U13" i="70"/>
  <c r="U14" i="70"/>
  <c r="U15" i="70"/>
  <c r="U16" i="70"/>
  <c r="U17" i="70"/>
  <c r="U18" i="70"/>
  <c r="U19" i="70"/>
  <c r="U20" i="70"/>
  <c r="U21" i="70"/>
  <c r="U22" i="70"/>
  <c r="U23" i="70"/>
  <c r="U24" i="70"/>
  <c r="U25" i="70"/>
  <c r="U26" i="70"/>
  <c r="U27" i="70"/>
  <c r="U28" i="70"/>
  <c r="U29" i="70"/>
  <c r="U30" i="70"/>
  <c r="U31" i="70"/>
  <c r="U32" i="70"/>
  <c r="U33" i="70"/>
  <c r="U34" i="70"/>
  <c r="U35" i="70"/>
  <c r="U36" i="70"/>
  <c r="U37" i="70"/>
  <c r="U38" i="70"/>
  <c r="U39" i="70"/>
  <c r="U40" i="70"/>
  <c r="U41" i="70"/>
  <c r="U42" i="70"/>
  <c r="U43" i="70"/>
  <c r="U44" i="70"/>
  <c r="U45" i="70"/>
  <c r="U46" i="70"/>
  <c r="U47" i="70"/>
  <c r="U48" i="70"/>
  <c r="U49" i="70"/>
  <c r="U50" i="70"/>
  <c r="U51" i="70"/>
  <c r="U52" i="70"/>
  <c r="U53" i="70"/>
  <c r="U54" i="70"/>
  <c r="U56" i="70"/>
  <c r="G87" i="70"/>
  <c r="B108" i="70" a="1"/>
  <c r="B108" i="70"/>
  <c r="B107" i="70"/>
  <c r="D84" i="70"/>
  <c r="C84" i="70"/>
  <c r="AP3" i="70"/>
  <c r="AQ3" i="70"/>
  <c r="AR3" i="70"/>
  <c r="AS3" i="70"/>
  <c r="AT3" i="70"/>
  <c r="AU3" i="70"/>
  <c r="AV3" i="70"/>
  <c r="AW3" i="70"/>
  <c r="AX3" i="70"/>
  <c r="AY3" i="70"/>
  <c r="AZ3" i="70"/>
  <c r="BA3" i="70"/>
  <c r="BB3" i="70"/>
  <c r="BC3" i="70"/>
  <c r="BD3" i="70"/>
  <c r="BE3" i="70"/>
  <c r="BF3" i="70"/>
  <c r="BG3" i="70"/>
  <c r="BH3" i="70"/>
  <c r="AP4" i="70"/>
  <c r="AQ4" i="70"/>
  <c r="AR4" i="70"/>
  <c r="AS4" i="70"/>
  <c r="AT4" i="70"/>
  <c r="AU4" i="70"/>
  <c r="AV4" i="70"/>
  <c r="AW4" i="70"/>
  <c r="AX4" i="70"/>
  <c r="AY4" i="70"/>
  <c r="AZ4" i="70"/>
  <c r="BA4" i="70"/>
  <c r="BB4" i="70"/>
  <c r="BC4" i="70"/>
  <c r="BD4" i="70"/>
  <c r="BE4" i="70"/>
  <c r="BF4" i="70"/>
  <c r="BG4" i="70"/>
  <c r="BH4" i="70"/>
  <c r="AP5" i="70"/>
  <c r="AQ5" i="70"/>
  <c r="AR5" i="70"/>
  <c r="AS5" i="70"/>
  <c r="AT5" i="70"/>
  <c r="AU5" i="70"/>
  <c r="AV5" i="70"/>
  <c r="AW5" i="70"/>
  <c r="AX5" i="70"/>
  <c r="AY5" i="70"/>
  <c r="AZ5" i="70"/>
  <c r="BA5" i="70"/>
  <c r="BB5" i="70"/>
  <c r="BC5" i="70"/>
  <c r="BD5" i="70"/>
  <c r="BE5" i="70"/>
  <c r="BF5" i="70"/>
  <c r="BG5" i="70"/>
  <c r="BH5" i="70"/>
  <c r="AP6" i="70"/>
  <c r="AQ6" i="70"/>
  <c r="AR6" i="70"/>
  <c r="AS6" i="70"/>
  <c r="AT6" i="70"/>
  <c r="AU6" i="70"/>
  <c r="AV6" i="70"/>
  <c r="AW6" i="70"/>
  <c r="AX6" i="70"/>
  <c r="AY6" i="70"/>
  <c r="AZ6" i="70"/>
  <c r="BA6" i="70"/>
  <c r="BB6" i="70"/>
  <c r="BC6" i="70"/>
  <c r="BD6" i="70"/>
  <c r="BE6" i="70"/>
  <c r="BF6" i="70"/>
  <c r="BG6" i="70"/>
  <c r="BH6" i="70"/>
  <c r="AP7" i="70"/>
  <c r="AQ7" i="70"/>
  <c r="AR7" i="70"/>
  <c r="AS7" i="70"/>
  <c r="AT7" i="70"/>
  <c r="AU7" i="70"/>
  <c r="AV7" i="70"/>
  <c r="AW7" i="70"/>
  <c r="AX7" i="70"/>
  <c r="AY7" i="70"/>
  <c r="AZ7" i="70"/>
  <c r="BA7" i="70"/>
  <c r="BB7" i="70"/>
  <c r="BC7" i="70"/>
  <c r="BD7" i="70"/>
  <c r="BE7" i="70"/>
  <c r="BF7" i="70"/>
  <c r="BG7" i="70"/>
  <c r="BH7" i="70"/>
  <c r="AP8" i="70"/>
  <c r="AQ8" i="70"/>
  <c r="AR8" i="70"/>
  <c r="AS8" i="70"/>
  <c r="AT8" i="70"/>
  <c r="AU8" i="70"/>
  <c r="AV8" i="70"/>
  <c r="AW8" i="70"/>
  <c r="AX8" i="70"/>
  <c r="AY8" i="70"/>
  <c r="AZ8" i="70"/>
  <c r="BA8" i="70"/>
  <c r="BB8" i="70"/>
  <c r="BC8" i="70"/>
  <c r="BD8" i="70"/>
  <c r="BE8" i="70"/>
  <c r="BF8" i="70"/>
  <c r="BG8" i="70"/>
  <c r="BH8" i="70"/>
  <c r="AP9" i="70"/>
  <c r="AQ9" i="70"/>
  <c r="AR9" i="70"/>
  <c r="AS9" i="70"/>
  <c r="AT9" i="70"/>
  <c r="AU9" i="70"/>
  <c r="AV9" i="70"/>
  <c r="AW9" i="70"/>
  <c r="AX9" i="70"/>
  <c r="AY9" i="70"/>
  <c r="AZ9" i="70"/>
  <c r="BA9" i="70"/>
  <c r="BB9" i="70"/>
  <c r="BC9" i="70"/>
  <c r="BD9" i="70"/>
  <c r="BE9" i="70"/>
  <c r="BF9" i="70"/>
  <c r="BG9" i="70"/>
  <c r="BH9" i="70"/>
  <c r="AP10" i="70"/>
  <c r="AQ10" i="70"/>
  <c r="AR10" i="70"/>
  <c r="AS10" i="70"/>
  <c r="AT10" i="70"/>
  <c r="AU10" i="70"/>
  <c r="AV10" i="70"/>
  <c r="AW10" i="70"/>
  <c r="AX10" i="70"/>
  <c r="AY10" i="70"/>
  <c r="AZ10" i="70"/>
  <c r="BA10" i="70"/>
  <c r="BB10" i="70"/>
  <c r="BC10" i="70"/>
  <c r="BD10" i="70"/>
  <c r="BE10" i="70"/>
  <c r="BF10" i="70"/>
  <c r="BG10" i="70"/>
  <c r="BH10" i="70"/>
  <c r="AP11" i="70"/>
  <c r="AQ11" i="70"/>
  <c r="AR11" i="70"/>
  <c r="AS11" i="70"/>
  <c r="AT11" i="70"/>
  <c r="AU11" i="70"/>
  <c r="AV11" i="70"/>
  <c r="AW11" i="70"/>
  <c r="AX11" i="70"/>
  <c r="AY11" i="70"/>
  <c r="AZ11" i="70"/>
  <c r="BA11" i="70"/>
  <c r="BB11" i="70"/>
  <c r="BC11" i="70"/>
  <c r="BD11" i="70"/>
  <c r="BE11" i="70"/>
  <c r="BF11" i="70"/>
  <c r="BG11" i="70"/>
  <c r="BH11" i="70"/>
  <c r="AP12" i="70"/>
  <c r="AQ12" i="70"/>
  <c r="AR12" i="70"/>
  <c r="AS12" i="70"/>
  <c r="AT12" i="70"/>
  <c r="AU12" i="70"/>
  <c r="AV12" i="70"/>
  <c r="AW12" i="70"/>
  <c r="AX12" i="70"/>
  <c r="AY12" i="70"/>
  <c r="AZ12" i="70"/>
  <c r="BA12" i="70"/>
  <c r="BB12" i="70"/>
  <c r="BC12" i="70"/>
  <c r="BD12" i="70"/>
  <c r="BE12" i="70"/>
  <c r="BF12" i="70"/>
  <c r="BG12" i="70"/>
  <c r="BH12" i="70"/>
  <c r="AP13" i="70"/>
  <c r="AQ13" i="70"/>
  <c r="AR13" i="70"/>
  <c r="AS13" i="70"/>
  <c r="AT13" i="70"/>
  <c r="AU13" i="70"/>
  <c r="AV13" i="70"/>
  <c r="AW13" i="70"/>
  <c r="AX13" i="70"/>
  <c r="AY13" i="70"/>
  <c r="AZ13" i="70"/>
  <c r="BA13" i="70"/>
  <c r="BB13" i="70"/>
  <c r="BC13" i="70"/>
  <c r="BD13" i="70"/>
  <c r="BE13" i="70"/>
  <c r="BF13" i="70"/>
  <c r="BG13" i="70"/>
  <c r="BH13" i="70"/>
  <c r="AP14" i="70"/>
  <c r="AQ14" i="70"/>
  <c r="AR14" i="70"/>
  <c r="AS14" i="70"/>
  <c r="AT14" i="70"/>
  <c r="AU14" i="70"/>
  <c r="AV14" i="70"/>
  <c r="AW14" i="70"/>
  <c r="AX14" i="70"/>
  <c r="AY14" i="70"/>
  <c r="AZ14" i="70"/>
  <c r="BA14" i="70"/>
  <c r="BB14" i="70"/>
  <c r="BC14" i="70"/>
  <c r="BD14" i="70"/>
  <c r="BE14" i="70"/>
  <c r="BF14" i="70"/>
  <c r="BG14" i="70"/>
  <c r="BH14" i="70"/>
  <c r="AP15" i="70"/>
  <c r="AQ15" i="70"/>
  <c r="AR15" i="70"/>
  <c r="AS15" i="70"/>
  <c r="AT15" i="70"/>
  <c r="AU15" i="70"/>
  <c r="AV15" i="70"/>
  <c r="AW15" i="70"/>
  <c r="AX15" i="70"/>
  <c r="AY15" i="70"/>
  <c r="AZ15" i="70"/>
  <c r="BA15" i="70"/>
  <c r="BB15" i="70"/>
  <c r="BC15" i="70"/>
  <c r="BD15" i="70"/>
  <c r="BE15" i="70"/>
  <c r="BF15" i="70"/>
  <c r="BG15" i="70"/>
  <c r="BH15" i="70"/>
  <c r="AP16" i="70"/>
  <c r="AQ16" i="70"/>
  <c r="AR16" i="70"/>
  <c r="AS16" i="70"/>
  <c r="AT16" i="70"/>
  <c r="AU16" i="70"/>
  <c r="AV16" i="70"/>
  <c r="AW16" i="70"/>
  <c r="AX16" i="70"/>
  <c r="AY16" i="70"/>
  <c r="AZ16" i="70"/>
  <c r="BA16" i="70"/>
  <c r="BB16" i="70"/>
  <c r="BC16" i="70"/>
  <c r="BD16" i="70"/>
  <c r="BE16" i="70"/>
  <c r="BF16" i="70"/>
  <c r="BG16" i="70"/>
  <c r="BH16" i="70"/>
  <c r="AP17" i="70"/>
  <c r="AQ17" i="70"/>
  <c r="AR17" i="70"/>
  <c r="AS17" i="70"/>
  <c r="AT17" i="70"/>
  <c r="AU17" i="70"/>
  <c r="AV17" i="70"/>
  <c r="AW17" i="70"/>
  <c r="AX17" i="70"/>
  <c r="AY17" i="70"/>
  <c r="AZ17" i="70"/>
  <c r="BA17" i="70"/>
  <c r="BB17" i="70"/>
  <c r="BC17" i="70"/>
  <c r="BD17" i="70"/>
  <c r="BE17" i="70"/>
  <c r="BF17" i="70"/>
  <c r="BG17" i="70"/>
  <c r="BH17" i="70"/>
  <c r="AP18" i="70"/>
  <c r="AQ18" i="70"/>
  <c r="AR18" i="70"/>
  <c r="AS18" i="70"/>
  <c r="AT18" i="70"/>
  <c r="AU18" i="70"/>
  <c r="AV18" i="70"/>
  <c r="AW18" i="70"/>
  <c r="AX18" i="70"/>
  <c r="AY18" i="70"/>
  <c r="AZ18" i="70"/>
  <c r="BA18" i="70"/>
  <c r="BB18" i="70"/>
  <c r="BC18" i="70"/>
  <c r="BD18" i="70"/>
  <c r="BE18" i="70"/>
  <c r="BF18" i="70"/>
  <c r="BG18" i="70"/>
  <c r="BH18" i="70"/>
  <c r="AP19" i="70"/>
  <c r="AQ19" i="70"/>
  <c r="AR19" i="70"/>
  <c r="AS19" i="70"/>
  <c r="AT19" i="70"/>
  <c r="AU19" i="70"/>
  <c r="AV19" i="70"/>
  <c r="AW19" i="70"/>
  <c r="AX19" i="70"/>
  <c r="AY19" i="70"/>
  <c r="AZ19" i="70"/>
  <c r="BA19" i="70"/>
  <c r="BB19" i="70"/>
  <c r="BC19" i="70"/>
  <c r="BD19" i="70"/>
  <c r="BE19" i="70"/>
  <c r="BF19" i="70"/>
  <c r="BG19" i="70"/>
  <c r="BH19" i="70"/>
  <c r="AP20" i="70"/>
  <c r="AQ20" i="70"/>
  <c r="AR20" i="70"/>
  <c r="AS20" i="70"/>
  <c r="AT20" i="70"/>
  <c r="AU20" i="70"/>
  <c r="AV20" i="70"/>
  <c r="AW20" i="70"/>
  <c r="AX20" i="70"/>
  <c r="AY20" i="70"/>
  <c r="AZ20" i="70"/>
  <c r="BA20" i="70"/>
  <c r="BB20" i="70"/>
  <c r="BC20" i="70"/>
  <c r="BD20" i="70"/>
  <c r="BE20" i="70"/>
  <c r="BF20" i="70"/>
  <c r="BG20" i="70"/>
  <c r="BH20" i="70"/>
  <c r="AP21" i="70"/>
  <c r="AQ21" i="70"/>
  <c r="AR21" i="70"/>
  <c r="AS21" i="70"/>
  <c r="AT21" i="70"/>
  <c r="AU21" i="70"/>
  <c r="AV21" i="70"/>
  <c r="AW21" i="70"/>
  <c r="AX21" i="70"/>
  <c r="AY21" i="70"/>
  <c r="AZ21" i="70"/>
  <c r="BA21" i="70"/>
  <c r="BB21" i="70"/>
  <c r="BC21" i="70"/>
  <c r="BD21" i="70"/>
  <c r="BE21" i="70"/>
  <c r="BF21" i="70"/>
  <c r="BG21" i="70"/>
  <c r="BH21" i="70"/>
  <c r="AP22" i="70"/>
  <c r="AQ22" i="70"/>
  <c r="AR22" i="70"/>
  <c r="AS22" i="70"/>
  <c r="AT22" i="70"/>
  <c r="AU22" i="70"/>
  <c r="AV22" i="70"/>
  <c r="AW22" i="70"/>
  <c r="AX22" i="70"/>
  <c r="AY22" i="70"/>
  <c r="AZ22" i="70"/>
  <c r="BA22" i="70"/>
  <c r="BB22" i="70"/>
  <c r="BC22" i="70"/>
  <c r="BD22" i="70"/>
  <c r="BE22" i="70"/>
  <c r="BF22" i="70"/>
  <c r="BG22" i="70"/>
  <c r="BH22" i="70"/>
  <c r="AP23" i="70"/>
  <c r="AQ23" i="70"/>
  <c r="AR23" i="70"/>
  <c r="AS23" i="70"/>
  <c r="AT23" i="70"/>
  <c r="AU23" i="70"/>
  <c r="AV23" i="70"/>
  <c r="AW23" i="70"/>
  <c r="AX23" i="70"/>
  <c r="AY23" i="70"/>
  <c r="AZ23" i="70"/>
  <c r="BA23" i="70"/>
  <c r="BB23" i="70"/>
  <c r="BC23" i="70"/>
  <c r="BD23" i="70"/>
  <c r="BE23" i="70"/>
  <c r="BF23" i="70"/>
  <c r="BG23" i="70"/>
  <c r="BH23" i="70"/>
  <c r="AP24" i="70"/>
  <c r="AQ24" i="70"/>
  <c r="AR24" i="70"/>
  <c r="AS24" i="70"/>
  <c r="AT24" i="70"/>
  <c r="AU24" i="70"/>
  <c r="AV24" i="70"/>
  <c r="AW24" i="70"/>
  <c r="AX24" i="70"/>
  <c r="AY24" i="70"/>
  <c r="AZ24" i="70"/>
  <c r="BA24" i="70"/>
  <c r="BB24" i="70"/>
  <c r="BC24" i="70"/>
  <c r="BD24" i="70"/>
  <c r="BE24" i="70"/>
  <c r="BF24" i="70"/>
  <c r="BG24" i="70"/>
  <c r="BH24" i="70"/>
  <c r="AP25" i="70"/>
  <c r="AQ25" i="70"/>
  <c r="AR25" i="70"/>
  <c r="AS25" i="70"/>
  <c r="AT25" i="70"/>
  <c r="AU25" i="70"/>
  <c r="AV25" i="70"/>
  <c r="AW25" i="70"/>
  <c r="AX25" i="70"/>
  <c r="AY25" i="70"/>
  <c r="AZ25" i="70"/>
  <c r="BA25" i="70"/>
  <c r="BB25" i="70"/>
  <c r="BC25" i="70"/>
  <c r="BD25" i="70"/>
  <c r="BE25" i="70"/>
  <c r="BF25" i="70"/>
  <c r="BG25" i="70"/>
  <c r="BH25" i="70"/>
  <c r="AP26" i="70"/>
  <c r="AQ26" i="70"/>
  <c r="AR26" i="70"/>
  <c r="AS26" i="70"/>
  <c r="AT26" i="70"/>
  <c r="AU26" i="70"/>
  <c r="AV26" i="70"/>
  <c r="AW26" i="70"/>
  <c r="AX26" i="70"/>
  <c r="AY26" i="70"/>
  <c r="AZ26" i="70"/>
  <c r="BA26" i="70"/>
  <c r="BB26" i="70"/>
  <c r="BC26" i="70"/>
  <c r="BD26" i="70"/>
  <c r="BE26" i="70"/>
  <c r="BF26" i="70"/>
  <c r="BG26" i="70"/>
  <c r="BH26" i="70"/>
  <c r="AP27" i="70"/>
  <c r="AQ27" i="70"/>
  <c r="AR27" i="70"/>
  <c r="AS27" i="70"/>
  <c r="AT27" i="70"/>
  <c r="AU27" i="70"/>
  <c r="AV27" i="70"/>
  <c r="AW27" i="70"/>
  <c r="AX27" i="70"/>
  <c r="AY27" i="70"/>
  <c r="AZ27" i="70"/>
  <c r="BA27" i="70"/>
  <c r="BB27" i="70"/>
  <c r="BC27" i="70"/>
  <c r="BD27" i="70"/>
  <c r="BE27" i="70"/>
  <c r="BF27" i="70"/>
  <c r="BG27" i="70"/>
  <c r="BH27" i="70"/>
  <c r="AP28" i="70"/>
  <c r="AQ28" i="70"/>
  <c r="AR28" i="70"/>
  <c r="AS28" i="70"/>
  <c r="AT28" i="70"/>
  <c r="AU28" i="70"/>
  <c r="AV28" i="70"/>
  <c r="AW28" i="70"/>
  <c r="AX28" i="70"/>
  <c r="AY28" i="70"/>
  <c r="AZ28" i="70"/>
  <c r="BA28" i="70"/>
  <c r="BB28" i="70"/>
  <c r="BC28" i="70"/>
  <c r="BD28" i="70"/>
  <c r="BE28" i="70"/>
  <c r="BF28" i="70"/>
  <c r="BG28" i="70"/>
  <c r="BH28" i="70"/>
  <c r="AP29" i="70"/>
  <c r="AQ29" i="70"/>
  <c r="AR29" i="70"/>
  <c r="AS29" i="70"/>
  <c r="AT29" i="70"/>
  <c r="AU29" i="70"/>
  <c r="AV29" i="70"/>
  <c r="AW29" i="70"/>
  <c r="AX29" i="70"/>
  <c r="AY29" i="70"/>
  <c r="AZ29" i="70"/>
  <c r="BA29" i="70"/>
  <c r="BB29" i="70"/>
  <c r="BC29" i="70"/>
  <c r="BD29" i="70"/>
  <c r="BE29" i="70"/>
  <c r="BF29" i="70"/>
  <c r="BG29" i="70"/>
  <c r="BH29" i="70"/>
  <c r="AP30" i="70"/>
  <c r="AQ30" i="70"/>
  <c r="AR30" i="70"/>
  <c r="AS30" i="70"/>
  <c r="AT30" i="70"/>
  <c r="AU30" i="70"/>
  <c r="AV30" i="70"/>
  <c r="AW30" i="70"/>
  <c r="AX30" i="70"/>
  <c r="AY30" i="70"/>
  <c r="AZ30" i="70"/>
  <c r="BA30" i="70"/>
  <c r="BB30" i="70"/>
  <c r="BC30" i="70"/>
  <c r="BD30" i="70"/>
  <c r="BE30" i="70"/>
  <c r="BF30" i="70"/>
  <c r="BG30" i="70"/>
  <c r="BH30" i="70"/>
  <c r="AP31" i="70"/>
  <c r="AQ31" i="70"/>
  <c r="AR31" i="70"/>
  <c r="AS31" i="70"/>
  <c r="AT31" i="70"/>
  <c r="AU31" i="70"/>
  <c r="AV31" i="70"/>
  <c r="AW31" i="70"/>
  <c r="AX31" i="70"/>
  <c r="AY31" i="70"/>
  <c r="AZ31" i="70"/>
  <c r="BA31" i="70"/>
  <c r="BB31" i="70"/>
  <c r="BC31" i="70"/>
  <c r="BD31" i="70"/>
  <c r="BE31" i="70"/>
  <c r="BF31" i="70"/>
  <c r="BG31" i="70"/>
  <c r="BH31" i="70"/>
  <c r="AP32" i="70"/>
  <c r="AQ32" i="70"/>
  <c r="AR32" i="70"/>
  <c r="AS32" i="70"/>
  <c r="AT32" i="70"/>
  <c r="AU32" i="70"/>
  <c r="AV32" i="70"/>
  <c r="AW32" i="70"/>
  <c r="AX32" i="70"/>
  <c r="AY32" i="70"/>
  <c r="AZ32" i="70"/>
  <c r="BA32" i="70"/>
  <c r="BB32" i="70"/>
  <c r="BC32" i="70"/>
  <c r="BD32" i="70"/>
  <c r="BE32" i="70"/>
  <c r="BF32" i="70"/>
  <c r="BG32" i="70"/>
  <c r="BH32" i="70"/>
  <c r="AP33" i="70"/>
  <c r="AQ33" i="70"/>
  <c r="AR33" i="70"/>
  <c r="AS33" i="70"/>
  <c r="AT33" i="70"/>
  <c r="AU33" i="70"/>
  <c r="AV33" i="70"/>
  <c r="AW33" i="70"/>
  <c r="AX33" i="70"/>
  <c r="AY33" i="70"/>
  <c r="AZ33" i="70"/>
  <c r="BA33" i="70"/>
  <c r="BB33" i="70"/>
  <c r="BC33" i="70"/>
  <c r="BD33" i="70"/>
  <c r="BE33" i="70"/>
  <c r="BF33" i="70"/>
  <c r="BG33" i="70"/>
  <c r="BH33" i="70"/>
  <c r="AP34" i="70"/>
  <c r="AQ34" i="70"/>
  <c r="AR34" i="70"/>
  <c r="AS34" i="70"/>
  <c r="AT34" i="70"/>
  <c r="AU34" i="70"/>
  <c r="AV34" i="70"/>
  <c r="AW34" i="70"/>
  <c r="AX34" i="70"/>
  <c r="AY34" i="70"/>
  <c r="AZ34" i="70"/>
  <c r="BA34" i="70"/>
  <c r="BB34" i="70"/>
  <c r="BC34" i="70"/>
  <c r="BD34" i="70"/>
  <c r="BE34" i="70"/>
  <c r="BF34" i="70"/>
  <c r="BG34" i="70"/>
  <c r="BH34" i="70"/>
  <c r="AP35" i="70"/>
  <c r="AQ35" i="70"/>
  <c r="AR35" i="70"/>
  <c r="AS35" i="70"/>
  <c r="AT35" i="70"/>
  <c r="AU35" i="70"/>
  <c r="AV35" i="70"/>
  <c r="AW35" i="70"/>
  <c r="AX35" i="70"/>
  <c r="AY35" i="70"/>
  <c r="AZ35" i="70"/>
  <c r="BA35" i="70"/>
  <c r="BB35" i="70"/>
  <c r="BC35" i="70"/>
  <c r="BD35" i="70"/>
  <c r="BE35" i="70"/>
  <c r="BF35" i="70"/>
  <c r="BG35" i="70"/>
  <c r="BH35" i="70"/>
  <c r="AP36" i="70"/>
  <c r="AQ36" i="70"/>
  <c r="AR36" i="70"/>
  <c r="AS36" i="70"/>
  <c r="AT36" i="70"/>
  <c r="AU36" i="70"/>
  <c r="AV36" i="70"/>
  <c r="AW36" i="70"/>
  <c r="AX36" i="70"/>
  <c r="AY36" i="70"/>
  <c r="AZ36" i="70"/>
  <c r="BA36" i="70"/>
  <c r="BB36" i="70"/>
  <c r="BC36" i="70"/>
  <c r="BD36" i="70"/>
  <c r="BE36" i="70"/>
  <c r="BF36" i="70"/>
  <c r="BG36" i="70"/>
  <c r="BH36" i="70"/>
  <c r="AP37" i="70"/>
  <c r="AQ37" i="70"/>
  <c r="AR37" i="70"/>
  <c r="AS37" i="70"/>
  <c r="AT37" i="70"/>
  <c r="AU37" i="70"/>
  <c r="AV37" i="70"/>
  <c r="AW37" i="70"/>
  <c r="AX37" i="70"/>
  <c r="AY37" i="70"/>
  <c r="AZ37" i="70"/>
  <c r="BA37" i="70"/>
  <c r="BB37" i="70"/>
  <c r="BC37" i="70"/>
  <c r="BD37" i="70"/>
  <c r="BE37" i="70"/>
  <c r="BF37" i="70"/>
  <c r="BG37" i="70"/>
  <c r="BH37" i="70"/>
  <c r="AP38" i="70"/>
  <c r="AQ38" i="70"/>
  <c r="AR38" i="70"/>
  <c r="AS38" i="70"/>
  <c r="AT38" i="70"/>
  <c r="AU38" i="70"/>
  <c r="AV38" i="70"/>
  <c r="AW38" i="70"/>
  <c r="AX38" i="70"/>
  <c r="AY38" i="70"/>
  <c r="AZ38" i="70"/>
  <c r="BA38" i="70"/>
  <c r="BB38" i="70"/>
  <c r="BC38" i="70"/>
  <c r="BD38" i="70"/>
  <c r="BE38" i="70"/>
  <c r="BF38" i="70"/>
  <c r="BG38" i="70"/>
  <c r="BH38" i="70"/>
  <c r="AP39" i="70"/>
  <c r="AQ39" i="70"/>
  <c r="AR39" i="70"/>
  <c r="AS39" i="70"/>
  <c r="AT39" i="70"/>
  <c r="AU39" i="70"/>
  <c r="AV39" i="70"/>
  <c r="AW39" i="70"/>
  <c r="AX39" i="70"/>
  <c r="AY39" i="70"/>
  <c r="AZ39" i="70"/>
  <c r="BA39" i="70"/>
  <c r="BB39" i="70"/>
  <c r="BC39" i="70"/>
  <c r="BD39" i="70"/>
  <c r="BE39" i="70"/>
  <c r="BF39" i="70"/>
  <c r="BG39" i="70"/>
  <c r="BH39" i="70"/>
  <c r="AP40" i="70"/>
  <c r="AQ40" i="70"/>
  <c r="AR40" i="70"/>
  <c r="AS40" i="70"/>
  <c r="AT40" i="70"/>
  <c r="AU40" i="70"/>
  <c r="AV40" i="70"/>
  <c r="AW40" i="70"/>
  <c r="AX40" i="70"/>
  <c r="AY40" i="70"/>
  <c r="AZ40" i="70"/>
  <c r="BA40" i="70"/>
  <c r="BB40" i="70"/>
  <c r="BC40" i="70"/>
  <c r="BD40" i="70"/>
  <c r="BE40" i="70"/>
  <c r="BF40" i="70"/>
  <c r="BG40" i="70"/>
  <c r="BH40" i="70"/>
  <c r="AP41" i="70"/>
  <c r="AQ41" i="70"/>
  <c r="AR41" i="70"/>
  <c r="AS41" i="70"/>
  <c r="AT41" i="70"/>
  <c r="AU41" i="70"/>
  <c r="AV41" i="70"/>
  <c r="AW41" i="70"/>
  <c r="AX41" i="70"/>
  <c r="AY41" i="70"/>
  <c r="AZ41" i="70"/>
  <c r="BA41" i="70"/>
  <c r="BB41" i="70"/>
  <c r="BC41" i="70"/>
  <c r="BD41" i="70"/>
  <c r="BE41" i="70"/>
  <c r="BF41" i="70"/>
  <c r="BG41" i="70"/>
  <c r="BH41" i="70"/>
  <c r="AP42" i="70"/>
  <c r="AQ42" i="70"/>
  <c r="AR42" i="70"/>
  <c r="AS42" i="70"/>
  <c r="AT42" i="70"/>
  <c r="AU42" i="70"/>
  <c r="AV42" i="70"/>
  <c r="AW42" i="70"/>
  <c r="AX42" i="70"/>
  <c r="AY42" i="70"/>
  <c r="AZ42" i="70"/>
  <c r="BA42" i="70"/>
  <c r="BB42" i="70"/>
  <c r="BC42" i="70"/>
  <c r="BD42" i="70"/>
  <c r="BE42" i="70"/>
  <c r="BF42" i="70"/>
  <c r="BG42" i="70"/>
  <c r="BH42" i="70"/>
  <c r="AP43" i="70"/>
  <c r="AQ43" i="70"/>
  <c r="AR43" i="70"/>
  <c r="AS43" i="70"/>
  <c r="AT43" i="70"/>
  <c r="AU43" i="70"/>
  <c r="AV43" i="70"/>
  <c r="AW43" i="70"/>
  <c r="AX43" i="70"/>
  <c r="AY43" i="70"/>
  <c r="AZ43" i="70"/>
  <c r="BA43" i="70"/>
  <c r="BB43" i="70"/>
  <c r="BC43" i="70"/>
  <c r="BD43" i="70"/>
  <c r="BE43" i="70"/>
  <c r="BF43" i="70"/>
  <c r="BG43" i="70"/>
  <c r="BH43" i="70"/>
  <c r="AP44" i="70"/>
  <c r="AQ44" i="70"/>
  <c r="AR44" i="70"/>
  <c r="AS44" i="70"/>
  <c r="AT44" i="70"/>
  <c r="AU44" i="70"/>
  <c r="AV44" i="70"/>
  <c r="AW44" i="70"/>
  <c r="AX44" i="70"/>
  <c r="AY44" i="70"/>
  <c r="AZ44" i="70"/>
  <c r="BA44" i="70"/>
  <c r="BB44" i="70"/>
  <c r="BC44" i="70"/>
  <c r="BD44" i="70"/>
  <c r="BE44" i="70"/>
  <c r="BF44" i="70"/>
  <c r="BG44" i="70"/>
  <c r="BH44" i="70"/>
  <c r="AP45" i="70"/>
  <c r="AQ45" i="70"/>
  <c r="AR45" i="70"/>
  <c r="AS45" i="70"/>
  <c r="AT45" i="70"/>
  <c r="AU45" i="70"/>
  <c r="AV45" i="70"/>
  <c r="AW45" i="70"/>
  <c r="AX45" i="70"/>
  <c r="AY45" i="70"/>
  <c r="AZ45" i="70"/>
  <c r="BA45" i="70"/>
  <c r="BB45" i="70"/>
  <c r="BC45" i="70"/>
  <c r="BD45" i="70"/>
  <c r="BE45" i="70"/>
  <c r="BF45" i="70"/>
  <c r="BG45" i="70"/>
  <c r="BH45" i="70"/>
  <c r="AP46" i="70"/>
  <c r="AQ46" i="70"/>
  <c r="AR46" i="70"/>
  <c r="AS46" i="70"/>
  <c r="AT46" i="70"/>
  <c r="AU46" i="70"/>
  <c r="AV46" i="70"/>
  <c r="AW46" i="70"/>
  <c r="AX46" i="70"/>
  <c r="AY46" i="70"/>
  <c r="AZ46" i="70"/>
  <c r="BA46" i="70"/>
  <c r="BB46" i="70"/>
  <c r="BC46" i="70"/>
  <c r="BD46" i="70"/>
  <c r="BE46" i="70"/>
  <c r="BF46" i="70"/>
  <c r="BG46" i="70"/>
  <c r="BH46" i="70"/>
  <c r="AP47" i="70"/>
  <c r="AQ47" i="70"/>
  <c r="AR47" i="70"/>
  <c r="AS47" i="70"/>
  <c r="AT47" i="70"/>
  <c r="AU47" i="70"/>
  <c r="AV47" i="70"/>
  <c r="AW47" i="70"/>
  <c r="AX47" i="70"/>
  <c r="AY47" i="70"/>
  <c r="AZ47" i="70"/>
  <c r="BA47" i="70"/>
  <c r="BB47" i="70"/>
  <c r="BC47" i="70"/>
  <c r="BD47" i="70"/>
  <c r="BE47" i="70"/>
  <c r="BF47" i="70"/>
  <c r="BG47" i="70"/>
  <c r="BH47" i="70"/>
  <c r="AP48" i="70"/>
  <c r="AQ48" i="70"/>
  <c r="AR48" i="70"/>
  <c r="AS48" i="70"/>
  <c r="AT48" i="70"/>
  <c r="AU48" i="70"/>
  <c r="AV48" i="70"/>
  <c r="AW48" i="70"/>
  <c r="AX48" i="70"/>
  <c r="AY48" i="70"/>
  <c r="AZ48" i="70"/>
  <c r="BA48" i="70"/>
  <c r="BB48" i="70"/>
  <c r="BC48" i="70"/>
  <c r="BD48" i="70"/>
  <c r="BE48" i="70"/>
  <c r="BF48" i="70"/>
  <c r="BG48" i="70"/>
  <c r="BH48" i="70"/>
  <c r="AP49" i="70"/>
  <c r="AQ49" i="70"/>
  <c r="AR49" i="70"/>
  <c r="AS49" i="70"/>
  <c r="AT49" i="70"/>
  <c r="AU49" i="70"/>
  <c r="AV49" i="70"/>
  <c r="AW49" i="70"/>
  <c r="AX49" i="70"/>
  <c r="AY49" i="70"/>
  <c r="AZ49" i="70"/>
  <c r="BA49" i="70"/>
  <c r="BB49" i="70"/>
  <c r="BC49" i="70"/>
  <c r="BD49" i="70"/>
  <c r="BE49" i="70"/>
  <c r="BF49" i="70"/>
  <c r="BG49" i="70"/>
  <c r="BH49" i="70"/>
  <c r="AP50" i="70"/>
  <c r="AQ50" i="70"/>
  <c r="AR50" i="70"/>
  <c r="AS50" i="70"/>
  <c r="AT50" i="70"/>
  <c r="AU50" i="70"/>
  <c r="AV50" i="70"/>
  <c r="AW50" i="70"/>
  <c r="AX50" i="70"/>
  <c r="AY50" i="70"/>
  <c r="AZ50" i="70"/>
  <c r="BA50" i="70"/>
  <c r="BB50" i="70"/>
  <c r="BC50" i="70"/>
  <c r="BD50" i="70"/>
  <c r="BE50" i="70"/>
  <c r="BF50" i="70"/>
  <c r="BG50" i="70"/>
  <c r="BH50" i="70"/>
  <c r="AP51" i="70"/>
  <c r="AQ51" i="70"/>
  <c r="AR51" i="70"/>
  <c r="AS51" i="70"/>
  <c r="AT51" i="70"/>
  <c r="AU51" i="70"/>
  <c r="AV51" i="70"/>
  <c r="AW51" i="70"/>
  <c r="AX51" i="70"/>
  <c r="AY51" i="70"/>
  <c r="AZ51" i="70"/>
  <c r="BA51" i="70"/>
  <c r="BB51" i="70"/>
  <c r="BC51" i="70"/>
  <c r="BD51" i="70"/>
  <c r="BE51" i="70"/>
  <c r="BF51" i="70"/>
  <c r="BG51" i="70"/>
  <c r="BH51" i="70"/>
  <c r="AP52" i="70"/>
  <c r="AQ52" i="70"/>
  <c r="AR52" i="70"/>
  <c r="AS52" i="70"/>
  <c r="AT52" i="70"/>
  <c r="AU52" i="70"/>
  <c r="AV52" i="70"/>
  <c r="AW52" i="70"/>
  <c r="AX52" i="70"/>
  <c r="AY52" i="70"/>
  <c r="AZ52" i="70"/>
  <c r="BA52" i="70"/>
  <c r="BB52" i="70"/>
  <c r="BC52" i="70"/>
  <c r="BD52" i="70"/>
  <c r="BE52" i="70"/>
  <c r="BF52" i="70"/>
  <c r="BG52" i="70"/>
  <c r="BH52" i="70"/>
  <c r="AP53" i="70"/>
  <c r="AQ53" i="70"/>
  <c r="AR53" i="70"/>
  <c r="AS53" i="70"/>
  <c r="AT53" i="70"/>
  <c r="AU53" i="70"/>
  <c r="AV53" i="70"/>
  <c r="AW53" i="70"/>
  <c r="AX53" i="70"/>
  <c r="AY53" i="70"/>
  <c r="AZ53" i="70"/>
  <c r="BA53" i="70"/>
  <c r="BB53" i="70"/>
  <c r="BC53" i="70"/>
  <c r="BD53" i="70"/>
  <c r="BE53" i="70"/>
  <c r="BF53" i="70"/>
  <c r="BG53" i="70"/>
  <c r="BH53" i="70"/>
  <c r="AP54" i="70"/>
  <c r="AQ54" i="70"/>
  <c r="AR54" i="70"/>
  <c r="AS54" i="70"/>
  <c r="AT54" i="70"/>
  <c r="AU54" i="70"/>
  <c r="AV54" i="70"/>
  <c r="AW54" i="70"/>
  <c r="AX54" i="70"/>
  <c r="AY54" i="70"/>
  <c r="AZ54" i="70"/>
  <c r="BA54" i="70"/>
  <c r="BB54" i="70"/>
  <c r="BC54" i="70"/>
  <c r="BD54" i="70"/>
  <c r="BE54" i="70"/>
  <c r="BF54" i="70"/>
  <c r="BG54" i="70"/>
  <c r="BH54" i="70"/>
  <c r="AO4" i="70"/>
  <c r="AO5" i="70"/>
  <c r="AO6" i="70"/>
  <c r="AO7" i="70"/>
  <c r="AO8" i="70"/>
  <c r="AO9" i="70"/>
  <c r="AO10" i="70"/>
  <c r="AO11" i="70"/>
  <c r="AO12" i="70"/>
  <c r="AO13" i="70"/>
  <c r="AO14" i="70"/>
  <c r="AO15" i="70"/>
  <c r="AO16" i="70"/>
  <c r="AO17" i="70"/>
  <c r="AO18" i="70"/>
  <c r="AO19" i="70"/>
  <c r="AO20" i="70"/>
  <c r="AO21" i="70"/>
  <c r="AO22" i="70"/>
  <c r="AO23" i="70"/>
  <c r="AO24" i="70"/>
  <c r="AO25" i="70"/>
  <c r="AO26" i="70"/>
  <c r="AO27" i="70"/>
  <c r="AO28" i="70"/>
  <c r="AO29" i="70"/>
  <c r="AO30" i="70"/>
  <c r="AO31" i="70"/>
  <c r="AO32" i="70"/>
  <c r="AO33" i="70"/>
  <c r="AO34" i="70"/>
  <c r="AO35" i="70"/>
  <c r="AO36" i="70"/>
  <c r="AO37" i="70"/>
  <c r="AO38" i="70"/>
  <c r="AO39" i="70"/>
  <c r="AO40" i="70"/>
  <c r="AO41" i="70"/>
  <c r="AO42" i="70"/>
  <c r="AO43" i="70"/>
  <c r="AO44" i="70"/>
  <c r="AO45" i="70"/>
  <c r="AO46" i="70"/>
  <c r="AO47" i="70"/>
  <c r="AO48" i="70"/>
  <c r="AO49" i="70"/>
  <c r="AO50" i="70"/>
  <c r="AO51" i="70"/>
  <c r="AO52" i="70"/>
  <c r="AO53" i="70"/>
  <c r="AO54" i="70"/>
  <c r="AO3" i="70"/>
  <c r="I100" i="44"/>
  <c r="AG3" i="44"/>
  <c r="AG4" i="44"/>
  <c r="AG5" i="44"/>
  <c r="AG6" i="44"/>
  <c r="AG7" i="44"/>
  <c r="AG8" i="44"/>
  <c r="AG9" i="44"/>
  <c r="AG10" i="44"/>
  <c r="AG11" i="44"/>
  <c r="AG12" i="44"/>
  <c r="AG13" i="44"/>
  <c r="AG14" i="44"/>
  <c r="AG15" i="44"/>
  <c r="AG16" i="44"/>
  <c r="AG17" i="44"/>
  <c r="AG18" i="44"/>
  <c r="AG19" i="44"/>
  <c r="AG20" i="44"/>
  <c r="AG21" i="44"/>
  <c r="AG22" i="44"/>
  <c r="AG23" i="44"/>
  <c r="AG24" i="44"/>
  <c r="AG25" i="44"/>
  <c r="AG26" i="44"/>
  <c r="AG27" i="44"/>
  <c r="AG28" i="44"/>
  <c r="AG29" i="44"/>
  <c r="AG30" i="44"/>
  <c r="AG31" i="44"/>
  <c r="AG32" i="44"/>
  <c r="AG33" i="44"/>
  <c r="AG34" i="44"/>
  <c r="AG35" i="44"/>
  <c r="AG36" i="44"/>
  <c r="AG37" i="44"/>
  <c r="AG38" i="44"/>
  <c r="AG39" i="44"/>
  <c r="AG40" i="44"/>
  <c r="AG41" i="44"/>
  <c r="AG42" i="44"/>
  <c r="AG43" i="44"/>
  <c r="AG44" i="44"/>
  <c r="AG45" i="44"/>
  <c r="AG46" i="44"/>
  <c r="AG47" i="44"/>
  <c r="AG48" i="44"/>
  <c r="AG49" i="44"/>
  <c r="AG50" i="44"/>
  <c r="AG51" i="44"/>
  <c r="AG52" i="44"/>
  <c r="AG53" i="44"/>
  <c r="AG54" i="44"/>
  <c r="AG56" i="44"/>
  <c r="G99" i="44"/>
  <c r="AF3" i="44"/>
  <c r="AF4" i="44"/>
  <c r="AF5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35" i="44"/>
  <c r="AF36" i="44"/>
  <c r="AF37" i="44"/>
  <c r="AF38" i="44"/>
  <c r="AF39" i="44"/>
  <c r="AF40" i="44"/>
  <c r="AF41" i="44"/>
  <c r="AF42" i="44"/>
  <c r="AF43" i="44"/>
  <c r="AF44" i="44"/>
  <c r="AF45" i="44"/>
  <c r="AF46" i="44"/>
  <c r="AF47" i="44"/>
  <c r="AF48" i="44"/>
  <c r="AF49" i="44"/>
  <c r="AF50" i="44"/>
  <c r="AF51" i="44"/>
  <c r="AF52" i="44"/>
  <c r="AF53" i="44"/>
  <c r="AF54" i="44"/>
  <c r="AF56" i="44"/>
  <c r="G98" i="44"/>
  <c r="AE3" i="44"/>
  <c r="AE4" i="44"/>
  <c r="AE5" i="44"/>
  <c r="AE6" i="44"/>
  <c r="AE7" i="44"/>
  <c r="AE8" i="44"/>
  <c r="AE9" i="44"/>
  <c r="AE10" i="44"/>
  <c r="AE11" i="44"/>
  <c r="AE12" i="44"/>
  <c r="AE13" i="44"/>
  <c r="AE14" i="44"/>
  <c r="AE15" i="44"/>
  <c r="AE16" i="44"/>
  <c r="AE17" i="44"/>
  <c r="AE18" i="44"/>
  <c r="AE19" i="44"/>
  <c r="AE20" i="44"/>
  <c r="AE21" i="44"/>
  <c r="AE22" i="44"/>
  <c r="AE23" i="44"/>
  <c r="AE24" i="44"/>
  <c r="AE25" i="44"/>
  <c r="AE26" i="44"/>
  <c r="AE27" i="44"/>
  <c r="AE28" i="44"/>
  <c r="AE29" i="44"/>
  <c r="AE30" i="44"/>
  <c r="AE31" i="44"/>
  <c r="AE32" i="44"/>
  <c r="AE33" i="44"/>
  <c r="AE34" i="44"/>
  <c r="AE35" i="44"/>
  <c r="AE36" i="44"/>
  <c r="AE37" i="44"/>
  <c r="AE38" i="44"/>
  <c r="AE39" i="44"/>
  <c r="AE40" i="44"/>
  <c r="AE41" i="44"/>
  <c r="AE42" i="44"/>
  <c r="AE43" i="44"/>
  <c r="AE44" i="44"/>
  <c r="AE45" i="44"/>
  <c r="AE46" i="44"/>
  <c r="AE47" i="44"/>
  <c r="AE48" i="44"/>
  <c r="AE49" i="44"/>
  <c r="AE50" i="44"/>
  <c r="AE51" i="44"/>
  <c r="AE52" i="44"/>
  <c r="AE53" i="44"/>
  <c r="AE54" i="44"/>
  <c r="AE56" i="44"/>
  <c r="G97" i="44"/>
  <c r="AD3" i="44"/>
  <c r="AD4" i="44"/>
  <c r="AD5" i="44"/>
  <c r="AD6" i="44"/>
  <c r="AD7" i="44"/>
  <c r="AD8" i="44"/>
  <c r="AD9" i="44"/>
  <c r="AD10" i="44"/>
  <c r="AD11" i="44"/>
  <c r="AD12" i="44"/>
  <c r="AD13" i="44"/>
  <c r="AD14" i="44"/>
  <c r="AD15" i="44"/>
  <c r="AD16" i="44"/>
  <c r="AD17" i="44"/>
  <c r="AD18" i="44"/>
  <c r="AD19" i="44"/>
  <c r="AD20" i="44"/>
  <c r="AD21" i="44"/>
  <c r="AD22" i="44"/>
  <c r="AD23" i="44"/>
  <c r="AD24" i="44"/>
  <c r="AD25" i="44"/>
  <c r="AD26" i="44"/>
  <c r="AD27" i="44"/>
  <c r="AD28" i="44"/>
  <c r="AD29" i="44"/>
  <c r="AD30" i="44"/>
  <c r="AD31" i="44"/>
  <c r="AD32" i="44"/>
  <c r="AD33" i="44"/>
  <c r="AD34" i="44"/>
  <c r="AD35" i="44"/>
  <c r="AD36" i="44"/>
  <c r="AD37" i="44"/>
  <c r="AD38" i="44"/>
  <c r="AD39" i="44"/>
  <c r="AD40" i="44"/>
  <c r="AD41" i="44"/>
  <c r="AD42" i="44"/>
  <c r="AD43" i="44"/>
  <c r="AD44" i="44"/>
  <c r="AD45" i="44"/>
  <c r="AD46" i="44"/>
  <c r="AD47" i="44"/>
  <c r="AD48" i="44"/>
  <c r="AD49" i="44"/>
  <c r="AD50" i="44"/>
  <c r="AD51" i="44"/>
  <c r="AD52" i="44"/>
  <c r="AD53" i="44"/>
  <c r="AD54" i="44"/>
  <c r="AD56" i="44"/>
  <c r="G96" i="44"/>
  <c r="AC3" i="44"/>
  <c r="AC4" i="44"/>
  <c r="AC5" i="44"/>
  <c r="AC6" i="44"/>
  <c r="AC7" i="44"/>
  <c r="AC8" i="44"/>
  <c r="AC9" i="44"/>
  <c r="AC10" i="44"/>
  <c r="AC11" i="44"/>
  <c r="AC12" i="44"/>
  <c r="AC13" i="44"/>
  <c r="AC14" i="44"/>
  <c r="AC15" i="44"/>
  <c r="AC16" i="44"/>
  <c r="AC17" i="44"/>
  <c r="AC18" i="44"/>
  <c r="AC19" i="44"/>
  <c r="AC20" i="44"/>
  <c r="AC21" i="44"/>
  <c r="AC22" i="44"/>
  <c r="AC23" i="44"/>
  <c r="AC24" i="44"/>
  <c r="AC25" i="44"/>
  <c r="AC26" i="44"/>
  <c r="AC27" i="44"/>
  <c r="AC28" i="44"/>
  <c r="AC29" i="44"/>
  <c r="AC30" i="44"/>
  <c r="AC31" i="44"/>
  <c r="AC32" i="44"/>
  <c r="AC33" i="44"/>
  <c r="AC34" i="44"/>
  <c r="AC35" i="44"/>
  <c r="AC36" i="44"/>
  <c r="AC37" i="44"/>
  <c r="AC38" i="44"/>
  <c r="AC39" i="44"/>
  <c r="AC40" i="44"/>
  <c r="AC41" i="44"/>
  <c r="AC42" i="44"/>
  <c r="AC43" i="44"/>
  <c r="AC44" i="44"/>
  <c r="AC45" i="44"/>
  <c r="AC46" i="44"/>
  <c r="AC47" i="44"/>
  <c r="AC48" i="44"/>
  <c r="AC49" i="44"/>
  <c r="AC50" i="44"/>
  <c r="AC51" i="44"/>
  <c r="AC52" i="44"/>
  <c r="AC53" i="44"/>
  <c r="AC54" i="44"/>
  <c r="AC56" i="44"/>
  <c r="G95" i="44"/>
  <c r="AB3" i="44"/>
  <c r="AB4" i="44"/>
  <c r="AB5" i="44"/>
  <c r="AB6" i="44"/>
  <c r="AB7" i="44"/>
  <c r="AB8" i="44"/>
  <c r="AB9" i="44"/>
  <c r="AB10" i="44"/>
  <c r="AB11" i="44"/>
  <c r="AB12" i="44"/>
  <c r="AB13" i="44"/>
  <c r="AB14" i="44"/>
  <c r="AB15" i="44"/>
  <c r="AB16" i="44"/>
  <c r="AB17" i="44"/>
  <c r="AB18" i="44"/>
  <c r="AB19" i="44"/>
  <c r="AB20" i="44"/>
  <c r="AB21" i="44"/>
  <c r="AB22" i="44"/>
  <c r="AB23" i="44"/>
  <c r="AB24" i="44"/>
  <c r="AB25" i="44"/>
  <c r="AB26" i="44"/>
  <c r="AB27" i="44"/>
  <c r="AB28" i="44"/>
  <c r="AB29" i="44"/>
  <c r="AB30" i="44"/>
  <c r="AB31" i="44"/>
  <c r="AB32" i="44"/>
  <c r="AB33" i="44"/>
  <c r="AB34" i="44"/>
  <c r="AB35" i="44"/>
  <c r="AB36" i="44"/>
  <c r="AB37" i="44"/>
  <c r="AB38" i="44"/>
  <c r="AB39" i="44"/>
  <c r="AB40" i="44"/>
  <c r="AB41" i="44"/>
  <c r="AB42" i="44"/>
  <c r="AB43" i="44"/>
  <c r="AB44" i="44"/>
  <c r="AB45" i="44"/>
  <c r="AB46" i="44"/>
  <c r="AB47" i="44"/>
  <c r="AB48" i="44"/>
  <c r="AB49" i="44"/>
  <c r="AB50" i="44"/>
  <c r="AB51" i="44"/>
  <c r="AB52" i="44"/>
  <c r="AB53" i="44"/>
  <c r="AB54" i="44"/>
  <c r="AB56" i="44"/>
  <c r="G94" i="44"/>
  <c r="AA3" i="44"/>
  <c r="AA4" i="44"/>
  <c r="AA5" i="44"/>
  <c r="AA6" i="44"/>
  <c r="AA7" i="44"/>
  <c r="AA8" i="44"/>
  <c r="AA9" i="44"/>
  <c r="AA10" i="44"/>
  <c r="AA11" i="44"/>
  <c r="AA12" i="44"/>
  <c r="AA13" i="44"/>
  <c r="AA14" i="44"/>
  <c r="AA15" i="44"/>
  <c r="AA16" i="44"/>
  <c r="AA17" i="44"/>
  <c r="AA18" i="44"/>
  <c r="AA19" i="44"/>
  <c r="AA20" i="44"/>
  <c r="AA21" i="44"/>
  <c r="AA22" i="44"/>
  <c r="AA23" i="44"/>
  <c r="AA24" i="44"/>
  <c r="AA25" i="44"/>
  <c r="AA26" i="44"/>
  <c r="AA27" i="44"/>
  <c r="AA28" i="44"/>
  <c r="AA29" i="44"/>
  <c r="AA30" i="44"/>
  <c r="AA31" i="44"/>
  <c r="AA32" i="44"/>
  <c r="AA33" i="44"/>
  <c r="AA34" i="44"/>
  <c r="AA35" i="44"/>
  <c r="AA36" i="44"/>
  <c r="AA37" i="44"/>
  <c r="AA38" i="44"/>
  <c r="AA39" i="44"/>
  <c r="AA40" i="44"/>
  <c r="AA41" i="44"/>
  <c r="AA42" i="44"/>
  <c r="AA43" i="44"/>
  <c r="AA44" i="44"/>
  <c r="AA45" i="44"/>
  <c r="AA46" i="44"/>
  <c r="AA47" i="44"/>
  <c r="AA48" i="44"/>
  <c r="AA49" i="44"/>
  <c r="AA50" i="44"/>
  <c r="AA51" i="44"/>
  <c r="AA52" i="44"/>
  <c r="AA53" i="44"/>
  <c r="AA54" i="44"/>
  <c r="AA56" i="44"/>
  <c r="G93" i="44"/>
  <c r="Z3" i="44"/>
  <c r="Z4" i="44"/>
  <c r="Z5" i="44"/>
  <c r="Z6" i="44"/>
  <c r="Z7" i="44"/>
  <c r="Z8" i="44"/>
  <c r="Z9" i="44"/>
  <c r="Z10" i="44"/>
  <c r="Z11" i="44"/>
  <c r="Z12" i="44"/>
  <c r="Z13" i="44"/>
  <c r="Z14" i="44"/>
  <c r="Z15" i="44"/>
  <c r="Z16" i="44"/>
  <c r="Z17" i="44"/>
  <c r="Z18" i="44"/>
  <c r="Z19" i="44"/>
  <c r="Z20" i="44"/>
  <c r="Z21" i="44"/>
  <c r="Z22" i="44"/>
  <c r="Z23" i="44"/>
  <c r="Z24" i="44"/>
  <c r="Z25" i="44"/>
  <c r="Z26" i="44"/>
  <c r="Z27" i="44"/>
  <c r="Z28" i="44"/>
  <c r="Z29" i="44"/>
  <c r="Z30" i="44"/>
  <c r="Z31" i="44"/>
  <c r="Z32" i="44"/>
  <c r="Z33" i="44"/>
  <c r="Z34" i="44"/>
  <c r="Z35" i="44"/>
  <c r="Z36" i="44"/>
  <c r="Z37" i="44"/>
  <c r="Z38" i="44"/>
  <c r="Z39" i="44"/>
  <c r="Z40" i="44"/>
  <c r="Z41" i="44"/>
  <c r="Z42" i="44"/>
  <c r="Z43" i="44"/>
  <c r="Z44" i="44"/>
  <c r="Z45" i="44"/>
  <c r="Z46" i="44"/>
  <c r="Z47" i="44"/>
  <c r="Z48" i="44"/>
  <c r="Z49" i="44"/>
  <c r="Z50" i="44"/>
  <c r="Z51" i="44"/>
  <c r="Z52" i="44"/>
  <c r="Z53" i="44"/>
  <c r="Z54" i="44"/>
  <c r="Z56" i="44"/>
  <c r="G92" i="44"/>
  <c r="Y3" i="44"/>
  <c r="Y4" i="44"/>
  <c r="Y5" i="44"/>
  <c r="Y6" i="44"/>
  <c r="Y7" i="44"/>
  <c r="Y8" i="44"/>
  <c r="Y9" i="44"/>
  <c r="Y10" i="44"/>
  <c r="Y11" i="44"/>
  <c r="Y12" i="44"/>
  <c r="Y13" i="44"/>
  <c r="Y14" i="44"/>
  <c r="Y15" i="44"/>
  <c r="Y16" i="44"/>
  <c r="Y17" i="44"/>
  <c r="Y18" i="44"/>
  <c r="Y19" i="44"/>
  <c r="Y20" i="44"/>
  <c r="Y21" i="44"/>
  <c r="Y22" i="44"/>
  <c r="Y23" i="44"/>
  <c r="Y24" i="44"/>
  <c r="Y25" i="44"/>
  <c r="Y26" i="44"/>
  <c r="Y27" i="44"/>
  <c r="Y28" i="44"/>
  <c r="Y29" i="44"/>
  <c r="Y30" i="44"/>
  <c r="Y31" i="44"/>
  <c r="Y32" i="44"/>
  <c r="Y33" i="44"/>
  <c r="Y34" i="44"/>
  <c r="Y35" i="44"/>
  <c r="Y36" i="44"/>
  <c r="Y37" i="44"/>
  <c r="Y38" i="44"/>
  <c r="Y39" i="44"/>
  <c r="Y40" i="44"/>
  <c r="Y41" i="44"/>
  <c r="Y42" i="44"/>
  <c r="Y43" i="44"/>
  <c r="Y44" i="44"/>
  <c r="Y45" i="44"/>
  <c r="Y46" i="44"/>
  <c r="Y47" i="44"/>
  <c r="Y48" i="44"/>
  <c r="Y49" i="44"/>
  <c r="Y50" i="44"/>
  <c r="Y51" i="44"/>
  <c r="Y52" i="44"/>
  <c r="Y53" i="44"/>
  <c r="Y54" i="44"/>
  <c r="Y56" i="44"/>
  <c r="G91" i="44"/>
  <c r="X3" i="44"/>
  <c r="X4" i="44"/>
  <c r="X5" i="44"/>
  <c r="X6" i="44"/>
  <c r="X7" i="44"/>
  <c r="X8" i="44"/>
  <c r="X9" i="44"/>
  <c r="X10" i="44"/>
  <c r="X11" i="44"/>
  <c r="X12" i="44"/>
  <c r="X13" i="44"/>
  <c r="X14" i="44"/>
  <c r="X15" i="44"/>
  <c r="X16" i="44"/>
  <c r="X17" i="44"/>
  <c r="X18" i="44"/>
  <c r="X19" i="44"/>
  <c r="X20" i="44"/>
  <c r="X21" i="44"/>
  <c r="X22" i="44"/>
  <c r="X23" i="44"/>
  <c r="X24" i="44"/>
  <c r="X25" i="44"/>
  <c r="X26" i="44"/>
  <c r="X27" i="44"/>
  <c r="X28" i="44"/>
  <c r="X29" i="44"/>
  <c r="X30" i="44"/>
  <c r="X31" i="44"/>
  <c r="X32" i="44"/>
  <c r="X33" i="44"/>
  <c r="X34" i="44"/>
  <c r="X35" i="44"/>
  <c r="X36" i="44"/>
  <c r="X37" i="44"/>
  <c r="X38" i="44"/>
  <c r="X39" i="44"/>
  <c r="X40" i="44"/>
  <c r="X41" i="44"/>
  <c r="X42" i="44"/>
  <c r="X43" i="44"/>
  <c r="X44" i="44"/>
  <c r="X45" i="44"/>
  <c r="X46" i="44"/>
  <c r="X47" i="44"/>
  <c r="X48" i="44"/>
  <c r="X49" i="44"/>
  <c r="X50" i="44"/>
  <c r="X51" i="44"/>
  <c r="X52" i="44"/>
  <c r="X53" i="44"/>
  <c r="X54" i="44"/>
  <c r="X56" i="44"/>
  <c r="G90" i="44"/>
  <c r="W3" i="44"/>
  <c r="W4" i="44"/>
  <c r="W5" i="44"/>
  <c r="W6" i="44"/>
  <c r="W7" i="44"/>
  <c r="W8" i="44"/>
  <c r="W9" i="44"/>
  <c r="W10" i="44"/>
  <c r="W11" i="44"/>
  <c r="W12" i="44"/>
  <c r="W13" i="44"/>
  <c r="W14" i="44"/>
  <c r="W15" i="44"/>
  <c r="W16" i="44"/>
  <c r="W17" i="44"/>
  <c r="W18" i="44"/>
  <c r="W19" i="44"/>
  <c r="W20" i="44"/>
  <c r="W21" i="44"/>
  <c r="W22" i="44"/>
  <c r="W23" i="44"/>
  <c r="W24" i="44"/>
  <c r="W25" i="44"/>
  <c r="W26" i="44"/>
  <c r="W27" i="44"/>
  <c r="W28" i="44"/>
  <c r="W29" i="44"/>
  <c r="W30" i="44"/>
  <c r="W31" i="44"/>
  <c r="W32" i="44"/>
  <c r="W33" i="44"/>
  <c r="W34" i="44"/>
  <c r="W35" i="44"/>
  <c r="W36" i="44"/>
  <c r="W37" i="44"/>
  <c r="W38" i="44"/>
  <c r="W39" i="44"/>
  <c r="W40" i="44"/>
  <c r="W41" i="44"/>
  <c r="W42" i="44"/>
  <c r="W43" i="44"/>
  <c r="W44" i="44"/>
  <c r="W45" i="44"/>
  <c r="W46" i="44"/>
  <c r="W47" i="44"/>
  <c r="W48" i="44"/>
  <c r="W49" i="44"/>
  <c r="W50" i="44"/>
  <c r="W51" i="44"/>
  <c r="W52" i="44"/>
  <c r="W53" i="44"/>
  <c r="W54" i="44"/>
  <c r="W56" i="44"/>
  <c r="G89" i="44"/>
  <c r="V3" i="44"/>
  <c r="V4" i="44"/>
  <c r="V5" i="44"/>
  <c r="V6" i="44"/>
  <c r="V7" i="44"/>
  <c r="V8" i="44"/>
  <c r="V9" i="44"/>
  <c r="V10" i="44"/>
  <c r="V11" i="44"/>
  <c r="V12" i="44"/>
  <c r="V13" i="44"/>
  <c r="V14" i="44"/>
  <c r="V15" i="44"/>
  <c r="V16" i="44"/>
  <c r="V17" i="44"/>
  <c r="V18" i="44"/>
  <c r="V19" i="44"/>
  <c r="V20" i="44"/>
  <c r="V21" i="44"/>
  <c r="V22" i="44"/>
  <c r="V23" i="44"/>
  <c r="V24" i="44"/>
  <c r="V25" i="44"/>
  <c r="V26" i="44"/>
  <c r="V27" i="44"/>
  <c r="V28" i="44"/>
  <c r="V29" i="44"/>
  <c r="V30" i="44"/>
  <c r="V31" i="44"/>
  <c r="V32" i="44"/>
  <c r="V33" i="44"/>
  <c r="V34" i="44"/>
  <c r="V35" i="44"/>
  <c r="V36" i="44"/>
  <c r="V37" i="44"/>
  <c r="V38" i="44"/>
  <c r="V39" i="44"/>
  <c r="V40" i="44"/>
  <c r="V41" i="44"/>
  <c r="V42" i="44"/>
  <c r="V43" i="44"/>
  <c r="V44" i="44"/>
  <c r="V45" i="44"/>
  <c r="V46" i="44"/>
  <c r="V47" i="44"/>
  <c r="V48" i="44"/>
  <c r="V49" i="44"/>
  <c r="V50" i="44"/>
  <c r="V51" i="44"/>
  <c r="V52" i="44"/>
  <c r="V53" i="44"/>
  <c r="V54" i="44"/>
  <c r="V56" i="44"/>
  <c r="G88" i="44"/>
  <c r="U3" i="44"/>
  <c r="U4" i="44"/>
  <c r="U5" i="44"/>
  <c r="U6" i="44"/>
  <c r="U7" i="44"/>
  <c r="U8" i="44"/>
  <c r="U9" i="44"/>
  <c r="U10" i="44"/>
  <c r="U11" i="44"/>
  <c r="U12" i="44"/>
  <c r="U13" i="44"/>
  <c r="U14" i="44"/>
  <c r="U15" i="44"/>
  <c r="U16" i="44"/>
  <c r="U17" i="44"/>
  <c r="U18" i="44"/>
  <c r="U19" i="44"/>
  <c r="U20" i="44"/>
  <c r="U21" i="44"/>
  <c r="U22" i="44"/>
  <c r="U23" i="44"/>
  <c r="U24" i="44"/>
  <c r="U25" i="44"/>
  <c r="U26" i="44"/>
  <c r="U27" i="44"/>
  <c r="U28" i="44"/>
  <c r="U29" i="44"/>
  <c r="U30" i="44"/>
  <c r="U31" i="44"/>
  <c r="U32" i="44"/>
  <c r="U33" i="44"/>
  <c r="U34" i="44"/>
  <c r="U35" i="44"/>
  <c r="U36" i="44"/>
  <c r="U37" i="44"/>
  <c r="U38" i="44"/>
  <c r="U39" i="44"/>
  <c r="U40" i="44"/>
  <c r="U41" i="44"/>
  <c r="U42" i="44"/>
  <c r="U43" i="44"/>
  <c r="U44" i="44"/>
  <c r="U45" i="44"/>
  <c r="U46" i="44"/>
  <c r="U47" i="44"/>
  <c r="U48" i="44"/>
  <c r="U49" i="44"/>
  <c r="U50" i="44"/>
  <c r="U51" i="44"/>
  <c r="U52" i="44"/>
  <c r="U53" i="44"/>
  <c r="U54" i="44"/>
  <c r="U56" i="44"/>
  <c r="G87" i="44"/>
  <c r="T3" i="44"/>
  <c r="T4" i="44"/>
  <c r="T5" i="44"/>
  <c r="T6" i="44"/>
  <c r="T7" i="44"/>
  <c r="T8" i="44"/>
  <c r="T9" i="44"/>
  <c r="T10" i="44"/>
  <c r="T11" i="44"/>
  <c r="T12" i="44"/>
  <c r="T13" i="44"/>
  <c r="T14" i="44"/>
  <c r="T15" i="44"/>
  <c r="T16" i="44"/>
  <c r="T17" i="44"/>
  <c r="T18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32" i="44"/>
  <c r="T33" i="44"/>
  <c r="T34" i="44"/>
  <c r="T35" i="44"/>
  <c r="T36" i="44"/>
  <c r="T37" i="44"/>
  <c r="T38" i="44"/>
  <c r="T39" i="44"/>
  <c r="T40" i="44"/>
  <c r="T41" i="44"/>
  <c r="T42" i="44"/>
  <c r="T43" i="44"/>
  <c r="T44" i="44"/>
  <c r="T45" i="44"/>
  <c r="T46" i="44"/>
  <c r="T47" i="44"/>
  <c r="T48" i="44"/>
  <c r="T49" i="44"/>
  <c r="T50" i="44"/>
  <c r="T51" i="44"/>
  <c r="T52" i="44"/>
  <c r="T53" i="44"/>
  <c r="T54" i="44"/>
  <c r="T56" i="44"/>
  <c r="G86" i="44"/>
  <c r="S3" i="44"/>
  <c r="S4" i="44"/>
  <c r="S5" i="44"/>
  <c r="S6" i="44"/>
  <c r="S7" i="44"/>
  <c r="S8" i="44"/>
  <c r="S9" i="44"/>
  <c r="S10" i="44"/>
  <c r="S11" i="44"/>
  <c r="S12" i="44"/>
  <c r="S13" i="44"/>
  <c r="S14" i="44"/>
  <c r="S15" i="44"/>
  <c r="S16" i="44"/>
  <c r="S17" i="44"/>
  <c r="S18" i="44"/>
  <c r="S19" i="44"/>
  <c r="S20" i="44"/>
  <c r="S21" i="44"/>
  <c r="S22" i="44"/>
  <c r="S23" i="44"/>
  <c r="S24" i="44"/>
  <c r="S25" i="44"/>
  <c r="S26" i="44"/>
  <c r="S27" i="44"/>
  <c r="S28" i="44"/>
  <c r="S29" i="44"/>
  <c r="S30" i="44"/>
  <c r="S31" i="44"/>
  <c r="S32" i="44"/>
  <c r="S33" i="44"/>
  <c r="S34" i="44"/>
  <c r="S35" i="44"/>
  <c r="S36" i="44"/>
  <c r="S37" i="44"/>
  <c r="S38" i="44"/>
  <c r="S39" i="44"/>
  <c r="S40" i="44"/>
  <c r="S41" i="44"/>
  <c r="S42" i="44"/>
  <c r="S43" i="44"/>
  <c r="S44" i="44"/>
  <c r="S45" i="44"/>
  <c r="S46" i="44"/>
  <c r="S47" i="44"/>
  <c r="S48" i="44"/>
  <c r="S49" i="44"/>
  <c r="S50" i="44"/>
  <c r="S51" i="44"/>
  <c r="S52" i="44"/>
  <c r="S53" i="44"/>
  <c r="S54" i="44"/>
  <c r="S56" i="44"/>
  <c r="G85" i="44"/>
  <c r="R3" i="44"/>
  <c r="R4" i="44"/>
  <c r="R5" i="44"/>
  <c r="R6" i="44"/>
  <c r="R7" i="44"/>
  <c r="R8" i="44"/>
  <c r="R9" i="44"/>
  <c r="R10" i="44"/>
  <c r="R11" i="44"/>
  <c r="R12" i="44"/>
  <c r="R13" i="44"/>
  <c r="R14" i="44"/>
  <c r="R15" i="44"/>
  <c r="R16" i="44"/>
  <c r="R17" i="44"/>
  <c r="R18" i="44"/>
  <c r="R19" i="44"/>
  <c r="R20" i="44"/>
  <c r="R21" i="44"/>
  <c r="R22" i="44"/>
  <c r="R23" i="44"/>
  <c r="R24" i="44"/>
  <c r="R25" i="44"/>
  <c r="R26" i="44"/>
  <c r="R27" i="44"/>
  <c r="R28" i="44"/>
  <c r="R29" i="44"/>
  <c r="R30" i="44"/>
  <c r="R31" i="44"/>
  <c r="R32" i="44"/>
  <c r="R33" i="44"/>
  <c r="R34" i="44"/>
  <c r="R35" i="44"/>
  <c r="R36" i="44"/>
  <c r="R37" i="44"/>
  <c r="R38" i="44"/>
  <c r="R39" i="44"/>
  <c r="R40" i="44"/>
  <c r="R41" i="44"/>
  <c r="R42" i="44"/>
  <c r="R43" i="44"/>
  <c r="R44" i="44"/>
  <c r="R45" i="44"/>
  <c r="R46" i="44"/>
  <c r="R47" i="44"/>
  <c r="R48" i="44"/>
  <c r="R49" i="44"/>
  <c r="R50" i="44"/>
  <c r="R51" i="44"/>
  <c r="R52" i="44"/>
  <c r="R53" i="44"/>
  <c r="R54" i="44"/>
  <c r="R56" i="44"/>
  <c r="G84" i="44"/>
  <c r="I168" i="45" a="1"/>
  <c r="I168" i="45"/>
  <c r="I169" i="45"/>
  <c r="I167" i="45"/>
  <c r="D52" i="9" a="1"/>
  <c r="D52" i="9"/>
  <c r="D54" i="9"/>
  <c r="B128" i="69" a="1"/>
  <c r="B128" i="69"/>
  <c r="AG3" i="69"/>
  <c r="AG4" i="69"/>
  <c r="AG5" i="69"/>
  <c r="AG6" i="69"/>
  <c r="AG7" i="69"/>
  <c r="AG8" i="69"/>
  <c r="AG9" i="69"/>
  <c r="AG10" i="69"/>
  <c r="AG11" i="69"/>
  <c r="AG12" i="69"/>
  <c r="AG13" i="69"/>
  <c r="AG14" i="69"/>
  <c r="AG15" i="69"/>
  <c r="AG16" i="69"/>
  <c r="AG17" i="69"/>
  <c r="AG18" i="69"/>
  <c r="AG19" i="69"/>
  <c r="AG20" i="69"/>
  <c r="AG21" i="69"/>
  <c r="AG22" i="69"/>
  <c r="AG23" i="69"/>
  <c r="AG24" i="69"/>
  <c r="AG25" i="69"/>
  <c r="AG26" i="69"/>
  <c r="AG27" i="69"/>
  <c r="AG28" i="69"/>
  <c r="AG29" i="69"/>
  <c r="AG30" i="69"/>
  <c r="AG31" i="69"/>
  <c r="AG32" i="69"/>
  <c r="AG33" i="69"/>
  <c r="AG34" i="69"/>
  <c r="AG35" i="69"/>
  <c r="AG36" i="69"/>
  <c r="AG37" i="69"/>
  <c r="AG38" i="69"/>
  <c r="AG39" i="69"/>
  <c r="AG40" i="69"/>
  <c r="AG41" i="69"/>
  <c r="AG42" i="69"/>
  <c r="AG43" i="69"/>
  <c r="AG44" i="69"/>
  <c r="AG45" i="69"/>
  <c r="AG46" i="69"/>
  <c r="AG47" i="69"/>
  <c r="AG48" i="69"/>
  <c r="AG49" i="69"/>
  <c r="AG50" i="69"/>
  <c r="AG51" i="69"/>
  <c r="AG52" i="69"/>
  <c r="AG53" i="69"/>
  <c r="AG54" i="69"/>
  <c r="AG56" i="69"/>
  <c r="BL3" i="69"/>
  <c r="AH3" i="69"/>
  <c r="AH4" i="69"/>
  <c r="AH5" i="69"/>
  <c r="AH6" i="69"/>
  <c r="AH7" i="69"/>
  <c r="AH8" i="69"/>
  <c r="AH9" i="69"/>
  <c r="AH10" i="69"/>
  <c r="AH11" i="69"/>
  <c r="AH12" i="69"/>
  <c r="AH13" i="69"/>
  <c r="AH14" i="69"/>
  <c r="AH15" i="69"/>
  <c r="AH16" i="69"/>
  <c r="AH17" i="69"/>
  <c r="AH18" i="69"/>
  <c r="AH19" i="69"/>
  <c r="AH20" i="69"/>
  <c r="AH21" i="69"/>
  <c r="AH22" i="69"/>
  <c r="AH23" i="69"/>
  <c r="AH24" i="69"/>
  <c r="AH25" i="69"/>
  <c r="AH26" i="69"/>
  <c r="AH27" i="69"/>
  <c r="AH28" i="69"/>
  <c r="AH29" i="69"/>
  <c r="AH30" i="69"/>
  <c r="AH31" i="69"/>
  <c r="AH32" i="69"/>
  <c r="AH33" i="69"/>
  <c r="AH34" i="69"/>
  <c r="AH35" i="69"/>
  <c r="AH36" i="69"/>
  <c r="AH37" i="69"/>
  <c r="AH38" i="69"/>
  <c r="AH39" i="69"/>
  <c r="AH40" i="69"/>
  <c r="AH41" i="69"/>
  <c r="AH42" i="69"/>
  <c r="AH43" i="69"/>
  <c r="AH44" i="69"/>
  <c r="AH45" i="69"/>
  <c r="AH46" i="69"/>
  <c r="AH47" i="69"/>
  <c r="AH48" i="69"/>
  <c r="AH49" i="69"/>
  <c r="AH50" i="69"/>
  <c r="AH51" i="69"/>
  <c r="AH52" i="69"/>
  <c r="AH53" i="69"/>
  <c r="AH54" i="69"/>
  <c r="AH56" i="69"/>
  <c r="BM3" i="69"/>
  <c r="AI3" i="69"/>
  <c r="AI4" i="69"/>
  <c r="AI5" i="69"/>
  <c r="AI6" i="69"/>
  <c r="AI7" i="69"/>
  <c r="AI8" i="69"/>
  <c r="AI9" i="69"/>
  <c r="AI10" i="69"/>
  <c r="AI11" i="69"/>
  <c r="AI12" i="69"/>
  <c r="AI13" i="69"/>
  <c r="AI14" i="69"/>
  <c r="AI15" i="69"/>
  <c r="AI16" i="69"/>
  <c r="AI17" i="69"/>
  <c r="AI18" i="69"/>
  <c r="AI19" i="69"/>
  <c r="AI20" i="69"/>
  <c r="AI21" i="69"/>
  <c r="AI22" i="69"/>
  <c r="AI23" i="69"/>
  <c r="AI24" i="69"/>
  <c r="AI25" i="69"/>
  <c r="AI26" i="69"/>
  <c r="AI27" i="69"/>
  <c r="AI28" i="69"/>
  <c r="AI29" i="69"/>
  <c r="AI30" i="69"/>
  <c r="AI31" i="69"/>
  <c r="AI32" i="69"/>
  <c r="AI33" i="69"/>
  <c r="AI34" i="69"/>
  <c r="AI35" i="69"/>
  <c r="AI36" i="69"/>
  <c r="AI37" i="69"/>
  <c r="AI38" i="69"/>
  <c r="AI39" i="69"/>
  <c r="AI40" i="69"/>
  <c r="AI41" i="69"/>
  <c r="AI42" i="69"/>
  <c r="AI43" i="69"/>
  <c r="AI44" i="69"/>
  <c r="AI45" i="69"/>
  <c r="AI46" i="69"/>
  <c r="AI47" i="69"/>
  <c r="AI48" i="69"/>
  <c r="AI49" i="69"/>
  <c r="AI50" i="69"/>
  <c r="AI51" i="69"/>
  <c r="AI52" i="69"/>
  <c r="AI53" i="69"/>
  <c r="AI54" i="69"/>
  <c r="AI56" i="69"/>
  <c r="BN3" i="69"/>
  <c r="AJ3" i="69"/>
  <c r="AJ4" i="69"/>
  <c r="AJ5" i="69"/>
  <c r="AJ6" i="69"/>
  <c r="AJ7" i="69"/>
  <c r="AJ8" i="69"/>
  <c r="AJ9" i="69"/>
  <c r="AJ10" i="69"/>
  <c r="AJ11" i="69"/>
  <c r="AJ12" i="69"/>
  <c r="AJ13" i="69"/>
  <c r="AJ14" i="69"/>
  <c r="AJ15" i="69"/>
  <c r="AJ16" i="69"/>
  <c r="AJ17" i="69"/>
  <c r="AJ18" i="69"/>
  <c r="AJ19" i="69"/>
  <c r="AJ20" i="69"/>
  <c r="AJ21" i="69"/>
  <c r="AJ22" i="69"/>
  <c r="AJ23" i="69"/>
  <c r="AJ24" i="69"/>
  <c r="AJ25" i="69"/>
  <c r="AJ26" i="69"/>
  <c r="AJ27" i="69"/>
  <c r="AJ28" i="69"/>
  <c r="AJ29" i="69"/>
  <c r="AJ30" i="69"/>
  <c r="AJ31" i="69"/>
  <c r="AJ32" i="69"/>
  <c r="AJ33" i="69"/>
  <c r="AJ34" i="69"/>
  <c r="AJ35" i="69"/>
  <c r="AJ36" i="69"/>
  <c r="AJ37" i="69"/>
  <c r="AJ38" i="69"/>
  <c r="AJ39" i="69"/>
  <c r="AJ40" i="69"/>
  <c r="AJ41" i="69"/>
  <c r="AJ42" i="69"/>
  <c r="AJ43" i="69"/>
  <c r="AJ44" i="69"/>
  <c r="AJ45" i="69"/>
  <c r="AJ46" i="69"/>
  <c r="AJ47" i="69"/>
  <c r="AJ48" i="69"/>
  <c r="AJ49" i="69"/>
  <c r="AJ50" i="69"/>
  <c r="AJ51" i="69"/>
  <c r="AJ52" i="69"/>
  <c r="AJ53" i="69"/>
  <c r="AJ54" i="69"/>
  <c r="AJ56" i="69"/>
  <c r="BO3" i="69"/>
  <c r="AK3" i="69"/>
  <c r="AK4" i="69"/>
  <c r="AK5" i="69"/>
  <c r="AK6" i="69"/>
  <c r="AK7" i="69"/>
  <c r="AK8" i="69"/>
  <c r="AK9" i="69"/>
  <c r="AK10" i="69"/>
  <c r="AK11" i="69"/>
  <c r="AK12" i="69"/>
  <c r="AK13" i="69"/>
  <c r="AK14" i="69"/>
  <c r="AK15" i="69"/>
  <c r="AK16" i="69"/>
  <c r="AK17" i="69"/>
  <c r="AK18" i="69"/>
  <c r="AK19" i="69"/>
  <c r="AK20" i="69"/>
  <c r="AK21" i="69"/>
  <c r="AK22" i="69"/>
  <c r="AK23" i="69"/>
  <c r="AK24" i="69"/>
  <c r="AK25" i="69"/>
  <c r="AK26" i="69"/>
  <c r="AK27" i="69"/>
  <c r="AK28" i="69"/>
  <c r="AK29" i="69"/>
  <c r="AK30" i="69"/>
  <c r="AK31" i="69"/>
  <c r="AK32" i="69"/>
  <c r="AK33" i="69"/>
  <c r="AK34" i="69"/>
  <c r="AK35" i="69"/>
  <c r="AK36" i="69"/>
  <c r="AK37" i="69"/>
  <c r="AK38" i="69"/>
  <c r="AK39" i="69"/>
  <c r="AK40" i="69"/>
  <c r="AK41" i="69"/>
  <c r="AK42" i="69"/>
  <c r="AK43" i="69"/>
  <c r="AK44" i="69"/>
  <c r="AK45" i="69"/>
  <c r="AK46" i="69"/>
  <c r="AK47" i="69"/>
  <c r="AK48" i="69"/>
  <c r="AK49" i="69"/>
  <c r="AK50" i="69"/>
  <c r="AK51" i="69"/>
  <c r="AK52" i="69"/>
  <c r="AK53" i="69"/>
  <c r="AK54" i="69"/>
  <c r="AK56" i="69"/>
  <c r="BP3" i="69"/>
  <c r="AL3" i="69"/>
  <c r="AL4" i="69"/>
  <c r="AL5" i="69"/>
  <c r="AL6" i="69"/>
  <c r="AL7" i="69"/>
  <c r="AL8" i="69"/>
  <c r="AL9" i="69"/>
  <c r="AL10" i="69"/>
  <c r="AL11" i="69"/>
  <c r="AL12" i="69"/>
  <c r="AL13" i="69"/>
  <c r="AL14" i="69"/>
  <c r="AL15" i="69"/>
  <c r="AL16" i="69"/>
  <c r="AL17" i="69"/>
  <c r="AL18" i="69"/>
  <c r="AL19" i="69"/>
  <c r="AL20" i="69"/>
  <c r="AL21" i="69"/>
  <c r="AL22" i="69"/>
  <c r="AL23" i="69"/>
  <c r="AL24" i="69"/>
  <c r="AL25" i="69"/>
  <c r="AL26" i="69"/>
  <c r="AL27" i="69"/>
  <c r="AL28" i="69"/>
  <c r="AL29" i="69"/>
  <c r="AL30" i="69"/>
  <c r="AL31" i="69"/>
  <c r="AL32" i="69"/>
  <c r="AL33" i="69"/>
  <c r="AL34" i="69"/>
  <c r="AL35" i="69"/>
  <c r="AL36" i="69"/>
  <c r="AL37" i="69"/>
  <c r="AL38" i="69"/>
  <c r="AL39" i="69"/>
  <c r="AL40" i="69"/>
  <c r="AL41" i="69"/>
  <c r="AL42" i="69"/>
  <c r="AL43" i="69"/>
  <c r="AL44" i="69"/>
  <c r="AL45" i="69"/>
  <c r="AL46" i="69"/>
  <c r="AL47" i="69"/>
  <c r="AL48" i="69"/>
  <c r="AL49" i="69"/>
  <c r="AL50" i="69"/>
  <c r="AL51" i="69"/>
  <c r="AL52" i="69"/>
  <c r="AL53" i="69"/>
  <c r="AL54" i="69"/>
  <c r="AL56" i="69"/>
  <c r="BQ3" i="69"/>
  <c r="AM3" i="69"/>
  <c r="AM4" i="69"/>
  <c r="AM5" i="69"/>
  <c r="AM6" i="69"/>
  <c r="AM7" i="69"/>
  <c r="AM8" i="69"/>
  <c r="AM9" i="69"/>
  <c r="AM10" i="69"/>
  <c r="AM11" i="69"/>
  <c r="AM12" i="69"/>
  <c r="AM13" i="69"/>
  <c r="AM14" i="69"/>
  <c r="AM15" i="69"/>
  <c r="AM16" i="69"/>
  <c r="AM17" i="69"/>
  <c r="AM18" i="69"/>
  <c r="AM19" i="69"/>
  <c r="AM20" i="69"/>
  <c r="AM21" i="69"/>
  <c r="AM22" i="69"/>
  <c r="AM23" i="69"/>
  <c r="AM24" i="69"/>
  <c r="AM25" i="69"/>
  <c r="AM26" i="69"/>
  <c r="AM27" i="69"/>
  <c r="AM28" i="69"/>
  <c r="AM29" i="69"/>
  <c r="AM30" i="69"/>
  <c r="AM31" i="69"/>
  <c r="AM32" i="69"/>
  <c r="AM33" i="69"/>
  <c r="AM34" i="69"/>
  <c r="AM35" i="69"/>
  <c r="AM36" i="69"/>
  <c r="AM37" i="69"/>
  <c r="AM38" i="69"/>
  <c r="AM39" i="69"/>
  <c r="AM40" i="69"/>
  <c r="AM41" i="69"/>
  <c r="AM42" i="69"/>
  <c r="AM43" i="69"/>
  <c r="AM44" i="69"/>
  <c r="AM45" i="69"/>
  <c r="AM46" i="69"/>
  <c r="AM47" i="69"/>
  <c r="AM48" i="69"/>
  <c r="AM49" i="69"/>
  <c r="AM50" i="69"/>
  <c r="AM51" i="69"/>
  <c r="AM52" i="69"/>
  <c r="AM53" i="69"/>
  <c r="AM54" i="69"/>
  <c r="AM56" i="69"/>
  <c r="BR3" i="69"/>
  <c r="AN3" i="69"/>
  <c r="AN4" i="69"/>
  <c r="AN5" i="69"/>
  <c r="AN6" i="69"/>
  <c r="AN7" i="69"/>
  <c r="AN8" i="69"/>
  <c r="AN9" i="69"/>
  <c r="AN10" i="69"/>
  <c r="AN11" i="69"/>
  <c r="AN12" i="69"/>
  <c r="AN13" i="69"/>
  <c r="AN14" i="69"/>
  <c r="AN15" i="69"/>
  <c r="AN16" i="69"/>
  <c r="AN17" i="69"/>
  <c r="AN18" i="69"/>
  <c r="AN19" i="69"/>
  <c r="AN20" i="69"/>
  <c r="AN21" i="69"/>
  <c r="AN22" i="69"/>
  <c r="AN23" i="69"/>
  <c r="AN24" i="69"/>
  <c r="AN25" i="69"/>
  <c r="AN26" i="69"/>
  <c r="AN27" i="69"/>
  <c r="AN28" i="69"/>
  <c r="AN29" i="69"/>
  <c r="AN30" i="69"/>
  <c r="AN31" i="69"/>
  <c r="AN32" i="69"/>
  <c r="AN33" i="69"/>
  <c r="AN34" i="69"/>
  <c r="AN35" i="69"/>
  <c r="AN36" i="69"/>
  <c r="AN37" i="69"/>
  <c r="AN38" i="69"/>
  <c r="AN39" i="69"/>
  <c r="AN40" i="69"/>
  <c r="AN41" i="69"/>
  <c r="AN42" i="69"/>
  <c r="AN43" i="69"/>
  <c r="AN44" i="69"/>
  <c r="AN45" i="69"/>
  <c r="AN46" i="69"/>
  <c r="AN47" i="69"/>
  <c r="AN48" i="69"/>
  <c r="AN49" i="69"/>
  <c r="AN50" i="69"/>
  <c r="AN51" i="69"/>
  <c r="AN52" i="69"/>
  <c r="AN53" i="69"/>
  <c r="AN54" i="69"/>
  <c r="AN56" i="69"/>
  <c r="BS3" i="69"/>
  <c r="AO3" i="69"/>
  <c r="AO4" i="69"/>
  <c r="AO5" i="69"/>
  <c r="AO6" i="69"/>
  <c r="AO7" i="69"/>
  <c r="AO8" i="69"/>
  <c r="AO9" i="69"/>
  <c r="AO10" i="69"/>
  <c r="AO11" i="69"/>
  <c r="AO12" i="69"/>
  <c r="AO13" i="69"/>
  <c r="AO14" i="69"/>
  <c r="AO15" i="69"/>
  <c r="AO16" i="69"/>
  <c r="AO17" i="69"/>
  <c r="AO18" i="69"/>
  <c r="AO19" i="69"/>
  <c r="AO20" i="69"/>
  <c r="AO21" i="69"/>
  <c r="AO22" i="69"/>
  <c r="AO23" i="69"/>
  <c r="AO24" i="69"/>
  <c r="AO25" i="69"/>
  <c r="AO26" i="69"/>
  <c r="AO27" i="69"/>
  <c r="AO28" i="69"/>
  <c r="AO29" i="69"/>
  <c r="AO30" i="69"/>
  <c r="AO31" i="69"/>
  <c r="AO32" i="69"/>
  <c r="AO33" i="69"/>
  <c r="AO34" i="69"/>
  <c r="AO35" i="69"/>
  <c r="AO36" i="69"/>
  <c r="AO37" i="69"/>
  <c r="AO38" i="69"/>
  <c r="AO39" i="69"/>
  <c r="AO40" i="69"/>
  <c r="AO41" i="69"/>
  <c r="AO42" i="69"/>
  <c r="AO43" i="69"/>
  <c r="AO44" i="69"/>
  <c r="AO45" i="69"/>
  <c r="AO46" i="69"/>
  <c r="AO47" i="69"/>
  <c r="AO48" i="69"/>
  <c r="AO49" i="69"/>
  <c r="AO50" i="69"/>
  <c r="AO51" i="69"/>
  <c r="AO52" i="69"/>
  <c r="AO53" i="69"/>
  <c r="AO54" i="69"/>
  <c r="AO56" i="69"/>
  <c r="BT3" i="69"/>
  <c r="AP3" i="69"/>
  <c r="AP4" i="69"/>
  <c r="AP5" i="69"/>
  <c r="AP6" i="69"/>
  <c r="AP7" i="69"/>
  <c r="AP8" i="69"/>
  <c r="AP9" i="69"/>
  <c r="AP10" i="69"/>
  <c r="AP11" i="69"/>
  <c r="AP12" i="69"/>
  <c r="AP13" i="69"/>
  <c r="AP14" i="69"/>
  <c r="AP15" i="69"/>
  <c r="AP16" i="69"/>
  <c r="AP17" i="69"/>
  <c r="AP18" i="69"/>
  <c r="AP19" i="69"/>
  <c r="AP20" i="69"/>
  <c r="AP21" i="69"/>
  <c r="AP22" i="69"/>
  <c r="AP23" i="69"/>
  <c r="AP24" i="69"/>
  <c r="AP25" i="69"/>
  <c r="AP26" i="69"/>
  <c r="AP27" i="69"/>
  <c r="AP28" i="69"/>
  <c r="AP29" i="69"/>
  <c r="AP30" i="69"/>
  <c r="AP31" i="69"/>
  <c r="AP32" i="69"/>
  <c r="AP33" i="69"/>
  <c r="AP34" i="69"/>
  <c r="AP35" i="69"/>
  <c r="AP36" i="69"/>
  <c r="AP37" i="69"/>
  <c r="AP38" i="69"/>
  <c r="AP39" i="69"/>
  <c r="AP40" i="69"/>
  <c r="AP41" i="69"/>
  <c r="AP42" i="69"/>
  <c r="AP43" i="69"/>
  <c r="AP44" i="69"/>
  <c r="AP45" i="69"/>
  <c r="AP46" i="69"/>
  <c r="AP47" i="69"/>
  <c r="AP48" i="69"/>
  <c r="AP49" i="69"/>
  <c r="AP50" i="69"/>
  <c r="AP51" i="69"/>
  <c r="AP52" i="69"/>
  <c r="AP53" i="69"/>
  <c r="AP54" i="69"/>
  <c r="AP56" i="69"/>
  <c r="BU3" i="69"/>
  <c r="AQ3" i="69"/>
  <c r="AQ4" i="69"/>
  <c r="AQ5" i="69"/>
  <c r="AQ6" i="69"/>
  <c r="AQ7" i="69"/>
  <c r="AQ8" i="69"/>
  <c r="AQ9" i="69"/>
  <c r="AQ10" i="69"/>
  <c r="AQ11" i="69"/>
  <c r="AQ12" i="69"/>
  <c r="AQ13" i="69"/>
  <c r="AQ14" i="69"/>
  <c r="AQ15" i="69"/>
  <c r="AQ16" i="69"/>
  <c r="AQ17" i="69"/>
  <c r="AQ18" i="69"/>
  <c r="AQ19" i="69"/>
  <c r="AQ20" i="69"/>
  <c r="AQ21" i="69"/>
  <c r="AQ22" i="69"/>
  <c r="AQ23" i="69"/>
  <c r="AQ24" i="69"/>
  <c r="AQ25" i="69"/>
  <c r="AQ26" i="69"/>
  <c r="AQ27" i="69"/>
  <c r="AQ28" i="69"/>
  <c r="AQ29" i="69"/>
  <c r="AQ30" i="69"/>
  <c r="AQ31" i="69"/>
  <c r="AQ32" i="69"/>
  <c r="AQ33" i="69"/>
  <c r="AQ34" i="69"/>
  <c r="AQ35" i="69"/>
  <c r="AQ36" i="69"/>
  <c r="AQ37" i="69"/>
  <c r="AQ38" i="69"/>
  <c r="AQ39" i="69"/>
  <c r="AQ40" i="69"/>
  <c r="AQ41" i="69"/>
  <c r="AQ42" i="69"/>
  <c r="AQ43" i="69"/>
  <c r="AQ44" i="69"/>
  <c r="AQ45" i="69"/>
  <c r="AQ46" i="69"/>
  <c r="AQ47" i="69"/>
  <c r="AQ48" i="69"/>
  <c r="AQ49" i="69"/>
  <c r="AQ50" i="69"/>
  <c r="AQ51" i="69"/>
  <c r="AQ52" i="69"/>
  <c r="AQ53" i="69"/>
  <c r="AQ54" i="69"/>
  <c r="AQ56" i="69"/>
  <c r="BV3" i="69"/>
  <c r="AR3" i="69"/>
  <c r="AR4" i="69"/>
  <c r="AR5" i="69"/>
  <c r="AR6" i="69"/>
  <c r="AR7" i="69"/>
  <c r="AR8" i="69"/>
  <c r="AR9" i="69"/>
  <c r="AR10" i="69"/>
  <c r="AR11" i="69"/>
  <c r="AR12" i="69"/>
  <c r="AR13" i="69"/>
  <c r="AR14" i="69"/>
  <c r="AR15" i="69"/>
  <c r="AR16" i="69"/>
  <c r="AR17" i="69"/>
  <c r="AR18" i="69"/>
  <c r="AR19" i="69"/>
  <c r="AR20" i="69"/>
  <c r="AR21" i="69"/>
  <c r="AR22" i="69"/>
  <c r="AR23" i="69"/>
  <c r="AR24" i="69"/>
  <c r="AR25" i="69"/>
  <c r="AR26" i="69"/>
  <c r="AR27" i="69"/>
  <c r="AR28" i="69"/>
  <c r="AR29" i="69"/>
  <c r="AR30" i="69"/>
  <c r="AR31" i="69"/>
  <c r="AR32" i="69"/>
  <c r="AR33" i="69"/>
  <c r="AR34" i="69"/>
  <c r="AR35" i="69"/>
  <c r="AR36" i="69"/>
  <c r="AR37" i="69"/>
  <c r="AR38" i="69"/>
  <c r="AR39" i="69"/>
  <c r="AR40" i="69"/>
  <c r="AR41" i="69"/>
  <c r="AR42" i="69"/>
  <c r="AR43" i="69"/>
  <c r="AR44" i="69"/>
  <c r="AR45" i="69"/>
  <c r="AR46" i="69"/>
  <c r="AR47" i="69"/>
  <c r="AR48" i="69"/>
  <c r="AR49" i="69"/>
  <c r="AR50" i="69"/>
  <c r="AR51" i="69"/>
  <c r="AR52" i="69"/>
  <c r="AR53" i="69"/>
  <c r="AR54" i="69"/>
  <c r="AR56" i="69"/>
  <c r="BW3" i="69"/>
  <c r="AS3" i="69"/>
  <c r="AS4" i="69"/>
  <c r="AS5" i="69"/>
  <c r="AS6" i="69"/>
  <c r="AS7" i="69"/>
  <c r="AS8" i="69"/>
  <c r="AS9" i="69"/>
  <c r="AS10" i="69"/>
  <c r="AS11" i="69"/>
  <c r="AS12" i="69"/>
  <c r="AS13" i="69"/>
  <c r="AS14" i="69"/>
  <c r="AS15" i="69"/>
  <c r="AS16" i="69"/>
  <c r="AS17" i="69"/>
  <c r="AS18" i="69"/>
  <c r="AS19" i="69"/>
  <c r="AS20" i="69"/>
  <c r="AS21" i="69"/>
  <c r="AS22" i="69"/>
  <c r="AS23" i="69"/>
  <c r="AS24" i="69"/>
  <c r="AS25" i="69"/>
  <c r="AS26" i="69"/>
  <c r="AS27" i="69"/>
  <c r="AS28" i="69"/>
  <c r="AS29" i="69"/>
  <c r="AS30" i="69"/>
  <c r="AS31" i="69"/>
  <c r="AS32" i="69"/>
  <c r="AS33" i="69"/>
  <c r="AS34" i="69"/>
  <c r="AS35" i="69"/>
  <c r="AS36" i="69"/>
  <c r="AS37" i="69"/>
  <c r="AS38" i="69"/>
  <c r="AS39" i="69"/>
  <c r="AS40" i="69"/>
  <c r="AS41" i="69"/>
  <c r="AS42" i="69"/>
  <c r="AS43" i="69"/>
  <c r="AS44" i="69"/>
  <c r="AS45" i="69"/>
  <c r="AS46" i="69"/>
  <c r="AS47" i="69"/>
  <c r="AS48" i="69"/>
  <c r="AS49" i="69"/>
  <c r="AS50" i="69"/>
  <c r="AS51" i="69"/>
  <c r="AS52" i="69"/>
  <c r="AS53" i="69"/>
  <c r="AS54" i="69"/>
  <c r="AS56" i="69"/>
  <c r="BX3" i="69"/>
  <c r="AT3" i="69"/>
  <c r="AT4" i="69"/>
  <c r="AT5" i="69"/>
  <c r="AT6" i="69"/>
  <c r="AT7" i="69"/>
  <c r="AT8" i="69"/>
  <c r="AT9" i="69"/>
  <c r="AT10" i="69"/>
  <c r="AT11" i="69"/>
  <c r="AT12" i="69"/>
  <c r="AT13" i="69"/>
  <c r="AT14" i="69"/>
  <c r="AT15" i="69"/>
  <c r="AT16" i="69"/>
  <c r="AT17" i="69"/>
  <c r="AT18" i="69"/>
  <c r="AT19" i="69"/>
  <c r="AT20" i="69"/>
  <c r="AT21" i="69"/>
  <c r="AT22" i="69"/>
  <c r="AT23" i="69"/>
  <c r="AT24" i="69"/>
  <c r="AT25" i="69"/>
  <c r="AT26" i="69"/>
  <c r="AT27" i="69"/>
  <c r="AT28" i="69"/>
  <c r="AT29" i="69"/>
  <c r="AT30" i="69"/>
  <c r="AT31" i="69"/>
  <c r="AT32" i="69"/>
  <c r="AT33" i="69"/>
  <c r="AT34" i="69"/>
  <c r="AT35" i="69"/>
  <c r="AT36" i="69"/>
  <c r="AT37" i="69"/>
  <c r="AT38" i="69"/>
  <c r="AT39" i="69"/>
  <c r="AT40" i="69"/>
  <c r="AT41" i="69"/>
  <c r="AT42" i="69"/>
  <c r="AT43" i="69"/>
  <c r="AT44" i="69"/>
  <c r="AT45" i="69"/>
  <c r="AT46" i="69"/>
  <c r="AT47" i="69"/>
  <c r="AT48" i="69"/>
  <c r="AT49" i="69"/>
  <c r="AT50" i="69"/>
  <c r="AT51" i="69"/>
  <c r="AT52" i="69"/>
  <c r="AT53" i="69"/>
  <c r="AT54" i="69"/>
  <c r="AT56" i="69"/>
  <c r="BY3" i="69"/>
  <c r="AU3" i="69"/>
  <c r="AU4" i="69"/>
  <c r="AU5" i="69"/>
  <c r="AU6" i="69"/>
  <c r="AU7" i="69"/>
  <c r="AU8" i="69"/>
  <c r="AU9" i="69"/>
  <c r="AU10" i="69"/>
  <c r="AU11" i="69"/>
  <c r="AU12" i="69"/>
  <c r="AU13" i="69"/>
  <c r="AU14" i="69"/>
  <c r="AU15" i="69"/>
  <c r="AU16" i="69"/>
  <c r="AU17" i="69"/>
  <c r="AU18" i="69"/>
  <c r="AU19" i="69"/>
  <c r="AU20" i="69"/>
  <c r="AU21" i="69"/>
  <c r="AU22" i="69"/>
  <c r="AU23" i="69"/>
  <c r="AU24" i="69"/>
  <c r="AU25" i="69"/>
  <c r="AU26" i="69"/>
  <c r="AU27" i="69"/>
  <c r="AU28" i="69"/>
  <c r="AU29" i="69"/>
  <c r="AU30" i="69"/>
  <c r="AU31" i="69"/>
  <c r="AU32" i="69"/>
  <c r="AU33" i="69"/>
  <c r="AU34" i="69"/>
  <c r="AU35" i="69"/>
  <c r="AU36" i="69"/>
  <c r="AU37" i="69"/>
  <c r="AU38" i="69"/>
  <c r="AU39" i="69"/>
  <c r="AU40" i="69"/>
  <c r="AU41" i="69"/>
  <c r="AU42" i="69"/>
  <c r="AU43" i="69"/>
  <c r="AU44" i="69"/>
  <c r="AU45" i="69"/>
  <c r="AU46" i="69"/>
  <c r="AU47" i="69"/>
  <c r="AU48" i="69"/>
  <c r="AU49" i="69"/>
  <c r="AU50" i="69"/>
  <c r="AU51" i="69"/>
  <c r="AU52" i="69"/>
  <c r="AU53" i="69"/>
  <c r="AU54" i="69"/>
  <c r="AU56" i="69"/>
  <c r="BZ3" i="69"/>
  <c r="AV3" i="69"/>
  <c r="AV4" i="69"/>
  <c r="AV5" i="69"/>
  <c r="AV6" i="69"/>
  <c r="AV7" i="69"/>
  <c r="AV8" i="69"/>
  <c r="AV9" i="69"/>
  <c r="AV10" i="69"/>
  <c r="AV11" i="69"/>
  <c r="AV12" i="69"/>
  <c r="AV13" i="69"/>
  <c r="AV14" i="69"/>
  <c r="AV15" i="69"/>
  <c r="AV16" i="69"/>
  <c r="AV17" i="69"/>
  <c r="AV18" i="69"/>
  <c r="AV19" i="69"/>
  <c r="AV20" i="69"/>
  <c r="AV21" i="69"/>
  <c r="AV22" i="69"/>
  <c r="AV23" i="69"/>
  <c r="AV24" i="69"/>
  <c r="AV25" i="69"/>
  <c r="AV26" i="69"/>
  <c r="AV27" i="69"/>
  <c r="AV28" i="69"/>
  <c r="AV29" i="69"/>
  <c r="AV30" i="69"/>
  <c r="AV31" i="69"/>
  <c r="AV32" i="69"/>
  <c r="AV33" i="69"/>
  <c r="AV34" i="69"/>
  <c r="AV35" i="69"/>
  <c r="AV36" i="69"/>
  <c r="AV37" i="69"/>
  <c r="AV38" i="69"/>
  <c r="AV39" i="69"/>
  <c r="AV40" i="69"/>
  <c r="AV41" i="69"/>
  <c r="AV42" i="69"/>
  <c r="AV43" i="69"/>
  <c r="AV44" i="69"/>
  <c r="AV45" i="69"/>
  <c r="AV46" i="69"/>
  <c r="AV47" i="69"/>
  <c r="AV48" i="69"/>
  <c r="AV49" i="69"/>
  <c r="AV50" i="69"/>
  <c r="AV51" i="69"/>
  <c r="AV52" i="69"/>
  <c r="AV53" i="69"/>
  <c r="AV54" i="69"/>
  <c r="AV56" i="69"/>
  <c r="CA3" i="69"/>
  <c r="AW3" i="69"/>
  <c r="AW4" i="69"/>
  <c r="AW5" i="69"/>
  <c r="AW6" i="69"/>
  <c r="AW7" i="69"/>
  <c r="AW8" i="69"/>
  <c r="AW9" i="69"/>
  <c r="AW10" i="69"/>
  <c r="AW11" i="69"/>
  <c r="AW12" i="69"/>
  <c r="AW13" i="69"/>
  <c r="AW14" i="69"/>
  <c r="AW15" i="69"/>
  <c r="AW16" i="69"/>
  <c r="AW17" i="69"/>
  <c r="AW18" i="69"/>
  <c r="AW19" i="69"/>
  <c r="AW20" i="69"/>
  <c r="AW21" i="69"/>
  <c r="AW22" i="69"/>
  <c r="AW23" i="69"/>
  <c r="AW24" i="69"/>
  <c r="AW25" i="69"/>
  <c r="AW26" i="69"/>
  <c r="AW27" i="69"/>
  <c r="AW28" i="69"/>
  <c r="AW29" i="69"/>
  <c r="AW30" i="69"/>
  <c r="AW31" i="69"/>
  <c r="AW32" i="69"/>
  <c r="AW33" i="69"/>
  <c r="AW34" i="69"/>
  <c r="AW35" i="69"/>
  <c r="AW36" i="69"/>
  <c r="AW37" i="69"/>
  <c r="AW38" i="69"/>
  <c r="AW39" i="69"/>
  <c r="AW40" i="69"/>
  <c r="AW41" i="69"/>
  <c r="AW42" i="69"/>
  <c r="AW43" i="69"/>
  <c r="AW44" i="69"/>
  <c r="AW45" i="69"/>
  <c r="AW46" i="69"/>
  <c r="AW47" i="69"/>
  <c r="AW48" i="69"/>
  <c r="AW49" i="69"/>
  <c r="AW50" i="69"/>
  <c r="AW51" i="69"/>
  <c r="AW52" i="69"/>
  <c r="AW53" i="69"/>
  <c r="AW54" i="69"/>
  <c r="AW56" i="69"/>
  <c r="CB3" i="69"/>
  <c r="AX3" i="69"/>
  <c r="AX4" i="69"/>
  <c r="AX5" i="69"/>
  <c r="AX6" i="69"/>
  <c r="AX7" i="69"/>
  <c r="AX8" i="69"/>
  <c r="AX9" i="69"/>
  <c r="AX10" i="69"/>
  <c r="AX11" i="69"/>
  <c r="AX12" i="69"/>
  <c r="AX13" i="69"/>
  <c r="AX14" i="69"/>
  <c r="AX15" i="69"/>
  <c r="AX16" i="69"/>
  <c r="AX17" i="69"/>
  <c r="AX18" i="69"/>
  <c r="AX19" i="69"/>
  <c r="AX20" i="69"/>
  <c r="AX21" i="69"/>
  <c r="AX22" i="69"/>
  <c r="AX23" i="69"/>
  <c r="AX24" i="69"/>
  <c r="AX25" i="69"/>
  <c r="AX26" i="69"/>
  <c r="AX27" i="69"/>
  <c r="AX28" i="69"/>
  <c r="AX29" i="69"/>
  <c r="AX30" i="69"/>
  <c r="AX31" i="69"/>
  <c r="AX32" i="69"/>
  <c r="AX33" i="69"/>
  <c r="AX34" i="69"/>
  <c r="AX35" i="69"/>
  <c r="AX36" i="69"/>
  <c r="AX37" i="69"/>
  <c r="AX38" i="69"/>
  <c r="AX39" i="69"/>
  <c r="AX40" i="69"/>
  <c r="AX41" i="69"/>
  <c r="AX42" i="69"/>
  <c r="AX43" i="69"/>
  <c r="AX44" i="69"/>
  <c r="AX45" i="69"/>
  <c r="AX46" i="69"/>
  <c r="AX47" i="69"/>
  <c r="AX48" i="69"/>
  <c r="AX49" i="69"/>
  <c r="AX50" i="69"/>
  <c r="AX51" i="69"/>
  <c r="AX52" i="69"/>
  <c r="AX53" i="69"/>
  <c r="AX54" i="69"/>
  <c r="AX56" i="69"/>
  <c r="CC3" i="69"/>
  <c r="AY3" i="69"/>
  <c r="AY4" i="69"/>
  <c r="AY5" i="69"/>
  <c r="AY6" i="69"/>
  <c r="AY7" i="69"/>
  <c r="AY8" i="69"/>
  <c r="AY9" i="69"/>
  <c r="AY10" i="69"/>
  <c r="AY11" i="69"/>
  <c r="AY12" i="69"/>
  <c r="AY13" i="69"/>
  <c r="AY14" i="69"/>
  <c r="AY15" i="69"/>
  <c r="AY16" i="69"/>
  <c r="AY17" i="69"/>
  <c r="AY18" i="69"/>
  <c r="AY19" i="69"/>
  <c r="AY20" i="69"/>
  <c r="AY21" i="69"/>
  <c r="AY22" i="69"/>
  <c r="AY23" i="69"/>
  <c r="AY24" i="69"/>
  <c r="AY25" i="69"/>
  <c r="AY26" i="69"/>
  <c r="AY27" i="69"/>
  <c r="AY28" i="69"/>
  <c r="AY29" i="69"/>
  <c r="AY30" i="69"/>
  <c r="AY31" i="69"/>
  <c r="AY32" i="69"/>
  <c r="AY33" i="69"/>
  <c r="AY34" i="69"/>
  <c r="AY35" i="69"/>
  <c r="AY36" i="69"/>
  <c r="AY37" i="69"/>
  <c r="AY38" i="69"/>
  <c r="AY39" i="69"/>
  <c r="AY40" i="69"/>
  <c r="AY41" i="69"/>
  <c r="AY42" i="69"/>
  <c r="AY43" i="69"/>
  <c r="AY44" i="69"/>
  <c r="AY45" i="69"/>
  <c r="AY46" i="69"/>
  <c r="AY47" i="69"/>
  <c r="AY48" i="69"/>
  <c r="AY49" i="69"/>
  <c r="AY50" i="69"/>
  <c r="AY51" i="69"/>
  <c r="AY52" i="69"/>
  <c r="AY53" i="69"/>
  <c r="AY54" i="69"/>
  <c r="AY56" i="69"/>
  <c r="CD3" i="69"/>
  <c r="AZ3" i="69"/>
  <c r="AZ4" i="69"/>
  <c r="AZ5" i="69"/>
  <c r="AZ6" i="69"/>
  <c r="AZ7" i="69"/>
  <c r="AZ8" i="69"/>
  <c r="AZ9" i="69"/>
  <c r="AZ10" i="69"/>
  <c r="AZ11" i="69"/>
  <c r="AZ12" i="69"/>
  <c r="AZ13" i="69"/>
  <c r="AZ14" i="69"/>
  <c r="AZ15" i="69"/>
  <c r="AZ16" i="69"/>
  <c r="AZ17" i="69"/>
  <c r="AZ18" i="69"/>
  <c r="AZ19" i="69"/>
  <c r="AZ20" i="69"/>
  <c r="AZ21" i="69"/>
  <c r="AZ22" i="69"/>
  <c r="AZ23" i="69"/>
  <c r="AZ24" i="69"/>
  <c r="AZ25" i="69"/>
  <c r="AZ26" i="69"/>
  <c r="AZ27" i="69"/>
  <c r="AZ28" i="69"/>
  <c r="AZ29" i="69"/>
  <c r="AZ30" i="69"/>
  <c r="AZ31" i="69"/>
  <c r="AZ32" i="69"/>
  <c r="AZ33" i="69"/>
  <c r="AZ34" i="69"/>
  <c r="AZ35" i="69"/>
  <c r="AZ36" i="69"/>
  <c r="AZ37" i="69"/>
  <c r="AZ38" i="69"/>
  <c r="AZ39" i="69"/>
  <c r="AZ40" i="69"/>
  <c r="AZ41" i="69"/>
  <c r="AZ42" i="69"/>
  <c r="AZ43" i="69"/>
  <c r="AZ44" i="69"/>
  <c r="AZ45" i="69"/>
  <c r="AZ46" i="69"/>
  <c r="AZ47" i="69"/>
  <c r="AZ48" i="69"/>
  <c r="AZ49" i="69"/>
  <c r="AZ50" i="69"/>
  <c r="AZ51" i="69"/>
  <c r="AZ52" i="69"/>
  <c r="AZ53" i="69"/>
  <c r="AZ54" i="69"/>
  <c r="AZ56" i="69"/>
  <c r="CE3" i="69"/>
  <c r="BA3" i="69"/>
  <c r="BA4" i="69"/>
  <c r="BA5" i="69"/>
  <c r="BA6" i="69"/>
  <c r="BA7" i="69"/>
  <c r="BA8" i="69"/>
  <c r="BA9" i="69"/>
  <c r="BA10" i="69"/>
  <c r="BA11" i="69"/>
  <c r="BA12" i="69"/>
  <c r="BA13" i="69"/>
  <c r="BA14" i="69"/>
  <c r="BA15" i="69"/>
  <c r="BA16" i="69"/>
  <c r="BA17" i="69"/>
  <c r="BA18" i="69"/>
  <c r="BA19" i="69"/>
  <c r="BA20" i="69"/>
  <c r="BA21" i="69"/>
  <c r="BA22" i="69"/>
  <c r="BA23" i="69"/>
  <c r="BA24" i="69"/>
  <c r="BA25" i="69"/>
  <c r="BA26" i="69"/>
  <c r="BA27" i="69"/>
  <c r="BA28" i="69"/>
  <c r="BA29" i="69"/>
  <c r="BA30" i="69"/>
  <c r="BA31" i="69"/>
  <c r="BA32" i="69"/>
  <c r="BA33" i="69"/>
  <c r="BA34" i="69"/>
  <c r="BA35" i="69"/>
  <c r="BA36" i="69"/>
  <c r="BA37" i="69"/>
  <c r="BA38" i="69"/>
  <c r="BA39" i="69"/>
  <c r="BA40" i="69"/>
  <c r="BA41" i="69"/>
  <c r="BA42" i="69"/>
  <c r="BA43" i="69"/>
  <c r="BA44" i="69"/>
  <c r="BA45" i="69"/>
  <c r="BA46" i="69"/>
  <c r="BA47" i="69"/>
  <c r="BA48" i="69"/>
  <c r="BA49" i="69"/>
  <c r="BA50" i="69"/>
  <c r="BA51" i="69"/>
  <c r="BA52" i="69"/>
  <c r="BA53" i="69"/>
  <c r="BA54" i="69"/>
  <c r="BA56" i="69"/>
  <c r="CF3" i="69"/>
  <c r="BB3" i="69"/>
  <c r="BB4" i="69"/>
  <c r="BB5" i="69"/>
  <c r="BB6" i="69"/>
  <c r="BB7" i="69"/>
  <c r="BB8" i="69"/>
  <c r="BB9" i="69"/>
  <c r="BB10" i="69"/>
  <c r="BB11" i="69"/>
  <c r="BB12" i="69"/>
  <c r="BB13" i="69"/>
  <c r="BB14" i="69"/>
  <c r="BB15" i="69"/>
  <c r="BB16" i="69"/>
  <c r="BB17" i="69"/>
  <c r="BB18" i="69"/>
  <c r="BB19" i="69"/>
  <c r="BB20" i="69"/>
  <c r="BB21" i="69"/>
  <c r="BB22" i="69"/>
  <c r="BB23" i="69"/>
  <c r="BB24" i="69"/>
  <c r="BB25" i="69"/>
  <c r="BB26" i="69"/>
  <c r="BB27" i="69"/>
  <c r="BB28" i="69"/>
  <c r="BB29" i="69"/>
  <c r="BB30" i="69"/>
  <c r="BB31" i="69"/>
  <c r="BB32" i="69"/>
  <c r="BB33" i="69"/>
  <c r="BB34" i="69"/>
  <c r="BB35" i="69"/>
  <c r="BB36" i="69"/>
  <c r="BB37" i="69"/>
  <c r="BB38" i="69"/>
  <c r="BB39" i="69"/>
  <c r="BB40" i="69"/>
  <c r="BB41" i="69"/>
  <c r="BB42" i="69"/>
  <c r="BB43" i="69"/>
  <c r="BB44" i="69"/>
  <c r="BB45" i="69"/>
  <c r="BB46" i="69"/>
  <c r="BB47" i="69"/>
  <c r="BB48" i="69"/>
  <c r="BB49" i="69"/>
  <c r="BB50" i="69"/>
  <c r="BB51" i="69"/>
  <c r="BB52" i="69"/>
  <c r="BB53" i="69"/>
  <c r="BB54" i="69"/>
  <c r="BB56" i="69"/>
  <c r="CG3" i="69"/>
  <c r="BC3" i="69"/>
  <c r="BC4" i="69"/>
  <c r="BC5" i="69"/>
  <c r="BC6" i="69"/>
  <c r="BC7" i="69"/>
  <c r="BC8" i="69"/>
  <c r="BC9" i="69"/>
  <c r="BC10" i="69"/>
  <c r="BC11" i="69"/>
  <c r="BC12" i="69"/>
  <c r="BC13" i="69"/>
  <c r="BC14" i="69"/>
  <c r="BC15" i="69"/>
  <c r="BC16" i="69"/>
  <c r="BC17" i="69"/>
  <c r="BC18" i="69"/>
  <c r="BC19" i="69"/>
  <c r="BC20" i="69"/>
  <c r="BC21" i="69"/>
  <c r="BC22" i="69"/>
  <c r="BC23" i="69"/>
  <c r="BC24" i="69"/>
  <c r="BC25" i="69"/>
  <c r="BC26" i="69"/>
  <c r="BC27" i="69"/>
  <c r="BC28" i="69"/>
  <c r="BC29" i="69"/>
  <c r="BC30" i="69"/>
  <c r="BC31" i="69"/>
  <c r="BC32" i="69"/>
  <c r="BC33" i="69"/>
  <c r="BC34" i="69"/>
  <c r="BC35" i="69"/>
  <c r="BC36" i="69"/>
  <c r="BC37" i="69"/>
  <c r="BC38" i="69"/>
  <c r="BC39" i="69"/>
  <c r="BC40" i="69"/>
  <c r="BC41" i="69"/>
  <c r="BC42" i="69"/>
  <c r="BC43" i="69"/>
  <c r="BC44" i="69"/>
  <c r="BC45" i="69"/>
  <c r="BC46" i="69"/>
  <c r="BC47" i="69"/>
  <c r="BC48" i="69"/>
  <c r="BC49" i="69"/>
  <c r="BC50" i="69"/>
  <c r="BC51" i="69"/>
  <c r="BC52" i="69"/>
  <c r="BC53" i="69"/>
  <c r="BC54" i="69"/>
  <c r="BC56" i="69"/>
  <c r="CH3" i="69"/>
  <c r="BD3" i="69"/>
  <c r="BD4" i="69"/>
  <c r="BD5" i="69"/>
  <c r="BD6" i="69"/>
  <c r="BD7" i="69"/>
  <c r="BD8" i="69"/>
  <c r="BD9" i="69"/>
  <c r="BD10" i="69"/>
  <c r="BD11" i="69"/>
  <c r="BD12" i="69"/>
  <c r="BD13" i="69"/>
  <c r="BD14" i="69"/>
  <c r="BD15" i="69"/>
  <c r="BD16" i="69"/>
  <c r="BD17" i="69"/>
  <c r="BD18" i="69"/>
  <c r="BD19" i="69"/>
  <c r="BD20" i="69"/>
  <c r="BD21" i="69"/>
  <c r="BD22" i="69"/>
  <c r="BD23" i="69"/>
  <c r="BD24" i="69"/>
  <c r="BD25" i="69"/>
  <c r="BD26" i="69"/>
  <c r="BD27" i="69"/>
  <c r="BD28" i="69"/>
  <c r="BD29" i="69"/>
  <c r="BD30" i="69"/>
  <c r="BD31" i="69"/>
  <c r="BD32" i="69"/>
  <c r="BD33" i="69"/>
  <c r="BD34" i="69"/>
  <c r="BD35" i="69"/>
  <c r="BD36" i="69"/>
  <c r="BD37" i="69"/>
  <c r="BD38" i="69"/>
  <c r="BD39" i="69"/>
  <c r="BD40" i="69"/>
  <c r="BD41" i="69"/>
  <c r="BD42" i="69"/>
  <c r="BD43" i="69"/>
  <c r="BD44" i="69"/>
  <c r="BD45" i="69"/>
  <c r="BD46" i="69"/>
  <c r="BD47" i="69"/>
  <c r="BD48" i="69"/>
  <c r="BD49" i="69"/>
  <c r="BD50" i="69"/>
  <c r="BD51" i="69"/>
  <c r="BD52" i="69"/>
  <c r="BD53" i="69"/>
  <c r="BD54" i="69"/>
  <c r="BD56" i="69"/>
  <c r="CI3" i="69"/>
  <c r="BE3" i="69"/>
  <c r="BE4" i="69"/>
  <c r="BE5" i="69"/>
  <c r="BE6" i="69"/>
  <c r="BE7" i="69"/>
  <c r="BE8" i="69"/>
  <c r="BE9" i="69"/>
  <c r="BE10" i="69"/>
  <c r="BE11" i="69"/>
  <c r="BE12" i="69"/>
  <c r="BE13" i="69"/>
  <c r="BE14" i="69"/>
  <c r="BE15" i="69"/>
  <c r="BE16" i="69"/>
  <c r="BE17" i="69"/>
  <c r="BE18" i="69"/>
  <c r="BE19" i="69"/>
  <c r="BE20" i="69"/>
  <c r="BE21" i="69"/>
  <c r="BE22" i="69"/>
  <c r="BE23" i="69"/>
  <c r="BE24" i="69"/>
  <c r="BE25" i="69"/>
  <c r="BE26" i="69"/>
  <c r="BE27" i="69"/>
  <c r="BE28" i="69"/>
  <c r="BE29" i="69"/>
  <c r="BE30" i="69"/>
  <c r="BE31" i="69"/>
  <c r="BE32" i="69"/>
  <c r="BE33" i="69"/>
  <c r="BE34" i="69"/>
  <c r="BE35" i="69"/>
  <c r="BE36" i="69"/>
  <c r="BE37" i="69"/>
  <c r="BE38" i="69"/>
  <c r="BE39" i="69"/>
  <c r="BE40" i="69"/>
  <c r="BE41" i="69"/>
  <c r="BE42" i="69"/>
  <c r="BE43" i="69"/>
  <c r="BE44" i="69"/>
  <c r="BE45" i="69"/>
  <c r="BE46" i="69"/>
  <c r="BE47" i="69"/>
  <c r="BE48" i="69"/>
  <c r="BE49" i="69"/>
  <c r="BE50" i="69"/>
  <c r="BE51" i="69"/>
  <c r="BE52" i="69"/>
  <c r="BE53" i="69"/>
  <c r="BE54" i="69"/>
  <c r="BE56" i="69"/>
  <c r="CJ3" i="69"/>
  <c r="BF3" i="69"/>
  <c r="BF4" i="69"/>
  <c r="BF5" i="69"/>
  <c r="BF6" i="69"/>
  <c r="BF7" i="69"/>
  <c r="BF8" i="69"/>
  <c r="BF9" i="69"/>
  <c r="BF10" i="69"/>
  <c r="BF11" i="69"/>
  <c r="BF12" i="69"/>
  <c r="BF13" i="69"/>
  <c r="BF14" i="69"/>
  <c r="BF15" i="69"/>
  <c r="BF16" i="69"/>
  <c r="BF17" i="69"/>
  <c r="BF18" i="69"/>
  <c r="BF19" i="69"/>
  <c r="BF20" i="69"/>
  <c r="BF21" i="69"/>
  <c r="BF22" i="69"/>
  <c r="BF23" i="69"/>
  <c r="BF24" i="69"/>
  <c r="BF25" i="69"/>
  <c r="BF26" i="69"/>
  <c r="BF27" i="69"/>
  <c r="BF28" i="69"/>
  <c r="BF29" i="69"/>
  <c r="BF30" i="69"/>
  <c r="BF31" i="69"/>
  <c r="BF32" i="69"/>
  <c r="BF33" i="69"/>
  <c r="BF34" i="69"/>
  <c r="BF35" i="69"/>
  <c r="BF36" i="69"/>
  <c r="BF37" i="69"/>
  <c r="BF38" i="69"/>
  <c r="BF39" i="69"/>
  <c r="BF40" i="69"/>
  <c r="BF41" i="69"/>
  <c r="BF42" i="69"/>
  <c r="BF43" i="69"/>
  <c r="BF44" i="69"/>
  <c r="BF45" i="69"/>
  <c r="BF46" i="69"/>
  <c r="BF47" i="69"/>
  <c r="BF48" i="69"/>
  <c r="BF49" i="69"/>
  <c r="BF50" i="69"/>
  <c r="BF51" i="69"/>
  <c r="BF52" i="69"/>
  <c r="BF53" i="69"/>
  <c r="BF54" i="69"/>
  <c r="BF56" i="69"/>
  <c r="CK3" i="69"/>
  <c r="BG3" i="69"/>
  <c r="BG4" i="69"/>
  <c r="BG5" i="69"/>
  <c r="BG6" i="69"/>
  <c r="BG7" i="69"/>
  <c r="BG8" i="69"/>
  <c r="BG9" i="69"/>
  <c r="BG10" i="69"/>
  <c r="BG11" i="69"/>
  <c r="BG12" i="69"/>
  <c r="BG13" i="69"/>
  <c r="BG14" i="69"/>
  <c r="BG15" i="69"/>
  <c r="BG16" i="69"/>
  <c r="BG17" i="69"/>
  <c r="BG18" i="69"/>
  <c r="BG19" i="69"/>
  <c r="BG20" i="69"/>
  <c r="BG21" i="69"/>
  <c r="BG22" i="69"/>
  <c r="BG23" i="69"/>
  <c r="BG24" i="69"/>
  <c r="BG25" i="69"/>
  <c r="BG26" i="69"/>
  <c r="BG27" i="69"/>
  <c r="BG28" i="69"/>
  <c r="BG29" i="69"/>
  <c r="BG30" i="69"/>
  <c r="BG31" i="69"/>
  <c r="BG32" i="69"/>
  <c r="BG33" i="69"/>
  <c r="BG34" i="69"/>
  <c r="BG35" i="69"/>
  <c r="BG36" i="69"/>
  <c r="BG37" i="69"/>
  <c r="BG38" i="69"/>
  <c r="BG39" i="69"/>
  <c r="BG40" i="69"/>
  <c r="BG41" i="69"/>
  <c r="BG42" i="69"/>
  <c r="BG43" i="69"/>
  <c r="BG44" i="69"/>
  <c r="BG45" i="69"/>
  <c r="BG46" i="69"/>
  <c r="BG47" i="69"/>
  <c r="BG48" i="69"/>
  <c r="BG49" i="69"/>
  <c r="BG50" i="69"/>
  <c r="BG51" i="69"/>
  <c r="BG52" i="69"/>
  <c r="BG53" i="69"/>
  <c r="BG54" i="69"/>
  <c r="BG56" i="69"/>
  <c r="CL3" i="69"/>
  <c r="BH3" i="69"/>
  <c r="BH4" i="69"/>
  <c r="BH5" i="69"/>
  <c r="BH6" i="69"/>
  <c r="BH7" i="69"/>
  <c r="BH8" i="69"/>
  <c r="BH9" i="69"/>
  <c r="BH10" i="69"/>
  <c r="BH11" i="69"/>
  <c r="BH12" i="69"/>
  <c r="BH13" i="69"/>
  <c r="BH14" i="69"/>
  <c r="BH15" i="69"/>
  <c r="BH16" i="69"/>
  <c r="BH17" i="69"/>
  <c r="BH18" i="69"/>
  <c r="BH19" i="69"/>
  <c r="BH20" i="69"/>
  <c r="BH21" i="69"/>
  <c r="BH22" i="69"/>
  <c r="BH23" i="69"/>
  <c r="BH24" i="69"/>
  <c r="BH25" i="69"/>
  <c r="BH26" i="69"/>
  <c r="BH27" i="69"/>
  <c r="BH28" i="69"/>
  <c r="BH29" i="69"/>
  <c r="BH30" i="69"/>
  <c r="BH31" i="69"/>
  <c r="BH32" i="69"/>
  <c r="BH33" i="69"/>
  <c r="BH34" i="69"/>
  <c r="BH35" i="69"/>
  <c r="BH36" i="69"/>
  <c r="BH37" i="69"/>
  <c r="BH38" i="69"/>
  <c r="BH39" i="69"/>
  <c r="BH40" i="69"/>
  <c r="BH41" i="69"/>
  <c r="BH42" i="69"/>
  <c r="BH43" i="69"/>
  <c r="BH44" i="69"/>
  <c r="BH45" i="69"/>
  <c r="BH46" i="69"/>
  <c r="BH47" i="69"/>
  <c r="BH48" i="69"/>
  <c r="BH49" i="69"/>
  <c r="BH50" i="69"/>
  <c r="BH51" i="69"/>
  <c r="BH52" i="69"/>
  <c r="BH53" i="69"/>
  <c r="BH54" i="69"/>
  <c r="BH56" i="69"/>
  <c r="CM3" i="69"/>
  <c r="BI3" i="69"/>
  <c r="BI4" i="69"/>
  <c r="BI5" i="69"/>
  <c r="BI6" i="69"/>
  <c r="BI7" i="69"/>
  <c r="BI8" i="69"/>
  <c r="BI9" i="69"/>
  <c r="BI10" i="69"/>
  <c r="BI11" i="69"/>
  <c r="BI12" i="69"/>
  <c r="BI13" i="69"/>
  <c r="BI14" i="69"/>
  <c r="BI15" i="69"/>
  <c r="BI16" i="69"/>
  <c r="BI17" i="69"/>
  <c r="BI18" i="69"/>
  <c r="BI19" i="69"/>
  <c r="BI20" i="69"/>
  <c r="BI21" i="69"/>
  <c r="BI22" i="69"/>
  <c r="BI23" i="69"/>
  <c r="BI24" i="69"/>
  <c r="BI25" i="69"/>
  <c r="BI26" i="69"/>
  <c r="BI27" i="69"/>
  <c r="BI28" i="69"/>
  <c r="BI29" i="69"/>
  <c r="BI30" i="69"/>
  <c r="BI31" i="69"/>
  <c r="BI32" i="69"/>
  <c r="BI33" i="69"/>
  <c r="BI34" i="69"/>
  <c r="BI35" i="69"/>
  <c r="BI36" i="69"/>
  <c r="BI37" i="69"/>
  <c r="BI38" i="69"/>
  <c r="BI39" i="69"/>
  <c r="BI40" i="69"/>
  <c r="BI41" i="69"/>
  <c r="BI42" i="69"/>
  <c r="BI43" i="69"/>
  <c r="BI44" i="69"/>
  <c r="BI45" i="69"/>
  <c r="BI46" i="69"/>
  <c r="BI47" i="69"/>
  <c r="BI48" i="69"/>
  <c r="BI49" i="69"/>
  <c r="BI50" i="69"/>
  <c r="BI51" i="69"/>
  <c r="BI52" i="69"/>
  <c r="BI53" i="69"/>
  <c r="BI54" i="69"/>
  <c r="BI56" i="69"/>
  <c r="CN3" i="69"/>
  <c r="BJ3" i="69"/>
  <c r="BJ4" i="69"/>
  <c r="BJ5" i="69"/>
  <c r="BJ6" i="69"/>
  <c r="BJ7" i="69"/>
  <c r="BJ8" i="69"/>
  <c r="BJ9" i="69"/>
  <c r="BJ10" i="69"/>
  <c r="BJ11" i="69"/>
  <c r="BJ12" i="69"/>
  <c r="BJ13" i="69"/>
  <c r="BJ14" i="69"/>
  <c r="BJ15" i="69"/>
  <c r="BJ16" i="69"/>
  <c r="BJ17" i="69"/>
  <c r="BJ18" i="69"/>
  <c r="BJ19" i="69"/>
  <c r="BJ20" i="69"/>
  <c r="BJ21" i="69"/>
  <c r="BJ22" i="69"/>
  <c r="BJ23" i="69"/>
  <c r="BJ24" i="69"/>
  <c r="BJ25" i="69"/>
  <c r="BJ26" i="69"/>
  <c r="BJ27" i="69"/>
  <c r="BJ28" i="69"/>
  <c r="BJ29" i="69"/>
  <c r="BJ30" i="69"/>
  <c r="BJ31" i="69"/>
  <c r="BJ32" i="69"/>
  <c r="BJ33" i="69"/>
  <c r="BJ34" i="69"/>
  <c r="BJ35" i="69"/>
  <c r="BJ36" i="69"/>
  <c r="BJ37" i="69"/>
  <c r="BJ38" i="69"/>
  <c r="BJ39" i="69"/>
  <c r="BJ40" i="69"/>
  <c r="BJ41" i="69"/>
  <c r="BJ42" i="69"/>
  <c r="BJ43" i="69"/>
  <c r="BJ44" i="69"/>
  <c r="BJ45" i="69"/>
  <c r="BJ46" i="69"/>
  <c r="BJ47" i="69"/>
  <c r="BJ48" i="69"/>
  <c r="BJ49" i="69"/>
  <c r="BJ50" i="69"/>
  <c r="BJ51" i="69"/>
  <c r="BJ52" i="69"/>
  <c r="BJ53" i="69"/>
  <c r="BJ54" i="69"/>
  <c r="BJ56" i="69"/>
  <c r="CO3" i="69"/>
  <c r="BL4" i="69"/>
  <c r="BM4" i="69"/>
  <c r="BN4" i="69"/>
  <c r="BO4" i="69"/>
  <c r="BP4" i="69"/>
  <c r="BQ4" i="69"/>
  <c r="BR4" i="69"/>
  <c r="BS4" i="69"/>
  <c r="BT4" i="69"/>
  <c r="BU4" i="69"/>
  <c r="BV4" i="69"/>
  <c r="BW4" i="69"/>
  <c r="BX4" i="69"/>
  <c r="BY4" i="69"/>
  <c r="BZ4" i="69"/>
  <c r="CA4" i="69"/>
  <c r="CB4" i="69"/>
  <c r="CC4" i="69"/>
  <c r="CD4" i="69"/>
  <c r="CE4" i="69"/>
  <c r="CF4" i="69"/>
  <c r="CG4" i="69"/>
  <c r="CH4" i="69"/>
  <c r="CI4" i="69"/>
  <c r="CJ4" i="69"/>
  <c r="CK4" i="69"/>
  <c r="CL4" i="69"/>
  <c r="CM4" i="69"/>
  <c r="CN4" i="69"/>
  <c r="CO4" i="69"/>
  <c r="BL5" i="69"/>
  <c r="BM5" i="69"/>
  <c r="BN5" i="69"/>
  <c r="BO5" i="69"/>
  <c r="BP5" i="69"/>
  <c r="BQ5" i="69"/>
  <c r="BR5" i="69"/>
  <c r="BS5" i="69"/>
  <c r="BT5" i="69"/>
  <c r="BU5" i="69"/>
  <c r="BV5" i="69"/>
  <c r="BW5" i="69"/>
  <c r="BX5" i="69"/>
  <c r="BY5" i="69"/>
  <c r="BZ5" i="69"/>
  <c r="CA5" i="69"/>
  <c r="CB5" i="69"/>
  <c r="CC5" i="69"/>
  <c r="CD5" i="69"/>
  <c r="CE5" i="69"/>
  <c r="CF5" i="69"/>
  <c r="CG5" i="69"/>
  <c r="CH5" i="69"/>
  <c r="CI5" i="69"/>
  <c r="CJ5" i="69"/>
  <c r="CK5" i="69"/>
  <c r="CL5" i="69"/>
  <c r="CM5" i="69"/>
  <c r="CN5" i="69"/>
  <c r="CO5" i="69"/>
  <c r="BL6" i="69"/>
  <c r="BM6" i="69"/>
  <c r="BN6" i="69"/>
  <c r="BO6" i="69"/>
  <c r="BP6" i="69"/>
  <c r="BQ6" i="69"/>
  <c r="BR6" i="69"/>
  <c r="BS6" i="69"/>
  <c r="BT6" i="69"/>
  <c r="BU6" i="69"/>
  <c r="BV6" i="69"/>
  <c r="BW6" i="69"/>
  <c r="BX6" i="69"/>
  <c r="BY6" i="69"/>
  <c r="BZ6" i="69"/>
  <c r="CA6" i="69"/>
  <c r="CB6" i="69"/>
  <c r="CC6" i="69"/>
  <c r="CD6" i="69"/>
  <c r="CE6" i="69"/>
  <c r="CF6" i="69"/>
  <c r="CG6" i="69"/>
  <c r="CH6" i="69"/>
  <c r="CI6" i="69"/>
  <c r="CJ6" i="69"/>
  <c r="CK6" i="69"/>
  <c r="CL6" i="69"/>
  <c r="CM6" i="69"/>
  <c r="CN6" i="69"/>
  <c r="CO6" i="69"/>
  <c r="BL7" i="69"/>
  <c r="BM7" i="69"/>
  <c r="BN7" i="69"/>
  <c r="BO7" i="69"/>
  <c r="BP7" i="69"/>
  <c r="BQ7" i="69"/>
  <c r="BR7" i="69"/>
  <c r="BS7" i="69"/>
  <c r="BT7" i="69"/>
  <c r="BU7" i="69"/>
  <c r="BV7" i="69"/>
  <c r="BW7" i="69"/>
  <c r="BX7" i="69"/>
  <c r="BY7" i="69"/>
  <c r="BZ7" i="69"/>
  <c r="CA7" i="69"/>
  <c r="CB7" i="69"/>
  <c r="CC7" i="69"/>
  <c r="CD7" i="69"/>
  <c r="CE7" i="69"/>
  <c r="CF7" i="69"/>
  <c r="CG7" i="69"/>
  <c r="CH7" i="69"/>
  <c r="CI7" i="69"/>
  <c r="CJ7" i="69"/>
  <c r="CK7" i="69"/>
  <c r="CL7" i="69"/>
  <c r="CM7" i="69"/>
  <c r="CN7" i="69"/>
  <c r="CO7" i="69"/>
  <c r="BL8" i="69"/>
  <c r="BM8" i="69"/>
  <c r="BN8" i="69"/>
  <c r="BO8" i="69"/>
  <c r="BP8" i="69"/>
  <c r="BQ8" i="69"/>
  <c r="BR8" i="69"/>
  <c r="BS8" i="69"/>
  <c r="BT8" i="69"/>
  <c r="BU8" i="69"/>
  <c r="BV8" i="69"/>
  <c r="BW8" i="69"/>
  <c r="BX8" i="69"/>
  <c r="BY8" i="69"/>
  <c r="BZ8" i="69"/>
  <c r="CA8" i="69"/>
  <c r="CB8" i="69"/>
  <c r="CC8" i="69"/>
  <c r="CD8" i="69"/>
  <c r="CE8" i="69"/>
  <c r="CF8" i="69"/>
  <c r="CG8" i="69"/>
  <c r="CH8" i="69"/>
  <c r="CI8" i="69"/>
  <c r="CJ8" i="69"/>
  <c r="CK8" i="69"/>
  <c r="CL8" i="69"/>
  <c r="CM8" i="69"/>
  <c r="CN8" i="69"/>
  <c r="CO8" i="69"/>
  <c r="BL9" i="69"/>
  <c r="BM9" i="69"/>
  <c r="BN9" i="69"/>
  <c r="BO9" i="69"/>
  <c r="BP9" i="69"/>
  <c r="BQ9" i="69"/>
  <c r="BR9" i="69"/>
  <c r="BS9" i="69"/>
  <c r="BT9" i="69"/>
  <c r="BU9" i="69"/>
  <c r="BV9" i="69"/>
  <c r="BW9" i="69"/>
  <c r="BX9" i="69"/>
  <c r="BY9" i="69"/>
  <c r="BZ9" i="69"/>
  <c r="CA9" i="69"/>
  <c r="CB9" i="69"/>
  <c r="CC9" i="69"/>
  <c r="CD9" i="69"/>
  <c r="CE9" i="69"/>
  <c r="CF9" i="69"/>
  <c r="CG9" i="69"/>
  <c r="CH9" i="69"/>
  <c r="CI9" i="69"/>
  <c r="CJ9" i="69"/>
  <c r="CK9" i="69"/>
  <c r="CL9" i="69"/>
  <c r="CM9" i="69"/>
  <c r="CN9" i="69"/>
  <c r="CO9" i="69"/>
  <c r="BL10" i="69"/>
  <c r="BM10" i="69"/>
  <c r="BN10" i="69"/>
  <c r="BO10" i="69"/>
  <c r="BP10" i="69"/>
  <c r="BQ10" i="69"/>
  <c r="BR10" i="69"/>
  <c r="BS10" i="69"/>
  <c r="BT10" i="69"/>
  <c r="BU10" i="69"/>
  <c r="BV10" i="69"/>
  <c r="BW10" i="69"/>
  <c r="BX10" i="69"/>
  <c r="BY10" i="69"/>
  <c r="BZ10" i="69"/>
  <c r="CA10" i="69"/>
  <c r="CB10" i="69"/>
  <c r="CC10" i="69"/>
  <c r="CD10" i="69"/>
  <c r="CE10" i="69"/>
  <c r="CF10" i="69"/>
  <c r="CG10" i="69"/>
  <c r="CH10" i="69"/>
  <c r="CI10" i="69"/>
  <c r="CJ10" i="69"/>
  <c r="CK10" i="69"/>
  <c r="CL10" i="69"/>
  <c r="CM10" i="69"/>
  <c r="CN10" i="69"/>
  <c r="CO10" i="69"/>
  <c r="BL11" i="69"/>
  <c r="BM11" i="69"/>
  <c r="BN11" i="69"/>
  <c r="BO11" i="69"/>
  <c r="BP11" i="69"/>
  <c r="BQ11" i="69"/>
  <c r="BR11" i="69"/>
  <c r="BS11" i="69"/>
  <c r="BT11" i="69"/>
  <c r="BU11" i="69"/>
  <c r="BV11" i="69"/>
  <c r="BW11" i="69"/>
  <c r="BX11" i="69"/>
  <c r="BY11" i="69"/>
  <c r="BZ11" i="69"/>
  <c r="CA11" i="69"/>
  <c r="CB11" i="69"/>
  <c r="CC11" i="69"/>
  <c r="CD11" i="69"/>
  <c r="CE11" i="69"/>
  <c r="CF11" i="69"/>
  <c r="CG11" i="69"/>
  <c r="CH11" i="69"/>
  <c r="CI11" i="69"/>
  <c r="CJ11" i="69"/>
  <c r="CK11" i="69"/>
  <c r="CL11" i="69"/>
  <c r="CM11" i="69"/>
  <c r="CN11" i="69"/>
  <c r="CO11" i="69"/>
  <c r="BL12" i="69"/>
  <c r="BM12" i="69"/>
  <c r="BN12" i="69"/>
  <c r="BO12" i="69"/>
  <c r="BP12" i="69"/>
  <c r="BQ12" i="69"/>
  <c r="BR12" i="69"/>
  <c r="BS12" i="69"/>
  <c r="BT12" i="69"/>
  <c r="BU12" i="69"/>
  <c r="BV12" i="69"/>
  <c r="BW12" i="69"/>
  <c r="BX12" i="69"/>
  <c r="BY12" i="69"/>
  <c r="BZ12" i="69"/>
  <c r="CA12" i="69"/>
  <c r="CB12" i="69"/>
  <c r="CC12" i="69"/>
  <c r="CD12" i="69"/>
  <c r="CE12" i="69"/>
  <c r="CF12" i="69"/>
  <c r="CG12" i="69"/>
  <c r="CH12" i="69"/>
  <c r="CI12" i="69"/>
  <c r="CJ12" i="69"/>
  <c r="CK12" i="69"/>
  <c r="CL12" i="69"/>
  <c r="CM12" i="69"/>
  <c r="CN12" i="69"/>
  <c r="CO12" i="69"/>
  <c r="BL13" i="69"/>
  <c r="BM13" i="69"/>
  <c r="BN13" i="69"/>
  <c r="BO13" i="69"/>
  <c r="BP13" i="69"/>
  <c r="BQ13" i="69"/>
  <c r="BR13" i="69"/>
  <c r="BS13" i="69"/>
  <c r="BT13" i="69"/>
  <c r="BU13" i="69"/>
  <c r="BV13" i="69"/>
  <c r="BW13" i="69"/>
  <c r="BX13" i="69"/>
  <c r="BY13" i="69"/>
  <c r="BZ13" i="69"/>
  <c r="CA13" i="69"/>
  <c r="CB13" i="69"/>
  <c r="CC13" i="69"/>
  <c r="CD13" i="69"/>
  <c r="CE13" i="69"/>
  <c r="CF13" i="69"/>
  <c r="CG13" i="69"/>
  <c r="CH13" i="69"/>
  <c r="CI13" i="69"/>
  <c r="CJ13" i="69"/>
  <c r="CK13" i="69"/>
  <c r="CL13" i="69"/>
  <c r="CM13" i="69"/>
  <c r="CN13" i="69"/>
  <c r="CO13" i="69"/>
  <c r="BL14" i="69"/>
  <c r="BM14" i="69"/>
  <c r="BN14" i="69"/>
  <c r="BO14" i="69"/>
  <c r="BP14" i="69"/>
  <c r="BQ14" i="69"/>
  <c r="BR14" i="69"/>
  <c r="BS14" i="69"/>
  <c r="BT14" i="69"/>
  <c r="BU14" i="69"/>
  <c r="BV14" i="69"/>
  <c r="BW14" i="69"/>
  <c r="BX14" i="69"/>
  <c r="BY14" i="69"/>
  <c r="BZ14" i="69"/>
  <c r="CA14" i="69"/>
  <c r="CB14" i="69"/>
  <c r="CC14" i="69"/>
  <c r="CD14" i="69"/>
  <c r="CE14" i="69"/>
  <c r="CF14" i="69"/>
  <c r="CG14" i="69"/>
  <c r="CH14" i="69"/>
  <c r="CI14" i="69"/>
  <c r="CJ14" i="69"/>
  <c r="CK14" i="69"/>
  <c r="CL14" i="69"/>
  <c r="CM14" i="69"/>
  <c r="CN14" i="69"/>
  <c r="CO14" i="69"/>
  <c r="BL15" i="69"/>
  <c r="BM15" i="69"/>
  <c r="BN15" i="69"/>
  <c r="BO15" i="69"/>
  <c r="BP15" i="69"/>
  <c r="BQ15" i="69"/>
  <c r="BR15" i="69"/>
  <c r="BS15" i="69"/>
  <c r="BT15" i="69"/>
  <c r="BU15" i="69"/>
  <c r="BV15" i="69"/>
  <c r="BW15" i="69"/>
  <c r="BX15" i="69"/>
  <c r="BY15" i="69"/>
  <c r="BZ15" i="69"/>
  <c r="CA15" i="69"/>
  <c r="CB15" i="69"/>
  <c r="CC15" i="69"/>
  <c r="CD15" i="69"/>
  <c r="CE15" i="69"/>
  <c r="CF15" i="69"/>
  <c r="CG15" i="69"/>
  <c r="CH15" i="69"/>
  <c r="CI15" i="69"/>
  <c r="CJ15" i="69"/>
  <c r="CK15" i="69"/>
  <c r="CL15" i="69"/>
  <c r="CM15" i="69"/>
  <c r="CN15" i="69"/>
  <c r="CO15" i="69"/>
  <c r="BL16" i="69"/>
  <c r="BM16" i="69"/>
  <c r="BN16" i="69"/>
  <c r="BO16" i="69"/>
  <c r="BP16" i="69"/>
  <c r="BQ16" i="69"/>
  <c r="BR16" i="69"/>
  <c r="BS16" i="69"/>
  <c r="BT16" i="69"/>
  <c r="BU16" i="69"/>
  <c r="BV16" i="69"/>
  <c r="BW16" i="69"/>
  <c r="BX16" i="69"/>
  <c r="BY16" i="69"/>
  <c r="BZ16" i="69"/>
  <c r="CA16" i="69"/>
  <c r="CB16" i="69"/>
  <c r="CC16" i="69"/>
  <c r="CD16" i="69"/>
  <c r="CE16" i="69"/>
  <c r="CF16" i="69"/>
  <c r="CG16" i="69"/>
  <c r="CH16" i="69"/>
  <c r="CI16" i="69"/>
  <c r="CJ16" i="69"/>
  <c r="CK16" i="69"/>
  <c r="CL16" i="69"/>
  <c r="CM16" i="69"/>
  <c r="CN16" i="69"/>
  <c r="CO16" i="69"/>
  <c r="BL17" i="69"/>
  <c r="BM17" i="69"/>
  <c r="BN17" i="69"/>
  <c r="BO17" i="69"/>
  <c r="BP17" i="69"/>
  <c r="BQ17" i="69"/>
  <c r="BR17" i="69"/>
  <c r="BS17" i="69"/>
  <c r="BT17" i="69"/>
  <c r="BU17" i="69"/>
  <c r="BV17" i="69"/>
  <c r="BW17" i="69"/>
  <c r="BX17" i="69"/>
  <c r="BY17" i="69"/>
  <c r="BZ17" i="69"/>
  <c r="CA17" i="69"/>
  <c r="CB17" i="69"/>
  <c r="CC17" i="69"/>
  <c r="CD17" i="69"/>
  <c r="CE17" i="69"/>
  <c r="CF17" i="69"/>
  <c r="CG17" i="69"/>
  <c r="CH17" i="69"/>
  <c r="CI17" i="69"/>
  <c r="CJ17" i="69"/>
  <c r="CK17" i="69"/>
  <c r="CL17" i="69"/>
  <c r="CM17" i="69"/>
  <c r="CN17" i="69"/>
  <c r="CO17" i="69"/>
  <c r="BL18" i="69"/>
  <c r="BM18" i="69"/>
  <c r="BN18" i="69"/>
  <c r="BO18" i="69"/>
  <c r="BP18" i="69"/>
  <c r="BQ18" i="69"/>
  <c r="BR18" i="69"/>
  <c r="BS18" i="69"/>
  <c r="BT18" i="69"/>
  <c r="BU18" i="69"/>
  <c r="BV18" i="69"/>
  <c r="BW18" i="69"/>
  <c r="BX18" i="69"/>
  <c r="BY18" i="69"/>
  <c r="BZ18" i="69"/>
  <c r="CA18" i="69"/>
  <c r="CB18" i="69"/>
  <c r="CC18" i="69"/>
  <c r="CD18" i="69"/>
  <c r="CE18" i="69"/>
  <c r="CF18" i="69"/>
  <c r="CG18" i="69"/>
  <c r="CH18" i="69"/>
  <c r="CI18" i="69"/>
  <c r="CJ18" i="69"/>
  <c r="CK18" i="69"/>
  <c r="CL18" i="69"/>
  <c r="CM18" i="69"/>
  <c r="CN18" i="69"/>
  <c r="CO18" i="69"/>
  <c r="BL19" i="69"/>
  <c r="BM19" i="69"/>
  <c r="BN19" i="69"/>
  <c r="BO19" i="69"/>
  <c r="BP19" i="69"/>
  <c r="BQ19" i="69"/>
  <c r="BR19" i="69"/>
  <c r="BS19" i="69"/>
  <c r="BT19" i="69"/>
  <c r="BU19" i="69"/>
  <c r="BV19" i="69"/>
  <c r="BW19" i="69"/>
  <c r="BX19" i="69"/>
  <c r="BY19" i="69"/>
  <c r="BZ19" i="69"/>
  <c r="CA19" i="69"/>
  <c r="CB19" i="69"/>
  <c r="CC19" i="69"/>
  <c r="CD19" i="69"/>
  <c r="CE19" i="69"/>
  <c r="CF19" i="69"/>
  <c r="CG19" i="69"/>
  <c r="CH19" i="69"/>
  <c r="CI19" i="69"/>
  <c r="CJ19" i="69"/>
  <c r="CK19" i="69"/>
  <c r="CL19" i="69"/>
  <c r="CM19" i="69"/>
  <c r="CN19" i="69"/>
  <c r="CO19" i="69"/>
  <c r="BL20" i="69"/>
  <c r="BM20" i="69"/>
  <c r="BN20" i="69"/>
  <c r="BO20" i="69"/>
  <c r="BP20" i="69"/>
  <c r="BQ20" i="69"/>
  <c r="BR20" i="69"/>
  <c r="BS20" i="69"/>
  <c r="BT20" i="69"/>
  <c r="BU20" i="69"/>
  <c r="BV20" i="69"/>
  <c r="BW20" i="69"/>
  <c r="BX20" i="69"/>
  <c r="BY20" i="69"/>
  <c r="BZ20" i="69"/>
  <c r="CA20" i="69"/>
  <c r="CB20" i="69"/>
  <c r="CC20" i="69"/>
  <c r="CD20" i="69"/>
  <c r="CE20" i="69"/>
  <c r="CF20" i="69"/>
  <c r="CG20" i="69"/>
  <c r="CH20" i="69"/>
  <c r="CI20" i="69"/>
  <c r="CJ20" i="69"/>
  <c r="CK20" i="69"/>
  <c r="CL20" i="69"/>
  <c r="CM20" i="69"/>
  <c r="CN20" i="69"/>
  <c r="CO20" i="69"/>
  <c r="BL21" i="69"/>
  <c r="BM21" i="69"/>
  <c r="BN21" i="69"/>
  <c r="BO21" i="69"/>
  <c r="BP21" i="69"/>
  <c r="BQ21" i="69"/>
  <c r="BR21" i="69"/>
  <c r="BS21" i="69"/>
  <c r="BT21" i="69"/>
  <c r="BU21" i="69"/>
  <c r="BV21" i="69"/>
  <c r="BW21" i="69"/>
  <c r="BX21" i="69"/>
  <c r="BY21" i="69"/>
  <c r="BZ21" i="69"/>
  <c r="CA21" i="69"/>
  <c r="CB21" i="69"/>
  <c r="CC21" i="69"/>
  <c r="CD21" i="69"/>
  <c r="CE21" i="69"/>
  <c r="CF21" i="69"/>
  <c r="CG21" i="69"/>
  <c r="CH21" i="69"/>
  <c r="CI21" i="69"/>
  <c r="CJ21" i="69"/>
  <c r="CK21" i="69"/>
  <c r="CL21" i="69"/>
  <c r="CM21" i="69"/>
  <c r="CN21" i="69"/>
  <c r="CO21" i="69"/>
  <c r="BL22" i="69"/>
  <c r="BM22" i="69"/>
  <c r="BN22" i="69"/>
  <c r="BO22" i="69"/>
  <c r="BP22" i="69"/>
  <c r="BQ22" i="69"/>
  <c r="BR22" i="69"/>
  <c r="BS22" i="69"/>
  <c r="BT22" i="69"/>
  <c r="BU22" i="69"/>
  <c r="BV22" i="69"/>
  <c r="BW22" i="69"/>
  <c r="BX22" i="69"/>
  <c r="BY22" i="69"/>
  <c r="BZ22" i="69"/>
  <c r="CA22" i="69"/>
  <c r="CB22" i="69"/>
  <c r="CC22" i="69"/>
  <c r="CD22" i="69"/>
  <c r="CE22" i="69"/>
  <c r="CF22" i="69"/>
  <c r="CG22" i="69"/>
  <c r="CH22" i="69"/>
  <c r="CI22" i="69"/>
  <c r="CJ22" i="69"/>
  <c r="CK22" i="69"/>
  <c r="CL22" i="69"/>
  <c r="CM22" i="69"/>
  <c r="CN22" i="69"/>
  <c r="CO22" i="69"/>
  <c r="BL23" i="69"/>
  <c r="BM23" i="69"/>
  <c r="BN23" i="69"/>
  <c r="BO23" i="69"/>
  <c r="BP23" i="69"/>
  <c r="BQ23" i="69"/>
  <c r="BR23" i="69"/>
  <c r="BS23" i="69"/>
  <c r="BT23" i="69"/>
  <c r="BU23" i="69"/>
  <c r="BV23" i="69"/>
  <c r="BW23" i="69"/>
  <c r="BX23" i="69"/>
  <c r="BY23" i="69"/>
  <c r="BZ23" i="69"/>
  <c r="CA23" i="69"/>
  <c r="CB23" i="69"/>
  <c r="CC23" i="69"/>
  <c r="CD23" i="69"/>
  <c r="CE23" i="69"/>
  <c r="CF23" i="69"/>
  <c r="CG23" i="69"/>
  <c r="CH23" i="69"/>
  <c r="CI23" i="69"/>
  <c r="CJ23" i="69"/>
  <c r="CK23" i="69"/>
  <c r="CL23" i="69"/>
  <c r="CM23" i="69"/>
  <c r="CN23" i="69"/>
  <c r="CO23" i="69"/>
  <c r="BL24" i="69"/>
  <c r="BM24" i="69"/>
  <c r="BN24" i="69"/>
  <c r="BO24" i="69"/>
  <c r="BP24" i="69"/>
  <c r="BQ24" i="69"/>
  <c r="BR24" i="69"/>
  <c r="BS24" i="69"/>
  <c r="BT24" i="69"/>
  <c r="BU24" i="69"/>
  <c r="BV24" i="69"/>
  <c r="BW24" i="69"/>
  <c r="BX24" i="69"/>
  <c r="BY24" i="69"/>
  <c r="BZ24" i="69"/>
  <c r="CA24" i="69"/>
  <c r="CB24" i="69"/>
  <c r="CC24" i="69"/>
  <c r="CD24" i="69"/>
  <c r="CE24" i="69"/>
  <c r="CF24" i="69"/>
  <c r="CG24" i="69"/>
  <c r="CH24" i="69"/>
  <c r="CI24" i="69"/>
  <c r="CJ24" i="69"/>
  <c r="CK24" i="69"/>
  <c r="CL24" i="69"/>
  <c r="CM24" i="69"/>
  <c r="CN24" i="69"/>
  <c r="CO24" i="69"/>
  <c r="BL25" i="69"/>
  <c r="BM25" i="69"/>
  <c r="BN25" i="69"/>
  <c r="BO25" i="69"/>
  <c r="BP25" i="69"/>
  <c r="BQ25" i="69"/>
  <c r="BR25" i="69"/>
  <c r="BS25" i="69"/>
  <c r="BT25" i="69"/>
  <c r="BU25" i="69"/>
  <c r="BV25" i="69"/>
  <c r="BW25" i="69"/>
  <c r="BX25" i="69"/>
  <c r="BY25" i="69"/>
  <c r="BZ25" i="69"/>
  <c r="CA25" i="69"/>
  <c r="CB25" i="69"/>
  <c r="CC25" i="69"/>
  <c r="CD25" i="69"/>
  <c r="CE25" i="69"/>
  <c r="CF25" i="69"/>
  <c r="CG25" i="69"/>
  <c r="CH25" i="69"/>
  <c r="CI25" i="69"/>
  <c r="CJ25" i="69"/>
  <c r="CK25" i="69"/>
  <c r="CL25" i="69"/>
  <c r="CM25" i="69"/>
  <c r="CN25" i="69"/>
  <c r="CO25" i="69"/>
  <c r="BL26" i="69"/>
  <c r="BM26" i="69"/>
  <c r="BN26" i="69"/>
  <c r="BO26" i="69"/>
  <c r="BP26" i="69"/>
  <c r="BQ26" i="69"/>
  <c r="BR26" i="69"/>
  <c r="BS26" i="69"/>
  <c r="BT26" i="69"/>
  <c r="BU26" i="69"/>
  <c r="BV26" i="69"/>
  <c r="BW26" i="69"/>
  <c r="BX26" i="69"/>
  <c r="BY26" i="69"/>
  <c r="BZ26" i="69"/>
  <c r="CA26" i="69"/>
  <c r="CB26" i="69"/>
  <c r="CC26" i="69"/>
  <c r="CD26" i="69"/>
  <c r="CE26" i="69"/>
  <c r="CF26" i="69"/>
  <c r="CG26" i="69"/>
  <c r="CH26" i="69"/>
  <c r="CI26" i="69"/>
  <c r="CJ26" i="69"/>
  <c r="CK26" i="69"/>
  <c r="CL26" i="69"/>
  <c r="CM26" i="69"/>
  <c r="CN26" i="69"/>
  <c r="CO26" i="69"/>
  <c r="BL27" i="69"/>
  <c r="BM27" i="69"/>
  <c r="BN27" i="69"/>
  <c r="BO27" i="69"/>
  <c r="BP27" i="69"/>
  <c r="BQ27" i="69"/>
  <c r="BR27" i="69"/>
  <c r="BS27" i="69"/>
  <c r="BT27" i="69"/>
  <c r="BU27" i="69"/>
  <c r="BV27" i="69"/>
  <c r="BW27" i="69"/>
  <c r="BX27" i="69"/>
  <c r="BY27" i="69"/>
  <c r="BZ27" i="69"/>
  <c r="CA27" i="69"/>
  <c r="CB27" i="69"/>
  <c r="CC27" i="69"/>
  <c r="CD27" i="69"/>
  <c r="CE27" i="69"/>
  <c r="CF27" i="69"/>
  <c r="CG27" i="69"/>
  <c r="CH27" i="69"/>
  <c r="CI27" i="69"/>
  <c r="CJ27" i="69"/>
  <c r="CK27" i="69"/>
  <c r="CL27" i="69"/>
  <c r="CM27" i="69"/>
  <c r="CN27" i="69"/>
  <c r="CO27" i="69"/>
  <c r="BL28" i="69"/>
  <c r="BM28" i="69"/>
  <c r="BN28" i="69"/>
  <c r="BO28" i="69"/>
  <c r="BP28" i="69"/>
  <c r="BQ28" i="69"/>
  <c r="BR28" i="69"/>
  <c r="BS28" i="69"/>
  <c r="BT28" i="69"/>
  <c r="BU28" i="69"/>
  <c r="BV28" i="69"/>
  <c r="BW28" i="69"/>
  <c r="BX28" i="69"/>
  <c r="BY28" i="69"/>
  <c r="BZ28" i="69"/>
  <c r="CA28" i="69"/>
  <c r="CB28" i="69"/>
  <c r="CC28" i="69"/>
  <c r="CD28" i="69"/>
  <c r="CE28" i="69"/>
  <c r="CF28" i="69"/>
  <c r="CG28" i="69"/>
  <c r="CH28" i="69"/>
  <c r="CI28" i="69"/>
  <c r="CJ28" i="69"/>
  <c r="CK28" i="69"/>
  <c r="CL28" i="69"/>
  <c r="CM28" i="69"/>
  <c r="CN28" i="69"/>
  <c r="CO28" i="69"/>
  <c r="BL29" i="69"/>
  <c r="BM29" i="69"/>
  <c r="BN29" i="69"/>
  <c r="BO29" i="69"/>
  <c r="BP29" i="69"/>
  <c r="BQ29" i="69"/>
  <c r="BR29" i="69"/>
  <c r="BS29" i="69"/>
  <c r="BT29" i="69"/>
  <c r="BU29" i="69"/>
  <c r="BV29" i="69"/>
  <c r="BW29" i="69"/>
  <c r="BX29" i="69"/>
  <c r="BY29" i="69"/>
  <c r="BZ29" i="69"/>
  <c r="CA29" i="69"/>
  <c r="CB29" i="69"/>
  <c r="CC29" i="69"/>
  <c r="CD29" i="69"/>
  <c r="CE29" i="69"/>
  <c r="CF29" i="69"/>
  <c r="CG29" i="69"/>
  <c r="CH29" i="69"/>
  <c r="CI29" i="69"/>
  <c r="CJ29" i="69"/>
  <c r="CK29" i="69"/>
  <c r="CL29" i="69"/>
  <c r="CM29" i="69"/>
  <c r="CN29" i="69"/>
  <c r="CO29" i="69"/>
  <c r="BL30" i="69"/>
  <c r="BM30" i="69"/>
  <c r="BN30" i="69"/>
  <c r="BO30" i="69"/>
  <c r="BP30" i="69"/>
  <c r="BQ30" i="69"/>
  <c r="BR30" i="69"/>
  <c r="BS30" i="69"/>
  <c r="BT30" i="69"/>
  <c r="BU30" i="69"/>
  <c r="BV30" i="69"/>
  <c r="BW30" i="69"/>
  <c r="BX30" i="69"/>
  <c r="BY30" i="69"/>
  <c r="BZ30" i="69"/>
  <c r="CA30" i="69"/>
  <c r="CB30" i="69"/>
  <c r="CC30" i="69"/>
  <c r="CD30" i="69"/>
  <c r="CE30" i="69"/>
  <c r="CF30" i="69"/>
  <c r="CG30" i="69"/>
  <c r="CH30" i="69"/>
  <c r="CI30" i="69"/>
  <c r="CJ30" i="69"/>
  <c r="CK30" i="69"/>
  <c r="CL30" i="69"/>
  <c r="CM30" i="69"/>
  <c r="CN30" i="69"/>
  <c r="CO30" i="69"/>
  <c r="BL31" i="69"/>
  <c r="BM31" i="69"/>
  <c r="BN31" i="69"/>
  <c r="BO31" i="69"/>
  <c r="BP31" i="69"/>
  <c r="BQ31" i="69"/>
  <c r="BR31" i="69"/>
  <c r="BS31" i="69"/>
  <c r="BT31" i="69"/>
  <c r="BU31" i="69"/>
  <c r="BV31" i="69"/>
  <c r="BW31" i="69"/>
  <c r="BX31" i="69"/>
  <c r="BY31" i="69"/>
  <c r="BZ31" i="69"/>
  <c r="CA31" i="69"/>
  <c r="CB31" i="69"/>
  <c r="CC31" i="69"/>
  <c r="CD31" i="69"/>
  <c r="CE31" i="69"/>
  <c r="CF31" i="69"/>
  <c r="CG31" i="69"/>
  <c r="CH31" i="69"/>
  <c r="CI31" i="69"/>
  <c r="CJ31" i="69"/>
  <c r="CK31" i="69"/>
  <c r="CL31" i="69"/>
  <c r="CM31" i="69"/>
  <c r="CN31" i="69"/>
  <c r="CO31" i="69"/>
  <c r="BL32" i="69"/>
  <c r="BM32" i="69"/>
  <c r="BN32" i="69"/>
  <c r="BO32" i="69"/>
  <c r="BP32" i="69"/>
  <c r="BQ32" i="69"/>
  <c r="BR32" i="69"/>
  <c r="BS32" i="69"/>
  <c r="BT32" i="69"/>
  <c r="BU32" i="69"/>
  <c r="BV32" i="69"/>
  <c r="BW32" i="69"/>
  <c r="BX32" i="69"/>
  <c r="BY32" i="69"/>
  <c r="BZ32" i="69"/>
  <c r="CA32" i="69"/>
  <c r="CB32" i="69"/>
  <c r="CC32" i="69"/>
  <c r="CD32" i="69"/>
  <c r="CE32" i="69"/>
  <c r="CF32" i="69"/>
  <c r="CG32" i="69"/>
  <c r="CH32" i="69"/>
  <c r="CI32" i="69"/>
  <c r="CJ32" i="69"/>
  <c r="CK32" i="69"/>
  <c r="CL32" i="69"/>
  <c r="CM32" i="69"/>
  <c r="CN32" i="69"/>
  <c r="CO32" i="69"/>
  <c r="BL33" i="69"/>
  <c r="BM33" i="69"/>
  <c r="BN33" i="69"/>
  <c r="BO33" i="69"/>
  <c r="BP33" i="69"/>
  <c r="BQ33" i="69"/>
  <c r="BR33" i="69"/>
  <c r="BS33" i="69"/>
  <c r="BT33" i="69"/>
  <c r="BU33" i="69"/>
  <c r="BV33" i="69"/>
  <c r="BW33" i="69"/>
  <c r="BX33" i="69"/>
  <c r="BY33" i="69"/>
  <c r="BZ33" i="69"/>
  <c r="CA33" i="69"/>
  <c r="CB33" i="69"/>
  <c r="CC33" i="69"/>
  <c r="CD33" i="69"/>
  <c r="CE33" i="69"/>
  <c r="CF33" i="69"/>
  <c r="CG33" i="69"/>
  <c r="CH33" i="69"/>
  <c r="CI33" i="69"/>
  <c r="CJ33" i="69"/>
  <c r="CK33" i="69"/>
  <c r="CL33" i="69"/>
  <c r="CM33" i="69"/>
  <c r="CN33" i="69"/>
  <c r="CO33" i="69"/>
  <c r="BL34" i="69"/>
  <c r="BM34" i="69"/>
  <c r="BN34" i="69"/>
  <c r="BO34" i="69"/>
  <c r="BP34" i="69"/>
  <c r="BQ34" i="69"/>
  <c r="BR34" i="69"/>
  <c r="BS34" i="69"/>
  <c r="BT34" i="69"/>
  <c r="BU34" i="69"/>
  <c r="BV34" i="69"/>
  <c r="BW34" i="69"/>
  <c r="BX34" i="69"/>
  <c r="BY34" i="69"/>
  <c r="BZ34" i="69"/>
  <c r="CA34" i="69"/>
  <c r="CB34" i="69"/>
  <c r="CC34" i="69"/>
  <c r="CD34" i="69"/>
  <c r="CE34" i="69"/>
  <c r="CF34" i="69"/>
  <c r="CG34" i="69"/>
  <c r="CH34" i="69"/>
  <c r="CI34" i="69"/>
  <c r="CJ34" i="69"/>
  <c r="CK34" i="69"/>
  <c r="CL34" i="69"/>
  <c r="CM34" i="69"/>
  <c r="CN34" i="69"/>
  <c r="CO34" i="69"/>
  <c r="BL35" i="69"/>
  <c r="BM35" i="69"/>
  <c r="BN35" i="69"/>
  <c r="BO35" i="69"/>
  <c r="BP35" i="69"/>
  <c r="BQ35" i="69"/>
  <c r="BR35" i="69"/>
  <c r="BS35" i="69"/>
  <c r="BT35" i="69"/>
  <c r="BU35" i="69"/>
  <c r="BV35" i="69"/>
  <c r="BW35" i="69"/>
  <c r="BX35" i="69"/>
  <c r="BY35" i="69"/>
  <c r="BZ35" i="69"/>
  <c r="CA35" i="69"/>
  <c r="CB35" i="69"/>
  <c r="CC35" i="69"/>
  <c r="CD35" i="69"/>
  <c r="CE35" i="69"/>
  <c r="CF35" i="69"/>
  <c r="CG35" i="69"/>
  <c r="CH35" i="69"/>
  <c r="CI35" i="69"/>
  <c r="CJ35" i="69"/>
  <c r="CK35" i="69"/>
  <c r="CL35" i="69"/>
  <c r="CM35" i="69"/>
  <c r="CN35" i="69"/>
  <c r="CO35" i="69"/>
  <c r="BL36" i="69"/>
  <c r="BM36" i="69"/>
  <c r="BN36" i="69"/>
  <c r="BO36" i="69"/>
  <c r="BP36" i="69"/>
  <c r="BQ36" i="69"/>
  <c r="BR36" i="69"/>
  <c r="BS36" i="69"/>
  <c r="BT36" i="69"/>
  <c r="BU36" i="69"/>
  <c r="BV36" i="69"/>
  <c r="BW36" i="69"/>
  <c r="BX36" i="69"/>
  <c r="BY36" i="69"/>
  <c r="BZ36" i="69"/>
  <c r="CA36" i="69"/>
  <c r="CB36" i="69"/>
  <c r="CC36" i="69"/>
  <c r="CD36" i="69"/>
  <c r="CE36" i="69"/>
  <c r="CF36" i="69"/>
  <c r="CG36" i="69"/>
  <c r="CH36" i="69"/>
  <c r="CI36" i="69"/>
  <c r="CJ36" i="69"/>
  <c r="CK36" i="69"/>
  <c r="CL36" i="69"/>
  <c r="CM36" i="69"/>
  <c r="CN36" i="69"/>
  <c r="CO36" i="69"/>
  <c r="BL37" i="69"/>
  <c r="BM37" i="69"/>
  <c r="BN37" i="69"/>
  <c r="BO37" i="69"/>
  <c r="BP37" i="69"/>
  <c r="BQ37" i="69"/>
  <c r="BR37" i="69"/>
  <c r="BS37" i="69"/>
  <c r="BT37" i="69"/>
  <c r="BU37" i="69"/>
  <c r="BV37" i="69"/>
  <c r="BW37" i="69"/>
  <c r="BX37" i="69"/>
  <c r="BY37" i="69"/>
  <c r="BZ37" i="69"/>
  <c r="CA37" i="69"/>
  <c r="CB37" i="69"/>
  <c r="CC37" i="69"/>
  <c r="CD37" i="69"/>
  <c r="CE37" i="69"/>
  <c r="CF37" i="69"/>
  <c r="CG37" i="69"/>
  <c r="CH37" i="69"/>
  <c r="CI37" i="69"/>
  <c r="CJ37" i="69"/>
  <c r="CK37" i="69"/>
  <c r="CL37" i="69"/>
  <c r="CM37" i="69"/>
  <c r="CN37" i="69"/>
  <c r="CO37" i="69"/>
  <c r="BL38" i="69"/>
  <c r="BM38" i="69"/>
  <c r="BN38" i="69"/>
  <c r="BO38" i="69"/>
  <c r="BP38" i="69"/>
  <c r="BQ38" i="69"/>
  <c r="BR38" i="69"/>
  <c r="BS38" i="69"/>
  <c r="BT38" i="69"/>
  <c r="BU38" i="69"/>
  <c r="BV38" i="69"/>
  <c r="BW38" i="69"/>
  <c r="BX38" i="69"/>
  <c r="BY38" i="69"/>
  <c r="BZ38" i="69"/>
  <c r="CA38" i="69"/>
  <c r="CB38" i="69"/>
  <c r="CC38" i="69"/>
  <c r="CD38" i="69"/>
  <c r="CE38" i="69"/>
  <c r="CF38" i="69"/>
  <c r="CG38" i="69"/>
  <c r="CH38" i="69"/>
  <c r="CI38" i="69"/>
  <c r="CJ38" i="69"/>
  <c r="CK38" i="69"/>
  <c r="CL38" i="69"/>
  <c r="CM38" i="69"/>
  <c r="CN38" i="69"/>
  <c r="CO38" i="69"/>
  <c r="BL39" i="69"/>
  <c r="BM39" i="69"/>
  <c r="BN39" i="69"/>
  <c r="BO39" i="69"/>
  <c r="BP39" i="69"/>
  <c r="BQ39" i="69"/>
  <c r="BR39" i="69"/>
  <c r="BS39" i="69"/>
  <c r="BT39" i="69"/>
  <c r="BU39" i="69"/>
  <c r="BV39" i="69"/>
  <c r="BW39" i="69"/>
  <c r="BX39" i="69"/>
  <c r="BY39" i="69"/>
  <c r="BZ39" i="69"/>
  <c r="CA39" i="69"/>
  <c r="CB39" i="69"/>
  <c r="CC39" i="69"/>
  <c r="CD39" i="69"/>
  <c r="CE39" i="69"/>
  <c r="CF39" i="69"/>
  <c r="CG39" i="69"/>
  <c r="CH39" i="69"/>
  <c r="CI39" i="69"/>
  <c r="CJ39" i="69"/>
  <c r="CK39" i="69"/>
  <c r="CL39" i="69"/>
  <c r="CM39" i="69"/>
  <c r="CN39" i="69"/>
  <c r="CO39" i="69"/>
  <c r="BL40" i="69"/>
  <c r="BM40" i="69"/>
  <c r="BN40" i="69"/>
  <c r="BO40" i="69"/>
  <c r="BP40" i="69"/>
  <c r="BQ40" i="69"/>
  <c r="BR40" i="69"/>
  <c r="BS40" i="69"/>
  <c r="BT40" i="69"/>
  <c r="BU40" i="69"/>
  <c r="BV40" i="69"/>
  <c r="BW40" i="69"/>
  <c r="BX40" i="69"/>
  <c r="BY40" i="69"/>
  <c r="BZ40" i="69"/>
  <c r="CA40" i="69"/>
  <c r="CB40" i="69"/>
  <c r="CC40" i="69"/>
  <c r="CD40" i="69"/>
  <c r="CE40" i="69"/>
  <c r="CF40" i="69"/>
  <c r="CG40" i="69"/>
  <c r="CH40" i="69"/>
  <c r="CI40" i="69"/>
  <c r="CJ40" i="69"/>
  <c r="CK40" i="69"/>
  <c r="CL40" i="69"/>
  <c r="CM40" i="69"/>
  <c r="CN40" i="69"/>
  <c r="CO40" i="69"/>
  <c r="BL41" i="69"/>
  <c r="BM41" i="69"/>
  <c r="BN41" i="69"/>
  <c r="BO41" i="69"/>
  <c r="BP41" i="69"/>
  <c r="BQ41" i="69"/>
  <c r="BR41" i="69"/>
  <c r="BS41" i="69"/>
  <c r="BT41" i="69"/>
  <c r="BU41" i="69"/>
  <c r="BV41" i="69"/>
  <c r="BW41" i="69"/>
  <c r="BX41" i="69"/>
  <c r="BY41" i="69"/>
  <c r="BZ41" i="69"/>
  <c r="CA41" i="69"/>
  <c r="CB41" i="69"/>
  <c r="CC41" i="69"/>
  <c r="CD41" i="69"/>
  <c r="CE41" i="69"/>
  <c r="CF41" i="69"/>
  <c r="CG41" i="69"/>
  <c r="CH41" i="69"/>
  <c r="CI41" i="69"/>
  <c r="CJ41" i="69"/>
  <c r="CK41" i="69"/>
  <c r="CL41" i="69"/>
  <c r="CM41" i="69"/>
  <c r="CN41" i="69"/>
  <c r="CO41" i="69"/>
  <c r="BL42" i="69"/>
  <c r="BM42" i="69"/>
  <c r="BN42" i="69"/>
  <c r="BO42" i="69"/>
  <c r="BP42" i="69"/>
  <c r="BQ42" i="69"/>
  <c r="BR42" i="69"/>
  <c r="BS42" i="69"/>
  <c r="BT42" i="69"/>
  <c r="BU42" i="69"/>
  <c r="BV42" i="69"/>
  <c r="BW42" i="69"/>
  <c r="BX42" i="69"/>
  <c r="BY42" i="69"/>
  <c r="BZ42" i="69"/>
  <c r="CA42" i="69"/>
  <c r="CB42" i="69"/>
  <c r="CC42" i="69"/>
  <c r="CD42" i="69"/>
  <c r="CE42" i="69"/>
  <c r="CF42" i="69"/>
  <c r="CG42" i="69"/>
  <c r="CH42" i="69"/>
  <c r="CI42" i="69"/>
  <c r="CJ42" i="69"/>
  <c r="CK42" i="69"/>
  <c r="CL42" i="69"/>
  <c r="CM42" i="69"/>
  <c r="CN42" i="69"/>
  <c r="CO42" i="69"/>
  <c r="BL43" i="69"/>
  <c r="BM43" i="69"/>
  <c r="BN43" i="69"/>
  <c r="BO43" i="69"/>
  <c r="BP43" i="69"/>
  <c r="BQ43" i="69"/>
  <c r="BR43" i="69"/>
  <c r="BS43" i="69"/>
  <c r="BT43" i="69"/>
  <c r="BU43" i="69"/>
  <c r="BV43" i="69"/>
  <c r="BW43" i="69"/>
  <c r="BX43" i="69"/>
  <c r="BY43" i="69"/>
  <c r="BZ43" i="69"/>
  <c r="CA43" i="69"/>
  <c r="CB43" i="69"/>
  <c r="CC43" i="69"/>
  <c r="CD43" i="69"/>
  <c r="CE43" i="69"/>
  <c r="CF43" i="69"/>
  <c r="CG43" i="69"/>
  <c r="CH43" i="69"/>
  <c r="CI43" i="69"/>
  <c r="CJ43" i="69"/>
  <c r="CK43" i="69"/>
  <c r="CL43" i="69"/>
  <c r="CM43" i="69"/>
  <c r="CN43" i="69"/>
  <c r="CO43" i="69"/>
  <c r="BL44" i="69"/>
  <c r="BM44" i="69"/>
  <c r="BN44" i="69"/>
  <c r="BO44" i="69"/>
  <c r="BP44" i="69"/>
  <c r="BQ44" i="69"/>
  <c r="BR44" i="69"/>
  <c r="BS44" i="69"/>
  <c r="BT44" i="69"/>
  <c r="BU44" i="69"/>
  <c r="BV44" i="69"/>
  <c r="BW44" i="69"/>
  <c r="BX44" i="69"/>
  <c r="BY44" i="69"/>
  <c r="BZ44" i="69"/>
  <c r="CA44" i="69"/>
  <c r="CB44" i="69"/>
  <c r="CC44" i="69"/>
  <c r="CD44" i="69"/>
  <c r="CE44" i="69"/>
  <c r="CF44" i="69"/>
  <c r="CG44" i="69"/>
  <c r="CH44" i="69"/>
  <c r="CI44" i="69"/>
  <c r="CJ44" i="69"/>
  <c r="CK44" i="69"/>
  <c r="CL44" i="69"/>
  <c r="CM44" i="69"/>
  <c r="CN44" i="69"/>
  <c r="CO44" i="69"/>
  <c r="BL45" i="69"/>
  <c r="BM45" i="69"/>
  <c r="BN45" i="69"/>
  <c r="BO45" i="69"/>
  <c r="BP45" i="69"/>
  <c r="BQ45" i="69"/>
  <c r="BR45" i="69"/>
  <c r="BS45" i="69"/>
  <c r="BT45" i="69"/>
  <c r="BU45" i="69"/>
  <c r="BV45" i="69"/>
  <c r="BW45" i="69"/>
  <c r="BX45" i="69"/>
  <c r="BY45" i="69"/>
  <c r="BZ45" i="69"/>
  <c r="CA45" i="69"/>
  <c r="CB45" i="69"/>
  <c r="CC45" i="69"/>
  <c r="CD45" i="69"/>
  <c r="CE45" i="69"/>
  <c r="CF45" i="69"/>
  <c r="CG45" i="69"/>
  <c r="CH45" i="69"/>
  <c r="CI45" i="69"/>
  <c r="CJ45" i="69"/>
  <c r="CK45" i="69"/>
  <c r="CL45" i="69"/>
  <c r="CM45" i="69"/>
  <c r="CN45" i="69"/>
  <c r="CO45" i="69"/>
  <c r="BL46" i="69"/>
  <c r="BM46" i="69"/>
  <c r="BN46" i="69"/>
  <c r="BO46" i="69"/>
  <c r="BP46" i="69"/>
  <c r="BQ46" i="69"/>
  <c r="BR46" i="69"/>
  <c r="BS46" i="69"/>
  <c r="BT46" i="69"/>
  <c r="BU46" i="69"/>
  <c r="BV46" i="69"/>
  <c r="BW46" i="69"/>
  <c r="BX46" i="69"/>
  <c r="BY46" i="69"/>
  <c r="BZ46" i="69"/>
  <c r="CA46" i="69"/>
  <c r="CB46" i="69"/>
  <c r="CC46" i="69"/>
  <c r="CD46" i="69"/>
  <c r="CE46" i="69"/>
  <c r="CF46" i="69"/>
  <c r="CG46" i="69"/>
  <c r="CH46" i="69"/>
  <c r="CI46" i="69"/>
  <c r="CJ46" i="69"/>
  <c r="CK46" i="69"/>
  <c r="CL46" i="69"/>
  <c r="CM46" i="69"/>
  <c r="CN46" i="69"/>
  <c r="CO46" i="69"/>
  <c r="BL47" i="69"/>
  <c r="BM47" i="69"/>
  <c r="BN47" i="69"/>
  <c r="BO47" i="69"/>
  <c r="BP47" i="69"/>
  <c r="BQ47" i="69"/>
  <c r="BR47" i="69"/>
  <c r="BS47" i="69"/>
  <c r="BT47" i="69"/>
  <c r="BU47" i="69"/>
  <c r="BV47" i="69"/>
  <c r="BW47" i="69"/>
  <c r="BX47" i="69"/>
  <c r="BY47" i="69"/>
  <c r="BZ47" i="69"/>
  <c r="CA47" i="69"/>
  <c r="CB47" i="69"/>
  <c r="CC47" i="69"/>
  <c r="CD47" i="69"/>
  <c r="CE47" i="69"/>
  <c r="CF47" i="69"/>
  <c r="CG47" i="69"/>
  <c r="CH47" i="69"/>
  <c r="CI47" i="69"/>
  <c r="CJ47" i="69"/>
  <c r="CK47" i="69"/>
  <c r="CL47" i="69"/>
  <c r="CM47" i="69"/>
  <c r="CN47" i="69"/>
  <c r="CO47" i="69"/>
  <c r="BL48" i="69"/>
  <c r="BM48" i="69"/>
  <c r="BN48" i="69"/>
  <c r="BO48" i="69"/>
  <c r="BP48" i="69"/>
  <c r="BQ48" i="69"/>
  <c r="BR48" i="69"/>
  <c r="BS48" i="69"/>
  <c r="BT48" i="69"/>
  <c r="BU48" i="69"/>
  <c r="BV48" i="69"/>
  <c r="BW48" i="69"/>
  <c r="BX48" i="69"/>
  <c r="BY48" i="69"/>
  <c r="BZ48" i="69"/>
  <c r="CA48" i="69"/>
  <c r="CB48" i="69"/>
  <c r="CC48" i="69"/>
  <c r="CD48" i="69"/>
  <c r="CE48" i="69"/>
  <c r="CF48" i="69"/>
  <c r="CG48" i="69"/>
  <c r="CH48" i="69"/>
  <c r="CI48" i="69"/>
  <c r="CJ48" i="69"/>
  <c r="CK48" i="69"/>
  <c r="CL48" i="69"/>
  <c r="CM48" i="69"/>
  <c r="CN48" i="69"/>
  <c r="CO48" i="69"/>
  <c r="BL49" i="69"/>
  <c r="BM49" i="69"/>
  <c r="BN49" i="69"/>
  <c r="BO49" i="69"/>
  <c r="BP49" i="69"/>
  <c r="BQ49" i="69"/>
  <c r="BR49" i="69"/>
  <c r="BS49" i="69"/>
  <c r="BT49" i="69"/>
  <c r="BU49" i="69"/>
  <c r="BV49" i="69"/>
  <c r="BW49" i="69"/>
  <c r="BX49" i="69"/>
  <c r="BY49" i="69"/>
  <c r="BZ49" i="69"/>
  <c r="CA49" i="69"/>
  <c r="CB49" i="69"/>
  <c r="CC49" i="69"/>
  <c r="CD49" i="69"/>
  <c r="CE49" i="69"/>
  <c r="CF49" i="69"/>
  <c r="CG49" i="69"/>
  <c r="CH49" i="69"/>
  <c r="CI49" i="69"/>
  <c r="CJ49" i="69"/>
  <c r="CK49" i="69"/>
  <c r="CL49" i="69"/>
  <c r="CM49" i="69"/>
  <c r="CN49" i="69"/>
  <c r="CO49" i="69"/>
  <c r="BL50" i="69"/>
  <c r="BM50" i="69"/>
  <c r="BN50" i="69"/>
  <c r="BO50" i="69"/>
  <c r="BP50" i="69"/>
  <c r="BQ50" i="69"/>
  <c r="BR50" i="69"/>
  <c r="BS50" i="69"/>
  <c r="BT50" i="69"/>
  <c r="BU50" i="69"/>
  <c r="BV50" i="69"/>
  <c r="BW50" i="69"/>
  <c r="BX50" i="69"/>
  <c r="BY50" i="69"/>
  <c r="BZ50" i="69"/>
  <c r="CA50" i="69"/>
  <c r="CB50" i="69"/>
  <c r="CC50" i="69"/>
  <c r="CD50" i="69"/>
  <c r="CE50" i="69"/>
  <c r="CF50" i="69"/>
  <c r="CG50" i="69"/>
  <c r="CH50" i="69"/>
  <c r="CI50" i="69"/>
  <c r="CJ50" i="69"/>
  <c r="CK50" i="69"/>
  <c r="CL50" i="69"/>
  <c r="CM50" i="69"/>
  <c r="CN50" i="69"/>
  <c r="CO50" i="69"/>
  <c r="BL51" i="69"/>
  <c r="BM51" i="69"/>
  <c r="BN51" i="69"/>
  <c r="BO51" i="69"/>
  <c r="BP51" i="69"/>
  <c r="BQ51" i="69"/>
  <c r="BR51" i="69"/>
  <c r="BS51" i="69"/>
  <c r="BT51" i="69"/>
  <c r="BU51" i="69"/>
  <c r="BV51" i="69"/>
  <c r="BW51" i="69"/>
  <c r="BX51" i="69"/>
  <c r="BY51" i="69"/>
  <c r="BZ51" i="69"/>
  <c r="CA51" i="69"/>
  <c r="CB51" i="69"/>
  <c r="CC51" i="69"/>
  <c r="CD51" i="69"/>
  <c r="CE51" i="69"/>
  <c r="CF51" i="69"/>
  <c r="CG51" i="69"/>
  <c r="CH51" i="69"/>
  <c r="CI51" i="69"/>
  <c r="CJ51" i="69"/>
  <c r="CK51" i="69"/>
  <c r="CL51" i="69"/>
  <c r="CM51" i="69"/>
  <c r="CN51" i="69"/>
  <c r="CO51" i="69"/>
  <c r="BL52" i="69"/>
  <c r="BM52" i="69"/>
  <c r="BN52" i="69"/>
  <c r="BO52" i="69"/>
  <c r="BP52" i="69"/>
  <c r="BQ52" i="69"/>
  <c r="BR52" i="69"/>
  <c r="BS52" i="69"/>
  <c r="BT52" i="69"/>
  <c r="BU52" i="69"/>
  <c r="BV52" i="69"/>
  <c r="BW52" i="69"/>
  <c r="BX52" i="69"/>
  <c r="BY52" i="69"/>
  <c r="BZ52" i="69"/>
  <c r="CA52" i="69"/>
  <c r="CB52" i="69"/>
  <c r="CC52" i="69"/>
  <c r="CD52" i="69"/>
  <c r="CE52" i="69"/>
  <c r="CF52" i="69"/>
  <c r="CG52" i="69"/>
  <c r="CH52" i="69"/>
  <c r="CI52" i="69"/>
  <c r="CJ52" i="69"/>
  <c r="CK52" i="69"/>
  <c r="CL52" i="69"/>
  <c r="CM52" i="69"/>
  <c r="CN52" i="69"/>
  <c r="CO52" i="69"/>
  <c r="BL53" i="69"/>
  <c r="BM53" i="69"/>
  <c r="BN53" i="69"/>
  <c r="BO53" i="69"/>
  <c r="BP53" i="69"/>
  <c r="BQ53" i="69"/>
  <c r="BR53" i="69"/>
  <c r="BS53" i="69"/>
  <c r="BT53" i="69"/>
  <c r="BU53" i="69"/>
  <c r="BV53" i="69"/>
  <c r="BW53" i="69"/>
  <c r="BX53" i="69"/>
  <c r="BY53" i="69"/>
  <c r="BZ53" i="69"/>
  <c r="CA53" i="69"/>
  <c r="CB53" i="69"/>
  <c r="CC53" i="69"/>
  <c r="CD53" i="69"/>
  <c r="CE53" i="69"/>
  <c r="CF53" i="69"/>
  <c r="CG53" i="69"/>
  <c r="CH53" i="69"/>
  <c r="CI53" i="69"/>
  <c r="CJ53" i="69"/>
  <c r="CK53" i="69"/>
  <c r="CL53" i="69"/>
  <c r="CM53" i="69"/>
  <c r="CN53" i="69"/>
  <c r="CO53" i="69"/>
  <c r="BL54" i="69"/>
  <c r="BM54" i="69"/>
  <c r="BN54" i="69"/>
  <c r="BO54" i="69"/>
  <c r="BP54" i="69"/>
  <c r="BQ54" i="69"/>
  <c r="BR54" i="69"/>
  <c r="BS54" i="69"/>
  <c r="BT54" i="69"/>
  <c r="BU54" i="69"/>
  <c r="BV54" i="69"/>
  <c r="BW54" i="69"/>
  <c r="BX54" i="69"/>
  <c r="BY54" i="69"/>
  <c r="BZ54" i="69"/>
  <c r="CA54" i="69"/>
  <c r="CB54" i="69"/>
  <c r="CC54" i="69"/>
  <c r="CD54" i="69"/>
  <c r="CE54" i="69"/>
  <c r="CF54" i="69"/>
  <c r="CG54" i="69"/>
  <c r="CH54" i="69"/>
  <c r="CI54" i="69"/>
  <c r="CJ54" i="69"/>
  <c r="CK54" i="69"/>
  <c r="CL54" i="69"/>
  <c r="CM54" i="69"/>
  <c r="CN54" i="69"/>
  <c r="CO54" i="69"/>
  <c r="AF4" i="69"/>
  <c r="AF3" i="69"/>
  <c r="AF5" i="69"/>
  <c r="AF6" i="69"/>
  <c r="AF7" i="69"/>
  <c r="AF8" i="69"/>
  <c r="AF9" i="69"/>
  <c r="AF10" i="69"/>
  <c r="AF11" i="69"/>
  <c r="AF12" i="69"/>
  <c r="AF13" i="69"/>
  <c r="AF14" i="69"/>
  <c r="AF15" i="69"/>
  <c r="AF16" i="69"/>
  <c r="AF17" i="69"/>
  <c r="AF18" i="69"/>
  <c r="AF19" i="69"/>
  <c r="AF20" i="69"/>
  <c r="AF21" i="69"/>
  <c r="AF22" i="69"/>
  <c r="AF23" i="69"/>
  <c r="AF24" i="69"/>
  <c r="AF25" i="69"/>
  <c r="AF26" i="69"/>
  <c r="AF27" i="69"/>
  <c r="AF28" i="69"/>
  <c r="AF29" i="69"/>
  <c r="AF30" i="69"/>
  <c r="AF31" i="69"/>
  <c r="AF32" i="69"/>
  <c r="AF33" i="69"/>
  <c r="AF34" i="69"/>
  <c r="AF35" i="69"/>
  <c r="AF36" i="69"/>
  <c r="AF37" i="69"/>
  <c r="AF38" i="69"/>
  <c r="AF39" i="69"/>
  <c r="AF40" i="69"/>
  <c r="AF41" i="69"/>
  <c r="AF42" i="69"/>
  <c r="AF43" i="69"/>
  <c r="AF44" i="69"/>
  <c r="AF45" i="69"/>
  <c r="AF46" i="69"/>
  <c r="AF47" i="69"/>
  <c r="AF48" i="69"/>
  <c r="AF49" i="69"/>
  <c r="AF50" i="69"/>
  <c r="AF51" i="69"/>
  <c r="AF52" i="69"/>
  <c r="AF53" i="69"/>
  <c r="AF54" i="69"/>
  <c r="AF56" i="69"/>
  <c r="BK4" i="69"/>
  <c r="BK5" i="69"/>
  <c r="BK6" i="69"/>
  <c r="BK7" i="69"/>
  <c r="BK8" i="69"/>
  <c r="BK9" i="69"/>
  <c r="BK10" i="69"/>
  <c r="BK11" i="69"/>
  <c r="BK12" i="69"/>
  <c r="BK13" i="69"/>
  <c r="BK14" i="69"/>
  <c r="BK15" i="69"/>
  <c r="BK16" i="69"/>
  <c r="BK17" i="69"/>
  <c r="BK18" i="69"/>
  <c r="BK19" i="69"/>
  <c r="BK20" i="69"/>
  <c r="BK21" i="69"/>
  <c r="BK22" i="69"/>
  <c r="BK23" i="69"/>
  <c r="BK24" i="69"/>
  <c r="BK25" i="69"/>
  <c r="BK26" i="69"/>
  <c r="BK27" i="69"/>
  <c r="BK28" i="69"/>
  <c r="BK29" i="69"/>
  <c r="BK30" i="69"/>
  <c r="BK31" i="69"/>
  <c r="BK32" i="69"/>
  <c r="BK33" i="69"/>
  <c r="BK34" i="69"/>
  <c r="BK35" i="69"/>
  <c r="BK36" i="69"/>
  <c r="BK37" i="69"/>
  <c r="BK38" i="69"/>
  <c r="BK39" i="69"/>
  <c r="BK40" i="69"/>
  <c r="BK41" i="69"/>
  <c r="BK42" i="69"/>
  <c r="BK43" i="69"/>
  <c r="BK44" i="69"/>
  <c r="BK45" i="69"/>
  <c r="BK46" i="69"/>
  <c r="BK47" i="69"/>
  <c r="BK48" i="69"/>
  <c r="BK49" i="69"/>
  <c r="BK50" i="69"/>
  <c r="BK51" i="69"/>
  <c r="BK52" i="69"/>
  <c r="BK53" i="69"/>
  <c r="BK54" i="69"/>
  <c r="BK3" i="69"/>
  <c r="F167" i="45"/>
  <c r="F168" i="45" a="1"/>
  <c r="F168" i="45"/>
  <c r="F169" i="45"/>
  <c r="F85" i="67"/>
  <c r="B74" i="17"/>
  <c r="B94" i="67"/>
  <c r="B75" i="17"/>
  <c r="B100" i="67"/>
  <c r="B76" i="17"/>
  <c r="B104" i="67"/>
  <c r="B77" i="17"/>
  <c r="B115" i="67"/>
  <c r="B78" i="17"/>
  <c r="B116" i="67"/>
  <c r="B79" i="17"/>
  <c r="B123" i="67"/>
  <c r="B80" i="17"/>
  <c r="B124" i="67"/>
  <c r="B72" i="18"/>
  <c r="B95" i="67"/>
  <c r="B73" i="18"/>
  <c r="B96" i="67"/>
  <c r="B74" i="18"/>
  <c r="B101" i="67"/>
  <c r="B75" i="18"/>
  <c r="B119" i="67"/>
  <c r="B76" i="18"/>
  <c r="B122" i="67"/>
  <c r="B71" i="20"/>
  <c r="B108" i="67"/>
  <c r="B72" i="20"/>
  <c r="B110" i="67"/>
  <c r="B78" i="21"/>
  <c r="B97" i="67"/>
  <c r="B79" i="21"/>
  <c r="B99" i="67"/>
  <c r="B80" i="21"/>
  <c r="B102" i="67"/>
  <c r="B81" i="21"/>
  <c r="B103" i="67"/>
  <c r="B82" i="21"/>
  <c r="B105" i="67"/>
  <c r="B83" i="21"/>
  <c r="B111" i="67"/>
  <c r="B84" i="21"/>
  <c r="B113" i="67"/>
  <c r="B85" i="21"/>
  <c r="B114" i="67"/>
  <c r="B86" i="21"/>
  <c r="B117" i="67"/>
  <c r="B87" i="21"/>
  <c r="B120" i="67"/>
  <c r="B70" i="27"/>
  <c r="B98" i="67"/>
  <c r="B71" i="27"/>
  <c r="B118" i="67"/>
  <c r="B72" i="27"/>
  <c r="B121" i="67"/>
  <c r="B71" i="43"/>
  <c r="B106" i="67"/>
  <c r="B72" i="43"/>
  <c r="B107" i="67"/>
  <c r="B73" i="43"/>
  <c r="B109" i="67"/>
  <c r="B74" i="43"/>
  <c r="B112" i="67"/>
  <c r="B126" i="67"/>
  <c r="C15" i="7"/>
  <c r="C12" i="7"/>
  <c r="C85" i="67"/>
  <c r="D85" i="67"/>
  <c r="E85" i="67"/>
  <c r="B85" i="67"/>
  <c r="D71" i="67"/>
  <c r="E57" i="67" a="1"/>
  <c r="J64" i="67"/>
  <c r="J65" i="67"/>
  <c r="J66" i="67"/>
  <c r="C71" i="67"/>
  <c r="AC63" i="67"/>
  <c r="E57" i="67"/>
  <c r="F57" i="67"/>
  <c r="G57" i="67"/>
  <c r="H57" i="67"/>
  <c r="I57" i="67"/>
  <c r="J57" i="67"/>
  <c r="K57" i="67"/>
  <c r="L57" i="67"/>
  <c r="M57" i="67"/>
  <c r="N57" i="67"/>
  <c r="O57" i="67"/>
  <c r="E58" i="67"/>
  <c r="F58" i="67"/>
  <c r="G58" i="67"/>
  <c r="H58" i="67"/>
  <c r="I58" i="67"/>
  <c r="J58" i="67"/>
  <c r="K58" i="67"/>
  <c r="L58" i="67"/>
  <c r="M58" i="67"/>
  <c r="N58" i="67"/>
  <c r="O58" i="67"/>
  <c r="E59" i="67"/>
  <c r="F59" i="67"/>
  <c r="G59" i="67"/>
  <c r="H59" i="67"/>
  <c r="I59" i="67"/>
  <c r="J59" i="67"/>
  <c r="K59" i="67"/>
  <c r="L59" i="67"/>
  <c r="M59" i="67"/>
  <c r="N59" i="67"/>
  <c r="O59" i="67"/>
  <c r="E60" i="67"/>
  <c r="F60" i="67"/>
  <c r="G60" i="67"/>
  <c r="H60" i="67"/>
  <c r="I60" i="67"/>
  <c r="J60" i="67"/>
  <c r="K60" i="67"/>
  <c r="L60" i="67"/>
  <c r="M60" i="67"/>
  <c r="N60" i="67"/>
  <c r="O60" i="67"/>
  <c r="E61" i="67"/>
  <c r="F61" i="67"/>
  <c r="G61" i="67"/>
  <c r="H61" i="67"/>
  <c r="I61" i="67"/>
  <c r="J61" i="67"/>
  <c r="K61" i="67"/>
  <c r="L61" i="67"/>
  <c r="M61" i="67"/>
  <c r="N61" i="67"/>
  <c r="O61" i="67"/>
  <c r="E62" i="67"/>
  <c r="F62" i="67"/>
  <c r="G62" i="67"/>
  <c r="H62" i="67"/>
  <c r="I62" i="67"/>
  <c r="J62" i="67"/>
  <c r="K62" i="67"/>
  <c r="L62" i="67"/>
  <c r="M62" i="67"/>
  <c r="N62" i="67"/>
  <c r="O62" i="67"/>
  <c r="E63" i="67"/>
  <c r="F63" i="67"/>
  <c r="G63" i="67"/>
  <c r="H63" i="67"/>
  <c r="I63" i="67"/>
  <c r="J63" i="67"/>
  <c r="K63" i="67"/>
  <c r="L63" i="67"/>
  <c r="M63" i="67"/>
  <c r="N63" i="67"/>
  <c r="O63" i="67"/>
  <c r="E64" i="67"/>
  <c r="F64" i="67"/>
  <c r="G64" i="67"/>
  <c r="H64" i="67"/>
  <c r="I64" i="67"/>
  <c r="K64" i="67"/>
  <c r="L64" i="67"/>
  <c r="M64" i="67"/>
  <c r="N64" i="67"/>
  <c r="O64" i="67"/>
  <c r="E65" i="67"/>
  <c r="F65" i="67"/>
  <c r="G65" i="67"/>
  <c r="H65" i="67"/>
  <c r="I65" i="67"/>
  <c r="K65" i="67"/>
  <c r="L65" i="67"/>
  <c r="M65" i="67"/>
  <c r="N65" i="67"/>
  <c r="O65" i="67"/>
  <c r="E66" i="67"/>
  <c r="F66" i="67"/>
  <c r="G66" i="67"/>
  <c r="H66" i="67"/>
  <c r="I66" i="67"/>
  <c r="K66" i="67"/>
  <c r="L66" i="67"/>
  <c r="M66" i="67"/>
  <c r="N66" i="67"/>
  <c r="O66" i="67"/>
  <c r="E67" i="67"/>
  <c r="F67" i="67"/>
  <c r="G67" i="67"/>
  <c r="H67" i="67"/>
  <c r="I67" i="67"/>
  <c r="J67" i="67"/>
  <c r="K67" i="67"/>
  <c r="L67" i="67"/>
  <c r="M67" i="67"/>
  <c r="N67" i="67"/>
  <c r="O67" i="67"/>
  <c r="AC67" i="67"/>
  <c r="AC66" i="67"/>
  <c r="AC65" i="67"/>
  <c r="AC64" i="67"/>
  <c r="AC62" i="67"/>
  <c r="AC61" i="67"/>
  <c r="AC60" i="67"/>
  <c r="AC59" i="67"/>
  <c r="AC58" i="67"/>
  <c r="AC57" i="67"/>
  <c r="B67" i="67"/>
  <c r="B66" i="67"/>
  <c r="B65" i="67"/>
  <c r="B64" i="67"/>
  <c r="B63" i="67"/>
  <c r="B62" i="67"/>
  <c r="B61" i="67"/>
  <c r="B60" i="67"/>
  <c r="B59" i="67"/>
  <c r="B58" i="67"/>
  <c r="B57" i="67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6" i="23"/>
  <c r="K3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6" i="23"/>
  <c r="L3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6" i="23"/>
  <c r="M3" i="23"/>
  <c r="K4" i="23"/>
  <c r="L4" i="23"/>
  <c r="M4" i="23"/>
  <c r="K5" i="23"/>
  <c r="L5" i="23"/>
  <c r="M5" i="23"/>
  <c r="K6" i="23"/>
  <c r="L6" i="23"/>
  <c r="M6" i="23"/>
  <c r="K7" i="23"/>
  <c r="L7" i="23"/>
  <c r="M7" i="23"/>
  <c r="K8" i="23"/>
  <c r="L8" i="23"/>
  <c r="M8" i="23"/>
  <c r="K9" i="23"/>
  <c r="L9" i="23"/>
  <c r="M9" i="23"/>
  <c r="K10" i="23"/>
  <c r="L10" i="23"/>
  <c r="M10" i="23"/>
  <c r="K11" i="23"/>
  <c r="L11" i="23"/>
  <c r="M11" i="23"/>
  <c r="K12" i="23"/>
  <c r="L12" i="23"/>
  <c r="M12" i="23"/>
  <c r="K13" i="23"/>
  <c r="L13" i="23"/>
  <c r="M13" i="23"/>
  <c r="K14" i="23"/>
  <c r="L14" i="23"/>
  <c r="M14" i="23"/>
  <c r="K15" i="23"/>
  <c r="L15" i="23"/>
  <c r="M15" i="23"/>
  <c r="K16" i="23"/>
  <c r="L16" i="23"/>
  <c r="M16" i="23"/>
  <c r="K17" i="23"/>
  <c r="L17" i="23"/>
  <c r="M17" i="23"/>
  <c r="K18" i="23"/>
  <c r="L18" i="23"/>
  <c r="M18" i="23"/>
  <c r="K19" i="23"/>
  <c r="L19" i="23"/>
  <c r="M19" i="23"/>
  <c r="K20" i="23"/>
  <c r="L20" i="23"/>
  <c r="M20" i="23"/>
  <c r="K21" i="23"/>
  <c r="L21" i="23"/>
  <c r="M21" i="23"/>
  <c r="K22" i="23"/>
  <c r="L22" i="23"/>
  <c r="M22" i="23"/>
  <c r="K23" i="23"/>
  <c r="L23" i="23"/>
  <c r="M23" i="23"/>
  <c r="K24" i="23"/>
  <c r="L24" i="23"/>
  <c r="M24" i="23"/>
  <c r="K25" i="23"/>
  <c r="L25" i="23"/>
  <c r="M25" i="23"/>
  <c r="K26" i="23"/>
  <c r="L26" i="23"/>
  <c r="M26" i="23"/>
  <c r="K27" i="23"/>
  <c r="L27" i="23"/>
  <c r="M27" i="23"/>
  <c r="K28" i="23"/>
  <c r="L28" i="23"/>
  <c r="M28" i="23"/>
  <c r="K29" i="23"/>
  <c r="L29" i="23"/>
  <c r="M29" i="23"/>
  <c r="K30" i="23"/>
  <c r="L30" i="23"/>
  <c r="M30" i="23"/>
  <c r="K31" i="23"/>
  <c r="L31" i="23"/>
  <c r="M31" i="23"/>
  <c r="K32" i="23"/>
  <c r="L32" i="23"/>
  <c r="M32" i="23"/>
  <c r="K33" i="23"/>
  <c r="L33" i="23"/>
  <c r="M33" i="23"/>
  <c r="K34" i="23"/>
  <c r="L34" i="23"/>
  <c r="M34" i="23"/>
  <c r="K35" i="23"/>
  <c r="L35" i="23"/>
  <c r="M35" i="23"/>
  <c r="K36" i="23"/>
  <c r="L36" i="23"/>
  <c r="M36" i="23"/>
  <c r="K37" i="23"/>
  <c r="L37" i="23"/>
  <c r="M37" i="23"/>
  <c r="K38" i="23"/>
  <c r="L38" i="23"/>
  <c r="M38" i="23"/>
  <c r="K39" i="23"/>
  <c r="L39" i="23"/>
  <c r="M39" i="23"/>
  <c r="K40" i="23"/>
  <c r="L40" i="23"/>
  <c r="M40" i="23"/>
  <c r="K41" i="23"/>
  <c r="L41" i="23"/>
  <c r="M41" i="23"/>
  <c r="K42" i="23"/>
  <c r="L42" i="23"/>
  <c r="M42" i="23"/>
  <c r="K43" i="23"/>
  <c r="L43" i="23"/>
  <c r="M43" i="23"/>
  <c r="K44" i="23"/>
  <c r="L44" i="23"/>
  <c r="M44" i="23"/>
  <c r="K45" i="23"/>
  <c r="L45" i="23"/>
  <c r="M45" i="23"/>
  <c r="K46" i="23"/>
  <c r="L46" i="23"/>
  <c r="M46" i="23"/>
  <c r="K47" i="23"/>
  <c r="L47" i="23"/>
  <c r="M47" i="23"/>
  <c r="K48" i="23"/>
  <c r="L48" i="23"/>
  <c r="M48" i="23"/>
  <c r="K49" i="23"/>
  <c r="L49" i="23"/>
  <c r="M49" i="23"/>
  <c r="K50" i="23"/>
  <c r="L50" i="23"/>
  <c r="M50" i="23"/>
  <c r="K51" i="23"/>
  <c r="L51" i="23"/>
  <c r="M51" i="23"/>
  <c r="K52" i="23"/>
  <c r="L52" i="23"/>
  <c r="M52" i="23"/>
  <c r="K53" i="23"/>
  <c r="L53" i="23"/>
  <c r="M53" i="23"/>
  <c r="K54" i="23"/>
  <c r="L54" i="23"/>
  <c r="M54" i="23"/>
  <c r="F4" i="23"/>
  <c r="F3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6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3" i="23"/>
  <c r="D167" i="45"/>
  <c r="E167" i="45"/>
  <c r="D168" i="45" a="1"/>
  <c r="D168" i="45"/>
  <c r="E168" i="45" a="1"/>
  <c r="E168" i="45"/>
  <c r="B117" i="45"/>
  <c r="B118" i="45"/>
  <c r="B119" i="45"/>
  <c r="B120" i="45"/>
  <c r="B121" i="45"/>
  <c r="B122" i="45"/>
  <c r="B123" i="45"/>
  <c r="B124" i="45"/>
  <c r="B125" i="45"/>
  <c r="B126" i="45"/>
  <c r="B127" i="45"/>
  <c r="B128" i="45"/>
  <c r="B129" i="45"/>
  <c r="B130" i="45"/>
  <c r="B131" i="45"/>
  <c r="B132" i="45"/>
  <c r="B133" i="45"/>
  <c r="B134" i="45"/>
  <c r="B135" i="45"/>
  <c r="B136" i="45"/>
  <c r="B137" i="45"/>
  <c r="B138" i="45"/>
  <c r="B139" i="45"/>
  <c r="B140" i="45"/>
  <c r="B141" i="45"/>
  <c r="B142" i="45"/>
  <c r="B143" i="45"/>
  <c r="B144" i="45"/>
  <c r="B145" i="45"/>
  <c r="B146" i="45"/>
  <c r="B147" i="45"/>
  <c r="B148" i="45"/>
  <c r="B149" i="45"/>
  <c r="B150" i="45"/>
  <c r="B151" i="45"/>
  <c r="B152" i="45"/>
  <c r="B153" i="45"/>
  <c r="B154" i="45"/>
  <c r="B155" i="45"/>
  <c r="B156" i="45"/>
  <c r="B157" i="45"/>
  <c r="B158" i="45"/>
  <c r="B159" i="45"/>
  <c r="B160" i="45"/>
  <c r="B161" i="45"/>
  <c r="B162" i="45"/>
  <c r="B163" i="45"/>
  <c r="B164" i="45"/>
  <c r="B165" i="45"/>
  <c r="B166" i="45"/>
  <c r="B167" i="45"/>
  <c r="E169" i="45"/>
  <c r="D169" i="45"/>
  <c r="AY3" i="45"/>
  <c r="AY4" i="45"/>
  <c r="AY5" i="45"/>
  <c r="AY6" i="45"/>
  <c r="AY7" i="45"/>
  <c r="AY8" i="45"/>
  <c r="AY9" i="45"/>
  <c r="AY10" i="45"/>
  <c r="AY11" i="45"/>
  <c r="AY12" i="45"/>
  <c r="AY13" i="45"/>
  <c r="AY14" i="45"/>
  <c r="AY15" i="45"/>
  <c r="AY16" i="45"/>
  <c r="AY17" i="45"/>
  <c r="AY18" i="45"/>
  <c r="AY19" i="45"/>
  <c r="AY20" i="45"/>
  <c r="AY21" i="45"/>
  <c r="AY22" i="45"/>
  <c r="AY23" i="45"/>
  <c r="AY24" i="45"/>
  <c r="AY25" i="45"/>
  <c r="AY26" i="45"/>
  <c r="AY27" i="45"/>
  <c r="AY28" i="45"/>
  <c r="AY29" i="45"/>
  <c r="AY30" i="45"/>
  <c r="AY31" i="45"/>
  <c r="AY32" i="45"/>
  <c r="AY33" i="45"/>
  <c r="AY34" i="45"/>
  <c r="AY35" i="45"/>
  <c r="AY36" i="45"/>
  <c r="AY37" i="45"/>
  <c r="AY38" i="45"/>
  <c r="AY39" i="45"/>
  <c r="AY40" i="45"/>
  <c r="AY41" i="45"/>
  <c r="AY42" i="45"/>
  <c r="AY43" i="45"/>
  <c r="AY44" i="45"/>
  <c r="AY45" i="45"/>
  <c r="AY46" i="45"/>
  <c r="AY47" i="45"/>
  <c r="AY48" i="45"/>
  <c r="AY49" i="45"/>
  <c r="AY50" i="45"/>
  <c r="AY51" i="45"/>
  <c r="AY52" i="45"/>
  <c r="AY53" i="45"/>
  <c r="AY54" i="45"/>
  <c r="CZ60" i="45"/>
  <c r="AZ3" i="45"/>
  <c r="AZ4" i="45"/>
  <c r="AZ5" i="45"/>
  <c r="AZ6" i="45"/>
  <c r="AZ7" i="45"/>
  <c r="AZ8" i="45"/>
  <c r="AZ9" i="45"/>
  <c r="AZ10" i="45"/>
  <c r="AZ11" i="45"/>
  <c r="AZ12" i="45"/>
  <c r="AZ13" i="45"/>
  <c r="AZ14" i="45"/>
  <c r="AZ15" i="45"/>
  <c r="AZ16" i="45"/>
  <c r="AZ17" i="45"/>
  <c r="AZ18" i="45"/>
  <c r="AZ19" i="45"/>
  <c r="AZ20" i="45"/>
  <c r="AZ21" i="45"/>
  <c r="AZ22" i="45"/>
  <c r="AZ23" i="45"/>
  <c r="AZ24" i="45"/>
  <c r="AZ25" i="45"/>
  <c r="AZ26" i="45"/>
  <c r="AZ27" i="45"/>
  <c r="AZ28" i="45"/>
  <c r="AZ29" i="45"/>
  <c r="AZ30" i="45"/>
  <c r="AZ31" i="45"/>
  <c r="AZ32" i="45"/>
  <c r="AZ33" i="45"/>
  <c r="AZ34" i="45"/>
  <c r="AZ35" i="45"/>
  <c r="AZ36" i="45"/>
  <c r="AZ37" i="45"/>
  <c r="AZ38" i="45"/>
  <c r="AZ39" i="45"/>
  <c r="AZ40" i="45"/>
  <c r="AZ41" i="45"/>
  <c r="AZ42" i="45"/>
  <c r="AZ43" i="45"/>
  <c r="AZ44" i="45"/>
  <c r="AZ45" i="45"/>
  <c r="AZ46" i="45"/>
  <c r="AZ47" i="45"/>
  <c r="AZ48" i="45"/>
  <c r="AZ49" i="45"/>
  <c r="AZ50" i="45"/>
  <c r="AZ51" i="45"/>
  <c r="AZ52" i="45"/>
  <c r="AZ53" i="45"/>
  <c r="AZ54" i="45"/>
  <c r="CZ61" i="45"/>
  <c r="BA3" i="45"/>
  <c r="BA4" i="45"/>
  <c r="BA5" i="45"/>
  <c r="BA6" i="45"/>
  <c r="BA7" i="45"/>
  <c r="BA8" i="45"/>
  <c r="BA9" i="45"/>
  <c r="BA10" i="45"/>
  <c r="BA11" i="45"/>
  <c r="BA12" i="45"/>
  <c r="BA13" i="45"/>
  <c r="BA14" i="45"/>
  <c r="BA15" i="45"/>
  <c r="BA16" i="45"/>
  <c r="BA17" i="45"/>
  <c r="BA18" i="45"/>
  <c r="BA19" i="45"/>
  <c r="BA20" i="45"/>
  <c r="BA21" i="45"/>
  <c r="BA22" i="45"/>
  <c r="BA23" i="45"/>
  <c r="BA24" i="45"/>
  <c r="BA25" i="45"/>
  <c r="BA26" i="45"/>
  <c r="BA27" i="45"/>
  <c r="BA28" i="45"/>
  <c r="BA29" i="45"/>
  <c r="BA30" i="45"/>
  <c r="BA31" i="45"/>
  <c r="BA32" i="45"/>
  <c r="BA33" i="45"/>
  <c r="BA34" i="45"/>
  <c r="BA35" i="45"/>
  <c r="BA36" i="45"/>
  <c r="BA37" i="45"/>
  <c r="BA38" i="45"/>
  <c r="BA39" i="45"/>
  <c r="BA40" i="45"/>
  <c r="BA41" i="45"/>
  <c r="BA42" i="45"/>
  <c r="BA43" i="45"/>
  <c r="BA44" i="45"/>
  <c r="BA45" i="45"/>
  <c r="BA46" i="45"/>
  <c r="BA47" i="45"/>
  <c r="BA48" i="45"/>
  <c r="BA49" i="45"/>
  <c r="BA50" i="45"/>
  <c r="BA51" i="45"/>
  <c r="BA52" i="45"/>
  <c r="BA53" i="45"/>
  <c r="BA54" i="45"/>
  <c r="CZ62" i="45"/>
  <c r="BB3" i="45"/>
  <c r="BB4" i="45"/>
  <c r="BB5" i="45"/>
  <c r="BB6" i="45"/>
  <c r="BB7" i="45"/>
  <c r="BB8" i="45"/>
  <c r="BB9" i="45"/>
  <c r="BB10" i="45"/>
  <c r="BB11" i="45"/>
  <c r="BB12" i="45"/>
  <c r="BB13" i="45"/>
  <c r="BB14" i="45"/>
  <c r="BB15" i="45"/>
  <c r="BB16" i="45"/>
  <c r="BB17" i="45"/>
  <c r="BB18" i="45"/>
  <c r="BB19" i="45"/>
  <c r="BB20" i="45"/>
  <c r="BB21" i="45"/>
  <c r="BB22" i="45"/>
  <c r="BB23" i="45"/>
  <c r="BB24" i="45"/>
  <c r="BB25" i="45"/>
  <c r="BB26" i="45"/>
  <c r="BB27" i="45"/>
  <c r="BB28" i="45"/>
  <c r="BB29" i="45"/>
  <c r="BB30" i="45"/>
  <c r="BB31" i="45"/>
  <c r="BB32" i="45"/>
  <c r="BB33" i="45"/>
  <c r="BB34" i="45"/>
  <c r="BB35" i="45"/>
  <c r="BB36" i="45"/>
  <c r="BB37" i="45"/>
  <c r="BB38" i="45"/>
  <c r="BB39" i="45"/>
  <c r="BB40" i="45"/>
  <c r="BB41" i="45"/>
  <c r="BB42" i="45"/>
  <c r="BB43" i="45"/>
  <c r="BB44" i="45"/>
  <c r="BB45" i="45"/>
  <c r="BB46" i="45"/>
  <c r="BB47" i="45"/>
  <c r="BB48" i="45"/>
  <c r="BB49" i="45"/>
  <c r="BB50" i="45"/>
  <c r="BB51" i="45"/>
  <c r="BB52" i="45"/>
  <c r="BB53" i="45"/>
  <c r="BB54" i="45"/>
  <c r="CZ63" i="45"/>
  <c r="BC3" i="45"/>
  <c r="BC4" i="45"/>
  <c r="BC5" i="45"/>
  <c r="BC6" i="45"/>
  <c r="BC7" i="45"/>
  <c r="BC8" i="45"/>
  <c r="BC9" i="45"/>
  <c r="BC10" i="45"/>
  <c r="BC11" i="45"/>
  <c r="BC12" i="45"/>
  <c r="BC13" i="45"/>
  <c r="BC14" i="45"/>
  <c r="BC15" i="45"/>
  <c r="BC16" i="45"/>
  <c r="BC17" i="45"/>
  <c r="BC18" i="45"/>
  <c r="BC19" i="45"/>
  <c r="BC20" i="45"/>
  <c r="BC21" i="45"/>
  <c r="BC22" i="45"/>
  <c r="BC23" i="45"/>
  <c r="BC24" i="45"/>
  <c r="BC25" i="45"/>
  <c r="BC26" i="45"/>
  <c r="BC27" i="45"/>
  <c r="BC28" i="45"/>
  <c r="BC29" i="45"/>
  <c r="BC30" i="45"/>
  <c r="BC31" i="45"/>
  <c r="BC32" i="45"/>
  <c r="BC33" i="45"/>
  <c r="BC34" i="45"/>
  <c r="BC35" i="45"/>
  <c r="BC36" i="45"/>
  <c r="BC37" i="45"/>
  <c r="BC38" i="45"/>
  <c r="BC39" i="45"/>
  <c r="BC40" i="45"/>
  <c r="BC41" i="45"/>
  <c r="BC42" i="45"/>
  <c r="BC43" i="45"/>
  <c r="BC44" i="45"/>
  <c r="BC45" i="45"/>
  <c r="BC46" i="45"/>
  <c r="BC47" i="45"/>
  <c r="BC48" i="45"/>
  <c r="BC49" i="45"/>
  <c r="BC50" i="45"/>
  <c r="BC51" i="45"/>
  <c r="BC52" i="45"/>
  <c r="BC53" i="45"/>
  <c r="BC54" i="45"/>
  <c r="CZ64" i="45"/>
  <c r="BD3" i="45"/>
  <c r="BD4" i="45"/>
  <c r="BD5" i="45"/>
  <c r="BD6" i="45"/>
  <c r="BD7" i="45"/>
  <c r="BD8" i="45"/>
  <c r="BD9" i="45"/>
  <c r="BD10" i="45"/>
  <c r="BD11" i="45"/>
  <c r="BD12" i="45"/>
  <c r="BD13" i="45"/>
  <c r="BD14" i="45"/>
  <c r="BD15" i="45"/>
  <c r="BD16" i="45"/>
  <c r="BD17" i="45"/>
  <c r="BD18" i="45"/>
  <c r="BD19" i="45"/>
  <c r="BD20" i="45"/>
  <c r="BD21" i="45"/>
  <c r="BD22" i="45"/>
  <c r="BD23" i="45"/>
  <c r="BD24" i="45"/>
  <c r="BD25" i="45"/>
  <c r="BD26" i="45"/>
  <c r="BD27" i="45"/>
  <c r="BD28" i="45"/>
  <c r="BD29" i="45"/>
  <c r="BD30" i="45"/>
  <c r="BD31" i="45"/>
  <c r="BD32" i="45"/>
  <c r="BD33" i="45"/>
  <c r="BD34" i="45"/>
  <c r="BD35" i="45"/>
  <c r="BD36" i="45"/>
  <c r="BD37" i="45"/>
  <c r="BD38" i="45"/>
  <c r="BD39" i="45"/>
  <c r="BD40" i="45"/>
  <c r="BD41" i="45"/>
  <c r="BD42" i="45"/>
  <c r="BD43" i="45"/>
  <c r="BD44" i="45"/>
  <c r="BD45" i="45"/>
  <c r="BD46" i="45"/>
  <c r="BD47" i="45"/>
  <c r="BD48" i="45"/>
  <c r="BD49" i="45"/>
  <c r="BD50" i="45"/>
  <c r="BD51" i="45"/>
  <c r="BD52" i="45"/>
  <c r="BD53" i="45"/>
  <c r="BD54" i="45"/>
  <c r="CZ65" i="45"/>
  <c r="BE3" i="45"/>
  <c r="BE4" i="45"/>
  <c r="BE5" i="45"/>
  <c r="BE6" i="45"/>
  <c r="BE7" i="45"/>
  <c r="BE8" i="45"/>
  <c r="BE9" i="45"/>
  <c r="BE10" i="45"/>
  <c r="BE11" i="45"/>
  <c r="BE12" i="45"/>
  <c r="BE13" i="45"/>
  <c r="BE14" i="45"/>
  <c r="BE15" i="45"/>
  <c r="BE16" i="45"/>
  <c r="BE17" i="45"/>
  <c r="BE18" i="45"/>
  <c r="BE19" i="45"/>
  <c r="BE20" i="45"/>
  <c r="BE21" i="45"/>
  <c r="BE22" i="45"/>
  <c r="BE23" i="45"/>
  <c r="BE24" i="45"/>
  <c r="BE25" i="45"/>
  <c r="BE26" i="45"/>
  <c r="BE27" i="45"/>
  <c r="BE28" i="45"/>
  <c r="BE29" i="45"/>
  <c r="BE30" i="45"/>
  <c r="BE31" i="45"/>
  <c r="BE32" i="45"/>
  <c r="BE33" i="45"/>
  <c r="BE34" i="45"/>
  <c r="BE35" i="45"/>
  <c r="BE36" i="45"/>
  <c r="BE37" i="45"/>
  <c r="BE38" i="45"/>
  <c r="BE39" i="45"/>
  <c r="BE40" i="45"/>
  <c r="BE41" i="45"/>
  <c r="BE42" i="45"/>
  <c r="BE43" i="45"/>
  <c r="BE44" i="45"/>
  <c r="BE45" i="45"/>
  <c r="BE46" i="45"/>
  <c r="BE47" i="45"/>
  <c r="BE48" i="45"/>
  <c r="BE49" i="45"/>
  <c r="BE50" i="45"/>
  <c r="BE51" i="45"/>
  <c r="BE52" i="45"/>
  <c r="BE53" i="45"/>
  <c r="BE54" i="45"/>
  <c r="CZ66" i="45"/>
  <c r="BF3" i="45"/>
  <c r="BF4" i="45"/>
  <c r="BF5" i="45"/>
  <c r="BF6" i="45"/>
  <c r="BF7" i="45"/>
  <c r="BF8" i="45"/>
  <c r="BF9" i="45"/>
  <c r="BF10" i="45"/>
  <c r="BF11" i="45"/>
  <c r="BF12" i="45"/>
  <c r="BF13" i="45"/>
  <c r="BF14" i="45"/>
  <c r="BF15" i="45"/>
  <c r="BF16" i="45"/>
  <c r="BF17" i="45"/>
  <c r="BF18" i="45"/>
  <c r="BF19" i="45"/>
  <c r="BF20" i="45"/>
  <c r="BF21" i="45"/>
  <c r="BF22" i="45"/>
  <c r="BF23" i="45"/>
  <c r="BF24" i="45"/>
  <c r="BF25" i="45"/>
  <c r="BF26" i="45"/>
  <c r="BF27" i="45"/>
  <c r="BF28" i="45"/>
  <c r="BF29" i="45"/>
  <c r="BF30" i="45"/>
  <c r="BF31" i="45"/>
  <c r="BF32" i="45"/>
  <c r="BF33" i="45"/>
  <c r="BF34" i="45"/>
  <c r="BF35" i="45"/>
  <c r="BF36" i="45"/>
  <c r="BF37" i="45"/>
  <c r="BF38" i="45"/>
  <c r="BF39" i="45"/>
  <c r="BF40" i="45"/>
  <c r="BF41" i="45"/>
  <c r="BF42" i="45"/>
  <c r="BF43" i="45"/>
  <c r="BF44" i="45"/>
  <c r="BF45" i="45"/>
  <c r="BF46" i="45"/>
  <c r="BF47" i="45"/>
  <c r="BF48" i="45"/>
  <c r="BF49" i="45"/>
  <c r="BF50" i="45"/>
  <c r="BF51" i="45"/>
  <c r="BF52" i="45"/>
  <c r="BF53" i="45"/>
  <c r="BF54" i="45"/>
  <c r="CZ67" i="45"/>
  <c r="BG3" i="45"/>
  <c r="BG4" i="45"/>
  <c r="BG5" i="45"/>
  <c r="BG6" i="45"/>
  <c r="BG7" i="45"/>
  <c r="BG8" i="45"/>
  <c r="BG9" i="45"/>
  <c r="BG10" i="45"/>
  <c r="BG11" i="45"/>
  <c r="BG12" i="45"/>
  <c r="BG13" i="45"/>
  <c r="BG14" i="45"/>
  <c r="BG15" i="45"/>
  <c r="BG16" i="45"/>
  <c r="BG17" i="45"/>
  <c r="BG18" i="45"/>
  <c r="BG19" i="45"/>
  <c r="BG20" i="45"/>
  <c r="BG21" i="45"/>
  <c r="BG22" i="45"/>
  <c r="BG23" i="45"/>
  <c r="BG24" i="45"/>
  <c r="BG25" i="45"/>
  <c r="BG26" i="45"/>
  <c r="BG27" i="45"/>
  <c r="BG28" i="45"/>
  <c r="BG29" i="45"/>
  <c r="BG30" i="45"/>
  <c r="BG31" i="45"/>
  <c r="BG32" i="45"/>
  <c r="BG33" i="45"/>
  <c r="BG34" i="45"/>
  <c r="BG35" i="45"/>
  <c r="BG36" i="45"/>
  <c r="BG37" i="45"/>
  <c r="BG38" i="45"/>
  <c r="BG39" i="45"/>
  <c r="BG40" i="45"/>
  <c r="BG41" i="45"/>
  <c r="BG42" i="45"/>
  <c r="BG43" i="45"/>
  <c r="BG44" i="45"/>
  <c r="BG45" i="45"/>
  <c r="BG46" i="45"/>
  <c r="BG47" i="45"/>
  <c r="BG48" i="45"/>
  <c r="BG49" i="45"/>
  <c r="BG50" i="45"/>
  <c r="BG51" i="45"/>
  <c r="BG52" i="45"/>
  <c r="BG53" i="45"/>
  <c r="BG54" i="45"/>
  <c r="CZ68" i="45"/>
  <c r="BH3" i="45"/>
  <c r="BH4" i="45"/>
  <c r="BH5" i="45"/>
  <c r="BH6" i="45"/>
  <c r="BH7" i="45"/>
  <c r="BH8" i="45"/>
  <c r="BH9" i="45"/>
  <c r="BH10" i="45"/>
  <c r="BH11" i="45"/>
  <c r="BH12" i="45"/>
  <c r="BH13" i="45"/>
  <c r="BH14" i="45"/>
  <c r="BH15" i="45"/>
  <c r="BH16" i="45"/>
  <c r="BH17" i="45"/>
  <c r="BH18" i="45"/>
  <c r="BH19" i="45"/>
  <c r="BH20" i="45"/>
  <c r="BH21" i="45"/>
  <c r="BH22" i="45"/>
  <c r="BH23" i="45"/>
  <c r="BH24" i="45"/>
  <c r="BH25" i="45"/>
  <c r="BH26" i="45"/>
  <c r="BH27" i="45"/>
  <c r="BH28" i="45"/>
  <c r="BH29" i="45"/>
  <c r="BH30" i="45"/>
  <c r="BH31" i="45"/>
  <c r="BH32" i="45"/>
  <c r="BH33" i="45"/>
  <c r="BH34" i="45"/>
  <c r="BH35" i="45"/>
  <c r="BH36" i="45"/>
  <c r="BH37" i="45"/>
  <c r="BH38" i="45"/>
  <c r="BH39" i="45"/>
  <c r="BH40" i="45"/>
  <c r="BH41" i="45"/>
  <c r="BH42" i="45"/>
  <c r="BH43" i="45"/>
  <c r="BH44" i="45"/>
  <c r="BH45" i="45"/>
  <c r="BH46" i="45"/>
  <c r="BH47" i="45"/>
  <c r="BH48" i="45"/>
  <c r="BH49" i="45"/>
  <c r="BH50" i="45"/>
  <c r="BH51" i="45"/>
  <c r="BH52" i="45"/>
  <c r="BH53" i="45"/>
  <c r="BH54" i="45"/>
  <c r="CZ69" i="45"/>
  <c r="BI3" i="45"/>
  <c r="BI4" i="45"/>
  <c r="BI5" i="45"/>
  <c r="BI6" i="45"/>
  <c r="BI7" i="45"/>
  <c r="BI8" i="45"/>
  <c r="BI9" i="45"/>
  <c r="BI10" i="45"/>
  <c r="BI11" i="45"/>
  <c r="BI12" i="45"/>
  <c r="BI13" i="45"/>
  <c r="BI14" i="45"/>
  <c r="BI15" i="45"/>
  <c r="BI16" i="45"/>
  <c r="BI17" i="45"/>
  <c r="BI18" i="45"/>
  <c r="BI19" i="45"/>
  <c r="BI20" i="45"/>
  <c r="BI21" i="45"/>
  <c r="BI22" i="45"/>
  <c r="BI23" i="45"/>
  <c r="BI24" i="45"/>
  <c r="BI25" i="45"/>
  <c r="BI26" i="45"/>
  <c r="BI27" i="45"/>
  <c r="BI28" i="45"/>
  <c r="BI29" i="45"/>
  <c r="BI30" i="45"/>
  <c r="BI31" i="45"/>
  <c r="BI32" i="45"/>
  <c r="BI33" i="45"/>
  <c r="BI34" i="45"/>
  <c r="BI35" i="45"/>
  <c r="BI36" i="45"/>
  <c r="BI37" i="45"/>
  <c r="BI38" i="45"/>
  <c r="BI39" i="45"/>
  <c r="BI40" i="45"/>
  <c r="BI41" i="45"/>
  <c r="BI42" i="45"/>
  <c r="BI43" i="45"/>
  <c r="BI44" i="45"/>
  <c r="BI45" i="45"/>
  <c r="BI46" i="45"/>
  <c r="BI47" i="45"/>
  <c r="BI48" i="45"/>
  <c r="BI49" i="45"/>
  <c r="BI50" i="45"/>
  <c r="BI51" i="45"/>
  <c r="BI52" i="45"/>
  <c r="BI53" i="45"/>
  <c r="BI54" i="45"/>
  <c r="CZ70" i="45"/>
  <c r="BJ3" i="45"/>
  <c r="BJ4" i="45"/>
  <c r="BJ5" i="45"/>
  <c r="BJ6" i="45"/>
  <c r="BJ7" i="45"/>
  <c r="BJ8" i="45"/>
  <c r="BJ9" i="45"/>
  <c r="BJ10" i="45"/>
  <c r="BJ11" i="45"/>
  <c r="BJ12" i="45"/>
  <c r="BJ13" i="45"/>
  <c r="BJ14" i="45"/>
  <c r="BJ15" i="45"/>
  <c r="BJ16" i="45"/>
  <c r="BJ17" i="45"/>
  <c r="BJ18" i="45"/>
  <c r="BJ19" i="45"/>
  <c r="BJ20" i="45"/>
  <c r="BJ21" i="45"/>
  <c r="BJ22" i="45"/>
  <c r="BJ23" i="45"/>
  <c r="BJ24" i="45"/>
  <c r="BJ25" i="45"/>
  <c r="BJ26" i="45"/>
  <c r="BJ27" i="45"/>
  <c r="BJ28" i="45"/>
  <c r="BJ29" i="45"/>
  <c r="BJ30" i="45"/>
  <c r="BJ31" i="45"/>
  <c r="BJ32" i="45"/>
  <c r="BJ33" i="45"/>
  <c r="BJ34" i="45"/>
  <c r="BJ35" i="45"/>
  <c r="BJ36" i="45"/>
  <c r="BJ37" i="45"/>
  <c r="BJ38" i="45"/>
  <c r="BJ39" i="45"/>
  <c r="BJ40" i="45"/>
  <c r="BJ41" i="45"/>
  <c r="BJ42" i="45"/>
  <c r="BJ43" i="45"/>
  <c r="BJ44" i="45"/>
  <c r="BJ45" i="45"/>
  <c r="BJ46" i="45"/>
  <c r="BJ47" i="45"/>
  <c r="BJ48" i="45"/>
  <c r="BJ49" i="45"/>
  <c r="BJ50" i="45"/>
  <c r="BJ51" i="45"/>
  <c r="BJ52" i="45"/>
  <c r="BJ53" i="45"/>
  <c r="BJ54" i="45"/>
  <c r="CZ71" i="45"/>
  <c r="BK3" i="45"/>
  <c r="BK4" i="45"/>
  <c r="BK5" i="45"/>
  <c r="BK6" i="45"/>
  <c r="BK7" i="45"/>
  <c r="BK8" i="45"/>
  <c r="BK9" i="45"/>
  <c r="BK10" i="45"/>
  <c r="BK11" i="45"/>
  <c r="BK12" i="45"/>
  <c r="BK13" i="45"/>
  <c r="BK14" i="45"/>
  <c r="BK15" i="45"/>
  <c r="BK16" i="45"/>
  <c r="BK17" i="45"/>
  <c r="BK18" i="45"/>
  <c r="BK19" i="45"/>
  <c r="BK20" i="45"/>
  <c r="BK21" i="45"/>
  <c r="BK22" i="45"/>
  <c r="BK23" i="45"/>
  <c r="BK24" i="45"/>
  <c r="BK25" i="45"/>
  <c r="BK26" i="45"/>
  <c r="BK27" i="45"/>
  <c r="BK28" i="45"/>
  <c r="BK29" i="45"/>
  <c r="BK30" i="45"/>
  <c r="BK31" i="45"/>
  <c r="BK32" i="45"/>
  <c r="BK33" i="45"/>
  <c r="BK34" i="45"/>
  <c r="BK35" i="45"/>
  <c r="BK36" i="45"/>
  <c r="BK37" i="45"/>
  <c r="BK38" i="45"/>
  <c r="BK39" i="45"/>
  <c r="BK40" i="45"/>
  <c r="BK41" i="45"/>
  <c r="BK42" i="45"/>
  <c r="BK43" i="45"/>
  <c r="BK44" i="45"/>
  <c r="BK45" i="45"/>
  <c r="BK46" i="45"/>
  <c r="BK47" i="45"/>
  <c r="BK48" i="45"/>
  <c r="BK49" i="45"/>
  <c r="BK50" i="45"/>
  <c r="BK51" i="45"/>
  <c r="BK52" i="45"/>
  <c r="BK53" i="45"/>
  <c r="BK54" i="45"/>
  <c r="CZ72" i="45"/>
  <c r="BL3" i="45"/>
  <c r="BL4" i="45"/>
  <c r="BL5" i="45"/>
  <c r="BL6" i="45"/>
  <c r="BL7" i="45"/>
  <c r="BL8" i="45"/>
  <c r="BL9" i="45"/>
  <c r="BL10" i="45"/>
  <c r="BL11" i="45"/>
  <c r="BL12" i="45"/>
  <c r="BL13" i="45"/>
  <c r="BL14" i="45"/>
  <c r="BL15" i="45"/>
  <c r="BL16" i="45"/>
  <c r="BL17" i="45"/>
  <c r="BL18" i="45"/>
  <c r="BL19" i="45"/>
  <c r="BL20" i="45"/>
  <c r="BL21" i="45"/>
  <c r="BL22" i="45"/>
  <c r="BL23" i="45"/>
  <c r="BL24" i="45"/>
  <c r="BL25" i="45"/>
  <c r="BL26" i="45"/>
  <c r="BL27" i="45"/>
  <c r="BL28" i="45"/>
  <c r="BL29" i="45"/>
  <c r="BL30" i="45"/>
  <c r="BL31" i="45"/>
  <c r="BL32" i="45"/>
  <c r="BL33" i="45"/>
  <c r="BL34" i="45"/>
  <c r="BL35" i="45"/>
  <c r="BL36" i="45"/>
  <c r="BL37" i="45"/>
  <c r="BL38" i="45"/>
  <c r="BL39" i="45"/>
  <c r="BL40" i="45"/>
  <c r="BL41" i="45"/>
  <c r="BL42" i="45"/>
  <c r="BL43" i="45"/>
  <c r="BL44" i="45"/>
  <c r="BL45" i="45"/>
  <c r="BL46" i="45"/>
  <c r="BL47" i="45"/>
  <c r="BL48" i="45"/>
  <c r="BL49" i="45"/>
  <c r="BL50" i="45"/>
  <c r="BL51" i="45"/>
  <c r="BL52" i="45"/>
  <c r="BL53" i="45"/>
  <c r="BL54" i="45"/>
  <c r="CZ73" i="45"/>
  <c r="BM3" i="45"/>
  <c r="BM4" i="45"/>
  <c r="BM5" i="45"/>
  <c r="BM6" i="45"/>
  <c r="BM7" i="45"/>
  <c r="BM8" i="45"/>
  <c r="BM9" i="45"/>
  <c r="BM10" i="45"/>
  <c r="BM11" i="45"/>
  <c r="BM12" i="45"/>
  <c r="BM13" i="45"/>
  <c r="BM14" i="45"/>
  <c r="BM15" i="45"/>
  <c r="BM16" i="45"/>
  <c r="BM17" i="45"/>
  <c r="BM18" i="45"/>
  <c r="BM19" i="45"/>
  <c r="BM20" i="45"/>
  <c r="BM21" i="45"/>
  <c r="BM22" i="45"/>
  <c r="BM23" i="45"/>
  <c r="BM24" i="45"/>
  <c r="BM25" i="45"/>
  <c r="BM26" i="45"/>
  <c r="BM27" i="45"/>
  <c r="BM28" i="45"/>
  <c r="BM29" i="45"/>
  <c r="BM30" i="45"/>
  <c r="BM31" i="45"/>
  <c r="BM32" i="45"/>
  <c r="BM33" i="45"/>
  <c r="BM34" i="45"/>
  <c r="BM35" i="45"/>
  <c r="BM36" i="45"/>
  <c r="BM37" i="45"/>
  <c r="BM38" i="45"/>
  <c r="BM39" i="45"/>
  <c r="BM40" i="45"/>
  <c r="BM41" i="45"/>
  <c r="BM42" i="45"/>
  <c r="BM43" i="45"/>
  <c r="BM44" i="45"/>
  <c r="BM45" i="45"/>
  <c r="BM46" i="45"/>
  <c r="BM47" i="45"/>
  <c r="BM48" i="45"/>
  <c r="BM49" i="45"/>
  <c r="BM50" i="45"/>
  <c r="BM51" i="45"/>
  <c r="BM52" i="45"/>
  <c r="BM53" i="45"/>
  <c r="BM54" i="45"/>
  <c r="CZ74" i="45"/>
  <c r="BN3" i="45"/>
  <c r="BN4" i="45"/>
  <c r="BN5" i="45"/>
  <c r="BN6" i="45"/>
  <c r="BN7" i="45"/>
  <c r="BN8" i="45"/>
  <c r="BN9" i="45"/>
  <c r="BN10" i="45"/>
  <c r="BN11" i="45"/>
  <c r="BN12" i="45"/>
  <c r="BN13" i="45"/>
  <c r="BN14" i="45"/>
  <c r="BN15" i="45"/>
  <c r="BN16" i="45"/>
  <c r="BN17" i="45"/>
  <c r="BN18" i="45"/>
  <c r="BN19" i="45"/>
  <c r="BN20" i="45"/>
  <c r="BN21" i="45"/>
  <c r="BN22" i="45"/>
  <c r="BN23" i="45"/>
  <c r="BN24" i="45"/>
  <c r="BN25" i="45"/>
  <c r="BN26" i="45"/>
  <c r="BN27" i="45"/>
  <c r="BN28" i="45"/>
  <c r="BN29" i="45"/>
  <c r="BN30" i="45"/>
  <c r="BN31" i="45"/>
  <c r="BN32" i="45"/>
  <c r="BN33" i="45"/>
  <c r="BN34" i="45"/>
  <c r="BN35" i="45"/>
  <c r="BN36" i="45"/>
  <c r="BN37" i="45"/>
  <c r="BN38" i="45"/>
  <c r="BN39" i="45"/>
  <c r="BN40" i="45"/>
  <c r="BN41" i="45"/>
  <c r="BN42" i="45"/>
  <c r="BN43" i="45"/>
  <c r="BN44" i="45"/>
  <c r="BN45" i="45"/>
  <c r="BN46" i="45"/>
  <c r="BN47" i="45"/>
  <c r="BN48" i="45"/>
  <c r="BN49" i="45"/>
  <c r="BN50" i="45"/>
  <c r="BN51" i="45"/>
  <c r="BN52" i="45"/>
  <c r="BN53" i="45"/>
  <c r="BN54" i="45"/>
  <c r="CZ75" i="45"/>
  <c r="BO3" i="45"/>
  <c r="BO4" i="45"/>
  <c r="BO5" i="45"/>
  <c r="BO6" i="45"/>
  <c r="BO7" i="45"/>
  <c r="BO8" i="45"/>
  <c r="BO9" i="45"/>
  <c r="BO10" i="45"/>
  <c r="BO11" i="45"/>
  <c r="BO12" i="45"/>
  <c r="BO13" i="45"/>
  <c r="BO14" i="45"/>
  <c r="BO15" i="45"/>
  <c r="BO16" i="45"/>
  <c r="BO17" i="45"/>
  <c r="BO18" i="45"/>
  <c r="BO19" i="45"/>
  <c r="BO20" i="45"/>
  <c r="BO21" i="45"/>
  <c r="BO22" i="45"/>
  <c r="BO23" i="45"/>
  <c r="BO24" i="45"/>
  <c r="BO25" i="45"/>
  <c r="BO26" i="45"/>
  <c r="BO27" i="45"/>
  <c r="BO28" i="45"/>
  <c r="BO29" i="45"/>
  <c r="BO30" i="45"/>
  <c r="BO31" i="45"/>
  <c r="BO32" i="45"/>
  <c r="BO33" i="45"/>
  <c r="BO34" i="45"/>
  <c r="BO35" i="45"/>
  <c r="BO36" i="45"/>
  <c r="BO37" i="45"/>
  <c r="BO38" i="45"/>
  <c r="BO39" i="45"/>
  <c r="BO40" i="45"/>
  <c r="BO41" i="45"/>
  <c r="BO42" i="45"/>
  <c r="BO43" i="45"/>
  <c r="BO44" i="45"/>
  <c r="BO45" i="45"/>
  <c r="BO46" i="45"/>
  <c r="BO47" i="45"/>
  <c r="BO48" i="45"/>
  <c r="BO49" i="45"/>
  <c r="BO50" i="45"/>
  <c r="BO51" i="45"/>
  <c r="BO52" i="45"/>
  <c r="BO53" i="45"/>
  <c r="BO54" i="45"/>
  <c r="CZ76" i="45"/>
  <c r="BP3" i="45"/>
  <c r="BP4" i="45"/>
  <c r="BP5" i="45"/>
  <c r="BP6" i="45"/>
  <c r="BP7" i="45"/>
  <c r="BP8" i="45"/>
  <c r="BP9" i="45"/>
  <c r="BP10" i="45"/>
  <c r="BP11" i="45"/>
  <c r="BP12" i="45"/>
  <c r="BP13" i="45"/>
  <c r="BP14" i="45"/>
  <c r="BP15" i="45"/>
  <c r="BP16" i="45"/>
  <c r="BP17" i="45"/>
  <c r="BP18" i="45"/>
  <c r="BP19" i="45"/>
  <c r="BP20" i="45"/>
  <c r="BP21" i="45"/>
  <c r="BP22" i="45"/>
  <c r="BP23" i="45"/>
  <c r="BP24" i="45"/>
  <c r="BP25" i="45"/>
  <c r="BP26" i="45"/>
  <c r="BP27" i="45"/>
  <c r="BP28" i="45"/>
  <c r="BP29" i="45"/>
  <c r="BP30" i="45"/>
  <c r="BP31" i="45"/>
  <c r="BP32" i="45"/>
  <c r="BP33" i="45"/>
  <c r="BP34" i="45"/>
  <c r="BP35" i="45"/>
  <c r="BP36" i="45"/>
  <c r="BP37" i="45"/>
  <c r="BP38" i="45"/>
  <c r="BP39" i="45"/>
  <c r="BP40" i="45"/>
  <c r="BP41" i="45"/>
  <c r="BP42" i="45"/>
  <c r="BP43" i="45"/>
  <c r="BP44" i="45"/>
  <c r="BP45" i="45"/>
  <c r="BP46" i="45"/>
  <c r="BP47" i="45"/>
  <c r="BP48" i="45"/>
  <c r="BP49" i="45"/>
  <c r="BP50" i="45"/>
  <c r="BP51" i="45"/>
  <c r="BP52" i="45"/>
  <c r="BP53" i="45"/>
  <c r="BP54" i="45"/>
  <c r="CZ77" i="45"/>
  <c r="BQ3" i="45"/>
  <c r="BQ4" i="45"/>
  <c r="BQ5" i="45"/>
  <c r="BQ6" i="45"/>
  <c r="BQ7" i="45"/>
  <c r="BQ8" i="45"/>
  <c r="BQ9" i="45"/>
  <c r="BQ10" i="45"/>
  <c r="BQ11" i="45"/>
  <c r="BQ12" i="45"/>
  <c r="BQ13" i="45"/>
  <c r="BQ14" i="45"/>
  <c r="BQ15" i="45"/>
  <c r="BQ16" i="45"/>
  <c r="BQ17" i="45"/>
  <c r="BQ18" i="45"/>
  <c r="BQ19" i="45"/>
  <c r="BQ20" i="45"/>
  <c r="BQ21" i="45"/>
  <c r="BQ22" i="45"/>
  <c r="BQ23" i="45"/>
  <c r="BQ24" i="45"/>
  <c r="BQ25" i="45"/>
  <c r="BQ26" i="45"/>
  <c r="BQ27" i="45"/>
  <c r="BQ28" i="45"/>
  <c r="BQ29" i="45"/>
  <c r="BQ30" i="45"/>
  <c r="BQ31" i="45"/>
  <c r="BQ32" i="45"/>
  <c r="BQ33" i="45"/>
  <c r="BQ34" i="45"/>
  <c r="BQ35" i="45"/>
  <c r="BQ36" i="45"/>
  <c r="BQ37" i="45"/>
  <c r="BQ38" i="45"/>
  <c r="BQ39" i="45"/>
  <c r="BQ40" i="45"/>
  <c r="BQ41" i="45"/>
  <c r="BQ42" i="45"/>
  <c r="BQ43" i="45"/>
  <c r="BQ44" i="45"/>
  <c r="BQ45" i="45"/>
  <c r="BQ46" i="45"/>
  <c r="BQ47" i="45"/>
  <c r="BQ48" i="45"/>
  <c r="BQ49" i="45"/>
  <c r="BQ50" i="45"/>
  <c r="BQ51" i="45"/>
  <c r="BQ52" i="45"/>
  <c r="BQ53" i="45"/>
  <c r="BQ54" i="45"/>
  <c r="CZ78" i="45"/>
  <c r="BR3" i="45"/>
  <c r="BR4" i="45"/>
  <c r="BR5" i="45"/>
  <c r="BR6" i="45"/>
  <c r="BR7" i="45"/>
  <c r="BR8" i="45"/>
  <c r="BR9" i="45"/>
  <c r="BR10" i="45"/>
  <c r="BR11" i="45"/>
  <c r="BR12" i="45"/>
  <c r="BR13" i="45"/>
  <c r="BR14" i="45"/>
  <c r="BR15" i="45"/>
  <c r="BR16" i="45"/>
  <c r="BR17" i="45"/>
  <c r="BR18" i="45"/>
  <c r="BR19" i="45"/>
  <c r="BR20" i="45"/>
  <c r="BR21" i="45"/>
  <c r="BR22" i="45"/>
  <c r="BR23" i="45"/>
  <c r="BR24" i="45"/>
  <c r="BR25" i="45"/>
  <c r="BR26" i="45"/>
  <c r="BR27" i="45"/>
  <c r="BR28" i="45"/>
  <c r="BR29" i="45"/>
  <c r="BR30" i="45"/>
  <c r="BR31" i="45"/>
  <c r="BR32" i="45"/>
  <c r="BR33" i="45"/>
  <c r="BR34" i="45"/>
  <c r="BR35" i="45"/>
  <c r="BR36" i="45"/>
  <c r="BR37" i="45"/>
  <c r="BR38" i="45"/>
  <c r="BR39" i="45"/>
  <c r="BR40" i="45"/>
  <c r="BR41" i="45"/>
  <c r="BR42" i="45"/>
  <c r="BR43" i="45"/>
  <c r="BR44" i="45"/>
  <c r="BR45" i="45"/>
  <c r="BR46" i="45"/>
  <c r="BR47" i="45"/>
  <c r="BR48" i="45"/>
  <c r="BR49" i="45"/>
  <c r="BR50" i="45"/>
  <c r="BR51" i="45"/>
  <c r="BR52" i="45"/>
  <c r="BR53" i="45"/>
  <c r="BR54" i="45"/>
  <c r="CZ79" i="45"/>
  <c r="BS3" i="45"/>
  <c r="BS4" i="45"/>
  <c r="BS5" i="45"/>
  <c r="BS6" i="45"/>
  <c r="BS7" i="45"/>
  <c r="BS8" i="45"/>
  <c r="BS9" i="45"/>
  <c r="BS10" i="45"/>
  <c r="BS11" i="45"/>
  <c r="BS12" i="45"/>
  <c r="BS13" i="45"/>
  <c r="BS14" i="45"/>
  <c r="BS15" i="45"/>
  <c r="BS16" i="45"/>
  <c r="BS17" i="45"/>
  <c r="BS18" i="45"/>
  <c r="BS19" i="45"/>
  <c r="BS20" i="45"/>
  <c r="BS21" i="45"/>
  <c r="BS22" i="45"/>
  <c r="BS23" i="45"/>
  <c r="BS24" i="45"/>
  <c r="BS25" i="45"/>
  <c r="BS26" i="45"/>
  <c r="BS27" i="45"/>
  <c r="BS28" i="45"/>
  <c r="BS29" i="45"/>
  <c r="BS30" i="45"/>
  <c r="BS31" i="45"/>
  <c r="BS32" i="45"/>
  <c r="BS33" i="45"/>
  <c r="BS34" i="45"/>
  <c r="BS35" i="45"/>
  <c r="BS36" i="45"/>
  <c r="BS37" i="45"/>
  <c r="BS38" i="45"/>
  <c r="BS39" i="45"/>
  <c r="BS40" i="45"/>
  <c r="BS41" i="45"/>
  <c r="BS42" i="45"/>
  <c r="BS43" i="45"/>
  <c r="BS44" i="45"/>
  <c r="BS45" i="45"/>
  <c r="BS46" i="45"/>
  <c r="BS47" i="45"/>
  <c r="BS48" i="45"/>
  <c r="BS49" i="45"/>
  <c r="BS50" i="45"/>
  <c r="BS51" i="45"/>
  <c r="BS52" i="45"/>
  <c r="BS53" i="45"/>
  <c r="BS54" i="45"/>
  <c r="CZ80" i="45"/>
  <c r="BT3" i="45"/>
  <c r="BT4" i="45"/>
  <c r="BT5" i="45"/>
  <c r="BT6" i="45"/>
  <c r="BT7" i="45"/>
  <c r="BT8" i="45"/>
  <c r="BT9" i="45"/>
  <c r="BT10" i="45"/>
  <c r="BT11" i="45"/>
  <c r="BT12" i="45"/>
  <c r="BT13" i="45"/>
  <c r="BT14" i="45"/>
  <c r="BT15" i="45"/>
  <c r="BT16" i="45"/>
  <c r="BT17" i="45"/>
  <c r="BT18" i="45"/>
  <c r="BT19" i="45"/>
  <c r="BT20" i="45"/>
  <c r="BT21" i="45"/>
  <c r="BT22" i="45"/>
  <c r="BT23" i="45"/>
  <c r="BT24" i="45"/>
  <c r="BT25" i="45"/>
  <c r="BT26" i="45"/>
  <c r="BT27" i="45"/>
  <c r="BT28" i="45"/>
  <c r="BT29" i="45"/>
  <c r="BT30" i="45"/>
  <c r="BT31" i="45"/>
  <c r="BT32" i="45"/>
  <c r="BT33" i="45"/>
  <c r="BT34" i="45"/>
  <c r="BT35" i="45"/>
  <c r="BT36" i="45"/>
  <c r="BT37" i="45"/>
  <c r="BT38" i="45"/>
  <c r="BT39" i="45"/>
  <c r="BT40" i="45"/>
  <c r="BT41" i="45"/>
  <c r="BT42" i="45"/>
  <c r="BT43" i="45"/>
  <c r="BT44" i="45"/>
  <c r="BT45" i="45"/>
  <c r="BT46" i="45"/>
  <c r="BT47" i="45"/>
  <c r="BT48" i="45"/>
  <c r="BT49" i="45"/>
  <c r="BT50" i="45"/>
  <c r="BT51" i="45"/>
  <c r="BT52" i="45"/>
  <c r="BT53" i="45"/>
  <c r="BT54" i="45"/>
  <c r="CZ81" i="45"/>
  <c r="BU3" i="45"/>
  <c r="BU4" i="45"/>
  <c r="BU5" i="45"/>
  <c r="BU6" i="45"/>
  <c r="BU7" i="45"/>
  <c r="BU8" i="45"/>
  <c r="BU9" i="45"/>
  <c r="BU10" i="45"/>
  <c r="BU11" i="45"/>
  <c r="BU12" i="45"/>
  <c r="BU13" i="45"/>
  <c r="BU14" i="45"/>
  <c r="BU15" i="45"/>
  <c r="BU16" i="45"/>
  <c r="BU17" i="45"/>
  <c r="BU18" i="45"/>
  <c r="BU19" i="45"/>
  <c r="BU20" i="45"/>
  <c r="BU21" i="45"/>
  <c r="BU22" i="45"/>
  <c r="BU23" i="45"/>
  <c r="BU24" i="45"/>
  <c r="BU25" i="45"/>
  <c r="BU26" i="45"/>
  <c r="BU27" i="45"/>
  <c r="BU28" i="45"/>
  <c r="BU29" i="45"/>
  <c r="BU30" i="45"/>
  <c r="BU31" i="45"/>
  <c r="BU32" i="45"/>
  <c r="BU33" i="45"/>
  <c r="BU34" i="45"/>
  <c r="BU35" i="45"/>
  <c r="BU36" i="45"/>
  <c r="BU37" i="45"/>
  <c r="BU38" i="45"/>
  <c r="BU39" i="45"/>
  <c r="BU40" i="45"/>
  <c r="BU41" i="45"/>
  <c r="BU42" i="45"/>
  <c r="BU43" i="45"/>
  <c r="BU44" i="45"/>
  <c r="BU45" i="45"/>
  <c r="BU46" i="45"/>
  <c r="BU47" i="45"/>
  <c r="BU48" i="45"/>
  <c r="BU49" i="45"/>
  <c r="BU50" i="45"/>
  <c r="BU51" i="45"/>
  <c r="BU52" i="45"/>
  <c r="BU53" i="45"/>
  <c r="BU54" i="45"/>
  <c r="CZ82" i="45"/>
  <c r="BV3" i="45"/>
  <c r="BV4" i="45"/>
  <c r="BV5" i="45"/>
  <c r="BV6" i="45"/>
  <c r="BV7" i="45"/>
  <c r="BV8" i="45"/>
  <c r="BV9" i="45"/>
  <c r="BV10" i="45"/>
  <c r="BV11" i="45"/>
  <c r="BV12" i="45"/>
  <c r="BV13" i="45"/>
  <c r="BV14" i="45"/>
  <c r="BV15" i="45"/>
  <c r="BV16" i="45"/>
  <c r="BV17" i="45"/>
  <c r="BV18" i="45"/>
  <c r="BV19" i="45"/>
  <c r="BV20" i="45"/>
  <c r="BV21" i="45"/>
  <c r="BV22" i="45"/>
  <c r="BV23" i="45"/>
  <c r="BV24" i="45"/>
  <c r="BV25" i="45"/>
  <c r="BV26" i="45"/>
  <c r="BV27" i="45"/>
  <c r="BV28" i="45"/>
  <c r="BV29" i="45"/>
  <c r="BV30" i="45"/>
  <c r="BV31" i="45"/>
  <c r="BV32" i="45"/>
  <c r="BV33" i="45"/>
  <c r="BV34" i="45"/>
  <c r="BV35" i="45"/>
  <c r="BV36" i="45"/>
  <c r="BV37" i="45"/>
  <c r="BV38" i="45"/>
  <c r="BV39" i="45"/>
  <c r="BV40" i="45"/>
  <c r="BV41" i="45"/>
  <c r="BV42" i="45"/>
  <c r="BV43" i="45"/>
  <c r="BV44" i="45"/>
  <c r="BV45" i="45"/>
  <c r="BV46" i="45"/>
  <c r="BV47" i="45"/>
  <c r="BV48" i="45"/>
  <c r="BV49" i="45"/>
  <c r="BV50" i="45"/>
  <c r="BV51" i="45"/>
  <c r="BV52" i="45"/>
  <c r="BV53" i="45"/>
  <c r="BV54" i="45"/>
  <c r="CZ83" i="45"/>
  <c r="BW3" i="45"/>
  <c r="BW4" i="45"/>
  <c r="BW5" i="45"/>
  <c r="BW6" i="45"/>
  <c r="BW7" i="45"/>
  <c r="BW8" i="45"/>
  <c r="BW9" i="45"/>
  <c r="BW10" i="45"/>
  <c r="BW11" i="45"/>
  <c r="BW12" i="45"/>
  <c r="BW13" i="45"/>
  <c r="BW14" i="45"/>
  <c r="BW15" i="45"/>
  <c r="BW16" i="45"/>
  <c r="BW17" i="45"/>
  <c r="BW18" i="45"/>
  <c r="BW19" i="45"/>
  <c r="BW20" i="45"/>
  <c r="BW21" i="45"/>
  <c r="BW22" i="45"/>
  <c r="BW23" i="45"/>
  <c r="BW24" i="45"/>
  <c r="BW25" i="45"/>
  <c r="BW26" i="45"/>
  <c r="BW27" i="45"/>
  <c r="BW28" i="45"/>
  <c r="BW29" i="45"/>
  <c r="BW30" i="45"/>
  <c r="BW31" i="45"/>
  <c r="BW32" i="45"/>
  <c r="BW33" i="45"/>
  <c r="BW34" i="45"/>
  <c r="BW35" i="45"/>
  <c r="BW36" i="45"/>
  <c r="BW37" i="45"/>
  <c r="BW38" i="45"/>
  <c r="BW39" i="45"/>
  <c r="BW40" i="45"/>
  <c r="BW41" i="45"/>
  <c r="BW42" i="45"/>
  <c r="BW43" i="45"/>
  <c r="BW44" i="45"/>
  <c r="BW45" i="45"/>
  <c r="BW46" i="45"/>
  <c r="BW47" i="45"/>
  <c r="BW48" i="45"/>
  <c r="BW49" i="45"/>
  <c r="BW50" i="45"/>
  <c r="BW51" i="45"/>
  <c r="BW52" i="45"/>
  <c r="BW53" i="45"/>
  <c r="BW54" i="45"/>
  <c r="CZ84" i="45"/>
  <c r="BX3" i="45"/>
  <c r="BX4" i="45"/>
  <c r="BX5" i="45"/>
  <c r="BX6" i="45"/>
  <c r="BX7" i="45"/>
  <c r="BX8" i="45"/>
  <c r="BX9" i="45"/>
  <c r="BX10" i="45"/>
  <c r="BX11" i="45"/>
  <c r="BX12" i="45"/>
  <c r="BX13" i="45"/>
  <c r="BX14" i="45"/>
  <c r="BX15" i="45"/>
  <c r="BX16" i="45"/>
  <c r="BX17" i="45"/>
  <c r="BX18" i="45"/>
  <c r="BX19" i="45"/>
  <c r="BX20" i="45"/>
  <c r="BX21" i="45"/>
  <c r="BX22" i="45"/>
  <c r="BX23" i="45"/>
  <c r="BX24" i="45"/>
  <c r="BX25" i="45"/>
  <c r="BX26" i="45"/>
  <c r="BX27" i="45"/>
  <c r="BX28" i="45"/>
  <c r="BX29" i="45"/>
  <c r="BX30" i="45"/>
  <c r="BX31" i="45"/>
  <c r="BX32" i="45"/>
  <c r="BX33" i="45"/>
  <c r="BX34" i="45"/>
  <c r="BX35" i="45"/>
  <c r="BX36" i="45"/>
  <c r="BX37" i="45"/>
  <c r="BX38" i="45"/>
  <c r="BX39" i="45"/>
  <c r="BX40" i="45"/>
  <c r="BX41" i="45"/>
  <c r="BX42" i="45"/>
  <c r="BX43" i="45"/>
  <c r="BX44" i="45"/>
  <c r="BX45" i="45"/>
  <c r="BX46" i="45"/>
  <c r="BX47" i="45"/>
  <c r="BX48" i="45"/>
  <c r="BX49" i="45"/>
  <c r="BX50" i="45"/>
  <c r="BX51" i="45"/>
  <c r="BX52" i="45"/>
  <c r="BX53" i="45"/>
  <c r="BX54" i="45"/>
  <c r="CZ85" i="45"/>
  <c r="BY3" i="45"/>
  <c r="BY4" i="45"/>
  <c r="BY5" i="45"/>
  <c r="BY6" i="45"/>
  <c r="BY7" i="45"/>
  <c r="BY8" i="45"/>
  <c r="BY9" i="45"/>
  <c r="BY10" i="45"/>
  <c r="BY11" i="45"/>
  <c r="BY12" i="45"/>
  <c r="BY13" i="45"/>
  <c r="BY14" i="45"/>
  <c r="BY15" i="45"/>
  <c r="BY16" i="45"/>
  <c r="BY17" i="45"/>
  <c r="BY18" i="45"/>
  <c r="BY19" i="45"/>
  <c r="BY20" i="45"/>
  <c r="BY21" i="45"/>
  <c r="BY22" i="45"/>
  <c r="BY23" i="45"/>
  <c r="BY24" i="45"/>
  <c r="BY25" i="45"/>
  <c r="BY26" i="45"/>
  <c r="BY27" i="45"/>
  <c r="BY28" i="45"/>
  <c r="BY29" i="45"/>
  <c r="BY30" i="45"/>
  <c r="BY31" i="45"/>
  <c r="BY32" i="45"/>
  <c r="BY33" i="45"/>
  <c r="BY34" i="45"/>
  <c r="BY35" i="45"/>
  <c r="BY36" i="45"/>
  <c r="BY37" i="45"/>
  <c r="BY38" i="45"/>
  <c r="BY39" i="45"/>
  <c r="BY40" i="45"/>
  <c r="BY41" i="45"/>
  <c r="BY42" i="45"/>
  <c r="BY43" i="45"/>
  <c r="BY44" i="45"/>
  <c r="BY45" i="45"/>
  <c r="BY46" i="45"/>
  <c r="BY47" i="45"/>
  <c r="BY48" i="45"/>
  <c r="BY49" i="45"/>
  <c r="BY50" i="45"/>
  <c r="BY51" i="45"/>
  <c r="BY52" i="45"/>
  <c r="BY53" i="45"/>
  <c r="BY54" i="45"/>
  <c r="CZ86" i="45"/>
  <c r="BZ3" i="45"/>
  <c r="BZ4" i="45"/>
  <c r="BZ5" i="45"/>
  <c r="BZ6" i="45"/>
  <c r="BZ7" i="45"/>
  <c r="BZ8" i="45"/>
  <c r="BZ9" i="45"/>
  <c r="BZ10" i="45"/>
  <c r="BZ11" i="45"/>
  <c r="BZ12" i="45"/>
  <c r="BZ13" i="45"/>
  <c r="BZ14" i="45"/>
  <c r="BZ15" i="45"/>
  <c r="BZ16" i="45"/>
  <c r="BZ17" i="45"/>
  <c r="BZ18" i="45"/>
  <c r="BZ19" i="45"/>
  <c r="BZ20" i="45"/>
  <c r="BZ21" i="45"/>
  <c r="BZ22" i="45"/>
  <c r="BZ23" i="45"/>
  <c r="BZ24" i="45"/>
  <c r="BZ25" i="45"/>
  <c r="BZ26" i="45"/>
  <c r="BZ27" i="45"/>
  <c r="BZ28" i="45"/>
  <c r="BZ29" i="45"/>
  <c r="BZ30" i="45"/>
  <c r="BZ31" i="45"/>
  <c r="BZ32" i="45"/>
  <c r="BZ33" i="45"/>
  <c r="BZ34" i="45"/>
  <c r="BZ35" i="45"/>
  <c r="BZ36" i="45"/>
  <c r="BZ37" i="45"/>
  <c r="BZ38" i="45"/>
  <c r="BZ39" i="45"/>
  <c r="BZ40" i="45"/>
  <c r="BZ41" i="45"/>
  <c r="BZ42" i="45"/>
  <c r="BZ43" i="45"/>
  <c r="BZ44" i="45"/>
  <c r="BZ45" i="45"/>
  <c r="BZ46" i="45"/>
  <c r="BZ47" i="45"/>
  <c r="BZ48" i="45"/>
  <c r="BZ49" i="45"/>
  <c r="BZ50" i="45"/>
  <c r="BZ51" i="45"/>
  <c r="BZ52" i="45"/>
  <c r="BZ53" i="45"/>
  <c r="BZ54" i="45"/>
  <c r="CZ87" i="45"/>
  <c r="CA3" i="45"/>
  <c r="CA4" i="45"/>
  <c r="CA5" i="45"/>
  <c r="CA6" i="45"/>
  <c r="CA7" i="45"/>
  <c r="CA8" i="45"/>
  <c r="CA9" i="45"/>
  <c r="CA10" i="45"/>
  <c r="CA11" i="45"/>
  <c r="CA12" i="45"/>
  <c r="CA13" i="45"/>
  <c r="CA14" i="45"/>
  <c r="CA15" i="45"/>
  <c r="CA16" i="45"/>
  <c r="CA17" i="45"/>
  <c r="CA18" i="45"/>
  <c r="CA19" i="45"/>
  <c r="CA20" i="45"/>
  <c r="CA21" i="45"/>
  <c r="CA22" i="45"/>
  <c r="CA23" i="45"/>
  <c r="CA24" i="45"/>
  <c r="CA25" i="45"/>
  <c r="CA26" i="45"/>
  <c r="CA27" i="45"/>
  <c r="CA28" i="45"/>
  <c r="CA29" i="45"/>
  <c r="CA30" i="45"/>
  <c r="CA31" i="45"/>
  <c r="CA32" i="45"/>
  <c r="CA33" i="45"/>
  <c r="CA34" i="45"/>
  <c r="CA35" i="45"/>
  <c r="CA36" i="45"/>
  <c r="CA37" i="45"/>
  <c r="CA38" i="45"/>
  <c r="CA39" i="45"/>
  <c r="CA40" i="45"/>
  <c r="CA41" i="45"/>
  <c r="CA42" i="45"/>
  <c r="CA43" i="45"/>
  <c r="CA44" i="45"/>
  <c r="CA45" i="45"/>
  <c r="CA46" i="45"/>
  <c r="CA47" i="45"/>
  <c r="CA48" i="45"/>
  <c r="CA49" i="45"/>
  <c r="CA50" i="45"/>
  <c r="CA51" i="45"/>
  <c r="CA52" i="45"/>
  <c r="CA53" i="45"/>
  <c r="CA54" i="45"/>
  <c r="CZ88" i="45"/>
  <c r="CB3" i="45"/>
  <c r="CB4" i="45"/>
  <c r="CB5" i="45"/>
  <c r="CB6" i="45"/>
  <c r="CB7" i="45"/>
  <c r="CB8" i="45"/>
  <c r="CB9" i="45"/>
  <c r="CB10" i="45"/>
  <c r="CB11" i="45"/>
  <c r="CB12" i="45"/>
  <c r="CB13" i="45"/>
  <c r="CB14" i="45"/>
  <c r="CB15" i="45"/>
  <c r="CB16" i="45"/>
  <c r="CB17" i="45"/>
  <c r="CB18" i="45"/>
  <c r="CB19" i="45"/>
  <c r="CB20" i="45"/>
  <c r="CB21" i="45"/>
  <c r="CB22" i="45"/>
  <c r="CB23" i="45"/>
  <c r="CB24" i="45"/>
  <c r="CB25" i="45"/>
  <c r="CB26" i="45"/>
  <c r="CB27" i="45"/>
  <c r="CB28" i="45"/>
  <c r="CB29" i="45"/>
  <c r="CB30" i="45"/>
  <c r="CB31" i="45"/>
  <c r="CB32" i="45"/>
  <c r="CB33" i="45"/>
  <c r="CB34" i="45"/>
  <c r="CB35" i="45"/>
  <c r="CB36" i="45"/>
  <c r="CB37" i="45"/>
  <c r="CB38" i="45"/>
  <c r="CB39" i="45"/>
  <c r="CB40" i="45"/>
  <c r="CB41" i="45"/>
  <c r="CB42" i="45"/>
  <c r="CB43" i="45"/>
  <c r="CB44" i="45"/>
  <c r="CB45" i="45"/>
  <c r="CB46" i="45"/>
  <c r="CB47" i="45"/>
  <c r="CB48" i="45"/>
  <c r="CB49" i="45"/>
  <c r="CB50" i="45"/>
  <c r="CB51" i="45"/>
  <c r="CB52" i="45"/>
  <c r="CB53" i="45"/>
  <c r="CB54" i="45"/>
  <c r="CZ89" i="45"/>
  <c r="CD3" i="45"/>
  <c r="CD4" i="45"/>
  <c r="CD5" i="45"/>
  <c r="CD6" i="45"/>
  <c r="CD7" i="45"/>
  <c r="CD8" i="45"/>
  <c r="CD9" i="45"/>
  <c r="CD10" i="45"/>
  <c r="CD11" i="45"/>
  <c r="CD12" i="45"/>
  <c r="CD13" i="45"/>
  <c r="CD14" i="45"/>
  <c r="CD15" i="45"/>
  <c r="CD16" i="45"/>
  <c r="CD17" i="45"/>
  <c r="CD18" i="45"/>
  <c r="CD19" i="45"/>
  <c r="CD20" i="45"/>
  <c r="CD21" i="45"/>
  <c r="CD22" i="45"/>
  <c r="CD23" i="45"/>
  <c r="CD24" i="45"/>
  <c r="CD25" i="45"/>
  <c r="CD26" i="45"/>
  <c r="CD27" i="45"/>
  <c r="CD28" i="45"/>
  <c r="CD29" i="45"/>
  <c r="CD30" i="45"/>
  <c r="CD31" i="45"/>
  <c r="CD32" i="45"/>
  <c r="CD33" i="45"/>
  <c r="CD34" i="45"/>
  <c r="CD35" i="45"/>
  <c r="CD36" i="45"/>
  <c r="CD37" i="45"/>
  <c r="CD38" i="45"/>
  <c r="CD39" i="45"/>
  <c r="CD40" i="45"/>
  <c r="CD41" i="45"/>
  <c r="CD42" i="45"/>
  <c r="CD43" i="45"/>
  <c r="CD44" i="45"/>
  <c r="CD45" i="45"/>
  <c r="CD46" i="45"/>
  <c r="CD47" i="45"/>
  <c r="CD48" i="45"/>
  <c r="CD49" i="45"/>
  <c r="CD50" i="45"/>
  <c r="CD51" i="45"/>
  <c r="CD52" i="45"/>
  <c r="CD53" i="45"/>
  <c r="CD54" i="45"/>
  <c r="CZ90" i="45"/>
  <c r="CZ91" i="45"/>
  <c r="CE3" i="45"/>
  <c r="CE4" i="45"/>
  <c r="CE5" i="45"/>
  <c r="CE6" i="45"/>
  <c r="CE7" i="45"/>
  <c r="CE8" i="45"/>
  <c r="CE9" i="45"/>
  <c r="CE10" i="45"/>
  <c r="CE11" i="45"/>
  <c r="CE12" i="45"/>
  <c r="CE13" i="45"/>
  <c r="CE14" i="45"/>
  <c r="CE15" i="45"/>
  <c r="CE16" i="45"/>
  <c r="CE17" i="45"/>
  <c r="CE18" i="45"/>
  <c r="CE19" i="45"/>
  <c r="CE20" i="45"/>
  <c r="CE21" i="45"/>
  <c r="CE22" i="45"/>
  <c r="CE23" i="45"/>
  <c r="CE24" i="45"/>
  <c r="CE25" i="45"/>
  <c r="CE26" i="45"/>
  <c r="CE27" i="45"/>
  <c r="CE28" i="45"/>
  <c r="CE29" i="45"/>
  <c r="CE30" i="45"/>
  <c r="CE31" i="45"/>
  <c r="CE32" i="45"/>
  <c r="CE33" i="45"/>
  <c r="CE34" i="45"/>
  <c r="CE35" i="45"/>
  <c r="CE36" i="45"/>
  <c r="CE37" i="45"/>
  <c r="CE38" i="45"/>
  <c r="CE39" i="45"/>
  <c r="CE40" i="45"/>
  <c r="CE41" i="45"/>
  <c r="CE42" i="45"/>
  <c r="CE43" i="45"/>
  <c r="CE44" i="45"/>
  <c r="CE45" i="45"/>
  <c r="CE46" i="45"/>
  <c r="CE47" i="45"/>
  <c r="CE48" i="45"/>
  <c r="CE49" i="45"/>
  <c r="CE50" i="45"/>
  <c r="CE51" i="45"/>
  <c r="CE52" i="45"/>
  <c r="CE53" i="45"/>
  <c r="CE54" i="45"/>
  <c r="CZ92" i="45"/>
  <c r="CF3" i="45"/>
  <c r="CF4" i="45"/>
  <c r="CF5" i="45"/>
  <c r="CF6" i="45"/>
  <c r="CF7" i="45"/>
  <c r="CF8" i="45"/>
  <c r="CF9" i="45"/>
  <c r="CF10" i="45"/>
  <c r="CF11" i="45"/>
  <c r="CF12" i="45"/>
  <c r="CF13" i="45"/>
  <c r="CF14" i="45"/>
  <c r="CF15" i="45"/>
  <c r="CF16" i="45"/>
  <c r="CF17" i="45"/>
  <c r="CF18" i="45"/>
  <c r="CF19" i="45"/>
  <c r="CF20" i="45"/>
  <c r="CF21" i="45"/>
  <c r="CF22" i="45"/>
  <c r="CF23" i="45"/>
  <c r="CF24" i="45"/>
  <c r="CF25" i="45"/>
  <c r="CF26" i="45"/>
  <c r="CF27" i="45"/>
  <c r="CF28" i="45"/>
  <c r="CF29" i="45"/>
  <c r="CF30" i="45"/>
  <c r="CF31" i="45"/>
  <c r="CF32" i="45"/>
  <c r="CF33" i="45"/>
  <c r="CF34" i="45"/>
  <c r="CF35" i="45"/>
  <c r="CF36" i="45"/>
  <c r="CF37" i="45"/>
  <c r="CF38" i="45"/>
  <c r="CF39" i="45"/>
  <c r="CF40" i="45"/>
  <c r="CF41" i="45"/>
  <c r="CF42" i="45"/>
  <c r="CF43" i="45"/>
  <c r="CF44" i="45"/>
  <c r="CF45" i="45"/>
  <c r="CF46" i="45"/>
  <c r="CF47" i="45"/>
  <c r="CF48" i="45"/>
  <c r="CF49" i="45"/>
  <c r="CF50" i="45"/>
  <c r="CF51" i="45"/>
  <c r="CF52" i="45"/>
  <c r="CF53" i="45"/>
  <c r="CF54" i="45"/>
  <c r="CZ93" i="45"/>
  <c r="CG3" i="45"/>
  <c r="CG4" i="45"/>
  <c r="CG5" i="45"/>
  <c r="CG6" i="45"/>
  <c r="CG7" i="45"/>
  <c r="CG8" i="45"/>
  <c r="CG9" i="45"/>
  <c r="CG10" i="45"/>
  <c r="CG11" i="45"/>
  <c r="CG12" i="45"/>
  <c r="CG13" i="45"/>
  <c r="CG14" i="45"/>
  <c r="CG15" i="45"/>
  <c r="CG16" i="45"/>
  <c r="CG17" i="45"/>
  <c r="CG18" i="45"/>
  <c r="CG19" i="45"/>
  <c r="CG20" i="45"/>
  <c r="CG21" i="45"/>
  <c r="CG22" i="45"/>
  <c r="CG23" i="45"/>
  <c r="CG24" i="45"/>
  <c r="CG25" i="45"/>
  <c r="CG26" i="45"/>
  <c r="CG27" i="45"/>
  <c r="CG28" i="45"/>
  <c r="CG29" i="45"/>
  <c r="CG30" i="45"/>
  <c r="CG31" i="45"/>
  <c r="CG32" i="45"/>
  <c r="CG33" i="45"/>
  <c r="CG34" i="45"/>
  <c r="CG35" i="45"/>
  <c r="CG36" i="45"/>
  <c r="CG37" i="45"/>
  <c r="CG38" i="45"/>
  <c r="CG39" i="45"/>
  <c r="CG40" i="45"/>
  <c r="CG41" i="45"/>
  <c r="CG42" i="45"/>
  <c r="CG43" i="45"/>
  <c r="CG44" i="45"/>
  <c r="CG45" i="45"/>
  <c r="CG46" i="45"/>
  <c r="CG47" i="45"/>
  <c r="CG48" i="45"/>
  <c r="CG49" i="45"/>
  <c r="CG50" i="45"/>
  <c r="CG51" i="45"/>
  <c r="CG52" i="45"/>
  <c r="CG53" i="45"/>
  <c r="CG54" i="45"/>
  <c r="CZ94" i="45"/>
  <c r="CH3" i="45"/>
  <c r="CH4" i="45"/>
  <c r="CH5" i="45"/>
  <c r="CH6" i="45"/>
  <c r="CH7" i="45"/>
  <c r="CH8" i="45"/>
  <c r="CH9" i="45"/>
  <c r="CH10" i="45"/>
  <c r="CH11" i="45"/>
  <c r="CH12" i="45"/>
  <c r="CH13" i="45"/>
  <c r="CH14" i="45"/>
  <c r="CH15" i="45"/>
  <c r="CH16" i="45"/>
  <c r="CH17" i="45"/>
  <c r="CH18" i="45"/>
  <c r="CH19" i="45"/>
  <c r="CH20" i="45"/>
  <c r="CH21" i="45"/>
  <c r="CH22" i="45"/>
  <c r="CH23" i="45"/>
  <c r="CH24" i="45"/>
  <c r="CH25" i="45"/>
  <c r="CH26" i="45"/>
  <c r="CH27" i="45"/>
  <c r="CH28" i="45"/>
  <c r="CH29" i="45"/>
  <c r="CH30" i="45"/>
  <c r="CH31" i="45"/>
  <c r="CH32" i="45"/>
  <c r="CH33" i="45"/>
  <c r="CH34" i="45"/>
  <c r="CH35" i="45"/>
  <c r="CH36" i="45"/>
  <c r="CH37" i="45"/>
  <c r="CH38" i="45"/>
  <c r="CH39" i="45"/>
  <c r="CH40" i="45"/>
  <c r="CH41" i="45"/>
  <c r="CH42" i="45"/>
  <c r="CH43" i="45"/>
  <c r="CH44" i="45"/>
  <c r="CH45" i="45"/>
  <c r="CH46" i="45"/>
  <c r="CH47" i="45"/>
  <c r="CH48" i="45"/>
  <c r="CH49" i="45"/>
  <c r="CH50" i="45"/>
  <c r="CH51" i="45"/>
  <c r="CH52" i="45"/>
  <c r="CH53" i="45"/>
  <c r="CH54" i="45"/>
  <c r="CZ95" i="45"/>
  <c r="CI3" i="45"/>
  <c r="CI4" i="45"/>
  <c r="CI5" i="45"/>
  <c r="CI6" i="45"/>
  <c r="CI7" i="45"/>
  <c r="CI8" i="45"/>
  <c r="CI9" i="45"/>
  <c r="CI10" i="45"/>
  <c r="CI11" i="45"/>
  <c r="CI12" i="45"/>
  <c r="CI13" i="45"/>
  <c r="CI14" i="45"/>
  <c r="CI15" i="45"/>
  <c r="CI16" i="45"/>
  <c r="CI17" i="45"/>
  <c r="CI18" i="45"/>
  <c r="CI19" i="45"/>
  <c r="CI20" i="45"/>
  <c r="CI21" i="45"/>
  <c r="CI22" i="45"/>
  <c r="CI23" i="45"/>
  <c r="CI24" i="45"/>
  <c r="CI25" i="45"/>
  <c r="CI26" i="45"/>
  <c r="CI27" i="45"/>
  <c r="CI28" i="45"/>
  <c r="CI29" i="45"/>
  <c r="CI30" i="45"/>
  <c r="CI31" i="45"/>
  <c r="CI32" i="45"/>
  <c r="CI33" i="45"/>
  <c r="CI34" i="45"/>
  <c r="CI35" i="45"/>
  <c r="CI36" i="45"/>
  <c r="CI37" i="45"/>
  <c r="CI38" i="45"/>
  <c r="CI39" i="45"/>
  <c r="CI40" i="45"/>
  <c r="CI41" i="45"/>
  <c r="CI42" i="45"/>
  <c r="CI43" i="45"/>
  <c r="CI44" i="45"/>
  <c r="CI45" i="45"/>
  <c r="CI46" i="45"/>
  <c r="CI47" i="45"/>
  <c r="CI48" i="45"/>
  <c r="CI49" i="45"/>
  <c r="CI50" i="45"/>
  <c r="CI51" i="45"/>
  <c r="CI52" i="45"/>
  <c r="CI53" i="45"/>
  <c r="CI54" i="45"/>
  <c r="CZ96" i="45"/>
  <c r="CJ3" i="45"/>
  <c r="CJ4" i="45"/>
  <c r="CJ5" i="45"/>
  <c r="CJ6" i="45"/>
  <c r="CJ7" i="45"/>
  <c r="CJ8" i="45"/>
  <c r="CJ9" i="45"/>
  <c r="CJ10" i="45"/>
  <c r="CJ11" i="45"/>
  <c r="CJ12" i="45"/>
  <c r="CJ13" i="45"/>
  <c r="CJ14" i="45"/>
  <c r="CJ15" i="45"/>
  <c r="CJ16" i="45"/>
  <c r="CJ17" i="45"/>
  <c r="CJ18" i="45"/>
  <c r="CJ19" i="45"/>
  <c r="CJ20" i="45"/>
  <c r="CJ21" i="45"/>
  <c r="CJ22" i="45"/>
  <c r="CJ23" i="45"/>
  <c r="CJ24" i="45"/>
  <c r="CJ25" i="45"/>
  <c r="CJ26" i="45"/>
  <c r="CJ27" i="45"/>
  <c r="CJ28" i="45"/>
  <c r="CJ29" i="45"/>
  <c r="CJ30" i="45"/>
  <c r="CJ31" i="45"/>
  <c r="CJ32" i="45"/>
  <c r="CJ33" i="45"/>
  <c r="CJ34" i="45"/>
  <c r="CJ35" i="45"/>
  <c r="CJ36" i="45"/>
  <c r="CJ37" i="45"/>
  <c r="CJ38" i="45"/>
  <c r="CJ39" i="45"/>
  <c r="CJ40" i="45"/>
  <c r="CJ41" i="45"/>
  <c r="CJ42" i="45"/>
  <c r="CJ43" i="45"/>
  <c r="CJ44" i="45"/>
  <c r="CJ45" i="45"/>
  <c r="CJ46" i="45"/>
  <c r="CJ47" i="45"/>
  <c r="CJ48" i="45"/>
  <c r="CJ49" i="45"/>
  <c r="CJ50" i="45"/>
  <c r="CJ51" i="45"/>
  <c r="CJ52" i="45"/>
  <c r="CJ53" i="45"/>
  <c r="CJ54" i="45"/>
  <c r="CZ97" i="45"/>
  <c r="CK3" i="45"/>
  <c r="CK4" i="45"/>
  <c r="CK5" i="45"/>
  <c r="CK6" i="45"/>
  <c r="CK7" i="45"/>
  <c r="CK8" i="45"/>
  <c r="CK9" i="45"/>
  <c r="CK10" i="45"/>
  <c r="CK11" i="45"/>
  <c r="CK12" i="45"/>
  <c r="CK13" i="45"/>
  <c r="CK14" i="45"/>
  <c r="CK15" i="45"/>
  <c r="CK16" i="45"/>
  <c r="CK17" i="45"/>
  <c r="CK18" i="45"/>
  <c r="CK19" i="45"/>
  <c r="CK20" i="45"/>
  <c r="CK21" i="45"/>
  <c r="CK22" i="45"/>
  <c r="CK23" i="45"/>
  <c r="CK24" i="45"/>
  <c r="CK25" i="45"/>
  <c r="CK26" i="45"/>
  <c r="CK27" i="45"/>
  <c r="CK28" i="45"/>
  <c r="CK29" i="45"/>
  <c r="CK30" i="45"/>
  <c r="CK31" i="45"/>
  <c r="CK32" i="45"/>
  <c r="CK33" i="45"/>
  <c r="CK34" i="45"/>
  <c r="CK35" i="45"/>
  <c r="CK36" i="45"/>
  <c r="CK37" i="45"/>
  <c r="CK38" i="45"/>
  <c r="CK39" i="45"/>
  <c r="CK40" i="45"/>
  <c r="CK41" i="45"/>
  <c r="CK42" i="45"/>
  <c r="CK43" i="45"/>
  <c r="CK44" i="45"/>
  <c r="CK45" i="45"/>
  <c r="CK46" i="45"/>
  <c r="CK47" i="45"/>
  <c r="CK48" i="45"/>
  <c r="CK49" i="45"/>
  <c r="CK50" i="45"/>
  <c r="CK51" i="45"/>
  <c r="CK52" i="45"/>
  <c r="CK53" i="45"/>
  <c r="CK54" i="45"/>
  <c r="CZ98" i="45"/>
  <c r="CL3" i="45"/>
  <c r="CL4" i="45"/>
  <c r="CL5" i="45"/>
  <c r="CL6" i="45"/>
  <c r="CL7" i="45"/>
  <c r="CL8" i="45"/>
  <c r="CL9" i="45"/>
  <c r="CL10" i="45"/>
  <c r="CL11" i="45"/>
  <c r="CL12" i="45"/>
  <c r="CL13" i="45"/>
  <c r="CL14" i="45"/>
  <c r="CL15" i="45"/>
  <c r="CL16" i="45"/>
  <c r="CL17" i="45"/>
  <c r="CL18" i="45"/>
  <c r="CL19" i="45"/>
  <c r="CL20" i="45"/>
  <c r="CL21" i="45"/>
  <c r="CL22" i="45"/>
  <c r="CL23" i="45"/>
  <c r="CL24" i="45"/>
  <c r="CL25" i="45"/>
  <c r="CL26" i="45"/>
  <c r="CL27" i="45"/>
  <c r="CL28" i="45"/>
  <c r="CL29" i="45"/>
  <c r="CL30" i="45"/>
  <c r="CL31" i="45"/>
  <c r="CL32" i="45"/>
  <c r="CL33" i="45"/>
  <c r="CL34" i="45"/>
  <c r="CL35" i="45"/>
  <c r="CL36" i="45"/>
  <c r="CL37" i="45"/>
  <c r="CL38" i="45"/>
  <c r="CL39" i="45"/>
  <c r="CL40" i="45"/>
  <c r="CL41" i="45"/>
  <c r="CL42" i="45"/>
  <c r="CL43" i="45"/>
  <c r="CL44" i="45"/>
  <c r="CL45" i="45"/>
  <c r="CL46" i="45"/>
  <c r="CL47" i="45"/>
  <c r="CL48" i="45"/>
  <c r="CL49" i="45"/>
  <c r="CL50" i="45"/>
  <c r="CL51" i="45"/>
  <c r="CL52" i="45"/>
  <c r="CL53" i="45"/>
  <c r="CL54" i="45"/>
  <c r="CZ99" i="45"/>
  <c r="CM3" i="45"/>
  <c r="CM4" i="45"/>
  <c r="CM5" i="45"/>
  <c r="CM6" i="45"/>
  <c r="CM7" i="45"/>
  <c r="CM8" i="45"/>
  <c r="CM9" i="45"/>
  <c r="CM10" i="45"/>
  <c r="CM11" i="45"/>
  <c r="CM12" i="45"/>
  <c r="CM13" i="45"/>
  <c r="CM14" i="45"/>
  <c r="CM15" i="45"/>
  <c r="CM16" i="45"/>
  <c r="CM17" i="45"/>
  <c r="CM18" i="45"/>
  <c r="CM19" i="45"/>
  <c r="CM20" i="45"/>
  <c r="CM21" i="45"/>
  <c r="CM22" i="45"/>
  <c r="CM23" i="45"/>
  <c r="CM24" i="45"/>
  <c r="CM25" i="45"/>
  <c r="CM26" i="45"/>
  <c r="CM27" i="45"/>
  <c r="CM28" i="45"/>
  <c r="CM29" i="45"/>
  <c r="CM30" i="45"/>
  <c r="CM31" i="45"/>
  <c r="CM32" i="45"/>
  <c r="CM33" i="45"/>
  <c r="CM34" i="45"/>
  <c r="CM35" i="45"/>
  <c r="CM36" i="45"/>
  <c r="CM37" i="45"/>
  <c r="CM38" i="45"/>
  <c r="CM39" i="45"/>
  <c r="CM40" i="45"/>
  <c r="CM41" i="45"/>
  <c r="CM42" i="45"/>
  <c r="CM43" i="45"/>
  <c r="CM44" i="45"/>
  <c r="CM45" i="45"/>
  <c r="CM46" i="45"/>
  <c r="CM47" i="45"/>
  <c r="CM48" i="45"/>
  <c r="CM49" i="45"/>
  <c r="CM50" i="45"/>
  <c r="CM51" i="45"/>
  <c r="CM52" i="45"/>
  <c r="CM53" i="45"/>
  <c r="CM54" i="45"/>
  <c r="CZ100" i="45"/>
  <c r="CN3" i="45"/>
  <c r="CN4" i="45"/>
  <c r="CN5" i="45"/>
  <c r="CN6" i="45"/>
  <c r="CN7" i="45"/>
  <c r="CN8" i="45"/>
  <c r="CN9" i="45"/>
  <c r="CN10" i="45"/>
  <c r="CN11" i="45"/>
  <c r="CN12" i="45"/>
  <c r="CN13" i="45"/>
  <c r="CN14" i="45"/>
  <c r="CN15" i="45"/>
  <c r="CN16" i="45"/>
  <c r="CN17" i="45"/>
  <c r="CN18" i="45"/>
  <c r="CN19" i="45"/>
  <c r="CN20" i="45"/>
  <c r="CN21" i="45"/>
  <c r="CN22" i="45"/>
  <c r="CN23" i="45"/>
  <c r="CN24" i="45"/>
  <c r="CN25" i="45"/>
  <c r="CN26" i="45"/>
  <c r="CN27" i="45"/>
  <c r="CN28" i="45"/>
  <c r="CN29" i="45"/>
  <c r="CN30" i="45"/>
  <c r="CN31" i="45"/>
  <c r="CN32" i="45"/>
  <c r="CN33" i="45"/>
  <c r="CN34" i="45"/>
  <c r="CN35" i="45"/>
  <c r="CN36" i="45"/>
  <c r="CN37" i="45"/>
  <c r="CN38" i="45"/>
  <c r="CN39" i="45"/>
  <c r="CN40" i="45"/>
  <c r="CN41" i="45"/>
  <c r="CN42" i="45"/>
  <c r="CN43" i="45"/>
  <c r="CN44" i="45"/>
  <c r="CN45" i="45"/>
  <c r="CN46" i="45"/>
  <c r="CN47" i="45"/>
  <c r="CN48" i="45"/>
  <c r="CN49" i="45"/>
  <c r="CN50" i="45"/>
  <c r="CN51" i="45"/>
  <c r="CN52" i="45"/>
  <c r="CN53" i="45"/>
  <c r="CN54" i="45"/>
  <c r="CZ101" i="45"/>
  <c r="CO3" i="45"/>
  <c r="CO4" i="45"/>
  <c r="CO5" i="45"/>
  <c r="CO6" i="45"/>
  <c r="CO7" i="45"/>
  <c r="CO8" i="45"/>
  <c r="CO9" i="45"/>
  <c r="CO10" i="45"/>
  <c r="CO11" i="45"/>
  <c r="CO12" i="45"/>
  <c r="CO13" i="45"/>
  <c r="CO14" i="45"/>
  <c r="CO15" i="45"/>
  <c r="CO16" i="45"/>
  <c r="CO17" i="45"/>
  <c r="CO18" i="45"/>
  <c r="CO19" i="45"/>
  <c r="CO20" i="45"/>
  <c r="CO21" i="45"/>
  <c r="CO22" i="45"/>
  <c r="CO23" i="45"/>
  <c r="CO24" i="45"/>
  <c r="CO25" i="45"/>
  <c r="CO26" i="45"/>
  <c r="CO27" i="45"/>
  <c r="CO28" i="45"/>
  <c r="CO29" i="45"/>
  <c r="CO30" i="45"/>
  <c r="CO31" i="45"/>
  <c r="CO32" i="45"/>
  <c r="CO33" i="45"/>
  <c r="CO34" i="45"/>
  <c r="CO35" i="45"/>
  <c r="CO36" i="45"/>
  <c r="CO37" i="45"/>
  <c r="CO38" i="45"/>
  <c r="CO39" i="45"/>
  <c r="CO40" i="45"/>
  <c r="CO41" i="45"/>
  <c r="CO42" i="45"/>
  <c r="CO43" i="45"/>
  <c r="CO44" i="45"/>
  <c r="CO45" i="45"/>
  <c r="CO46" i="45"/>
  <c r="CO47" i="45"/>
  <c r="CO48" i="45"/>
  <c r="CO49" i="45"/>
  <c r="CO50" i="45"/>
  <c r="CO51" i="45"/>
  <c r="CO52" i="45"/>
  <c r="CO53" i="45"/>
  <c r="CO54" i="45"/>
  <c r="CZ102" i="45"/>
  <c r="CP3" i="45"/>
  <c r="CP4" i="45"/>
  <c r="CP5" i="45"/>
  <c r="CP6" i="45"/>
  <c r="CP7" i="45"/>
  <c r="CP8" i="45"/>
  <c r="CP9" i="45"/>
  <c r="CP10" i="45"/>
  <c r="CP11" i="45"/>
  <c r="CP12" i="45"/>
  <c r="CP13" i="45"/>
  <c r="CP14" i="45"/>
  <c r="CP15" i="45"/>
  <c r="CP16" i="45"/>
  <c r="CP17" i="45"/>
  <c r="CP18" i="45"/>
  <c r="CP19" i="45"/>
  <c r="CP20" i="45"/>
  <c r="CP21" i="45"/>
  <c r="CP22" i="45"/>
  <c r="CP23" i="45"/>
  <c r="CP24" i="45"/>
  <c r="CP25" i="45"/>
  <c r="CP26" i="45"/>
  <c r="CP27" i="45"/>
  <c r="CP28" i="45"/>
  <c r="CP29" i="45"/>
  <c r="CP30" i="45"/>
  <c r="CP31" i="45"/>
  <c r="CP32" i="45"/>
  <c r="CP33" i="45"/>
  <c r="CP34" i="45"/>
  <c r="CP35" i="45"/>
  <c r="CP36" i="45"/>
  <c r="CP37" i="45"/>
  <c r="CP38" i="45"/>
  <c r="CP39" i="45"/>
  <c r="CP40" i="45"/>
  <c r="CP41" i="45"/>
  <c r="CP42" i="45"/>
  <c r="CP43" i="45"/>
  <c r="CP44" i="45"/>
  <c r="CP45" i="45"/>
  <c r="CP46" i="45"/>
  <c r="CP47" i="45"/>
  <c r="CP48" i="45"/>
  <c r="CP49" i="45"/>
  <c r="CP50" i="45"/>
  <c r="CP51" i="45"/>
  <c r="CP52" i="45"/>
  <c r="CP53" i="45"/>
  <c r="CP54" i="45"/>
  <c r="CZ103" i="45"/>
  <c r="CQ3" i="45"/>
  <c r="CQ4" i="45"/>
  <c r="CQ5" i="45"/>
  <c r="CQ6" i="45"/>
  <c r="CQ7" i="45"/>
  <c r="CQ8" i="45"/>
  <c r="CQ9" i="45"/>
  <c r="CQ10" i="45"/>
  <c r="CQ11" i="45"/>
  <c r="CQ12" i="45"/>
  <c r="CQ13" i="45"/>
  <c r="CQ14" i="45"/>
  <c r="CQ15" i="45"/>
  <c r="CQ16" i="45"/>
  <c r="CQ17" i="45"/>
  <c r="CQ18" i="45"/>
  <c r="CQ19" i="45"/>
  <c r="CQ20" i="45"/>
  <c r="CQ21" i="45"/>
  <c r="CQ22" i="45"/>
  <c r="CQ23" i="45"/>
  <c r="CQ24" i="45"/>
  <c r="CQ25" i="45"/>
  <c r="CQ26" i="45"/>
  <c r="CQ27" i="45"/>
  <c r="CQ28" i="45"/>
  <c r="CQ29" i="45"/>
  <c r="CQ30" i="45"/>
  <c r="CQ31" i="45"/>
  <c r="CQ32" i="45"/>
  <c r="CQ33" i="45"/>
  <c r="CQ34" i="45"/>
  <c r="CQ35" i="45"/>
  <c r="CQ36" i="45"/>
  <c r="CQ37" i="45"/>
  <c r="CQ38" i="45"/>
  <c r="CQ39" i="45"/>
  <c r="CQ40" i="45"/>
  <c r="CQ41" i="45"/>
  <c r="CQ42" i="45"/>
  <c r="CQ43" i="45"/>
  <c r="CQ44" i="45"/>
  <c r="CQ45" i="45"/>
  <c r="CQ46" i="45"/>
  <c r="CQ47" i="45"/>
  <c r="CQ48" i="45"/>
  <c r="CQ49" i="45"/>
  <c r="CQ50" i="45"/>
  <c r="CQ51" i="45"/>
  <c r="CQ52" i="45"/>
  <c r="CQ53" i="45"/>
  <c r="CQ54" i="45"/>
  <c r="CZ104" i="45"/>
  <c r="CR3" i="45"/>
  <c r="CR4" i="45"/>
  <c r="CR5" i="45"/>
  <c r="CR6" i="45"/>
  <c r="CR7" i="45"/>
  <c r="CR8" i="45"/>
  <c r="CR9" i="45"/>
  <c r="CR10" i="45"/>
  <c r="CR11" i="45"/>
  <c r="CR12" i="45"/>
  <c r="CR13" i="45"/>
  <c r="CR14" i="45"/>
  <c r="CR15" i="45"/>
  <c r="CR16" i="45"/>
  <c r="CR17" i="45"/>
  <c r="CR18" i="45"/>
  <c r="CR19" i="45"/>
  <c r="CR20" i="45"/>
  <c r="CR21" i="45"/>
  <c r="CR22" i="45"/>
  <c r="CR23" i="45"/>
  <c r="CR24" i="45"/>
  <c r="CR25" i="45"/>
  <c r="CR26" i="45"/>
  <c r="CR27" i="45"/>
  <c r="CR28" i="45"/>
  <c r="CR29" i="45"/>
  <c r="CR30" i="45"/>
  <c r="CR31" i="45"/>
  <c r="CR32" i="45"/>
  <c r="CR33" i="45"/>
  <c r="CR34" i="45"/>
  <c r="CR35" i="45"/>
  <c r="CR36" i="45"/>
  <c r="CR37" i="45"/>
  <c r="CR38" i="45"/>
  <c r="CR39" i="45"/>
  <c r="CR40" i="45"/>
  <c r="CR41" i="45"/>
  <c r="CR42" i="45"/>
  <c r="CR43" i="45"/>
  <c r="CR44" i="45"/>
  <c r="CR45" i="45"/>
  <c r="CR46" i="45"/>
  <c r="CR47" i="45"/>
  <c r="CR48" i="45"/>
  <c r="CR49" i="45"/>
  <c r="CR50" i="45"/>
  <c r="CR51" i="45"/>
  <c r="CR52" i="45"/>
  <c r="CR53" i="45"/>
  <c r="CR54" i="45"/>
  <c r="CZ105" i="45"/>
  <c r="CS3" i="45"/>
  <c r="CS4" i="45"/>
  <c r="CS5" i="45"/>
  <c r="CS6" i="45"/>
  <c r="CS7" i="45"/>
  <c r="CS8" i="45"/>
  <c r="CS9" i="45"/>
  <c r="CS10" i="45"/>
  <c r="CS11" i="45"/>
  <c r="CS12" i="45"/>
  <c r="CS13" i="45"/>
  <c r="CS14" i="45"/>
  <c r="CS15" i="45"/>
  <c r="CS16" i="45"/>
  <c r="CS17" i="45"/>
  <c r="CS18" i="45"/>
  <c r="CS19" i="45"/>
  <c r="CS20" i="45"/>
  <c r="CS21" i="45"/>
  <c r="CS22" i="45"/>
  <c r="CS23" i="45"/>
  <c r="CS24" i="45"/>
  <c r="CS25" i="45"/>
  <c r="CS26" i="45"/>
  <c r="CS27" i="45"/>
  <c r="CS28" i="45"/>
  <c r="CS29" i="45"/>
  <c r="CS30" i="45"/>
  <c r="CS31" i="45"/>
  <c r="CS32" i="45"/>
  <c r="CS33" i="45"/>
  <c r="CS34" i="45"/>
  <c r="CS35" i="45"/>
  <c r="CS36" i="45"/>
  <c r="CS37" i="45"/>
  <c r="CS38" i="45"/>
  <c r="CS39" i="45"/>
  <c r="CS40" i="45"/>
  <c r="CS41" i="45"/>
  <c r="CS42" i="45"/>
  <c r="CS43" i="45"/>
  <c r="CS44" i="45"/>
  <c r="CS45" i="45"/>
  <c r="CS46" i="45"/>
  <c r="CS47" i="45"/>
  <c r="CS48" i="45"/>
  <c r="CS49" i="45"/>
  <c r="CS50" i="45"/>
  <c r="CS51" i="45"/>
  <c r="CS52" i="45"/>
  <c r="CS53" i="45"/>
  <c r="CS54" i="45"/>
  <c r="CZ106" i="45"/>
  <c r="CT3" i="45"/>
  <c r="CT4" i="45"/>
  <c r="CT5" i="45"/>
  <c r="CT6" i="45"/>
  <c r="CT7" i="45"/>
  <c r="CT8" i="45"/>
  <c r="CT9" i="45"/>
  <c r="CT10" i="45"/>
  <c r="CT11" i="45"/>
  <c r="CT12" i="45"/>
  <c r="CT13" i="45"/>
  <c r="CT14" i="45"/>
  <c r="CT15" i="45"/>
  <c r="CT16" i="45"/>
  <c r="CT17" i="45"/>
  <c r="CT18" i="45"/>
  <c r="CT19" i="45"/>
  <c r="CT20" i="45"/>
  <c r="CT21" i="45"/>
  <c r="CT22" i="45"/>
  <c r="CT23" i="45"/>
  <c r="CT24" i="45"/>
  <c r="CT25" i="45"/>
  <c r="CT26" i="45"/>
  <c r="CT27" i="45"/>
  <c r="CT28" i="45"/>
  <c r="CT29" i="45"/>
  <c r="CT30" i="45"/>
  <c r="CT31" i="45"/>
  <c r="CT32" i="45"/>
  <c r="CT33" i="45"/>
  <c r="CT34" i="45"/>
  <c r="CT35" i="45"/>
  <c r="CT36" i="45"/>
  <c r="CT37" i="45"/>
  <c r="CT38" i="45"/>
  <c r="CT39" i="45"/>
  <c r="CT40" i="45"/>
  <c r="CT41" i="45"/>
  <c r="CT42" i="45"/>
  <c r="CT43" i="45"/>
  <c r="CT44" i="45"/>
  <c r="CT45" i="45"/>
  <c r="CT46" i="45"/>
  <c r="CT47" i="45"/>
  <c r="CT48" i="45"/>
  <c r="CT49" i="45"/>
  <c r="CT50" i="45"/>
  <c r="CT51" i="45"/>
  <c r="CT52" i="45"/>
  <c r="CT53" i="45"/>
  <c r="CT54" i="45"/>
  <c r="CZ107" i="45"/>
  <c r="CU3" i="45"/>
  <c r="CU4" i="45"/>
  <c r="CU5" i="45"/>
  <c r="CU6" i="45"/>
  <c r="CU7" i="45"/>
  <c r="CU8" i="45"/>
  <c r="CU9" i="45"/>
  <c r="CU10" i="45"/>
  <c r="CU11" i="45"/>
  <c r="CU12" i="45"/>
  <c r="CU13" i="45"/>
  <c r="CU14" i="45"/>
  <c r="CU15" i="45"/>
  <c r="CU16" i="45"/>
  <c r="CU17" i="45"/>
  <c r="CU18" i="45"/>
  <c r="CU19" i="45"/>
  <c r="CU20" i="45"/>
  <c r="CU21" i="45"/>
  <c r="CU22" i="45"/>
  <c r="CU23" i="45"/>
  <c r="CU24" i="45"/>
  <c r="CU25" i="45"/>
  <c r="CU26" i="45"/>
  <c r="CU27" i="45"/>
  <c r="CU28" i="45"/>
  <c r="CU29" i="45"/>
  <c r="CU30" i="45"/>
  <c r="CU31" i="45"/>
  <c r="CU32" i="45"/>
  <c r="CU33" i="45"/>
  <c r="CU34" i="45"/>
  <c r="CU35" i="45"/>
  <c r="CU36" i="45"/>
  <c r="CU37" i="45"/>
  <c r="CU38" i="45"/>
  <c r="CU39" i="45"/>
  <c r="CU40" i="45"/>
  <c r="CU41" i="45"/>
  <c r="CU42" i="45"/>
  <c r="CU43" i="45"/>
  <c r="CU44" i="45"/>
  <c r="CU45" i="45"/>
  <c r="CU46" i="45"/>
  <c r="CU47" i="45"/>
  <c r="CU48" i="45"/>
  <c r="CU49" i="45"/>
  <c r="CU50" i="45"/>
  <c r="CU51" i="45"/>
  <c r="CU52" i="45"/>
  <c r="CU53" i="45"/>
  <c r="CU54" i="45"/>
  <c r="CZ108" i="45"/>
  <c r="CV3" i="45"/>
  <c r="CV4" i="45"/>
  <c r="CV5" i="45"/>
  <c r="CV6" i="45"/>
  <c r="CV7" i="45"/>
  <c r="CV8" i="45"/>
  <c r="CV9" i="45"/>
  <c r="CV10" i="45"/>
  <c r="CV11" i="45"/>
  <c r="CV12" i="45"/>
  <c r="CV13" i="45"/>
  <c r="CV14" i="45"/>
  <c r="CV15" i="45"/>
  <c r="CV16" i="45"/>
  <c r="CV17" i="45"/>
  <c r="CV18" i="45"/>
  <c r="CV19" i="45"/>
  <c r="CV20" i="45"/>
  <c r="CV21" i="45"/>
  <c r="CV22" i="45"/>
  <c r="CV23" i="45"/>
  <c r="CV24" i="45"/>
  <c r="CV25" i="45"/>
  <c r="CV26" i="45"/>
  <c r="CV27" i="45"/>
  <c r="CV28" i="45"/>
  <c r="CV29" i="45"/>
  <c r="CV30" i="45"/>
  <c r="CV31" i="45"/>
  <c r="CV32" i="45"/>
  <c r="CV33" i="45"/>
  <c r="CV34" i="45"/>
  <c r="CV35" i="45"/>
  <c r="CV36" i="45"/>
  <c r="CV37" i="45"/>
  <c r="CV38" i="45"/>
  <c r="CV39" i="45"/>
  <c r="CV40" i="45"/>
  <c r="CV41" i="45"/>
  <c r="CV42" i="45"/>
  <c r="CV43" i="45"/>
  <c r="CV44" i="45"/>
  <c r="CV45" i="45"/>
  <c r="CV46" i="45"/>
  <c r="CV47" i="45"/>
  <c r="CV48" i="45"/>
  <c r="CV49" i="45"/>
  <c r="CV50" i="45"/>
  <c r="CV51" i="45"/>
  <c r="CV52" i="45"/>
  <c r="CV53" i="45"/>
  <c r="CV54" i="45"/>
  <c r="CZ109" i="45"/>
  <c r="C114" i="45"/>
  <c r="D114" i="45"/>
  <c r="BB60" i="45" a="1"/>
  <c r="BB60" i="45"/>
  <c r="BC60" i="45"/>
  <c r="BD60" i="45"/>
  <c r="BE60" i="45"/>
  <c r="BF60" i="45"/>
  <c r="BG60" i="45"/>
  <c r="BH60" i="45"/>
  <c r="BI60" i="45"/>
  <c r="BJ60" i="45"/>
  <c r="BK60" i="45"/>
  <c r="BL60" i="45"/>
  <c r="BM60" i="45"/>
  <c r="BN60" i="45"/>
  <c r="BO60" i="45"/>
  <c r="BP60" i="45"/>
  <c r="BQ60" i="45"/>
  <c r="BR60" i="45"/>
  <c r="BS60" i="45"/>
  <c r="BT60" i="45"/>
  <c r="BU60" i="45"/>
  <c r="BV60" i="45"/>
  <c r="BW60" i="45"/>
  <c r="BX60" i="45"/>
  <c r="BY60" i="45"/>
  <c r="BZ60" i="45"/>
  <c r="CA60" i="45"/>
  <c r="CB60" i="45"/>
  <c r="CC60" i="45"/>
  <c r="CD60" i="45"/>
  <c r="CE60" i="45"/>
  <c r="CF60" i="45"/>
  <c r="CG60" i="45"/>
  <c r="CH60" i="45"/>
  <c r="CI60" i="45"/>
  <c r="CJ60" i="45"/>
  <c r="CK60" i="45"/>
  <c r="CL60" i="45"/>
  <c r="CM60" i="45"/>
  <c r="CN60" i="45"/>
  <c r="CO60" i="45"/>
  <c r="CP60" i="45"/>
  <c r="CQ60" i="45"/>
  <c r="CR60" i="45"/>
  <c r="CS60" i="45"/>
  <c r="CT60" i="45"/>
  <c r="CU60" i="45"/>
  <c r="CV60" i="45"/>
  <c r="CW60" i="45"/>
  <c r="CX60" i="45"/>
  <c r="CY60" i="45"/>
  <c r="BB61" i="45"/>
  <c r="BC61" i="45"/>
  <c r="BD61" i="45"/>
  <c r="BE61" i="45"/>
  <c r="BF61" i="45"/>
  <c r="BG61" i="45"/>
  <c r="BH61" i="45"/>
  <c r="BI61" i="45"/>
  <c r="BJ61" i="45"/>
  <c r="BK61" i="45"/>
  <c r="BL61" i="45"/>
  <c r="BM61" i="45"/>
  <c r="BN61" i="45"/>
  <c r="BO61" i="45"/>
  <c r="BP61" i="45"/>
  <c r="BQ61" i="45"/>
  <c r="BR61" i="45"/>
  <c r="BS61" i="45"/>
  <c r="BT61" i="45"/>
  <c r="BU61" i="45"/>
  <c r="BV61" i="45"/>
  <c r="BW61" i="45"/>
  <c r="BX61" i="45"/>
  <c r="BY61" i="45"/>
  <c r="BZ61" i="45"/>
  <c r="CA61" i="45"/>
  <c r="CB61" i="45"/>
  <c r="CC61" i="45"/>
  <c r="CD61" i="45"/>
  <c r="CE61" i="45"/>
  <c r="CF61" i="45"/>
  <c r="CG61" i="45"/>
  <c r="CH61" i="45"/>
  <c r="CI61" i="45"/>
  <c r="CJ61" i="45"/>
  <c r="CK61" i="45"/>
  <c r="CL61" i="45"/>
  <c r="CM61" i="45"/>
  <c r="CN61" i="45"/>
  <c r="CO61" i="45"/>
  <c r="CP61" i="45"/>
  <c r="CQ61" i="45"/>
  <c r="CR61" i="45"/>
  <c r="CS61" i="45"/>
  <c r="CT61" i="45"/>
  <c r="CU61" i="45"/>
  <c r="CV61" i="45"/>
  <c r="CW61" i="45"/>
  <c r="CX61" i="45"/>
  <c r="CY61" i="45"/>
  <c r="BB62" i="45"/>
  <c r="BC62" i="45"/>
  <c r="BD62" i="45"/>
  <c r="BE62" i="45"/>
  <c r="BF62" i="45"/>
  <c r="BG62" i="45"/>
  <c r="BH62" i="45"/>
  <c r="BI62" i="45"/>
  <c r="BJ62" i="45"/>
  <c r="BK62" i="45"/>
  <c r="BL62" i="45"/>
  <c r="BM62" i="45"/>
  <c r="BN62" i="45"/>
  <c r="BO62" i="45"/>
  <c r="BP62" i="45"/>
  <c r="BQ62" i="45"/>
  <c r="BR62" i="45"/>
  <c r="BS62" i="45"/>
  <c r="BT62" i="45"/>
  <c r="BU62" i="45"/>
  <c r="BV62" i="45"/>
  <c r="BW62" i="45"/>
  <c r="BX62" i="45"/>
  <c r="BY62" i="45"/>
  <c r="BZ62" i="45"/>
  <c r="CA62" i="45"/>
  <c r="CB62" i="45"/>
  <c r="CC62" i="45"/>
  <c r="CD62" i="45"/>
  <c r="CE62" i="45"/>
  <c r="CF62" i="45"/>
  <c r="CG62" i="45"/>
  <c r="CH62" i="45"/>
  <c r="CI62" i="45"/>
  <c r="CJ62" i="45"/>
  <c r="CK62" i="45"/>
  <c r="CL62" i="45"/>
  <c r="CM62" i="45"/>
  <c r="CN62" i="45"/>
  <c r="CO62" i="45"/>
  <c r="CP62" i="45"/>
  <c r="CQ62" i="45"/>
  <c r="CR62" i="45"/>
  <c r="CS62" i="45"/>
  <c r="CT62" i="45"/>
  <c r="CU62" i="45"/>
  <c r="CV62" i="45"/>
  <c r="CW62" i="45"/>
  <c r="CX62" i="45"/>
  <c r="CY62" i="45"/>
  <c r="BB63" i="45"/>
  <c r="BC63" i="45"/>
  <c r="BD63" i="45"/>
  <c r="BE63" i="45"/>
  <c r="BF63" i="45"/>
  <c r="BG63" i="45"/>
  <c r="BH63" i="45"/>
  <c r="BI63" i="45"/>
  <c r="BJ63" i="45"/>
  <c r="BK63" i="45"/>
  <c r="BL63" i="45"/>
  <c r="BM63" i="45"/>
  <c r="BN63" i="45"/>
  <c r="BO63" i="45"/>
  <c r="BP63" i="45"/>
  <c r="BQ63" i="45"/>
  <c r="BR63" i="45"/>
  <c r="BS63" i="45"/>
  <c r="BT63" i="45"/>
  <c r="BU63" i="45"/>
  <c r="BV63" i="45"/>
  <c r="BW63" i="45"/>
  <c r="BX63" i="45"/>
  <c r="BY63" i="45"/>
  <c r="BZ63" i="45"/>
  <c r="CA63" i="45"/>
  <c r="CB63" i="45"/>
  <c r="CC63" i="45"/>
  <c r="CD63" i="45"/>
  <c r="CE63" i="45"/>
  <c r="CF63" i="45"/>
  <c r="CG63" i="45"/>
  <c r="CH63" i="45"/>
  <c r="CI63" i="45"/>
  <c r="CJ63" i="45"/>
  <c r="CK63" i="45"/>
  <c r="CL63" i="45"/>
  <c r="CM63" i="45"/>
  <c r="CN63" i="45"/>
  <c r="CO63" i="45"/>
  <c r="CP63" i="45"/>
  <c r="CQ63" i="45"/>
  <c r="CR63" i="45"/>
  <c r="CS63" i="45"/>
  <c r="CT63" i="45"/>
  <c r="CU63" i="45"/>
  <c r="CV63" i="45"/>
  <c r="CW63" i="45"/>
  <c r="CX63" i="45"/>
  <c r="CY63" i="45"/>
  <c r="BB64" i="45"/>
  <c r="BC64" i="45"/>
  <c r="BD64" i="45"/>
  <c r="BE64" i="45"/>
  <c r="BF64" i="45"/>
  <c r="BG64" i="45"/>
  <c r="BH64" i="45"/>
  <c r="BI64" i="45"/>
  <c r="BJ64" i="45"/>
  <c r="BK64" i="45"/>
  <c r="BL64" i="45"/>
  <c r="BM64" i="45"/>
  <c r="BN64" i="45"/>
  <c r="BO64" i="45"/>
  <c r="BP64" i="45"/>
  <c r="BQ64" i="45"/>
  <c r="BR64" i="45"/>
  <c r="BS64" i="45"/>
  <c r="BT64" i="45"/>
  <c r="BU64" i="45"/>
  <c r="BV64" i="45"/>
  <c r="BW64" i="45"/>
  <c r="BX64" i="45"/>
  <c r="BY64" i="45"/>
  <c r="BZ64" i="45"/>
  <c r="CA64" i="45"/>
  <c r="CB64" i="45"/>
  <c r="CC64" i="45"/>
  <c r="CD64" i="45"/>
  <c r="CE64" i="45"/>
  <c r="CF64" i="45"/>
  <c r="CG64" i="45"/>
  <c r="CH64" i="45"/>
  <c r="CI64" i="45"/>
  <c r="CJ64" i="45"/>
  <c r="CK64" i="45"/>
  <c r="CL64" i="45"/>
  <c r="CM64" i="45"/>
  <c r="CN64" i="45"/>
  <c r="CO64" i="45"/>
  <c r="CP64" i="45"/>
  <c r="CQ64" i="45"/>
  <c r="CR64" i="45"/>
  <c r="CS64" i="45"/>
  <c r="CT64" i="45"/>
  <c r="CU64" i="45"/>
  <c r="CV64" i="45"/>
  <c r="CW64" i="45"/>
  <c r="CX64" i="45"/>
  <c r="CY64" i="45"/>
  <c r="BB65" i="45"/>
  <c r="BC65" i="45"/>
  <c r="BD65" i="45"/>
  <c r="BE65" i="45"/>
  <c r="BF65" i="45"/>
  <c r="BG65" i="45"/>
  <c r="BH65" i="45"/>
  <c r="BI65" i="45"/>
  <c r="BJ65" i="45"/>
  <c r="BK65" i="45"/>
  <c r="BL65" i="45"/>
  <c r="BM65" i="45"/>
  <c r="BN65" i="45"/>
  <c r="BO65" i="45"/>
  <c r="BP65" i="45"/>
  <c r="BQ65" i="45"/>
  <c r="BR65" i="45"/>
  <c r="BS65" i="45"/>
  <c r="BT65" i="45"/>
  <c r="BU65" i="45"/>
  <c r="BV65" i="45"/>
  <c r="BW65" i="45"/>
  <c r="BX65" i="45"/>
  <c r="BY65" i="45"/>
  <c r="BZ65" i="45"/>
  <c r="CA65" i="45"/>
  <c r="CB65" i="45"/>
  <c r="CC65" i="45"/>
  <c r="CD65" i="45"/>
  <c r="CE65" i="45"/>
  <c r="CF65" i="45"/>
  <c r="CG65" i="45"/>
  <c r="CH65" i="45"/>
  <c r="CI65" i="45"/>
  <c r="CJ65" i="45"/>
  <c r="CK65" i="45"/>
  <c r="CL65" i="45"/>
  <c r="CM65" i="45"/>
  <c r="CN65" i="45"/>
  <c r="CO65" i="45"/>
  <c r="CP65" i="45"/>
  <c r="CQ65" i="45"/>
  <c r="CR65" i="45"/>
  <c r="CS65" i="45"/>
  <c r="CT65" i="45"/>
  <c r="CU65" i="45"/>
  <c r="CV65" i="45"/>
  <c r="CW65" i="45"/>
  <c r="CX65" i="45"/>
  <c r="CY65" i="45"/>
  <c r="BB66" i="45"/>
  <c r="BC66" i="45"/>
  <c r="BD66" i="45"/>
  <c r="BE66" i="45"/>
  <c r="BF66" i="45"/>
  <c r="BG66" i="45"/>
  <c r="BH66" i="45"/>
  <c r="BI66" i="45"/>
  <c r="BJ66" i="45"/>
  <c r="BK66" i="45"/>
  <c r="BL66" i="45"/>
  <c r="BM66" i="45"/>
  <c r="BN66" i="45"/>
  <c r="BO66" i="45"/>
  <c r="BP66" i="45"/>
  <c r="BQ66" i="45"/>
  <c r="BR66" i="45"/>
  <c r="BS66" i="45"/>
  <c r="BT66" i="45"/>
  <c r="BU66" i="45"/>
  <c r="BV66" i="45"/>
  <c r="BW66" i="45"/>
  <c r="BX66" i="45"/>
  <c r="BY66" i="45"/>
  <c r="BZ66" i="45"/>
  <c r="CA66" i="45"/>
  <c r="CB66" i="45"/>
  <c r="CC66" i="45"/>
  <c r="CD66" i="45"/>
  <c r="CE66" i="45"/>
  <c r="CF66" i="45"/>
  <c r="CG66" i="45"/>
  <c r="CH66" i="45"/>
  <c r="CI66" i="45"/>
  <c r="CJ66" i="45"/>
  <c r="CK66" i="45"/>
  <c r="CL66" i="45"/>
  <c r="CM66" i="45"/>
  <c r="CN66" i="45"/>
  <c r="CO66" i="45"/>
  <c r="CP66" i="45"/>
  <c r="CQ66" i="45"/>
  <c r="CR66" i="45"/>
  <c r="CS66" i="45"/>
  <c r="CT66" i="45"/>
  <c r="CU66" i="45"/>
  <c r="CV66" i="45"/>
  <c r="CW66" i="45"/>
  <c r="CX66" i="45"/>
  <c r="CY66" i="45"/>
  <c r="BB67" i="45"/>
  <c r="BC67" i="45"/>
  <c r="BD67" i="45"/>
  <c r="BE67" i="45"/>
  <c r="BF67" i="45"/>
  <c r="BG67" i="45"/>
  <c r="BH67" i="45"/>
  <c r="BI67" i="45"/>
  <c r="BJ67" i="45"/>
  <c r="BK67" i="45"/>
  <c r="BL67" i="45"/>
  <c r="BM67" i="45"/>
  <c r="BN67" i="45"/>
  <c r="BO67" i="45"/>
  <c r="BP67" i="45"/>
  <c r="BQ67" i="45"/>
  <c r="BR67" i="45"/>
  <c r="BS67" i="45"/>
  <c r="BT67" i="45"/>
  <c r="BU67" i="45"/>
  <c r="BV67" i="45"/>
  <c r="BW67" i="45"/>
  <c r="BX67" i="45"/>
  <c r="BY67" i="45"/>
  <c r="BZ67" i="45"/>
  <c r="CA67" i="45"/>
  <c r="CB67" i="45"/>
  <c r="CC67" i="45"/>
  <c r="CD67" i="45"/>
  <c r="CE67" i="45"/>
  <c r="CF67" i="45"/>
  <c r="CG67" i="45"/>
  <c r="CH67" i="45"/>
  <c r="CI67" i="45"/>
  <c r="CJ67" i="45"/>
  <c r="CK67" i="45"/>
  <c r="CL67" i="45"/>
  <c r="CM67" i="45"/>
  <c r="CN67" i="45"/>
  <c r="CO67" i="45"/>
  <c r="CP67" i="45"/>
  <c r="CQ67" i="45"/>
  <c r="CR67" i="45"/>
  <c r="CS67" i="45"/>
  <c r="CT67" i="45"/>
  <c r="CU67" i="45"/>
  <c r="CV67" i="45"/>
  <c r="CW67" i="45"/>
  <c r="CX67" i="45"/>
  <c r="CY67" i="45"/>
  <c r="BB68" i="45"/>
  <c r="BC68" i="45"/>
  <c r="BD68" i="45"/>
  <c r="BE68" i="45"/>
  <c r="BF68" i="45"/>
  <c r="BG68" i="45"/>
  <c r="BH68" i="45"/>
  <c r="BI68" i="45"/>
  <c r="BJ68" i="45"/>
  <c r="BK68" i="45"/>
  <c r="BL68" i="45"/>
  <c r="BM68" i="45"/>
  <c r="BN68" i="45"/>
  <c r="BO68" i="45"/>
  <c r="BP68" i="45"/>
  <c r="BQ68" i="45"/>
  <c r="BR68" i="45"/>
  <c r="BS68" i="45"/>
  <c r="BT68" i="45"/>
  <c r="BU68" i="45"/>
  <c r="BV68" i="45"/>
  <c r="BW68" i="45"/>
  <c r="BX68" i="45"/>
  <c r="BY68" i="45"/>
  <c r="BZ68" i="45"/>
  <c r="CA68" i="45"/>
  <c r="CB68" i="45"/>
  <c r="CC68" i="45"/>
  <c r="CD68" i="45"/>
  <c r="CE68" i="45"/>
  <c r="CF68" i="45"/>
  <c r="CG68" i="45"/>
  <c r="CH68" i="45"/>
  <c r="CI68" i="45"/>
  <c r="CJ68" i="45"/>
  <c r="CK68" i="45"/>
  <c r="CL68" i="45"/>
  <c r="CM68" i="45"/>
  <c r="CN68" i="45"/>
  <c r="CO68" i="45"/>
  <c r="CP68" i="45"/>
  <c r="CQ68" i="45"/>
  <c r="CR68" i="45"/>
  <c r="CS68" i="45"/>
  <c r="CT68" i="45"/>
  <c r="CU68" i="45"/>
  <c r="CV68" i="45"/>
  <c r="CW68" i="45"/>
  <c r="CX68" i="45"/>
  <c r="CY68" i="45"/>
  <c r="BB69" i="45"/>
  <c r="BC69" i="45"/>
  <c r="BD69" i="45"/>
  <c r="BE69" i="45"/>
  <c r="BF69" i="45"/>
  <c r="BG69" i="45"/>
  <c r="BH69" i="45"/>
  <c r="BI69" i="45"/>
  <c r="BJ69" i="45"/>
  <c r="BK69" i="45"/>
  <c r="BL69" i="45"/>
  <c r="BM69" i="45"/>
  <c r="BN69" i="45"/>
  <c r="BO69" i="45"/>
  <c r="BP69" i="45"/>
  <c r="BQ69" i="45"/>
  <c r="BR69" i="45"/>
  <c r="BS69" i="45"/>
  <c r="BT69" i="45"/>
  <c r="BU69" i="45"/>
  <c r="BV69" i="45"/>
  <c r="BW69" i="45"/>
  <c r="BX69" i="45"/>
  <c r="BY69" i="45"/>
  <c r="BZ69" i="45"/>
  <c r="CA69" i="45"/>
  <c r="CB69" i="45"/>
  <c r="CC69" i="45"/>
  <c r="CD69" i="45"/>
  <c r="CE69" i="45"/>
  <c r="CF69" i="45"/>
  <c r="CG69" i="45"/>
  <c r="CH69" i="45"/>
  <c r="CI69" i="45"/>
  <c r="CJ69" i="45"/>
  <c r="CK69" i="45"/>
  <c r="CL69" i="45"/>
  <c r="CM69" i="45"/>
  <c r="CN69" i="45"/>
  <c r="CO69" i="45"/>
  <c r="CP69" i="45"/>
  <c r="CQ69" i="45"/>
  <c r="CR69" i="45"/>
  <c r="CS69" i="45"/>
  <c r="CT69" i="45"/>
  <c r="CU69" i="45"/>
  <c r="CV69" i="45"/>
  <c r="CW69" i="45"/>
  <c r="CX69" i="45"/>
  <c r="CY69" i="45"/>
  <c r="BB70" i="45"/>
  <c r="BC70" i="45"/>
  <c r="BD70" i="45"/>
  <c r="BE70" i="45"/>
  <c r="BF70" i="45"/>
  <c r="BG70" i="45"/>
  <c r="BH70" i="45"/>
  <c r="BI70" i="45"/>
  <c r="BJ70" i="45"/>
  <c r="BK70" i="45"/>
  <c r="BL70" i="45"/>
  <c r="BM70" i="45"/>
  <c r="BN70" i="45"/>
  <c r="BO70" i="45"/>
  <c r="BP70" i="45"/>
  <c r="BQ70" i="45"/>
  <c r="BR70" i="45"/>
  <c r="BS70" i="45"/>
  <c r="BT70" i="45"/>
  <c r="BU70" i="45"/>
  <c r="BV70" i="45"/>
  <c r="BW70" i="45"/>
  <c r="BX70" i="45"/>
  <c r="BY70" i="45"/>
  <c r="BZ70" i="45"/>
  <c r="CA70" i="45"/>
  <c r="CB70" i="45"/>
  <c r="CC70" i="45"/>
  <c r="CD70" i="45"/>
  <c r="CE70" i="45"/>
  <c r="CF70" i="45"/>
  <c r="CG70" i="45"/>
  <c r="CH70" i="45"/>
  <c r="CI70" i="45"/>
  <c r="CJ70" i="45"/>
  <c r="CK70" i="45"/>
  <c r="CL70" i="45"/>
  <c r="CM70" i="45"/>
  <c r="CN70" i="45"/>
  <c r="CO70" i="45"/>
  <c r="CP70" i="45"/>
  <c r="CQ70" i="45"/>
  <c r="CR70" i="45"/>
  <c r="CS70" i="45"/>
  <c r="CT70" i="45"/>
  <c r="CU70" i="45"/>
  <c r="CV70" i="45"/>
  <c r="CW70" i="45"/>
  <c r="CX70" i="45"/>
  <c r="CY70" i="45"/>
  <c r="BB71" i="45"/>
  <c r="BC71" i="45"/>
  <c r="BD71" i="45"/>
  <c r="BE71" i="45"/>
  <c r="BF71" i="45"/>
  <c r="BG71" i="45"/>
  <c r="BH71" i="45"/>
  <c r="BI71" i="45"/>
  <c r="BJ71" i="45"/>
  <c r="BK71" i="45"/>
  <c r="BL71" i="45"/>
  <c r="BM71" i="45"/>
  <c r="BN71" i="45"/>
  <c r="BO71" i="45"/>
  <c r="BP71" i="45"/>
  <c r="BQ71" i="45"/>
  <c r="BR71" i="45"/>
  <c r="BS71" i="45"/>
  <c r="BT71" i="45"/>
  <c r="BU71" i="45"/>
  <c r="BV71" i="45"/>
  <c r="BW71" i="45"/>
  <c r="BX71" i="45"/>
  <c r="BY71" i="45"/>
  <c r="BZ71" i="45"/>
  <c r="CA71" i="45"/>
  <c r="CB71" i="45"/>
  <c r="CC71" i="45"/>
  <c r="CD71" i="45"/>
  <c r="CE71" i="45"/>
  <c r="CF71" i="45"/>
  <c r="CG71" i="45"/>
  <c r="CH71" i="45"/>
  <c r="CI71" i="45"/>
  <c r="CJ71" i="45"/>
  <c r="CK71" i="45"/>
  <c r="CL71" i="45"/>
  <c r="CM71" i="45"/>
  <c r="CN71" i="45"/>
  <c r="CO71" i="45"/>
  <c r="CP71" i="45"/>
  <c r="CQ71" i="45"/>
  <c r="CR71" i="45"/>
  <c r="CS71" i="45"/>
  <c r="CT71" i="45"/>
  <c r="CU71" i="45"/>
  <c r="CV71" i="45"/>
  <c r="CW71" i="45"/>
  <c r="CX71" i="45"/>
  <c r="CY71" i="45"/>
  <c r="BB72" i="45"/>
  <c r="BC72" i="45"/>
  <c r="BD72" i="45"/>
  <c r="BE72" i="45"/>
  <c r="BF72" i="45"/>
  <c r="BG72" i="45"/>
  <c r="BH72" i="45"/>
  <c r="BI72" i="45"/>
  <c r="BJ72" i="45"/>
  <c r="BK72" i="45"/>
  <c r="BL72" i="45"/>
  <c r="BM72" i="45"/>
  <c r="BN72" i="45"/>
  <c r="BO72" i="45"/>
  <c r="BP72" i="45"/>
  <c r="BQ72" i="45"/>
  <c r="BR72" i="45"/>
  <c r="BS72" i="45"/>
  <c r="BT72" i="45"/>
  <c r="BU72" i="45"/>
  <c r="BV72" i="45"/>
  <c r="BW72" i="45"/>
  <c r="BX72" i="45"/>
  <c r="BY72" i="45"/>
  <c r="BZ72" i="45"/>
  <c r="CA72" i="45"/>
  <c r="CB72" i="45"/>
  <c r="CC72" i="45"/>
  <c r="CD72" i="45"/>
  <c r="CE72" i="45"/>
  <c r="CF72" i="45"/>
  <c r="CG72" i="45"/>
  <c r="CH72" i="45"/>
  <c r="CI72" i="45"/>
  <c r="CJ72" i="45"/>
  <c r="CK72" i="45"/>
  <c r="CL72" i="45"/>
  <c r="CM72" i="45"/>
  <c r="CN72" i="45"/>
  <c r="CO72" i="45"/>
  <c r="CP72" i="45"/>
  <c r="CQ72" i="45"/>
  <c r="CR72" i="45"/>
  <c r="CS72" i="45"/>
  <c r="CT72" i="45"/>
  <c r="CU72" i="45"/>
  <c r="CV72" i="45"/>
  <c r="CW72" i="45"/>
  <c r="CX72" i="45"/>
  <c r="CY72" i="45"/>
  <c r="BB73" i="45"/>
  <c r="BC73" i="45"/>
  <c r="BD73" i="45"/>
  <c r="BE73" i="45"/>
  <c r="BF73" i="45"/>
  <c r="BG73" i="45"/>
  <c r="BH73" i="45"/>
  <c r="BI73" i="45"/>
  <c r="BJ73" i="45"/>
  <c r="BK73" i="45"/>
  <c r="BL73" i="45"/>
  <c r="BM73" i="45"/>
  <c r="BN73" i="45"/>
  <c r="BO73" i="45"/>
  <c r="BP73" i="45"/>
  <c r="BQ73" i="45"/>
  <c r="BR73" i="45"/>
  <c r="BS73" i="45"/>
  <c r="BT73" i="45"/>
  <c r="BU73" i="45"/>
  <c r="BV73" i="45"/>
  <c r="BW73" i="45"/>
  <c r="BX73" i="45"/>
  <c r="BY73" i="45"/>
  <c r="BZ73" i="45"/>
  <c r="CA73" i="45"/>
  <c r="CB73" i="45"/>
  <c r="CC73" i="45"/>
  <c r="CD73" i="45"/>
  <c r="CE73" i="45"/>
  <c r="CF73" i="45"/>
  <c r="CG73" i="45"/>
  <c r="CH73" i="45"/>
  <c r="CI73" i="45"/>
  <c r="CJ73" i="45"/>
  <c r="CK73" i="45"/>
  <c r="CL73" i="45"/>
  <c r="CM73" i="45"/>
  <c r="CN73" i="45"/>
  <c r="CO73" i="45"/>
  <c r="CP73" i="45"/>
  <c r="CQ73" i="45"/>
  <c r="CR73" i="45"/>
  <c r="CS73" i="45"/>
  <c r="CT73" i="45"/>
  <c r="CU73" i="45"/>
  <c r="CV73" i="45"/>
  <c r="CW73" i="45"/>
  <c r="CX73" i="45"/>
  <c r="CY73" i="45"/>
  <c r="BB74" i="45"/>
  <c r="BC74" i="45"/>
  <c r="BD74" i="45"/>
  <c r="BE74" i="45"/>
  <c r="BF74" i="45"/>
  <c r="BG74" i="45"/>
  <c r="BH74" i="45"/>
  <c r="BI74" i="45"/>
  <c r="BJ74" i="45"/>
  <c r="BK74" i="45"/>
  <c r="BL74" i="45"/>
  <c r="BM74" i="45"/>
  <c r="BN74" i="45"/>
  <c r="BO74" i="45"/>
  <c r="BP74" i="45"/>
  <c r="BQ74" i="45"/>
  <c r="BR74" i="45"/>
  <c r="BS74" i="45"/>
  <c r="BT74" i="45"/>
  <c r="BU74" i="45"/>
  <c r="BV74" i="45"/>
  <c r="BW74" i="45"/>
  <c r="BX74" i="45"/>
  <c r="BY74" i="45"/>
  <c r="BZ74" i="45"/>
  <c r="CA74" i="45"/>
  <c r="CB74" i="45"/>
  <c r="CC74" i="45"/>
  <c r="CD74" i="45"/>
  <c r="CE74" i="45"/>
  <c r="CF74" i="45"/>
  <c r="CG74" i="45"/>
  <c r="CH74" i="45"/>
  <c r="CI74" i="45"/>
  <c r="CJ74" i="45"/>
  <c r="CK74" i="45"/>
  <c r="CL74" i="45"/>
  <c r="CM74" i="45"/>
  <c r="CN74" i="45"/>
  <c r="CO74" i="45"/>
  <c r="CP74" i="45"/>
  <c r="CQ74" i="45"/>
  <c r="CR74" i="45"/>
  <c r="CS74" i="45"/>
  <c r="CT74" i="45"/>
  <c r="CU74" i="45"/>
  <c r="CV74" i="45"/>
  <c r="CW74" i="45"/>
  <c r="CX74" i="45"/>
  <c r="CY74" i="45"/>
  <c r="BB75" i="45"/>
  <c r="BC75" i="45"/>
  <c r="BD75" i="45"/>
  <c r="BE75" i="45"/>
  <c r="BF75" i="45"/>
  <c r="BG75" i="45"/>
  <c r="BH75" i="45"/>
  <c r="BI75" i="45"/>
  <c r="BJ75" i="45"/>
  <c r="BK75" i="45"/>
  <c r="BL75" i="45"/>
  <c r="BM75" i="45"/>
  <c r="BN75" i="45"/>
  <c r="BO75" i="45"/>
  <c r="BP75" i="45"/>
  <c r="BQ75" i="45"/>
  <c r="BR75" i="45"/>
  <c r="BS75" i="45"/>
  <c r="BT75" i="45"/>
  <c r="BU75" i="45"/>
  <c r="BV75" i="45"/>
  <c r="BW75" i="45"/>
  <c r="BX75" i="45"/>
  <c r="BY75" i="45"/>
  <c r="BZ75" i="45"/>
  <c r="CA75" i="45"/>
  <c r="CB75" i="45"/>
  <c r="CC75" i="45"/>
  <c r="CD75" i="45"/>
  <c r="CE75" i="45"/>
  <c r="CF75" i="45"/>
  <c r="CG75" i="45"/>
  <c r="CH75" i="45"/>
  <c r="CI75" i="45"/>
  <c r="CJ75" i="45"/>
  <c r="CK75" i="45"/>
  <c r="CL75" i="45"/>
  <c r="CM75" i="45"/>
  <c r="CN75" i="45"/>
  <c r="CO75" i="45"/>
  <c r="CP75" i="45"/>
  <c r="CQ75" i="45"/>
  <c r="CR75" i="45"/>
  <c r="CS75" i="45"/>
  <c r="CT75" i="45"/>
  <c r="CU75" i="45"/>
  <c r="CV75" i="45"/>
  <c r="CW75" i="45"/>
  <c r="CX75" i="45"/>
  <c r="CY75" i="45"/>
  <c r="BB76" i="45"/>
  <c r="BC76" i="45"/>
  <c r="BD76" i="45"/>
  <c r="BE76" i="45"/>
  <c r="BF76" i="45"/>
  <c r="BG76" i="45"/>
  <c r="BH76" i="45"/>
  <c r="BI76" i="45"/>
  <c r="BJ76" i="45"/>
  <c r="BK76" i="45"/>
  <c r="BL76" i="45"/>
  <c r="BM76" i="45"/>
  <c r="BN76" i="45"/>
  <c r="BO76" i="45"/>
  <c r="BP76" i="45"/>
  <c r="BQ76" i="45"/>
  <c r="BR76" i="45"/>
  <c r="BS76" i="45"/>
  <c r="BT76" i="45"/>
  <c r="BU76" i="45"/>
  <c r="BV76" i="45"/>
  <c r="BW76" i="45"/>
  <c r="BX76" i="45"/>
  <c r="BY76" i="45"/>
  <c r="BZ76" i="45"/>
  <c r="CA76" i="45"/>
  <c r="CB76" i="45"/>
  <c r="CC76" i="45"/>
  <c r="CD76" i="45"/>
  <c r="CE76" i="45"/>
  <c r="CF76" i="45"/>
  <c r="CG76" i="45"/>
  <c r="CH76" i="45"/>
  <c r="CI76" i="45"/>
  <c r="CJ76" i="45"/>
  <c r="CK76" i="45"/>
  <c r="CL76" i="45"/>
  <c r="CM76" i="45"/>
  <c r="CN76" i="45"/>
  <c r="CO76" i="45"/>
  <c r="CP76" i="45"/>
  <c r="CQ76" i="45"/>
  <c r="CR76" i="45"/>
  <c r="CS76" i="45"/>
  <c r="CT76" i="45"/>
  <c r="CU76" i="45"/>
  <c r="CV76" i="45"/>
  <c r="CW76" i="45"/>
  <c r="CX76" i="45"/>
  <c r="CY76" i="45"/>
  <c r="BB77" i="45"/>
  <c r="BC77" i="45"/>
  <c r="BD77" i="45"/>
  <c r="BE77" i="45"/>
  <c r="BF77" i="45"/>
  <c r="BG77" i="45"/>
  <c r="BH77" i="45"/>
  <c r="BI77" i="45"/>
  <c r="BJ77" i="45"/>
  <c r="BK77" i="45"/>
  <c r="BL77" i="45"/>
  <c r="BM77" i="45"/>
  <c r="BN77" i="45"/>
  <c r="BO77" i="45"/>
  <c r="BP77" i="45"/>
  <c r="BQ77" i="45"/>
  <c r="BR77" i="45"/>
  <c r="BS77" i="45"/>
  <c r="BT77" i="45"/>
  <c r="BU77" i="45"/>
  <c r="BV77" i="45"/>
  <c r="BW77" i="45"/>
  <c r="BX77" i="45"/>
  <c r="BY77" i="45"/>
  <c r="BZ77" i="45"/>
  <c r="CA77" i="45"/>
  <c r="CB77" i="45"/>
  <c r="CC77" i="45"/>
  <c r="CD77" i="45"/>
  <c r="CE77" i="45"/>
  <c r="CF77" i="45"/>
  <c r="CG77" i="45"/>
  <c r="CH77" i="45"/>
  <c r="CI77" i="45"/>
  <c r="CJ77" i="45"/>
  <c r="CK77" i="45"/>
  <c r="CL77" i="45"/>
  <c r="CM77" i="45"/>
  <c r="CN77" i="45"/>
  <c r="CO77" i="45"/>
  <c r="CP77" i="45"/>
  <c r="CQ77" i="45"/>
  <c r="CR77" i="45"/>
  <c r="CS77" i="45"/>
  <c r="CT77" i="45"/>
  <c r="CU77" i="45"/>
  <c r="CV77" i="45"/>
  <c r="CW77" i="45"/>
  <c r="CX77" i="45"/>
  <c r="CY77" i="45"/>
  <c r="BB78" i="45"/>
  <c r="BC78" i="45"/>
  <c r="BD78" i="45"/>
  <c r="BE78" i="45"/>
  <c r="BF78" i="45"/>
  <c r="BG78" i="45"/>
  <c r="BH78" i="45"/>
  <c r="BI78" i="45"/>
  <c r="BJ78" i="45"/>
  <c r="BK78" i="45"/>
  <c r="BL78" i="45"/>
  <c r="BM78" i="45"/>
  <c r="BN78" i="45"/>
  <c r="BO78" i="45"/>
  <c r="BP78" i="45"/>
  <c r="BQ78" i="45"/>
  <c r="BR78" i="45"/>
  <c r="BS78" i="45"/>
  <c r="BT78" i="45"/>
  <c r="BU78" i="45"/>
  <c r="BV78" i="45"/>
  <c r="BW78" i="45"/>
  <c r="BX78" i="45"/>
  <c r="BY78" i="45"/>
  <c r="BZ78" i="45"/>
  <c r="CA78" i="45"/>
  <c r="CB78" i="45"/>
  <c r="CC78" i="45"/>
  <c r="CD78" i="45"/>
  <c r="CE78" i="45"/>
  <c r="CF78" i="45"/>
  <c r="CG78" i="45"/>
  <c r="CH78" i="45"/>
  <c r="CI78" i="45"/>
  <c r="CJ78" i="45"/>
  <c r="CK78" i="45"/>
  <c r="CL78" i="45"/>
  <c r="CM78" i="45"/>
  <c r="CN78" i="45"/>
  <c r="CO78" i="45"/>
  <c r="CP78" i="45"/>
  <c r="CQ78" i="45"/>
  <c r="CR78" i="45"/>
  <c r="CS78" i="45"/>
  <c r="CT78" i="45"/>
  <c r="CU78" i="45"/>
  <c r="CV78" i="45"/>
  <c r="CW78" i="45"/>
  <c r="CX78" i="45"/>
  <c r="CY78" i="45"/>
  <c r="BB79" i="45"/>
  <c r="BC79" i="45"/>
  <c r="BD79" i="45"/>
  <c r="BE79" i="45"/>
  <c r="BF79" i="45"/>
  <c r="BG79" i="45"/>
  <c r="BH79" i="45"/>
  <c r="BI79" i="45"/>
  <c r="BJ79" i="45"/>
  <c r="BK79" i="45"/>
  <c r="BL79" i="45"/>
  <c r="BM79" i="45"/>
  <c r="BN79" i="45"/>
  <c r="BO79" i="45"/>
  <c r="BP79" i="45"/>
  <c r="BQ79" i="45"/>
  <c r="BR79" i="45"/>
  <c r="BS79" i="45"/>
  <c r="BT79" i="45"/>
  <c r="BU79" i="45"/>
  <c r="BV79" i="45"/>
  <c r="BW79" i="45"/>
  <c r="BX79" i="45"/>
  <c r="BY79" i="45"/>
  <c r="BZ79" i="45"/>
  <c r="CA79" i="45"/>
  <c r="CB79" i="45"/>
  <c r="CC79" i="45"/>
  <c r="CD79" i="45"/>
  <c r="CE79" i="45"/>
  <c r="CF79" i="45"/>
  <c r="CG79" i="45"/>
  <c r="CH79" i="45"/>
  <c r="CI79" i="45"/>
  <c r="CJ79" i="45"/>
  <c r="CK79" i="45"/>
  <c r="CL79" i="45"/>
  <c r="CM79" i="45"/>
  <c r="CN79" i="45"/>
  <c r="CO79" i="45"/>
  <c r="CP79" i="45"/>
  <c r="CQ79" i="45"/>
  <c r="CR79" i="45"/>
  <c r="CS79" i="45"/>
  <c r="CT79" i="45"/>
  <c r="CU79" i="45"/>
  <c r="CV79" i="45"/>
  <c r="CW79" i="45"/>
  <c r="CX79" i="45"/>
  <c r="CY79" i="45"/>
  <c r="BB80" i="45"/>
  <c r="BC80" i="45"/>
  <c r="BD80" i="45"/>
  <c r="BE80" i="45"/>
  <c r="BF80" i="45"/>
  <c r="BG80" i="45"/>
  <c r="BH80" i="45"/>
  <c r="BI80" i="45"/>
  <c r="BJ80" i="45"/>
  <c r="BK80" i="45"/>
  <c r="BL80" i="45"/>
  <c r="BM80" i="45"/>
  <c r="BN80" i="45"/>
  <c r="BO80" i="45"/>
  <c r="BP80" i="45"/>
  <c r="BQ80" i="45"/>
  <c r="BR80" i="45"/>
  <c r="BS80" i="45"/>
  <c r="BT80" i="45"/>
  <c r="BU80" i="45"/>
  <c r="BV80" i="45"/>
  <c r="BW80" i="45"/>
  <c r="BX80" i="45"/>
  <c r="BY80" i="45"/>
  <c r="BZ80" i="45"/>
  <c r="CA80" i="45"/>
  <c r="CB80" i="45"/>
  <c r="CC80" i="45"/>
  <c r="CD80" i="45"/>
  <c r="CE80" i="45"/>
  <c r="CF80" i="45"/>
  <c r="CG80" i="45"/>
  <c r="CH80" i="45"/>
  <c r="CI80" i="45"/>
  <c r="CJ80" i="45"/>
  <c r="CK80" i="45"/>
  <c r="CL80" i="45"/>
  <c r="CM80" i="45"/>
  <c r="CN80" i="45"/>
  <c r="CO80" i="45"/>
  <c r="CP80" i="45"/>
  <c r="CQ80" i="45"/>
  <c r="CR80" i="45"/>
  <c r="CS80" i="45"/>
  <c r="CT80" i="45"/>
  <c r="CU80" i="45"/>
  <c r="CV80" i="45"/>
  <c r="CW80" i="45"/>
  <c r="CX80" i="45"/>
  <c r="CY80" i="45"/>
  <c r="BB81" i="45"/>
  <c r="BC81" i="45"/>
  <c r="BD81" i="45"/>
  <c r="BE81" i="45"/>
  <c r="BF81" i="45"/>
  <c r="BG81" i="45"/>
  <c r="BH81" i="45"/>
  <c r="BI81" i="45"/>
  <c r="BJ81" i="45"/>
  <c r="BK81" i="45"/>
  <c r="BL81" i="45"/>
  <c r="BM81" i="45"/>
  <c r="BN81" i="45"/>
  <c r="BO81" i="45"/>
  <c r="BP81" i="45"/>
  <c r="BQ81" i="45"/>
  <c r="BR81" i="45"/>
  <c r="BS81" i="45"/>
  <c r="BT81" i="45"/>
  <c r="BU81" i="45"/>
  <c r="BV81" i="45"/>
  <c r="BW81" i="45"/>
  <c r="BX81" i="45"/>
  <c r="BY81" i="45"/>
  <c r="BZ81" i="45"/>
  <c r="CA81" i="45"/>
  <c r="CB81" i="45"/>
  <c r="CC81" i="45"/>
  <c r="CD81" i="45"/>
  <c r="CE81" i="45"/>
  <c r="CF81" i="45"/>
  <c r="CG81" i="45"/>
  <c r="CH81" i="45"/>
  <c r="CI81" i="45"/>
  <c r="CJ81" i="45"/>
  <c r="CK81" i="45"/>
  <c r="CL81" i="45"/>
  <c r="CM81" i="45"/>
  <c r="CN81" i="45"/>
  <c r="CO81" i="45"/>
  <c r="CP81" i="45"/>
  <c r="CQ81" i="45"/>
  <c r="CR81" i="45"/>
  <c r="CS81" i="45"/>
  <c r="CT81" i="45"/>
  <c r="CU81" i="45"/>
  <c r="CV81" i="45"/>
  <c r="CW81" i="45"/>
  <c r="CX81" i="45"/>
  <c r="CY81" i="45"/>
  <c r="BB82" i="45"/>
  <c r="BC82" i="45"/>
  <c r="BD82" i="45"/>
  <c r="BE82" i="45"/>
  <c r="BF82" i="45"/>
  <c r="BG82" i="45"/>
  <c r="BH82" i="45"/>
  <c r="BI82" i="45"/>
  <c r="BJ82" i="45"/>
  <c r="BK82" i="45"/>
  <c r="BL82" i="45"/>
  <c r="BM82" i="45"/>
  <c r="BN82" i="45"/>
  <c r="BO82" i="45"/>
  <c r="BP82" i="45"/>
  <c r="BQ82" i="45"/>
  <c r="BR82" i="45"/>
  <c r="BS82" i="45"/>
  <c r="BT82" i="45"/>
  <c r="BU82" i="45"/>
  <c r="BV82" i="45"/>
  <c r="BW82" i="45"/>
  <c r="BX82" i="45"/>
  <c r="BY82" i="45"/>
  <c r="BZ82" i="45"/>
  <c r="CA82" i="45"/>
  <c r="CB82" i="45"/>
  <c r="CC82" i="45"/>
  <c r="CD82" i="45"/>
  <c r="CE82" i="45"/>
  <c r="CF82" i="45"/>
  <c r="CG82" i="45"/>
  <c r="CH82" i="45"/>
  <c r="CI82" i="45"/>
  <c r="CJ82" i="45"/>
  <c r="CK82" i="45"/>
  <c r="CL82" i="45"/>
  <c r="CM82" i="45"/>
  <c r="CN82" i="45"/>
  <c r="CO82" i="45"/>
  <c r="CP82" i="45"/>
  <c r="CQ82" i="45"/>
  <c r="CR82" i="45"/>
  <c r="CS82" i="45"/>
  <c r="CT82" i="45"/>
  <c r="CU82" i="45"/>
  <c r="CV82" i="45"/>
  <c r="CW82" i="45"/>
  <c r="CX82" i="45"/>
  <c r="CY82" i="45"/>
  <c r="BB83" i="45"/>
  <c r="BC83" i="45"/>
  <c r="BD83" i="45"/>
  <c r="BE83" i="45"/>
  <c r="BF83" i="45"/>
  <c r="BG83" i="45"/>
  <c r="BH83" i="45"/>
  <c r="BI83" i="45"/>
  <c r="BJ83" i="45"/>
  <c r="BK83" i="45"/>
  <c r="BL83" i="45"/>
  <c r="BM83" i="45"/>
  <c r="BN83" i="45"/>
  <c r="BO83" i="45"/>
  <c r="BP83" i="45"/>
  <c r="BQ83" i="45"/>
  <c r="BR83" i="45"/>
  <c r="BS83" i="45"/>
  <c r="BT83" i="45"/>
  <c r="BU83" i="45"/>
  <c r="BV83" i="45"/>
  <c r="BW83" i="45"/>
  <c r="BX83" i="45"/>
  <c r="BY83" i="45"/>
  <c r="BZ83" i="45"/>
  <c r="CA83" i="45"/>
  <c r="CB83" i="45"/>
  <c r="CC83" i="45"/>
  <c r="CD83" i="45"/>
  <c r="CE83" i="45"/>
  <c r="CF83" i="45"/>
  <c r="CG83" i="45"/>
  <c r="CH83" i="45"/>
  <c r="CI83" i="45"/>
  <c r="CJ83" i="45"/>
  <c r="CK83" i="45"/>
  <c r="CL83" i="45"/>
  <c r="CM83" i="45"/>
  <c r="CN83" i="45"/>
  <c r="CO83" i="45"/>
  <c r="CP83" i="45"/>
  <c r="CQ83" i="45"/>
  <c r="CR83" i="45"/>
  <c r="CS83" i="45"/>
  <c r="CT83" i="45"/>
  <c r="CU83" i="45"/>
  <c r="CV83" i="45"/>
  <c r="CW83" i="45"/>
  <c r="CX83" i="45"/>
  <c r="CY83" i="45"/>
  <c r="BB84" i="45"/>
  <c r="BC84" i="45"/>
  <c r="BD84" i="45"/>
  <c r="BE84" i="45"/>
  <c r="BF84" i="45"/>
  <c r="BG84" i="45"/>
  <c r="BH84" i="45"/>
  <c r="BI84" i="45"/>
  <c r="BJ84" i="45"/>
  <c r="BK84" i="45"/>
  <c r="BL84" i="45"/>
  <c r="BM84" i="45"/>
  <c r="BN84" i="45"/>
  <c r="BO84" i="45"/>
  <c r="BP84" i="45"/>
  <c r="BQ84" i="45"/>
  <c r="BR84" i="45"/>
  <c r="BS84" i="45"/>
  <c r="BT84" i="45"/>
  <c r="BU84" i="45"/>
  <c r="BV84" i="45"/>
  <c r="BW84" i="45"/>
  <c r="BX84" i="45"/>
  <c r="BY84" i="45"/>
  <c r="BZ84" i="45"/>
  <c r="CA84" i="45"/>
  <c r="CB84" i="45"/>
  <c r="CC84" i="45"/>
  <c r="CD84" i="45"/>
  <c r="CE84" i="45"/>
  <c r="CF84" i="45"/>
  <c r="CG84" i="45"/>
  <c r="CH84" i="45"/>
  <c r="CI84" i="45"/>
  <c r="CJ84" i="45"/>
  <c r="CK84" i="45"/>
  <c r="CL84" i="45"/>
  <c r="CM84" i="45"/>
  <c r="CN84" i="45"/>
  <c r="CO84" i="45"/>
  <c r="CP84" i="45"/>
  <c r="CQ84" i="45"/>
  <c r="CR84" i="45"/>
  <c r="CS84" i="45"/>
  <c r="CT84" i="45"/>
  <c r="CU84" i="45"/>
  <c r="CV84" i="45"/>
  <c r="CW84" i="45"/>
  <c r="CX84" i="45"/>
  <c r="CY84" i="45"/>
  <c r="BB85" i="45"/>
  <c r="BC85" i="45"/>
  <c r="BD85" i="45"/>
  <c r="BE85" i="45"/>
  <c r="BF85" i="45"/>
  <c r="BG85" i="45"/>
  <c r="BH85" i="45"/>
  <c r="BI85" i="45"/>
  <c r="BJ85" i="45"/>
  <c r="BK85" i="45"/>
  <c r="BL85" i="45"/>
  <c r="BM85" i="45"/>
  <c r="BN85" i="45"/>
  <c r="BO85" i="45"/>
  <c r="BP85" i="45"/>
  <c r="BQ85" i="45"/>
  <c r="BR85" i="45"/>
  <c r="BS85" i="45"/>
  <c r="BT85" i="45"/>
  <c r="BU85" i="45"/>
  <c r="BV85" i="45"/>
  <c r="BW85" i="45"/>
  <c r="BX85" i="45"/>
  <c r="BY85" i="45"/>
  <c r="BZ85" i="45"/>
  <c r="CA85" i="45"/>
  <c r="CB85" i="45"/>
  <c r="CC85" i="45"/>
  <c r="CD85" i="45"/>
  <c r="CE85" i="45"/>
  <c r="CF85" i="45"/>
  <c r="CG85" i="45"/>
  <c r="CH85" i="45"/>
  <c r="CI85" i="45"/>
  <c r="CJ85" i="45"/>
  <c r="CK85" i="45"/>
  <c r="CL85" i="45"/>
  <c r="CM85" i="45"/>
  <c r="CN85" i="45"/>
  <c r="CO85" i="45"/>
  <c r="CP85" i="45"/>
  <c r="CQ85" i="45"/>
  <c r="CR85" i="45"/>
  <c r="CS85" i="45"/>
  <c r="CT85" i="45"/>
  <c r="CU85" i="45"/>
  <c r="CV85" i="45"/>
  <c r="CW85" i="45"/>
  <c r="CX85" i="45"/>
  <c r="CY85" i="45"/>
  <c r="BB86" i="45"/>
  <c r="BC86" i="45"/>
  <c r="BD86" i="45"/>
  <c r="BE86" i="45"/>
  <c r="BF86" i="45"/>
  <c r="BG86" i="45"/>
  <c r="BH86" i="45"/>
  <c r="BI86" i="45"/>
  <c r="BJ86" i="45"/>
  <c r="BK86" i="45"/>
  <c r="BL86" i="45"/>
  <c r="BM86" i="45"/>
  <c r="BN86" i="45"/>
  <c r="BO86" i="45"/>
  <c r="BP86" i="45"/>
  <c r="BQ86" i="45"/>
  <c r="BR86" i="45"/>
  <c r="BS86" i="45"/>
  <c r="BT86" i="45"/>
  <c r="BU86" i="45"/>
  <c r="BV86" i="45"/>
  <c r="BW86" i="45"/>
  <c r="BX86" i="45"/>
  <c r="BY86" i="45"/>
  <c r="BZ86" i="45"/>
  <c r="CA86" i="45"/>
  <c r="CB86" i="45"/>
  <c r="CC86" i="45"/>
  <c r="CD86" i="45"/>
  <c r="CE86" i="45"/>
  <c r="CF86" i="45"/>
  <c r="CG86" i="45"/>
  <c r="CH86" i="45"/>
  <c r="CI86" i="45"/>
  <c r="CJ86" i="45"/>
  <c r="CK86" i="45"/>
  <c r="CL86" i="45"/>
  <c r="CM86" i="45"/>
  <c r="CN86" i="45"/>
  <c r="CO86" i="45"/>
  <c r="CP86" i="45"/>
  <c r="CQ86" i="45"/>
  <c r="CR86" i="45"/>
  <c r="CS86" i="45"/>
  <c r="CT86" i="45"/>
  <c r="CU86" i="45"/>
  <c r="CV86" i="45"/>
  <c r="CW86" i="45"/>
  <c r="CX86" i="45"/>
  <c r="CY86" i="45"/>
  <c r="BB87" i="45"/>
  <c r="BC87" i="45"/>
  <c r="BD87" i="45"/>
  <c r="BE87" i="45"/>
  <c r="BF87" i="45"/>
  <c r="BG87" i="45"/>
  <c r="BH87" i="45"/>
  <c r="BI87" i="45"/>
  <c r="BJ87" i="45"/>
  <c r="BK87" i="45"/>
  <c r="BL87" i="45"/>
  <c r="BM87" i="45"/>
  <c r="BN87" i="45"/>
  <c r="BO87" i="45"/>
  <c r="BP87" i="45"/>
  <c r="BQ87" i="45"/>
  <c r="BR87" i="45"/>
  <c r="BS87" i="45"/>
  <c r="BT87" i="45"/>
  <c r="BU87" i="45"/>
  <c r="BV87" i="45"/>
  <c r="BW87" i="45"/>
  <c r="BX87" i="45"/>
  <c r="BY87" i="45"/>
  <c r="BZ87" i="45"/>
  <c r="CA87" i="45"/>
  <c r="CB87" i="45"/>
  <c r="CC87" i="45"/>
  <c r="CD87" i="45"/>
  <c r="CE87" i="45"/>
  <c r="CF87" i="45"/>
  <c r="CG87" i="45"/>
  <c r="CH87" i="45"/>
  <c r="CI87" i="45"/>
  <c r="CJ87" i="45"/>
  <c r="CK87" i="45"/>
  <c r="CL87" i="45"/>
  <c r="CM87" i="45"/>
  <c r="CN87" i="45"/>
  <c r="CO87" i="45"/>
  <c r="CP87" i="45"/>
  <c r="CQ87" i="45"/>
  <c r="CR87" i="45"/>
  <c r="CS87" i="45"/>
  <c r="CT87" i="45"/>
  <c r="CU87" i="45"/>
  <c r="CV87" i="45"/>
  <c r="CW87" i="45"/>
  <c r="CX87" i="45"/>
  <c r="CY87" i="45"/>
  <c r="BB88" i="45"/>
  <c r="BC88" i="45"/>
  <c r="BD88" i="45"/>
  <c r="BE88" i="45"/>
  <c r="BF88" i="45"/>
  <c r="BG88" i="45"/>
  <c r="BH88" i="45"/>
  <c r="BI88" i="45"/>
  <c r="BJ88" i="45"/>
  <c r="BK88" i="45"/>
  <c r="BL88" i="45"/>
  <c r="BM88" i="45"/>
  <c r="BN88" i="45"/>
  <c r="BO88" i="45"/>
  <c r="BP88" i="45"/>
  <c r="BQ88" i="45"/>
  <c r="BR88" i="45"/>
  <c r="BS88" i="45"/>
  <c r="BT88" i="45"/>
  <c r="BU88" i="45"/>
  <c r="BV88" i="45"/>
  <c r="BW88" i="45"/>
  <c r="BX88" i="45"/>
  <c r="BY88" i="45"/>
  <c r="BZ88" i="45"/>
  <c r="CA88" i="45"/>
  <c r="CB88" i="45"/>
  <c r="CC88" i="45"/>
  <c r="CD88" i="45"/>
  <c r="CE88" i="45"/>
  <c r="CF88" i="45"/>
  <c r="CG88" i="45"/>
  <c r="CH88" i="45"/>
  <c r="CI88" i="45"/>
  <c r="CJ88" i="45"/>
  <c r="CK88" i="45"/>
  <c r="CL88" i="45"/>
  <c r="CM88" i="45"/>
  <c r="CN88" i="45"/>
  <c r="CO88" i="45"/>
  <c r="CP88" i="45"/>
  <c r="CQ88" i="45"/>
  <c r="CR88" i="45"/>
  <c r="CS88" i="45"/>
  <c r="CT88" i="45"/>
  <c r="CU88" i="45"/>
  <c r="CV88" i="45"/>
  <c r="CW88" i="45"/>
  <c r="CX88" i="45"/>
  <c r="CY88" i="45"/>
  <c r="BB89" i="45"/>
  <c r="BC89" i="45"/>
  <c r="BD89" i="45"/>
  <c r="BE89" i="45"/>
  <c r="BF89" i="45"/>
  <c r="BG89" i="45"/>
  <c r="BH89" i="45"/>
  <c r="BI89" i="45"/>
  <c r="BJ89" i="45"/>
  <c r="BK89" i="45"/>
  <c r="BL89" i="45"/>
  <c r="BM89" i="45"/>
  <c r="BN89" i="45"/>
  <c r="BO89" i="45"/>
  <c r="BP89" i="45"/>
  <c r="BQ89" i="45"/>
  <c r="BR89" i="45"/>
  <c r="BS89" i="45"/>
  <c r="BT89" i="45"/>
  <c r="BU89" i="45"/>
  <c r="BV89" i="45"/>
  <c r="BW89" i="45"/>
  <c r="BX89" i="45"/>
  <c r="BY89" i="45"/>
  <c r="BZ89" i="45"/>
  <c r="CA89" i="45"/>
  <c r="CB89" i="45"/>
  <c r="CC89" i="45"/>
  <c r="CD89" i="45"/>
  <c r="CE89" i="45"/>
  <c r="CF89" i="45"/>
  <c r="CG89" i="45"/>
  <c r="CH89" i="45"/>
  <c r="CI89" i="45"/>
  <c r="CJ89" i="45"/>
  <c r="CK89" i="45"/>
  <c r="CL89" i="45"/>
  <c r="CM89" i="45"/>
  <c r="CN89" i="45"/>
  <c r="CO89" i="45"/>
  <c r="CP89" i="45"/>
  <c r="CQ89" i="45"/>
  <c r="CR89" i="45"/>
  <c r="CS89" i="45"/>
  <c r="CT89" i="45"/>
  <c r="CU89" i="45"/>
  <c r="CV89" i="45"/>
  <c r="CW89" i="45"/>
  <c r="CX89" i="45"/>
  <c r="CY89" i="45"/>
  <c r="BB90" i="45"/>
  <c r="BC90" i="45"/>
  <c r="BD90" i="45"/>
  <c r="BE90" i="45"/>
  <c r="BF90" i="45"/>
  <c r="BG90" i="45"/>
  <c r="BH90" i="45"/>
  <c r="BI90" i="45"/>
  <c r="BJ90" i="45"/>
  <c r="BK90" i="45"/>
  <c r="BL90" i="45"/>
  <c r="BM90" i="45"/>
  <c r="BN90" i="45"/>
  <c r="BO90" i="45"/>
  <c r="BP90" i="45"/>
  <c r="BQ90" i="45"/>
  <c r="BR90" i="45"/>
  <c r="BS90" i="45"/>
  <c r="BT90" i="45"/>
  <c r="BU90" i="45"/>
  <c r="BV90" i="45"/>
  <c r="BW90" i="45"/>
  <c r="BX90" i="45"/>
  <c r="BY90" i="45"/>
  <c r="BZ90" i="45"/>
  <c r="CA90" i="45"/>
  <c r="CB90" i="45"/>
  <c r="CC90" i="45"/>
  <c r="CD90" i="45"/>
  <c r="CE90" i="45"/>
  <c r="CF90" i="45"/>
  <c r="CG90" i="45"/>
  <c r="CH90" i="45"/>
  <c r="CI90" i="45"/>
  <c r="CJ90" i="45"/>
  <c r="CK90" i="45"/>
  <c r="CL90" i="45"/>
  <c r="CM90" i="45"/>
  <c r="CN90" i="45"/>
  <c r="CO90" i="45"/>
  <c r="CP90" i="45"/>
  <c r="CQ90" i="45"/>
  <c r="CR90" i="45"/>
  <c r="CS90" i="45"/>
  <c r="CT90" i="45"/>
  <c r="CU90" i="45"/>
  <c r="CV90" i="45"/>
  <c r="CW90" i="45"/>
  <c r="CX90" i="45"/>
  <c r="CY90" i="45"/>
  <c r="BB91" i="45"/>
  <c r="BC91" i="45"/>
  <c r="BD91" i="45"/>
  <c r="BE91" i="45"/>
  <c r="BF91" i="45"/>
  <c r="BG91" i="45"/>
  <c r="BH91" i="45"/>
  <c r="BI91" i="45"/>
  <c r="BJ91" i="45"/>
  <c r="BK91" i="45"/>
  <c r="BL91" i="45"/>
  <c r="BM91" i="45"/>
  <c r="BN91" i="45"/>
  <c r="BO91" i="45"/>
  <c r="BP91" i="45"/>
  <c r="BQ91" i="45"/>
  <c r="BR91" i="45"/>
  <c r="BS91" i="45"/>
  <c r="BT91" i="45"/>
  <c r="BU91" i="45"/>
  <c r="BV91" i="45"/>
  <c r="BW91" i="45"/>
  <c r="BX91" i="45"/>
  <c r="BY91" i="45"/>
  <c r="BZ91" i="45"/>
  <c r="CA91" i="45"/>
  <c r="CB91" i="45"/>
  <c r="CC91" i="45"/>
  <c r="CD91" i="45"/>
  <c r="CE91" i="45"/>
  <c r="CF91" i="45"/>
  <c r="CG91" i="45"/>
  <c r="CH91" i="45"/>
  <c r="CI91" i="45"/>
  <c r="CJ91" i="45"/>
  <c r="CK91" i="45"/>
  <c r="CL91" i="45"/>
  <c r="CM91" i="45"/>
  <c r="CN91" i="45"/>
  <c r="CO91" i="45"/>
  <c r="CP91" i="45"/>
  <c r="CQ91" i="45"/>
  <c r="CR91" i="45"/>
  <c r="CS91" i="45"/>
  <c r="CT91" i="45"/>
  <c r="CU91" i="45"/>
  <c r="CV91" i="45"/>
  <c r="CW91" i="45"/>
  <c r="CX91" i="45"/>
  <c r="CY91" i="45"/>
  <c r="BB92" i="45"/>
  <c r="BC92" i="45"/>
  <c r="BD92" i="45"/>
  <c r="BE92" i="45"/>
  <c r="BF92" i="45"/>
  <c r="BG92" i="45"/>
  <c r="BH92" i="45"/>
  <c r="BI92" i="45"/>
  <c r="BJ92" i="45"/>
  <c r="BK92" i="45"/>
  <c r="BL92" i="45"/>
  <c r="BM92" i="45"/>
  <c r="BN92" i="45"/>
  <c r="BO92" i="45"/>
  <c r="BP92" i="45"/>
  <c r="BQ92" i="45"/>
  <c r="BR92" i="45"/>
  <c r="BS92" i="45"/>
  <c r="BT92" i="45"/>
  <c r="BU92" i="45"/>
  <c r="BV92" i="45"/>
  <c r="BW92" i="45"/>
  <c r="BX92" i="45"/>
  <c r="BY92" i="45"/>
  <c r="BZ92" i="45"/>
  <c r="CA92" i="45"/>
  <c r="CB92" i="45"/>
  <c r="CC92" i="45"/>
  <c r="CD92" i="45"/>
  <c r="CE92" i="45"/>
  <c r="CF92" i="45"/>
  <c r="CG92" i="45"/>
  <c r="CH92" i="45"/>
  <c r="CI92" i="45"/>
  <c r="CJ92" i="45"/>
  <c r="CK92" i="45"/>
  <c r="CL92" i="45"/>
  <c r="CM92" i="45"/>
  <c r="CN92" i="45"/>
  <c r="CO92" i="45"/>
  <c r="CP92" i="45"/>
  <c r="CQ92" i="45"/>
  <c r="CR92" i="45"/>
  <c r="CS92" i="45"/>
  <c r="CT92" i="45"/>
  <c r="CU92" i="45"/>
  <c r="CV92" i="45"/>
  <c r="CW92" i="45"/>
  <c r="CX92" i="45"/>
  <c r="CY92" i="45"/>
  <c r="BB93" i="45"/>
  <c r="BC93" i="45"/>
  <c r="BD93" i="45"/>
  <c r="BE93" i="45"/>
  <c r="BF93" i="45"/>
  <c r="BG93" i="45"/>
  <c r="BH93" i="45"/>
  <c r="BI93" i="45"/>
  <c r="BJ93" i="45"/>
  <c r="BK93" i="45"/>
  <c r="BL93" i="45"/>
  <c r="BM93" i="45"/>
  <c r="BN93" i="45"/>
  <c r="BO93" i="45"/>
  <c r="BP93" i="45"/>
  <c r="BQ93" i="45"/>
  <c r="BR93" i="45"/>
  <c r="BS93" i="45"/>
  <c r="BT93" i="45"/>
  <c r="BU93" i="45"/>
  <c r="BV93" i="45"/>
  <c r="BW93" i="45"/>
  <c r="BX93" i="45"/>
  <c r="BY93" i="45"/>
  <c r="BZ93" i="45"/>
  <c r="CA93" i="45"/>
  <c r="CB93" i="45"/>
  <c r="CC93" i="45"/>
  <c r="CD93" i="45"/>
  <c r="CE93" i="45"/>
  <c r="CF93" i="45"/>
  <c r="CG93" i="45"/>
  <c r="CH93" i="45"/>
  <c r="CI93" i="45"/>
  <c r="CJ93" i="45"/>
  <c r="CK93" i="45"/>
  <c r="CL93" i="45"/>
  <c r="CM93" i="45"/>
  <c r="CN93" i="45"/>
  <c r="CO93" i="45"/>
  <c r="CP93" i="45"/>
  <c r="CQ93" i="45"/>
  <c r="CR93" i="45"/>
  <c r="CS93" i="45"/>
  <c r="CT93" i="45"/>
  <c r="CU93" i="45"/>
  <c r="CV93" i="45"/>
  <c r="CW93" i="45"/>
  <c r="CX93" i="45"/>
  <c r="CY93" i="45"/>
  <c r="BB94" i="45"/>
  <c r="BC94" i="45"/>
  <c r="BD94" i="45"/>
  <c r="BE94" i="45"/>
  <c r="BF94" i="45"/>
  <c r="BG94" i="45"/>
  <c r="BH94" i="45"/>
  <c r="BI94" i="45"/>
  <c r="BJ94" i="45"/>
  <c r="BK94" i="45"/>
  <c r="BL94" i="45"/>
  <c r="BM94" i="45"/>
  <c r="BN94" i="45"/>
  <c r="BO94" i="45"/>
  <c r="BP94" i="45"/>
  <c r="BQ94" i="45"/>
  <c r="BR94" i="45"/>
  <c r="BS94" i="45"/>
  <c r="BT94" i="45"/>
  <c r="BU94" i="45"/>
  <c r="BV94" i="45"/>
  <c r="BW94" i="45"/>
  <c r="BX94" i="45"/>
  <c r="BY94" i="45"/>
  <c r="BZ94" i="45"/>
  <c r="CA94" i="45"/>
  <c r="CB94" i="45"/>
  <c r="CC94" i="45"/>
  <c r="CD94" i="45"/>
  <c r="CE94" i="45"/>
  <c r="CF94" i="45"/>
  <c r="CG94" i="45"/>
  <c r="CH94" i="45"/>
  <c r="CI94" i="45"/>
  <c r="CJ94" i="45"/>
  <c r="CK94" i="45"/>
  <c r="CL94" i="45"/>
  <c r="CM94" i="45"/>
  <c r="CN94" i="45"/>
  <c r="CO94" i="45"/>
  <c r="CP94" i="45"/>
  <c r="CQ94" i="45"/>
  <c r="CR94" i="45"/>
  <c r="CS94" i="45"/>
  <c r="CT94" i="45"/>
  <c r="CU94" i="45"/>
  <c r="CV94" i="45"/>
  <c r="CW94" i="45"/>
  <c r="CX94" i="45"/>
  <c r="CY94" i="45"/>
  <c r="BB95" i="45"/>
  <c r="BC95" i="45"/>
  <c r="BD95" i="45"/>
  <c r="BE95" i="45"/>
  <c r="BF95" i="45"/>
  <c r="BG95" i="45"/>
  <c r="BH95" i="45"/>
  <c r="BI95" i="45"/>
  <c r="BJ95" i="45"/>
  <c r="BK95" i="45"/>
  <c r="BL95" i="45"/>
  <c r="BM95" i="45"/>
  <c r="BN95" i="45"/>
  <c r="BO95" i="45"/>
  <c r="BP95" i="45"/>
  <c r="BQ95" i="45"/>
  <c r="BR95" i="45"/>
  <c r="BS95" i="45"/>
  <c r="BT95" i="45"/>
  <c r="BU95" i="45"/>
  <c r="BV95" i="45"/>
  <c r="BW95" i="45"/>
  <c r="BX95" i="45"/>
  <c r="BY95" i="45"/>
  <c r="BZ95" i="45"/>
  <c r="CA95" i="45"/>
  <c r="CB95" i="45"/>
  <c r="CC95" i="45"/>
  <c r="CD95" i="45"/>
  <c r="CE95" i="45"/>
  <c r="CF95" i="45"/>
  <c r="CG95" i="45"/>
  <c r="CH95" i="45"/>
  <c r="CI95" i="45"/>
  <c r="CJ95" i="45"/>
  <c r="CK95" i="45"/>
  <c r="CL95" i="45"/>
  <c r="CM95" i="45"/>
  <c r="CN95" i="45"/>
  <c r="CO95" i="45"/>
  <c r="CP95" i="45"/>
  <c r="CQ95" i="45"/>
  <c r="CR95" i="45"/>
  <c r="CS95" i="45"/>
  <c r="CT95" i="45"/>
  <c r="CU95" i="45"/>
  <c r="CV95" i="45"/>
  <c r="CW95" i="45"/>
  <c r="CX95" i="45"/>
  <c r="CY95" i="45"/>
  <c r="BB96" i="45"/>
  <c r="BC96" i="45"/>
  <c r="BD96" i="45"/>
  <c r="BE96" i="45"/>
  <c r="BF96" i="45"/>
  <c r="BG96" i="45"/>
  <c r="BH96" i="45"/>
  <c r="BI96" i="45"/>
  <c r="BJ96" i="45"/>
  <c r="BK96" i="45"/>
  <c r="BL96" i="45"/>
  <c r="BM96" i="45"/>
  <c r="BN96" i="45"/>
  <c r="BO96" i="45"/>
  <c r="BP96" i="45"/>
  <c r="BQ96" i="45"/>
  <c r="BR96" i="45"/>
  <c r="BS96" i="45"/>
  <c r="BT96" i="45"/>
  <c r="BU96" i="45"/>
  <c r="BV96" i="45"/>
  <c r="BW96" i="45"/>
  <c r="BX96" i="45"/>
  <c r="BY96" i="45"/>
  <c r="BZ96" i="45"/>
  <c r="CA96" i="45"/>
  <c r="CB96" i="45"/>
  <c r="CC96" i="45"/>
  <c r="CD96" i="45"/>
  <c r="CE96" i="45"/>
  <c r="CF96" i="45"/>
  <c r="CG96" i="45"/>
  <c r="CH96" i="45"/>
  <c r="CI96" i="45"/>
  <c r="CJ96" i="45"/>
  <c r="CK96" i="45"/>
  <c r="CL96" i="45"/>
  <c r="CM96" i="45"/>
  <c r="CN96" i="45"/>
  <c r="CO96" i="45"/>
  <c r="CP96" i="45"/>
  <c r="CQ96" i="45"/>
  <c r="CR96" i="45"/>
  <c r="CS96" i="45"/>
  <c r="CT96" i="45"/>
  <c r="CU96" i="45"/>
  <c r="CV96" i="45"/>
  <c r="CW96" i="45"/>
  <c r="CX96" i="45"/>
  <c r="CY96" i="45"/>
  <c r="BB97" i="45"/>
  <c r="BC97" i="45"/>
  <c r="BD97" i="45"/>
  <c r="BE97" i="45"/>
  <c r="BF97" i="45"/>
  <c r="BG97" i="45"/>
  <c r="BH97" i="45"/>
  <c r="BI97" i="45"/>
  <c r="BJ97" i="45"/>
  <c r="BK97" i="45"/>
  <c r="BL97" i="45"/>
  <c r="BM97" i="45"/>
  <c r="BN97" i="45"/>
  <c r="BO97" i="45"/>
  <c r="BP97" i="45"/>
  <c r="BQ97" i="45"/>
  <c r="BR97" i="45"/>
  <c r="BS97" i="45"/>
  <c r="BT97" i="45"/>
  <c r="BU97" i="45"/>
  <c r="BV97" i="45"/>
  <c r="BW97" i="45"/>
  <c r="BX97" i="45"/>
  <c r="BY97" i="45"/>
  <c r="BZ97" i="45"/>
  <c r="CA97" i="45"/>
  <c r="CB97" i="45"/>
  <c r="CC97" i="45"/>
  <c r="CD97" i="45"/>
  <c r="CE97" i="45"/>
  <c r="CF97" i="45"/>
  <c r="CG97" i="45"/>
  <c r="CH97" i="45"/>
  <c r="CI97" i="45"/>
  <c r="CJ97" i="45"/>
  <c r="CK97" i="45"/>
  <c r="CL97" i="45"/>
  <c r="CM97" i="45"/>
  <c r="CN97" i="45"/>
  <c r="CO97" i="45"/>
  <c r="CP97" i="45"/>
  <c r="CQ97" i="45"/>
  <c r="CR97" i="45"/>
  <c r="CS97" i="45"/>
  <c r="CT97" i="45"/>
  <c r="CU97" i="45"/>
  <c r="CV97" i="45"/>
  <c r="CW97" i="45"/>
  <c r="CX97" i="45"/>
  <c r="CY97" i="45"/>
  <c r="BB98" i="45"/>
  <c r="BC98" i="45"/>
  <c r="BD98" i="45"/>
  <c r="BE98" i="45"/>
  <c r="BF98" i="45"/>
  <c r="BG98" i="45"/>
  <c r="BH98" i="45"/>
  <c r="BI98" i="45"/>
  <c r="BJ98" i="45"/>
  <c r="BK98" i="45"/>
  <c r="BL98" i="45"/>
  <c r="BM98" i="45"/>
  <c r="BN98" i="45"/>
  <c r="BO98" i="45"/>
  <c r="BP98" i="45"/>
  <c r="BQ98" i="45"/>
  <c r="BR98" i="45"/>
  <c r="BS98" i="45"/>
  <c r="BT98" i="45"/>
  <c r="BU98" i="45"/>
  <c r="BV98" i="45"/>
  <c r="BW98" i="45"/>
  <c r="BX98" i="45"/>
  <c r="BY98" i="45"/>
  <c r="BZ98" i="45"/>
  <c r="CA98" i="45"/>
  <c r="CB98" i="45"/>
  <c r="CC98" i="45"/>
  <c r="CD98" i="45"/>
  <c r="CE98" i="45"/>
  <c r="CF98" i="45"/>
  <c r="CG98" i="45"/>
  <c r="CH98" i="45"/>
  <c r="CI98" i="45"/>
  <c r="CJ98" i="45"/>
  <c r="CK98" i="45"/>
  <c r="CL98" i="45"/>
  <c r="CM98" i="45"/>
  <c r="CN98" i="45"/>
  <c r="CO98" i="45"/>
  <c r="CP98" i="45"/>
  <c r="CQ98" i="45"/>
  <c r="CR98" i="45"/>
  <c r="CS98" i="45"/>
  <c r="CT98" i="45"/>
  <c r="CU98" i="45"/>
  <c r="CV98" i="45"/>
  <c r="CW98" i="45"/>
  <c r="CX98" i="45"/>
  <c r="CY98" i="45"/>
  <c r="BB99" i="45"/>
  <c r="BC99" i="45"/>
  <c r="BD99" i="45"/>
  <c r="BE99" i="45"/>
  <c r="BF99" i="45"/>
  <c r="BG99" i="45"/>
  <c r="BH99" i="45"/>
  <c r="BI99" i="45"/>
  <c r="BJ99" i="45"/>
  <c r="BK99" i="45"/>
  <c r="BL99" i="45"/>
  <c r="BM99" i="45"/>
  <c r="BN99" i="45"/>
  <c r="BO99" i="45"/>
  <c r="BP99" i="45"/>
  <c r="BQ99" i="45"/>
  <c r="BR99" i="45"/>
  <c r="BS99" i="45"/>
  <c r="BT99" i="45"/>
  <c r="BU99" i="45"/>
  <c r="BV99" i="45"/>
  <c r="BW99" i="45"/>
  <c r="BX99" i="45"/>
  <c r="BY99" i="45"/>
  <c r="BZ99" i="45"/>
  <c r="CA99" i="45"/>
  <c r="CB99" i="45"/>
  <c r="CC99" i="45"/>
  <c r="CD99" i="45"/>
  <c r="CE99" i="45"/>
  <c r="CF99" i="45"/>
  <c r="CG99" i="45"/>
  <c r="CH99" i="45"/>
  <c r="CI99" i="45"/>
  <c r="CJ99" i="45"/>
  <c r="CK99" i="45"/>
  <c r="CL99" i="45"/>
  <c r="CM99" i="45"/>
  <c r="CN99" i="45"/>
  <c r="CO99" i="45"/>
  <c r="CP99" i="45"/>
  <c r="CQ99" i="45"/>
  <c r="CR99" i="45"/>
  <c r="CS99" i="45"/>
  <c r="CT99" i="45"/>
  <c r="CU99" i="45"/>
  <c r="CV99" i="45"/>
  <c r="CW99" i="45"/>
  <c r="CX99" i="45"/>
  <c r="CY99" i="45"/>
  <c r="BB100" i="45"/>
  <c r="BC100" i="45"/>
  <c r="BD100" i="45"/>
  <c r="BE100" i="45"/>
  <c r="BF100" i="45"/>
  <c r="BG100" i="45"/>
  <c r="BH100" i="45"/>
  <c r="BI100" i="45"/>
  <c r="BJ100" i="45"/>
  <c r="BK100" i="45"/>
  <c r="BL100" i="45"/>
  <c r="BM100" i="45"/>
  <c r="BN100" i="45"/>
  <c r="BO100" i="45"/>
  <c r="BP100" i="45"/>
  <c r="BQ100" i="45"/>
  <c r="BR100" i="45"/>
  <c r="BS100" i="45"/>
  <c r="BT100" i="45"/>
  <c r="BU100" i="45"/>
  <c r="BV100" i="45"/>
  <c r="BW100" i="45"/>
  <c r="BX100" i="45"/>
  <c r="BY100" i="45"/>
  <c r="BZ100" i="45"/>
  <c r="CA100" i="45"/>
  <c r="CB100" i="45"/>
  <c r="CC100" i="45"/>
  <c r="CD100" i="45"/>
  <c r="CE100" i="45"/>
  <c r="CF100" i="45"/>
  <c r="CG100" i="45"/>
  <c r="CH100" i="45"/>
  <c r="CI100" i="45"/>
  <c r="CJ100" i="45"/>
  <c r="CK100" i="45"/>
  <c r="CL100" i="45"/>
  <c r="CM100" i="45"/>
  <c r="CN100" i="45"/>
  <c r="CO100" i="45"/>
  <c r="CP100" i="45"/>
  <c r="CQ100" i="45"/>
  <c r="CR100" i="45"/>
  <c r="CS100" i="45"/>
  <c r="CT100" i="45"/>
  <c r="CU100" i="45"/>
  <c r="CV100" i="45"/>
  <c r="CW100" i="45"/>
  <c r="CX100" i="45"/>
  <c r="CY100" i="45"/>
  <c r="BB101" i="45"/>
  <c r="BC101" i="45"/>
  <c r="BD101" i="45"/>
  <c r="BE101" i="45"/>
  <c r="BF101" i="45"/>
  <c r="BG101" i="45"/>
  <c r="BH101" i="45"/>
  <c r="BI101" i="45"/>
  <c r="BJ101" i="45"/>
  <c r="BK101" i="45"/>
  <c r="BL101" i="45"/>
  <c r="BM101" i="45"/>
  <c r="BN101" i="45"/>
  <c r="BO101" i="45"/>
  <c r="BP101" i="45"/>
  <c r="BQ101" i="45"/>
  <c r="BR101" i="45"/>
  <c r="BS101" i="45"/>
  <c r="BT101" i="45"/>
  <c r="BU101" i="45"/>
  <c r="BV101" i="45"/>
  <c r="BW101" i="45"/>
  <c r="BX101" i="45"/>
  <c r="BY101" i="45"/>
  <c r="BZ101" i="45"/>
  <c r="CA101" i="45"/>
  <c r="CB101" i="45"/>
  <c r="CC101" i="45"/>
  <c r="CD101" i="45"/>
  <c r="CE101" i="45"/>
  <c r="CF101" i="45"/>
  <c r="CG101" i="45"/>
  <c r="CH101" i="45"/>
  <c r="CI101" i="45"/>
  <c r="CJ101" i="45"/>
  <c r="CK101" i="45"/>
  <c r="CL101" i="45"/>
  <c r="CM101" i="45"/>
  <c r="CN101" i="45"/>
  <c r="CO101" i="45"/>
  <c r="CP101" i="45"/>
  <c r="CQ101" i="45"/>
  <c r="CR101" i="45"/>
  <c r="CS101" i="45"/>
  <c r="CT101" i="45"/>
  <c r="CU101" i="45"/>
  <c r="CV101" i="45"/>
  <c r="CW101" i="45"/>
  <c r="CX101" i="45"/>
  <c r="CY101" i="45"/>
  <c r="BB102" i="45"/>
  <c r="BC102" i="45"/>
  <c r="BD102" i="45"/>
  <c r="BE102" i="45"/>
  <c r="BF102" i="45"/>
  <c r="BG102" i="45"/>
  <c r="BH102" i="45"/>
  <c r="BI102" i="45"/>
  <c r="BJ102" i="45"/>
  <c r="BK102" i="45"/>
  <c r="BL102" i="45"/>
  <c r="BM102" i="45"/>
  <c r="BN102" i="45"/>
  <c r="BO102" i="45"/>
  <c r="BP102" i="45"/>
  <c r="BQ102" i="45"/>
  <c r="BR102" i="45"/>
  <c r="BS102" i="45"/>
  <c r="BT102" i="45"/>
  <c r="BU102" i="45"/>
  <c r="BV102" i="45"/>
  <c r="BW102" i="45"/>
  <c r="BX102" i="45"/>
  <c r="BY102" i="45"/>
  <c r="BZ102" i="45"/>
  <c r="CA102" i="45"/>
  <c r="CB102" i="45"/>
  <c r="CC102" i="45"/>
  <c r="CD102" i="45"/>
  <c r="CE102" i="45"/>
  <c r="CF102" i="45"/>
  <c r="CG102" i="45"/>
  <c r="CH102" i="45"/>
  <c r="CI102" i="45"/>
  <c r="CJ102" i="45"/>
  <c r="CK102" i="45"/>
  <c r="CL102" i="45"/>
  <c r="CM102" i="45"/>
  <c r="CN102" i="45"/>
  <c r="CO102" i="45"/>
  <c r="CP102" i="45"/>
  <c r="CQ102" i="45"/>
  <c r="CR102" i="45"/>
  <c r="CS102" i="45"/>
  <c r="CT102" i="45"/>
  <c r="CU102" i="45"/>
  <c r="CV102" i="45"/>
  <c r="CW102" i="45"/>
  <c r="CX102" i="45"/>
  <c r="CY102" i="45"/>
  <c r="BB103" i="45"/>
  <c r="BC103" i="45"/>
  <c r="BD103" i="45"/>
  <c r="BE103" i="45"/>
  <c r="BF103" i="45"/>
  <c r="BG103" i="45"/>
  <c r="BH103" i="45"/>
  <c r="BI103" i="45"/>
  <c r="BJ103" i="45"/>
  <c r="BK103" i="45"/>
  <c r="BL103" i="45"/>
  <c r="BM103" i="45"/>
  <c r="BN103" i="45"/>
  <c r="BO103" i="45"/>
  <c r="BP103" i="45"/>
  <c r="BQ103" i="45"/>
  <c r="BR103" i="45"/>
  <c r="BS103" i="45"/>
  <c r="BT103" i="45"/>
  <c r="BU103" i="45"/>
  <c r="BV103" i="45"/>
  <c r="BW103" i="45"/>
  <c r="BX103" i="45"/>
  <c r="BY103" i="45"/>
  <c r="BZ103" i="45"/>
  <c r="CA103" i="45"/>
  <c r="CB103" i="45"/>
  <c r="CC103" i="45"/>
  <c r="CD103" i="45"/>
  <c r="CE103" i="45"/>
  <c r="CF103" i="45"/>
  <c r="CG103" i="45"/>
  <c r="CH103" i="45"/>
  <c r="CI103" i="45"/>
  <c r="CJ103" i="45"/>
  <c r="CK103" i="45"/>
  <c r="CL103" i="45"/>
  <c r="CM103" i="45"/>
  <c r="CN103" i="45"/>
  <c r="CO103" i="45"/>
  <c r="CP103" i="45"/>
  <c r="CQ103" i="45"/>
  <c r="CR103" i="45"/>
  <c r="CS103" i="45"/>
  <c r="CT103" i="45"/>
  <c r="CU103" i="45"/>
  <c r="CV103" i="45"/>
  <c r="CW103" i="45"/>
  <c r="CX103" i="45"/>
  <c r="CY103" i="45"/>
  <c r="BB104" i="45"/>
  <c r="BC104" i="45"/>
  <c r="BD104" i="45"/>
  <c r="BE104" i="45"/>
  <c r="BF104" i="45"/>
  <c r="BG104" i="45"/>
  <c r="BH104" i="45"/>
  <c r="BI104" i="45"/>
  <c r="BJ104" i="45"/>
  <c r="BK104" i="45"/>
  <c r="BL104" i="45"/>
  <c r="BM104" i="45"/>
  <c r="BN104" i="45"/>
  <c r="BO104" i="45"/>
  <c r="BP104" i="45"/>
  <c r="BQ104" i="45"/>
  <c r="BR104" i="45"/>
  <c r="BS104" i="45"/>
  <c r="BT104" i="45"/>
  <c r="BU104" i="45"/>
  <c r="BV104" i="45"/>
  <c r="BW104" i="45"/>
  <c r="BX104" i="45"/>
  <c r="BY104" i="45"/>
  <c r="BZ104" i="45"/>
  <c r="CA104" i="45"/>
  <c r="CB104" i="45"/>
  <c r="CC104" i="45"/>
  <c r="CD104" i="45"/>
  <c r="CE104" i="45"/>
  <c r="CF104" i="45"/>
  <c r="CG104" i="45"/>
  <c r="CH104" i="45"/>
  <c r="CI104" i="45"/>
  <c r="CJ104" i="45"/>
  <c r="CK104" i="45"/>
  <c r="CL104" i="45"/>
  <c r="CM104" i="45"/>
  <c r="CN104" i="45"/>
  <c r="CO104" i="45"/>
  <c r="CP104" i="45"/>
  <c r="CQ104" i="45"/>
  <c r="CR104" i="45"/>
  <c r="CS104" i="45"/>
  <c r="CT104" i="45"/>
  <c r="CU104" i="45"/>
  <c r="CV104" i="45"/>
  <c r="CW104" i="45"/>
  <c r="CX104" i="45"/>
  <c r="CY104" i="45"/>
  <c r="BB105" i="45"/>
  <c r="BC105" i="45"/>
  <c r="BD105" i="45"/>
  <c r="BE105" i="45"/>
  <c r="BF105" i="45"/>
  <c r="BG105" i="45"/>
  <c r="BH105" i="45"/>
  <c r="BI105" i="45"/>
  <c r="BJ105" i="45"/>
  <c r="BK105" i="45"/>
  <c r="BL105" i="45"/>
  <c r="BM105" i="45"/>
  <c r="BN105" i="45"/>
  <c r="BO105" i="45"/>
  <c r="BP105" i="45"/>
  <c r="BQ105" i="45"/>
  <c r="BR105" i="45"/>
  <c r="BS105" i="45"/>
  <c r="BT105" i="45"/>
  <c r="BU105" i="45"/>
  <c r="BV105" i="45"/>
  <c r="BW105" i="45"/>
  <c r="BX105" i="45"/>
  <c r="BY105" i="45"/>
  <c r="BZ105" i="45"/>
  <c r="CA105" i="45"/>
  <c r="CB105" i="45"/>
  <c r="CC105" i="45"/>
  <c r="CD105" i="45"/>
  <c r="CE105" i="45"/>
  <c r="CF105" i="45"/>
  <c r="CG105" i="45"/>
  <c r="CH105" i="45"/>
  <c r="CI105" i="45"/>
  <c r="CJ105" i="45"/>
  <c r="CK105" i="45"/>
  <c r="CL105" i="45"/>
  <c r="CM105" i="45"/>
  <c r="CN105" i="45"/>
  <c r="CO105" i="45"/>
  <c r="CP105" i="45"/>
  <c r="CQ105" i="45"/>
  <c r="CR105" i="45"/>
  <c r="CS105" i="45"/>
  <c r="CT105" i="45"/>
  <c r="CU105" i="45"/>
  <c r="CV105" i="45"/>
  <c r="CW105" i="45"/>
  <c r="CX105" i="45"/>
  <c r="CY105" i="45"/>
  <c r="BB106" i="45"/>
  <c r="BC106" i="45"/>
  <c r="BD106" i="45"/>
  <c r="BE106" i="45"/>
  <c r="BF106" i="45"/>
  <c r="BG106" i="45"/>
  <c r="BH106" i="45"/>
  <c r="BI106" i="45"/>
  <c r="BJ106" i="45"/>
  <c r="BK106" i="45"/>
  <c r="BL106" i="45"/>
  <c r="BM106" i="45"/>
  <c r="BN106" i="45"/>
  <c r="BO106" i="45"/>
  <c r="BP106" i="45"/>
  <c r="BQ106" i="45"/>
  <c r="BR106" i="45"/>
  <c r="BS106" i="45"/>
  <c r="BT106" i="45"/>
  <c r="BU106" i="45"/>
  <c r="BV106" i="45"/>
  <c r="BW106" i="45"/>
  <c r="BX106" i="45"/>
  <c r="BY106" i="45"/>
  <c r="BZ106" i="45"/>
  <c r="CA106" i="45"/>
  <c r="CB106" i="45"/>
  <c r="CC106" i="45"/>
  <c r="CD106" i="45"/>
  <c r="CE106" i="45"/>
  <c r="CF106" i="45"/>
  <c r="CG106" i="45"/>
  <c r="CH106" i="45"/>
  <c r="CI106" i="45"/>
  <c r="CJ106" i="45"/>
  <c r="CK106" i="45"/>
  <c r="CL106" i="45"/>
  <c r="CM106" i="45"/>
  <c r="CN106" i="45"/>
  <c r="CO106" i="45"/>
  <c r="CP106" i="45"/>
  <c r="CQ106" i="45"/>
  <c r="CR106" i="45"/>
  <c r="CS106" i="45"/>
  <c r="CT106" i="45"/>
  <c r="CU106" i="45"/>
  <c r="CV106" i="45"/>
  <c r="CW106" i="45"/>
  <c r="CX106" i="45"/>
  <c r="CY106" i="45"/>
  <c r="BB107" i="45"/>
  <c r="BC107" i="45"/>
  <c r="BD107" i="45"/>
  <c r="BE107" i="45"/>
  <c r="BF107" i="45"/>
  <c r="BG107" i="45"/>
  <c r="BH107" i="45"/>
  <c r="BI107" i="45"/>
  <c r="BJ107" i="45"/>
  <c r="BK107" i="45"/>
  <c r="BL107" i="45"/>
  <c r="BM107" i="45"/>
  <c r="BN107" i="45"/>
  <c r="BO107" i="45"/>
  <c r="BP107" i="45"/>
  <c r="BQ107" i="45"/>
  <c r="BR107" i="45"/>
  <c r="BS107" i="45"/>
  <c r="BT107" i="45"/>
  <c r="BU107" i="45"/>
  <c r="BV107" i="45"/>
  <c r="BW107" i="45"/>
  <c r="BX107" i="45"/>
  <c r="BY107" i="45"/>
  <c r="BZ107" i="45"/>
  <c r="CA107" i="45"/>
  <c r="CB107" i="45"/>
  <c r="CC107" i="45"/>
  <c r="CD107" i="45"/>
  <c r="CE107" i="45"/>
  <c r="CF107" i="45"/>
  <c r="CG107" i="45"/>
  <c r="CH107" i="45"/>
  <c r="CI107" i="45"/>
  <c r="CJ107" i="45"/>
  <c r="CK107" i="45"/>
  <c r="CL107" i="45"/>
  <c r="CM107" i="45"/>
  <c r="CN107" i="45"/>
  <c r="CO107" i="45"/>
  <c r="CP107" i="45"/>
  <c r="CQ107" i="45"/>
  <c r="CR107" i="45"/>
  <c r="CS107" i="45"/>
  <c r="CT107" i="45"/>
  <c r="CU107" i="45"/>
  <c r="CV107" i="45"/>
  <c r="CW107" i="45"/>
  <c r="CX107" i="45"/>
  <c r="CY107" i="45"/>
  <c r="BB108" i="45"/>
  <c r="BC108" i="45"/>
  <c r="BD108" i="45"/>
  <c r="BE108" i="45"/>
  <c r="BF108" i="45"/>
  <c r="BG108" i="45"/>
  <c r="BH108" i="45"/>
  <c r="BI108" i="45"/>
  <c r="BJ108" i="45"/>
  <c r="BK108" i="45"/>
  <c r="BL108" i="45"/>
  <c r="BM108" i="45"/>
  <c r="BN108" i="45"/>
  <c r="BO108" i="45"/>
  <c r="BP108" i="45"/>
  <c r="BQ108" i="45"/>
  <c r="BR108" i="45"/>
  <c r="BS108" i="45"/>
  <c r="BT108" i="45"/>
  <c r="BU108" i="45"/>
  <c r="BV108" i="45"/>
  <c r="BW108" i="45"/>
  <c r="BX108" i="45"/>
  <c r="BY108" i="45"/>
  <c r="BZ108" i="45"/>
  <c r="CA108" i="45"/>
  <c r="CB108" i="45"/>
  <c r="CC108" i="45"/>
  <c r="CD108" i="45"/>
  <c r="CE108" i="45"/>
  <c r="CF108" i="45"/>
  <c r="CG108" i="45"/>
  <c r="CH108" i="45"/>
  <c r="CI108" i="45"/>
  <c r="CJ108" i="45"/>
  <c r="CK108" i="45"/>
  <c r="CL108" i="45"/>
  <c r="CM108" i="45"/>
  <c r="CN108" i="45"/>
  <c r="CO108" i="45"/>
  <c r="CP108" i="45"/>
  <c r="CQ108" i="45"/>
  <c r="CR108" i="45"/>
  <c r="CS108" i="45"/>
  <c r="CT108" i="45"/>
  <c r="CU108" i="45"/>
  <c r="CV108" i="45"/>
  <c r="CW108" i="45"/>
  <c r="CX108" i="45"/>
  <c r="CY108" i="45"/>
  <c r="BB109" i="45"/>
  <c r="BC109" i="45"/>
  <c r="BD109" i="45"/>
  <c r="BE109" i="45"/>
  <c r="BF109" i="45"/>
  <c r="BG109" i="45"/>
  <c r="BH109" i="45"/>
  <c r="BI109" i="45"/>
  <c r="BJ109" i="45"/>
  <c r="BK109" i="45"/>
  <c r="BL109" i="45"/>
  <c r="BM109" i="45"/>
  <c r="BN109" i="45"/>
  <c r="BO109" i="45"/>
  <c r="BP109" i="45"/>
  <c r="BQ109" i="45"/>
  <c r="BR109" i="45"/>
  <c r="BS109" i="45"/>
  <c r="BT109" i="45"/>
  <c r="BU109" i="45"/>
  <c r="BV109" i="45"/>
  <c r="BW109" i="45"/>
  <c r="BX109" i="45"/>
  <c r="BY109" i="45"/>
  <c r="BZ109" i="45"/>
  <c r="CA109" i="45"/>
  <c r="CB109" i="45"/>
  <c r="CC109" i="45"/>
  <c r="CD109" i="45"/>
  <c r="CE109" i="45"/>
  <c r="CF109" i="45"/>
  <c r="CG109" i="45"/>
  <c r="CH109" i="45"/>
  <c r="CI109" i="45"/>
  <c r="CJ109" i="45"/>
  <c r="CK109" i="45"/>
  <c r="CL109" i="45"/>
  <c r="CM109" i="45"/>
  <c r="CN109" i="45"/>
  <c r="CO109" i="45"/>
  <c r="CP109" i="45"/>
  <c r="CQ109" i="45"/>
  <c r="CR109" i="45"/>
  <c r="CS109" i="45"/>
  <c r="CT109" i="45"/>
  <c r="CU109" i="45"/>
  <c r="CV109" i="45"/>
  <c r="CW109" i="45"/>
  <c r="CX109" i="45"/>
  <c r="CY109" i="45"/>
  <c r="CV56" i="45"/>
  <c r="ET46" i="45"/>
  <c r="AZ56" i="45"/>
  <c r="CX3" i="45"/>
  <c r="BA56" i="45"/>
  <c r="CY3" i="45"/>
  <c r="BB56" i="45"/>
  <c r="CZ3" i="45"/>
  <c r="BC56" i="45"/>
  <c r="DA3" i="45"/>
  <c r="BD56" i="45"/>
  <c r="DB3" i="45"/>
  <c r="BE56" i="45"/>
  <c r="DC3" i="45"/>
  <c r="BF56" i="45"/>
  <c r="DD3" i="45"/>
  <c r="BG56" i="45"/>
  <c r="DE3" i="45"/>
  <c r="BH56" i="45"/>
  <c r="DF3" i="45"/>
  <c r="BI56" i="45"/>
  <c r="DG3" i="45"/>
  <c r="BJ56" i="45"/>
  <c r="DH3" i="45"/>
  <c r="BK56" i="45"/>
  <c r="DI3" i="45"/>
  <c r="BL56" i="45"/>
  <c r="DJ3" i="45"/>
  <c r="BM56" i="45"/>
  <c r="DK3" i="45"/>
  <c r="BN56" i="45"/>
  <c r="DL3" i="45"/>
  <c r="BO56" i="45"/>
  <c r="DM3" i="45"/>
  <c r="BP56" i="45"/>
  <c r="DN3" i="45"/>
  <c r="BQ56" i="45"/>
  <c r="DO3" i="45"/>
  <c r="BR56" i="45"/>
  <c r="DP3" i="45"/>
  <c r="BS56" i="45"/>
  <c r="DQ3" i="45"/>
  <c r="BT56" i="45"/>
  <c r="DR3" i="45"/>
  <c r="BU56" i="45"/>
  <c r="DS3" i="45"/>
  <c r="BV56" i="45"/>
  <c r="DT3" i="45"/>
  <c r="BW56" i="45"/>
  <c r="DU3" i="45"/>
  <c r="BX56" i="45"/>
  <c r="DV3" i="45"/>
  <c r="BY56" i="45"/>
  <c r="DW3" i="45"/>
  <c r="BZ56" i="45"/>
  <c r="DX3" i="45"/>
  <c r="CA56" i="45"/>
  <c r="DY3" i="45"/>
  <c r="CB56" i="45"/>
  <c r="DZ3" i="45"/>
  <c r="CC3" i="45"/>
  <c r="CC4" i="45"/>
  <c r="CC5" i="45"/>
  <c r="CC6" i="45"/>
  <c r="CC7" i="45"/>
  <c r="CC8" i="45"/>
  <c r="CC9" i="45"/>
  <c r="CC10" i="45"/>
  <c r="CC11" i="45"/>
  <c r="CC12" i="45"/>
  <c r="CC13" i="45"/>
  <c r="CC14" i="45"/>
  <c r="CC15" i="45"/>
  <c r="CC16" i="45"/>
  <c r="CC17" i="45"/>
  <c r="CC18" i="45"/>
  <c r="CC19" i="45"/>
  <c r="CC20" i="45"/>
  <c r="CC21" i="45"/>
  <c r="CC22" i="45"/>
  <c r="CC23" i="45"/>
  <c r="CC24" i="45"/>
  <c r="CC25" i="45"/>
  <c r="CC26" i="45"/>
  <c r="CC27" i="45"/>
  <c r="CC28" i="45"/>
  <c r="CC29" i="45"/>
  <c r="CC30" i="45"/>
  <c r="CC31" i="45"/>
  <c r="CC32" i="45"/>
  <c r="CC33" i="45"/>
  <c r="CC34" i="45"/>
  <c r="CC35" i="45"/>
  <c r="CC36" i="45"/>
  <c r="CC37" i="45"/>
  <c r="CC38" i="45"/>
  <c r="CC39" i="45"/>
  <c r="CC40" i="45"/>
  <c r="CC41" i="45"/>
  <c r="CC42" i="45"/>
  <c r="CC43" i="45"/>
  <c r="CC44" i="45"/>
  <c r="CC45" i="45"/>
  <c r="CC46" i="45"/>
  <c r="CC47" i="45"/>
  <c r="CC48" i="45"/>
  <c r="CC49" i="45"/>
  <c r="CC50" i="45"/>
  <c r="CC51" i="45"/>
  <c r="CC52" i="45"/>
  <c r="CC53" i="45"/>
  <c r="CC54" i="45"/>
  <c r="CC56" i="45"/>
  <c r="EA3" i="45"/>
  <c r="CD56" i="45"/>
  <c r="EB3" i="45"/>
  <c r="CE56" i="45"/>
  <c r="EC3" i="45"/>
  <c r="CF56" i="45"/>
  <c r="ED3" i="45"/>
  <c r="CG56" i="45"/>
  <c r="EE3" i="45"/>
  <c r="CH56" i="45"/>
  <c r="EF3" i="45"/>
  <c r="CI56" i="45"/>
  <c r="EG3" i="45"/>
  <c r="CJ56" i="45"/>
  <c r="EH3" i="45"/>
  <c r="CK56" i="45"/>
  <c r="EI3" i="45"/>
  <c r="CL56" i="45"/>
  <c r="EJ3" i="45"/>
  <c r="CM56" i="45"/>
  <c r="EK3" i="45"/>
  <c r="CN56" i="45"/>
  <c r="EL3" i="45"/>
  <c r="CO56" i="45"/>
  <c r="EM3" i="45"/>
  <c r="CP56" i="45"/>
  <c r="EN3" i="45"/>
  <c r="CQ56" i="45"/>
  <c r="EO3" i="45"/>
  <c r="CR56" i="45"/>
  <c r="EP3" i="45"/>
  <c r="CS56" i="45"/>
  <c r="EQ3" i="45"/>
  <c r="CT56" i="45"/>
  <c r="ER3" i="45"/>
  <c r="CU56" i="45"/>
  <c r="ES3" i="45"/>
  <c r="ET3" i="45"/>
  <c r="CX4" i="45"/>
  <c r="CY4" i="45"/>
  <c r="CZ4" i="45"/>
  <c r="DA4" i="45"/>
  <c r="DB4" i="45"/>
  <c r="DC4" i="45"/>
  <c r="DD4" i="45"/>
  <c r="DE4" i="45"/>
  <c r="DF4" i="45"/>
  <c r="DG4" i="45"/>
  <c r="DH4" i="45"/>
  <c r="DI4" i="45"/>
  <c r="DJ4" i="45"/>
  <c r="DK4" i="45"/>
  <c r="DL4" i="45"/>
  <c r="DM4" i="45"/>
  <c r="DN4" i="45"/>
  <c r="DO4" i="45"/>
  <c r="DP4" i="45"/>
  <c r="DQ4" i="45"/>
  <c r="DR4" i="45"/>
  <c r="DS4" i="45"/>
  <c r="DT4" i="45"/>
  <c r="DU4" i="45"/>
  <c r="DV4" i="45"/>
  <c r="DW4" i="45"/>
  <c r="DX4" i="45"/>
  <c r="DY4" i="45"/>
  <c r="DZ4" i="45"/>
  <c r="EA4" i="45"/>
  <c r="EB4" i="45"/>
  <c r="EC4" i="45"/>
  <c r="ED4" i="45"/>
  <c r="EE4" i="45"/>
  <c r="EF4" i="45"/>
  <c r="EG4" i="45"/>
  <c r="EH4" i="45"/>
  <c r="EI4" i="45"/>
  <c r="EJ4" i="45"/>
  <c r="EK4" i="45"/>
  <c r="EL4" i="45"/>
  <c r="EM4" i="45"/>
  <c r="EN4" i="45"/>
  <c r="EO4" i="45"/>
  <c r="EP4" i="45"/>
  <c r="EQ4" i="45"/>
  <c r="ER4" i="45"/>
  <c r="ES4" i="45"/>
  <c r="ET4" i="45"/>
  <c r="CX5" i="45"/>
  <c r="CY5" i="45"/>
  <c r="CZ5" i="45"/>
  <c r="DA5" i="45"/>
  <c r="DB5" i="45"/>
  <c r="DC5" i="45"/>
  <c r="DD5" i="45"/>
  <c r="DE5" i="45"/>
  <c r="DF5" i="45"/>
  <c r="DG5" i="45"/>
  <c r="DH5" i="45"/>
  <c r="DI5" i="45"/>
  <c r="DJ5" i="45"/>
  <c r="DK5" i="45"/>
  <c r="DL5" i="45"/>
  <c r="DM5" i="45"/>
  <c r="DN5" i="45"/>
  <c r="DO5" i="45"/>
  <c r="DP5" i="45"/>
  <c r="DQ5" i="45"/>
  <c r="DR5" i="45"/>
  <c r="DS5" i="45"/>
  <c r="DT5" i="45"/>
  <c r="DU5" i="45"/>
  <c r="DV5" i="45"/>
  <c r="DW5" i="45"/>
  <c r="DX5" i="45"/>
  <c r="DY5" i="45"/>
  <c r="DZ5" i="45"/>
  <c r="EA5" i="45"/>
  <c r="EB5" i="45"/>
  <c r="EC5" i="45"/>
  <c r="ED5" i="45"/>
  <c r="EE5" i="45"/>
  <c r="EF5" i="45"/>
  <c r="EG5" i="45"/>
  <c r="EH5" i="45"/>
  <c r="EI5" i="45"/>
  <c r="EJ5" i="45"/>
  <c r="EK5" i="45"/>
  <c r="EL5" i="45"/>
  <c r="EM5" i="45"/>
  <c r="EN5" i="45"/>
  <c r="EO5" i="45"/>
  <c r="EP5" i="45"/>
  <c r="EQ5" i="45"/>
  <c r="ER5" i="45"/>
  <c r="ES5" i="45"/>
  <c r="ET5" i="45"/>
  <c r="CX6" i="45"/>
  <c r="CY6" i="45"/>
  <c r="CZ6" i="45"/>
  <c r="DA6" i="45"/>
  <c r="DB6" i="45"/>
  <c r="DC6" i="45"/>
  <c r="DD6" i="45"/>
  <c r="DE6" i="45"/>
  <c r="DF6" i="45"/>
  <c r="DG6" i="45"/>
  <c r="DH6" i="45"/>
  <c r="DI6" i="45"/>
  <c r="DJ6" i="45"/>
  <c r="DK6" i="45"/>
  <c r="DL6" i="45"/>
  <c r="DM6" i="45"/>
  <c r="DN6" i="45"/>
  <c r="DO6" i="45"/>
  <c r="DP6" i="45"/>
  <c r="DQ6" i="45"/>
  <c r="DR6" i="45"/>
  <c r="DS6" i="45"/>
  <c r="DT6" i="45"/>
  <c r="DU6" i="45"/>
  <c r="DV6" i="45"/>
  <c r="DW6" i="45"/>
  <c r="DX6" i="45"/>
  <c r="DY6" i="45"/>
  <c r="DZ6" i="45"/>
  <c r="EA6" i="45"/>
  <c r="EB6" i="45"/>
  <c r="EC6" i="45"/>
  <c r="ED6" i="45"/>
  <c r="EE6" i="45"/>
  <c r="EF6" i="45"/>
  <c r="EG6" i="45"/>
  <c r="EH6" i="45"/>
  <c r="EI6" i="45"/>
  <c r="EJ6" i="45"/>
  <c r="EK6" i="45"/>
  <c r="EL6" i="45"/>
  <c r="EM6" i="45"/>
  <c r="EN6" i="45"/>
  <c r="EO6" i="45"/>
  <c r="EP6" i="45"/>
  <c r="EQ6" i="45"/>
  <c r="ER6" i="45"/>
  <c r="ES6" i="45"/>
  <c r="ET6" i="45"/>
  <c r="CX7" i="45"/>
  <c r="CY7" i="45"/>
  <c r="CZ7" i="45"/>
  <c r="DA7" i="45"/>
  <c r="DB7" i="45"/>
  <c r="DC7" i="45"/>
  <c r="DD7" i="45"/>
  <c r="DE7" i="45"/>
  <c r="DF7" i="45"/>
  <c r="DG7" i="45"/>
  <c r="DH7" i="45"/>
  <c r="DI7" i="45"/>
  <c r="DJ7" i="45"/>
  <c r="DK7" i="45"/>
  <c r="DL7" i="45"/>
  <c r="DM7" i="45"/>
  <c r="DN7" i="45"/>
  <c r="DO7" i="45"/>
  <c r="DP7" i="45"/>
  <c r="DQ7" i="45"/>
  <c r="DR7" i="45"/>
  <c r="DS7" i="45"/>
  <c r="DT7" i="45"/>
  <c r="DU7" i="45"/>
  <c r="DV7" i="45"/>
  <c r="DW7" i="45"/>
  <c r="DX7" i="45"/>
  <c r="DY7" i="45"/>
  <c r="DZ7" i="45"/>
  <c r="EA7" i="45"/>
  <c r="EB7" i="45"/>
  <c r="EC7" i="45"/>
  <c r="ED7" i="45"/>
  <c r="EE7" i="45"/>
  <c r="EF7" i="45"/>
  <c r="EG7" i="45"/>
  <c r="EH7" i="45"/>
  <c r="EI7" i="45"/>
  <c r="EJ7" i="45"/>
  <c r="EK7" i="45"/>
  <c r="EL7" i="45"/>
  <c r="EM7" i="45"/>
  <c r="EN7" i="45"/>
  <c r="EO7" i="45"/>
  <c r="EP7" i="45"/>
  <c r="EQ7" i="45"/>
  <c r="ER7" i="45"/>
  <c r="ES7" i="45"/>
  <c r="ET7" i="45"/>
  <c r="CX8" i="45"/>
  <c r="CY8" i="45"/>
  <c r="CZ8" i="45"/>
  <c r="DA8" i="45"/>
  <c r="DB8" i="45"/>
  <c r="DC8" i="45"/>
  <c r="DD8" i="45"/>
  <c r="DE8" i="45"/>
  <c r="DF8" i="45"/>
  <c r="DG8" i="45"/>
  <c r="DH8" i="45"/>
  <c r="DI8" i="45"/>
  <c r="DJ8" i="45"/>
  <c r="DK8" i="45"/>
  <c r="DL8" i="45"/>
  <c r="DM8" i="45"/>
  <c r="DN8" i="45"/>
  <c r="DO8" i="45"/>
  <c r="DP8" i="45"/>
  <c r="DQ8" i="45"/>
  <c r="DR8" i="45"/>
  <c r="DS8" i="45"/>
  <c r="DT8" i="45"/>
  <c r="DU8" i="45"/>
  <c r="DV8" i="45"/>
  <c r="DW8" i="45"/>
  <c r="DX8" i="45"/>
  <c r="DY8" i="45"/>
  <c r="DZ8" i="45"/>
  <c r="EA8" i="45"/>
  <c r="EB8" i="45"/>
  <c r="EC8" i="45"/>
  <c r="ED8" i="45"/>
  <c r="EE8" i="45"/>
  <c r="EF8" i="45"/>
  <c r="EG8" i="45"/>
  <c r="EH8" i="45"/>
  <c r="EI8" i="45"/>
  <c r="EJ8" i="45"/>
  <c r="EK8" i="45"/>
  <c r="EL8" i="45"/>
  <c r="EM8" i="45"/>
  <c r="EN8" i="45"/>
  <c r="EO8" i="45"/>
  <c r="EP8" i="45"/>
  <c r="EQ8" i="45"/>
  <c r="ER8" i="45"/>
  <c r="ES8" i="45"/>
  <c r="ET8" i="45"/>
  <c r="CX9" i="45"/>
  <c r="CY9" i="45"/>
  <c r="CZ9" i="45"/>
  <c r="DA9" i="45"/>
  <c r="DB9" i="45"/>
  <c r="DC9" i="45"/>
  <c r="DD9" i="45"/>
  <c r="DE9" i="45"/>
  <c r="DF9" i="45"/>
  <c r="DG9" i="45"/>
  <c r="DH9" i="45"/>
  <c r="DI9" i="45"/>
  <c r="DJ9" i="45"/>
  <c r="DK9" i="45"/>
  <c r="DL9" i="45"/>
  <c r="DM9" i="45"/>
  <c r="DN9" i="45"/>
  <c r="DO9" i="45"/>
  <c r="DP9" i="45"/>
  <c r="DQ9" i="45"/>
  <c r="DR9" i="45"/>
  <c r="DS9" i="45"/>
  <c r="DT9" i="45"/>
  <c r="DU9" i="45"/>
  <c r="DV9" i="45"/>
  <c r="DW9" i="45"/>
  <c r="DX9" i="45"/>
  <c r="DY9" i="45"/>
  <c r="DZ9" i="45"/>
  <c r="EA9" i="45"/>
  <c r="EB9" i="45"/>
  <c r="EC9" i="45"/>
  <c r="ED9" i="45"/>
  <c r="EE9" i="45"/>
  <c r="EF9" i="45"/>
  <c r="EG9" i="45"/>
  <c r="EH9" i="45"/>
  <c r="EI9" i="45"/>
  <c r="EJ9" i="45"/>
  <c r="EK9" i="45"/>
  <c r="EL9" i="45"/>
  <c r="EM9" i="45"/>
  <c r="EN9" i="45"/>
  <c r="EO9" i="45"/>
  <c r="EP9" i="45"/>
  <c r="EQ9" i="45"/>
  <c r="ER9" i="45"/>
  <c r="ES9" i="45"/>
  <c r="ET9" i="45"/>
  <c r="CX10" i="45"/>
  <c r="CY10" i="45"/>
  <c r="CZ10" i="45"/>
  <c r="DA10" i="45"/>
  <c r="DB10" i="45"/>
  <c r="DC10" i="45"/>
  <c r="DD10" i="45"/>
  <c r="DE10" i="45"/>
  <c r="DF10" i="45"/>
  <c r="DG10" i="45"/>
  <c r="DH10" i="45"/>
  <c r="DI10" i="45"/>
  <c r="DJ10" i="45"/>
  <c r="DK10" i="45"/>
  <c r="DL10" i="45"/>
  <c r="DM10" i="45"/>
  <c r="DN10" i="45"/>
  <c r="DO10" i="45"/>
  <c r="DP10" i="45"/>
  <c r="DQ10" i="45"/>
  <c r="DR10" i="45"/>
  <c r="DS10" i="45"/>
  <c r="DT10" i="45"/>
  <c r="DU10" i="45"/>
  <c r="DV10" i="45"/>
  <c r="DW10" i="45"/>
  <c r="DX10" i="45"/>
  <c r="DY10" i="45"/>
  <c r="DZ10" i="45"/>
  <c r="EA10" i="45"/>
  <c r="EB10" i="45"/>
  <c r="EC10" i="45"/>
  <c r="ED10" i="45"/>
  <c r="EE10" i="45"/>
  <c r="EF10" i="45"/>
  <c r="EG10" i="45"/>
  <c r="EH10" i="45"/>
  <c r="EI10" i="45"/>
  <c r="EJ10" i="45"/>
  <c r="EK10" i="45"/>
  <c r="EL10" i="45"/>
  <c r="EM10" i="45"/>
  <c r="EN10" i="45"/>
  <c r="EO10" i="45"/>
  <c r="EP10" i="45"/>
  <c r="EQ10" i="45"/>
  <c r="ER10" i="45"/>
  <c r="ES10" i="45"/>
  <c r="ET10" i="45"/>
  <c r="CX11" i="45"/>
  <c r="CY11" i="45"/>
  <c r="CZ11" i="45"/>
  <c r="DA11" i="45"/>
  <c r="DB11" i="45"/>
  <c r="DC11" i="45"/>
  <c r="DD11" i="45"/>
  <c r="DE11" i="45"/>
  <c r="DF11" i="45"/>
  <c r="DG11" i="45"/>
  <c r="DH11" i="45"/>
  <c r="DI11" i="45"/>
  <c r="DJ11" i="45"/>
  <c r="DK11" i="45"/>
  <c r="DL11" i="45"/>
  <c r="DM11" i="45"/>
  <c r="DN11" i="45"/>
  <c r="DO11" i="45"/>
  <c r="DP11" i="45"/>
  <c r="DQ11" i="45"/>
  <c r="DR11" i="45"/>
  <c r="DS11" i="45"/>
  <c r="DT11" i="45"/>
  <c r="DU11" i="45"/>
  <c r="DV11" i="45"/>
  <c r="DW11" i="45"/>
  <c r="DX11" i="45"/>
  <c r="DY11" i="45"/>
  <c r="DZ11" i="45"/>
  <c r="EA11" i="45"/>
  <c r="EB11" i="45"/>
  <c r="EC11" i="45"/>
  <c r="ED11" i="45"/>
  <c r="EE11" i="45"/>
  <c r="EF11" i="45"/>
  <c r="EG11" i="45"/>
  <c r="EH11" i="45"/>
  <c r="EI11" i="45"/>
  <c r="EJ11" i="45"/>
  <c r="EK11" i="45"/>
  <c r="EL11" i="45"/>
  <c r="EM11" i="45"/>
  <c r="EN11" i="45"/>
  <c r="EO11" i="45"/>
  <c r="EP11" i="45"/>
  <c r="EQ11" i="45"/>
  <c r="ER11" i="45"/>
  <c r="ES11" i="45"/>
  <c r="ET11" i="45"/>
  <c r="CX12" i="45"/>
  <c r="CY12" i="45"/>
  <c r="CZ12" i="45"/>
  <c r="DA12" i="45"/>
  <c r="DB12" i="45"/>
  <c r="DC12" i="45"/>
  <c r="DD12" i="45"/>
  <c r="DE12" i="45"/>
  <c r="DF12" i="45"/>
  <c r="DG12" i="45"/>
  <c r="DH12" i="45"/>
  <c r="DI12" i="45"/>
  <c r="DJ12" i="45"/>
  <c r="DK12" i="45"/>
  <c r="DL12" i="45"/>
  <c r="DM12" i="45"/>
  <c r="DN12" i="45"/>
  <c r="DO12" i="45"/>
  <c r="DP12" i="45"/>
  <c r="DQ12" i="45"/>
  <c r="DR12" i="45"/>
  <c r="DS12" i="45"/>
  <c r="DT12" i="45"/>
  <c r="DU12" i="45"/>
  <c r="DV12" i="45"/>
  <c r="DW12" i="45"/>
  <c r="DX12" i="45"/>
  <c r="DY12" i="45"/>
  <c r="DZ12" i="45"/>
  <c r="EA12" i="45"/>
  <c r="EB12" i="45"/>
  <c r="EC12" i="45"/>
  <c r="ED12" i="45"/>
  <c r="EE12" i="45"/>
  <c r="EF12" i="45"/>
  <c r="EG12" i="45"/>
  <c r="EH12" i="45"/>
  <c r="EI12" i="45"/>
  <c r="EJ12" i="45"/>
  <c r="EK12" i="45"/>
  <c r="EL12" i="45"/>
  <c r="EM12" i="45"/>
  <c r="EN12" i="45"/>
  <c r="EO12" i="45"/>
  <c r="EP12" i="45"/>
  <c r="EQ12" i="45"/>
  <c r="ER12" i="45"/>
  <c r="ES12" i="45"/>
  <c r="ET12" i="45"/>
  <c r="CX13" i="45"/>
  <c r="CY13" i="45"/>
  <c r="CZ13" i="45"/>
  <c r="DA13" i="45"/>
  <c r="DB13" i="45"/>
  <c r="DC13" i="45"/>
  <c r="DD13" i="45"/>
  <c r="DE13" i="45"/>
  <c r="DF13" i="45"/>
  <c r="DG13" i="45"/>
  <c r="DH13" i="45"/>
  <c r="DI13" i="45"/>
  <c r="DJ13" i="45"/>
  <c r="DK13" i="45"/>
  <c r="DL13" i="45"/>
  <c r="DM13" i="45"/>
  <c r="DN13" i="45"/>
  <c r="DO13" i="45"/>
  <c r="DP13" i="45"/>
  <c r="DQ13" i="45"/>
  <c r="DR13" i="45"/>
  <c r="DS13" i="45"/>
  <c r="DT13" i="45"/>
  <c r="DU13" i="45"/>
  <c r="DV13" i="45"/>
  <c r="DW13" i="45"/>
  <c r="DX13" i="45"/>
  <c r="DY13" i="45"/>
  <c r="DZ13" i="45"/>
  <c r="EA13" i="45"/>
  <c r="EB13" i="45"/>
  <c r="EC13" i="45"/>
  <c r="ED13" i="45"/>
  <c r="EE13" i="45"/>
  <c r="EF13" i="45"/>
  <c r="EG13" i="45"/>
  <c r="EH13" i="45"/>
  <c r="EI13" i="45"/>
  <c r="EJ13" i="45"/>
  <c r="EK13" i="45"/>
  <c r="EL13" i="45"/>
  <c r="EM13" i="45"/>
  <c r="EN13" i="45"/>
  <c r="EO13" i="45"/>
  <c r="EP13" i="45"/>
  <c r="EQ13" i="45"/>
  <c r="ER13" i="45"/>
  <c r="ES13" i="45"/>
  <c r="ET13" i="45"/>
  <c r="CX14" i="45"/>
  <c r="CY14" i="45"/>
  <c r="CZ14" i="45"/>
  <c r="DA14" i="45"/>
  <c r="DB14" i="45"/>
  <c r="DC14" i="45"/>
  <c r="DD14" i="45"/>
  <c r="DE14" i="45"/>
  <c r="DF14" i="45"/>
  <c r="DG14" i="45"/>
  <c r="DH14" i="45"/>
  <c r="DI14" i="45"/>
  <c r="DJ14" i="45"/>
  <c r="DK14" i="45"/>
  <c r="DL14" i="45"/>
  <c r="DM14" i="45"/>
  <c r="DN14" i="45"/>
  <c r="DO14" i="45"/>
  <c r="DP14" i="45"/>
  <c r="DQ14" i="45"/>
  <c r="DR14" i="45"/>
  <c r="DS14" i="45"/>
  <c r="DT14" i="45"/>
  <c r="DU14" i="45"/>
  <c r="DV14" i="45"/>
  <c r="DW14" i="45"/>
  <c r="DX14" i="45"/>
  <c r="DY14" i="45"/>
  <c r="DZ14" i="45"/>
  <c r="EA14" i="45"/>
  <c r="EB14" i="45"/>
  <c r="EC14" i="45"/>
  <c r="ED14" i="45"/>
  <c r="EE14" i="45"/>
  <c r="EF14" i="45"/>
  <c r="EG14" i="45"/>
  <c r="EH14" i="45"/>
  <c r="EI14" i="45"/>
  <c r="EJ14" i="45"/>
  <c r="EK14" i="45"/>
  <c r="EL14" i="45"/>
  <c r="EM14" i="45"/>
  <c r="EN14" i="45"/>
  <c r="EO14" i="45"/>
  <c r="EP14" i="45"/>
  <c r="EQ14" i="45"/>
  <c r="ER14" i="45"/>
  <c r="ES14" i="45"/>
  <c r="ET14" i="45"/>
  <c r="CX15" i="45"/>
  <c r="CY15" i="45"/>
  <c r="CZ15" i="45"/>
  <c r="DA15" i="45"/>
  <c r="DB15" i="45"/>
  <c r="DC15" i="45"/>
  <c r="DD15" i="45"/>
  <c r="DE15" i="45"/>
  <c r="DF15" i="45"/>
  <c r="DG15" i="45"/>
  <c r="DH15" i="45"/>
  <c r="DI15" i="45"/>
  <c r="DJ15" i="45"/>
  <c r="DK15" i="45"/>
  <c r="DL15" i="45"/>
  <c r="DM15" i="45"/>
  <c r="DN15" i="45"/>
  <c r="DO15" i="45"/>
  <c r="DP15" i="45"/>
  <c r="DQ15" i="45"/>
  <c r="DR15" i="45"/>
  <c r="DS15" i="45"/>
  <c r="DT15" i="45"/>
  <c r="DU15" i="45"/>
  <c r="DV15" i="45"/>
  <c r="DW15" i="45"/>
  <c r="DX15" i="45"/>
  <c r="DY15" i="45"/>
  <c r="DZ15" i="45"/>
  <c r="EA15" i="45"/>
  <c r="EB15" i="45"/>
  <c r="EC15" i="45"/>
  <c r="ED15" i="45"/>
  <c r="EE15" i="45"/>
  <c r="EF15" i="45"/>
  <c r="EG15" i="45"/>
  <c r="EH15" i="45"/>
  <c r="EI15" i="45"/>
  <c r="EJ15" i="45"/>
  <c r="EK15" i="45"/>
  <c r="EL15" i="45"/>
  <c r="EM15" i="45"/>
  <c r="EN15" i="45"/>
  <c r="EO15" i="45"/>
  <c r="EP15" i="45"/>
  <c r="EQ15" i="45"/>
  <c r="ER15" i="45"/>
  <c r="ES15" i="45"/>
  <c r="ET15" i="45"/>
  <c r="CX16" i="45"/>
  <c r="CY16" i="45"/>
  <c r="CZ16" i="45"/>
  <c r="DA16" i="45"/>
  <c r="DB16" i="45"/>
  <c r="DC16" i="45"/>
  <c r="DD16" i="45"/>
  <c r="DE16" i="45"/>
  <c r="DF16" i="45"/>
  <c r="DG16" i="45"/>
  <c r="DH16" i="45"/>
  <c r="DI16" i="45"/>
  <c r="DJ16" i="45"/>
  <c r="DK16" i="45"/>
  <c r="DL16" i="45"/>
  <c r="DM16" i="45"/>
  <c r="DN16" i="45"/>
  <c r="DO16" i="45"/>
  <c r="DP16" i="45"/>
  <c r="DQ16" i="45"/>
  <c r="DR16" i="45"/>
  <c r="DS16" i="45"/>
  <c r="DT16" i="45"/>
  <c r="DU16" i="45"/>
  <c r="DV16" i="45"/>
  <c r="DW16" i="45"/>
  <c r="DX16" i="45"/>
  <c r="DY16" i="45"/>
  <c r="DZ16" i="45"/>
  <c r="EA16" i="45"/>
  <c r="EB16" i="45"/>
  <c r="EC16" i="45"/>
  <c r="ED16" i="45"/>
  <c r="EE16" i="45"/>
  <c r="EF16" i="45"/>
  <c r="EG16" i="45"/>
  <c r="EH16" i="45"/>
  <c r="EI16" i="45"/>
  <c r="EJ16" i="45"/>
  <c r="EK16" i="45"/>
  <c r="EL16" i="45"/>
  <c r="EM16" i="45"/>
  <c r="EN16" i="45"/>
  <c r="EO16" i="45"/>
  <c r="EP16" i="45"/>
  <c r="EQ16" i="45"/>
  <c r="ER16" i="45"/>
  <c r="ES16" i="45"/>
  <c r="ET16" i="45"/>
  <c r="CX17" i="45"/>
  <c r="CY17" i="45"/>
  <c r="CZ17" i="45"/>
  <c r="DA17" i="45"/>
  <c r="DB17" i="45"/>
  <c r="DC17" i="45"/>
  <c r="DD17" i="45"/>
  <c r="DE17" i="45"/>
  <c r="DF17" i="45"/>
  <c r="DG17" i="45"/>
  <c r="DH17" i="45"/>
  <c r="DI17" i="45"/>
  <c r="DJ17" i="45"/>
  <c r="DK17" i="45"/>
  <c r="DL17" i="45"/>
  <c r="DM17" i="45"/>
  <c r="DN17" i="45"/>
  <c r="DO17" i="45"/>
  <c r="DP17" i="45"/>
  <c r="DQ17" i="45"/>
  <c r="DR17" i="45"/>
  <c r="DS17" i="45"/>
  <c r="DT17" i="45"/>
  <c r="DU17" i="45"/>
  <c r="DV17" i="45"/>
  <c r="DW17" i="45"/>
  <c r="DX17" i="45"/>
  <c r="DY17" i="45"/>
  <c r="DZ17" i="45"/>
  <c r="EA17" i="45"/>
  <c r="EB17" i="45"/>
  <c r="EC17" i="45"/>
  <c r="ED17" i="45"/>
  <c r="EE17" i="45"/>
  <c r="EF17" i="45"/>
  <c r="EG17" i="45"/>
  <c r="EH17" i="45"/>
  <c r="EI17" i="45"/>
  <c r="EJ17" i="45"/>
  <c r="EK17" i="45"/>
  <c r="EL17" i="45"/>
  <c r="EM17" i="45"/>
  <c r="EN17" i="45"/>
  <c r="EO17" i="45"/>
  <c r="EP17" i="45"/>
  <c r="EQ17" i="45"/>
  <c r="ER17" i="45"/>
  <c r="ES17" i="45"/>
  <c r="ET17" i="45"/>
  <c r="CX18" i="45"/>
  <c r="CY18" i="45"/>
  <c r="CZ18" i="45"/>
  <c r="DA18" i="45"/>
  <c r="DB18" i="45"/>
  <c r="DC18" i="45"/>
  <c r="DD18" i="45"/>
  <c r="DE18" i="45"/>
  <c r="DF18" i="45"/>
  <c r="DG18" i="45"/>
  <c r="DH18" i="45"/>
  <c r="DI18" i="45"/>
  <c r="DJ18" i="45"/>
  <c r="DK18" i="45"/>
  <c r="DL18" i="45"/>
  <c r="DM18" i="45"/>
  <c r="DN18" i="45"/>
  <c r="DO18" i="45"/>
  <c r="DP18" i="45"/>
  <c r="DQ18" i="45"/>
  <c r="DR18" i="45"/>
  <c r="DS18" i="45"/>
  <c r="DT18" i="45"/>
  <c r="DU18" i="45"/>
  <c r="DV18" i="45"/>
  <c r="DW18" i="45"/>
  <c r="DX18" i="45"/>
  <c r="DY18" i="45"/>
  <c r="DZ18" i="45"/>
  <c r="EA18" i="45"/>
  <c r="EB18" i="45"/>
  <c r="EC18" i="45"/>
  <c r="ED18" i="45"/>
  <c r="EE18" i="45"/>
  <c r="EF18" i="45"/>
  <c r="EG18" i="45"/>
  <c r="EH18" i="45"/>
  <c r="EI18" i="45"/>
  <c r="EJ18" i="45"/>
  <c r="EK18" i="45"/>
  <c r="EL18" i="45"/>
  <c r="EM18" i="45"/>
  <c r="EN18" i="45"/>
  <c r="EO18" i="45"/>
  <c r="EP18" i="45"/>
  <c r="EQ18" i="45"/>
  <c r="ER18" i="45"/>
  <c r="ES18" i="45"/>
  <c r="ET18" i="45"/>
  <c r="CX19" i="45"/>
  <c r="CY19" i="45"/>
  <c r="CZ19" i="45"/>
  <c r="DA19" i="45"/>
  <c r="DB19" i="45"/>
  <c r="DC19" i="45"/>
  <c r="DD19" i="45"/>
  <c r="DE19" i="45"/>
  <c r="DF19" i="45"/>
  <c r="DG19" i="45"/>
  <c r="DH19" i="45"/>
  <c r="DI19" i="45"/>
  <c r="DJ19" i="45"/>
  <c r="DK19" i="45"/>
  <c r="DL19" i="45"/>
  <c r="DM19" i="45"/>
  <c r="DN19" i="45"/>
  <c r="DO19" i="45"/>
  <c r="DP19" i="45"/>
  <c r="DQ19" i="45"/>
  <c r="DR19" i="45"/>
  <c r="DS19" i="45"/>
  <c r="DT19" i="45"/>
  <c r="DU19" i="45"/>
  <c r="DV19" i="45"/>
  <c r="DW19" i="45"/>
  <c r="DX19" i="45"/>
  <c r="DY19" i="45"/>
  <c r="DZ19" i="45"/>
  <c r="EA19" i="45"/>
  <c r="EB19" i="45"/>
  <c r="EC19" i="45"/>
  <c r="ED19" i="45"/>
  <c r="EE19" i="45"/>
  <c r="EF19" i="45"/>
  <c r="EG19" i="45"/>
  <c r="EH19" i="45"/>
  <c r="EI19" i="45"/>
  <c r="EJ19" i="45"/>
  <c r="EK19" i="45"/>
  <c r="EL19" i="45"/>
  <c r="EM19" i="45"/>
  <c r="EN19" i="45"/>
  <c r="EO19" i="45"/>
  <c r="EP19" i="45"/>
  <c r="EQ19" i="45"/>
  <c r="ER19" i="45"/>
  <c r="ES19" i="45"/>
  <c r="ET19" i="45"/>
  <c r="CX20" i="45"/>
  <c r="CY20" i="45"/>
  <c r="CZ20" i="45"/>
  <c r="DA20" i="45"/>
  <c r="DB20" i="45"/>
  <c r="DC20" i="45"/>
  <c r="DD20" i="45"/>
  <c r="DE20" i="45"/>
  <c r="DF20" i="45"/>
  <c r="DG20" i="45"/>
  <c r="DH20" i="45"/>
  <c r="DI20" i="45"/>
  <c r="DJ20" i="45"/>
  <c r="DK20" i="45"/>
  <c r="DL20" i="45"/>
  <c r="DM20" i="45"/>
  <c r="DN20" i="45"/>
  <c r="DO20" i="45"/>
  <c r="DP20" i="45"/>
  <c r="DQ20" i="45"/>
  <c r="DR20" i="45"/>
  <c r="DS20" i="45"/>
  <c r="DT20" i="45"/>
  <c r="DU20" i="45"/>
  <c r="DV20" i="45"/>
  <c r="DW20" i="45"/>
  <c r="DX20" i="45"/>
  <c r="DY20" i="45"/>
  <c r="DZ20" i="45"/>
  <c r="EA20" i="45"/>
  <c r="EB20" i="45"/>
  <c r="EC20" i="45"/>
  <c r="ED20" i="45"/>
  <c r="EE20" i="45"/>
  <c r="EF20" i="45"/>
  <c r="EG20" i="45"/>
  <c r="EH20" i="45"/>
  <c r="EI20" i="45"/>
  <c r="EJ20" i="45"/>
  <c r="EK20" i="45"/>
  <c r="EL20" i="45"/>
  <c r="EM20" i="45"/>
  <c r="EN20" i="45"/>
  <c r="EO20" i="45"/>
  <c r="EP20" i="45"/>
  <c r="EQ20" i="45"/>
  <c r="ER20" i="45"/>
  <c r="ES20" i="45"/>
  <c r="ET20" i="45"/>
  <c r="CX21" i="45"/>
  <c r="CY21" i="45"/>
  <c r="CZ21" i="45"/>
  <c r="DA21" i="45"/>
  <c r="DB21" i="45"/>
  <c r="DC21" i="45"/>
  <c r="DD21" i="45"/>
  <c r="DE21" i="45"/>
  <c r="DF21" i="45"/>
  <c r="DG21" i="45"/>
  <c r="DH21" i="45"/>
  <c r="DI21" i="45"/>
  <c r="DJ21" i="45"/>
  <c r="DK21" i="45"/>
  <c r="DL21" i="45"/>
  <c r="DM21" i="45"/>
  <c r="DN21" i="45"/>
  <c r="DO21" i="45"/>
  <c r="DP21" i="45"/>
  <c r="DQ21" i="45"/>
  <c r="DR21" i="45"/>
  <c r="DS21" i="45"/>
  <c r="DT21" i="45"/>
  <c r="DU21" i="45"/>
  <c r="DV21" i="45"/>
  <c r="DW21" i="45"/>
  <c r="DX21" i="45"/>
  <c r="DY21" i="45"/>
  <c r="DZ21" i="45"/>
  <c r="EA21" i="45"/>
  <c r="EB21" i="45"/>
  <c r="EC21" i="45"/>
  <c r="ED21" i="45"/>
  <c r="EE21" i="45"/>
  <c r="EF21" i="45"/>
  <c r="EG21" i="45"/>
  <c r="EH21" i="45"/>
  <c r="EI21" i="45"/>
  <c r="EJ21" i="45"/>
  <c r="EK21" i="45"/>
  <c r="EL21" i="45"/>
  <c r="EM21" i="45"/>
  <c r="EN21" i="45"/>
  <c r="EO21" i="45"/>
  <c r="EP21" i="45"/>
  <c r="EQ21" i="45"/>
  <c r="ER21" i="45"/>
  <c r="ES21" i="45"/>
  <c r="ET21" i="45"/>
  <c r="CX22" i="45"/>
  <c r="CY22" i="45"/>
  <c r="CZ22" i="45"/>
  <c r="DA22" i="45"/>
  <c r="DB22" i="45"/>
  <c r="DC22" i="45"/>
  <c r="DD22" i="45"/>
  <c r="DE22" i="45"/>
  <c r="DF22" i="45"/>
  <c r="DG22" i="45"/>
  <c r="DH22" i="45"/>
  <c r="DI22" i="45"/>
  <c r="DJ22" i="45"/>
  <c r="DK22" i="45"/>
  <c r="DL22" i="45"/>
  <c r="DM22" i="45"/>
  <c r="DN22" i="45"/>
  <c r="DO22" i="45"/>
  <c r="DP22" i="45"/>
  <c r="DQ22" i="45"/>
  <c r="DR22" i="45"/>
  <c r="DS22" i="45"/>
  <c r="DT22" i="45"/>
  <c r="DU22" i="45"/>
  <c r="DV22" i="45"/>
  <c r="DW22" i="45"/>
  <c r="DX22" i="45"/>
  <c r="DY22" i="45"/>
  <c r="DZ22" i="45"/>
  <c r="EA22" i="45"/>
  <c r="EB22" i="45"/>
  <c r="EC22" i="45"/>
  <c r="ED22" i="45"/>
  <c r="EE22" i="45"/>
  <c r="EF22" i="45"/>
  <c r="EG22" i="45"/>
  <c r="EH22" i="45"/>
  <c r="EI22" i="45"/>
  <c r="EJ22" i="45"/>
  <c r="EK22" i="45"/>
  <c r="EL22" i="45"/>
  <c r="EM22" i="45"/>
  <c r="EN22" i="45"/>
  <c r="EO22" i="45"/>
  <c r="EP22" i="45"/>
  <c r="EQ22" i="45"/>
  <c r="ER22" i="45"/>
  <c r="ES22" i="45"/>
  <c r="ET22" i="45"/>
  <c r="CX23" i="45"/>
  <c r="CY23" i="45"/>
  <c r="CZ23" i="45"/>
  <c r="DA23" i="45"/>
  <c r="DB23" i="45"/>
  <c r="DC23" i="45"/>
  <c r="DD23" i="45"/>
  <c r="DE23" i="45"/>
  <c r="DF23" i="45"/>
  <c r="DG23" i="45"/>
  <c r="DH23" i="45"/>
  <c r="DI23" i="45"/>
  <c r="DJ23" i="45"/>
  <c r="DK23" i="45"/>
  <c r="DL23" i="45"/>
  <c r="DM23" i="45"/>
  <c r="DN23" i="45"/>
  <c r="DO23" i="45"/>
  <c r="DP23" i="45"/>
  <c r="DQ23" i="45"/>
  <c r="DR23" i="45"/>
  <c r="DS23" i="45"/>
  <c r="DT23" i="45"/>
  <c r="DU23" i="45"/>
  <c r="DV23" i="45"/>
  <c r="DW23" i="45"/>
  <c r="DX23" i="45"/>
  <c r="DY23" i="45"/>
  <c r="DZ23" i="45"/>
  <c r="EA23" i="45"/>
  <c r="EB23" i="45"/>
  <c r="EC23" i="45"/>
  <c r="ED23" i="45"/>
  <c r="EE23" i="45"/>
  <c r="EF23" i="45"/>
  <c r="EG23" i="45"/>
  <c r="EH23" i="45"/>
  <c r="EI23" i="45"/>
  <c r="EJ23" i="45"/>
  <c r="EK23" i="45"/>
  <c r="EL23" i="45"/>
  <c r="EM23" i="45"/>
  <c r="EN23" i="45"/>
  <c r="EO23" i="45"/>
  <c r="EP23" i="45"/>
  <c r="EQ23" i="45"/>
  <c r="ER23" i="45"/>
  <c r="ES23" i="45"/>
  <c r="ET23" i="45"/>
  <c r="CX24" i="45"/>
  <c r="CY24" i="45"/>
  <c r="CZ24" i="45"/>
  <c r="DA24" i="45"/>
  <c r="DB24" i="45"/>
  <c r="DC24" i="45"/>
  <c r="DD24" i="45"/>
  <c r="DE24" i="45"/>
  <c r="DF24" i="45"/>
  <c r="DG24" i="45"/>
  <c r="DH24" i="45"/>
  <c r="DI24" i="45"/>
  <c r="DJ24" i="45"/>
  <c r="DK24" i="45"/>
  <c r="DL24" i="45"/>
  <c r="DM24" i="45"/>
  <c r="DN24" i="45"/>
  <c r="DO24" i="45"/>
  <c r="DP24" i="45"/>
  <c r="DQ24" i="45"/>
  <c r="DR24" i="45"/>
  <c r="DS24" i="45"/>
  <c r="DT24" i="45"/>
  <c r="DU24" i="45"/>
  <c r="DV24" i="45"/>
  <c r="DW24" i="45"/>
  <c r="DX24" i="45"/>
  <c r="DY24" i="45"/>
  <c r="DZ24" i="45"/>
  <c r="EA24" i="45"/>
  <c r="EB24" i="45"/>
  <c r="EC24" i="45"/>
  <c r="ED24" i="45"/>
  <c r="EE24" i="45"/>
  <c r="EF24" i="45"/>
  <c r="EG24" i="45"/>
  <c r="EH24" i="45"/>
  <c r="EI24" i="45"/>
  <c r="EJ24" i="45"/>
  <c r="EK24" i="45"/>
  <c r="EL24" i="45"/>
  <c r="EM24" i="45"/>
  <c r="EN24" i="45"/>
  <c r="EO24" i="45"/>
  <c r="EP24" i="45"/>
  <c r="EQ24" i="45"/>
  <c r="ER24" i="45"/>
  <c r="ES24" i="45"/>
  <c r="ET24" i="45"/>
  <c r="CX25" i="45"/>
  <c r="CY25" i="45"/>
  <c r="CZ25" i="45"/>
  <c r="DA25" i="45"/>
  <c r="DB25" i="45"/>
  <c r="DC25" i="45"/>
  <c r="DD25" i="45"/>
  <c r="DE25" i="45"/>
  <c r="DF25" i="45"/>
  <c r="DG25" i="45"/>
  <c r="DH25" i="45"/>
  <c r="DI25" i="45"/>
  <c r="DJ25" i="45"/>
  <c r="DK25" i="45"/>
  <c r="DL25" i="45"/>
  <c r="DM25" i="45"/>
  <c r="DN25" i="45"/>
  <c r="DO25" i="45"/>
  <c r="DP25" i="45"/>
  <c r="DQ25" i="45"/>
  <c r="DR25" i="45"/>
  <c r="DS25" i="45"/>
  <c r="DT25" i="45"/>
  <c r="DU25" i="45"/>
  <c r="DV25" i="45"/>
  <c r="DW25" i="45"/>
  <c r="DX25" i="45"/>
  <c r="DY25" i="45"/>
  <c r="DZ25" i="45"/>
  <c r="EA25" i="45"/>
  <c r="EB25" i="45"/>
  <c r="EC25" i="45"/>
  <c r="ED25" i="45"/>
  <c r="EE25" i="45"/>
  <c r="EF25" i="45"/>
  <c r="EG25" i="45"/>
  <c r="EH25" i="45"/>
  <c r="EI25" i="45"/>
  <c r="EJ25" i="45"/>
  <c r="EK25" i="45"/>
  <c r="EL25" i="45"/>
  <c r="EM25" i="45"/>
  <c r="EN25" i="45"/>
  <c r="EO25" i="45"/>
  <c r="EP25" i="45"/>
  <c r="EQ25" i="45"/>
  <c r="ER25" i="45"/>
  <c r="ES25" i="45"/>
  <c r="ET25" i="45"/>
  <c r="CX26" i="45"/>
  <c r="CY26" i="45"/>
  <c r="CZ26" i="45"/>
  <c r="DA26" i="45"/>
  <c r="DB26" i="45"/>
  <c r="DC26" i="45"/>
  <c r="DD26" i="45"/>
  <c r="DE26" i="45"/>
  <c r="DF26" i="45"/>
  <c r="DG26" i="45"/>
  <c r="DH26" i="45"/>
  <c r="DI26" i="45"/>
  <c r="DJ26" i="45"/>
  <c r="DK26" i="45"/>
  <c r="DL26" i="45"/>
  <c r="DM26" i="45"/>
  <c r="DN26" i="45"/>
  <c r="DO26" i="45"/>
  <c r="DP26" i="45"/>
  <c r="DQ26" i="45"/>
  <c r="DR26" i="45"/>
  <c r="DS26" i="45"/>
  <c r="DT26" i="45"/>
  <c r="DU26" i="45"/>
  <c r="DV26" i="45"/>
  <c r="DW26" i="45"/>
  <c r="DX26" i="45"/>
  <c r="DY26" i="45"/>
  <c r="DZ26" i="45"/>
  <c r="EA26" i="45"/>
  <c r="EB26" i="45"/>
  <c r="EC26" i="45"/>
  <c r="ED26" i="45"/>
  <c r="EE26" i="45"/>
  <c r="EF26" i="45"/>
  <c r="EG26" i="45"/>
  <c r="EH26" i="45"/>
  <c r="EI26" i="45"/>
  <c r="EJ26" i="45"/>
  <c r="EK26" i="45"/>
  <c r="EL26" i="45"/>
  <c r="EM26" i="45"/>
  <c r="EN26" i="45"/>
  <c r="EO26" i="45"/>
  <c r="EP26" i="45"/>
  <c r="EQ26" i="45"/>
  <c r="ER26" i="45"/>
  <c r="ES26" i="45"/>
  <c r="ET26" i="45"/>
  <c r="CX27" i="45"/>
  <c r="CY27" i="45"/>
  <c r="CZ27" i="45"/>
  <c r="DA27" i="45"/>
  <c r="DB27" i="45"/>
  <c r="DC27" i="45"/>
  <c r="DD27" i="45"/>
  <c r="DE27" i="45"/>
  <c r="DF27" i="45"/>
  <c r="DG27" i="45"/>
  <c r="DH27" i="45"/>
  <c r="DI27" i="45"/>
  <c r="DJ27" i="45"/>
  <c r="DK27" i="45"/>
  <c r="DL27" i="45"/>
  <c r="DM27" i="45"/>
  <c r="DN27" i="45"/>
  <c r="DO27" i="45"/>
  <c r="DP27" i="45"/>
  <c r="DQ27" i="45"/>
  <c r="DR27" i="45"/>
  <c r="DS27" i="45"/>
  <c r="DT27" i="45"/>
  <c r="DU27" i="45"/>
  <c r="DV27" i="45"/>
  <c r="DW27" i="45"/>
  <c r="DX27" i="45"/>
  <c r="DY27" i="45"/>
  <c r="DZ27" i="45"/>
  <c r="EA27" i="45"/>
  <c r="EB27" i="45"/>
  <c r="EC27" i="45"/>
  <c r="ED27" i="45"/>
  <c r="EE27" i="45"/>
  <c r="EF27" i="45"/>
  <c r="EG27" i="45"/>
  <c r="EH27" i="45"/>
  <c r="EI27" i="45"/>
  <c r="EJ27" i="45"/>
  <c r="EK27" i="45"/>
  <c r="EL27" i="45"/>
  <c r="EM27" i="45"/>
  <c r="EN27" i="45"/>
  <c r="EO27" i="45"/>
  <c r="EP27" i="45"/>
  <c r="EQ27" i="45"/>
  <c r="ER27" i="45"/>
  <c r="ES27" i="45"/>
  <c r="ET27" i="45"/>
  <c r="CX28" i="45"/>
  <c r="CY28" i="45"/>
  <c r="CZ28" i="45"/>
  <c r="DA28" i="45"/>
  <c r="DB28" i="45"/>
  <c r="DC28" i="45"/>
  <c r="DD28" i="45"/>
  <c r="DE28" i="45"/>
  <c r="DF28" i="45"/>
  <c r="DG28" i="45"/>
  <c r="DH28" i="45"/>
  <c r="DI28" i="45"/>
  <c r="DJ28" i="45"/>
  <c r="DK28" i="45"/>
  <c r="DL28" i="45"/>
  <c r="DM28" i="45"/>
  <c r="DN28" i="45"/>
  <c r="DO28" i="45"/>
  <c r="DP28" i="45"/>
  <c r="DQ28" i="45"/>
  <c r="DR28" i="45"/>
  <c r="DS28" i="45"/>
  <c r="DT28" i="45"/>
  <c r="DU28" i="45"/>
  <c r="DV28" i="45"/>
  <c r="DW28" i="45"/>
  <c r="DX28" i="45"/>
  <c r="DY28" i="45"/>
  <c r="DZ28" i="45"/>
  <c r="EA28" i="45"/>
  <c r="EB28" i="45"/>
  <c r="EC28" i="45"/>
  <c r="ED28" i="45"/>
  <c r="EE28" i="45"/>
  <c r="EF28" i="45"/>
  <c r="EG28" i="45"/>
  <c r="EH28" i="45"/>
  <c r="EI28" i="45"/>
  <c r="EJ28" i="45"/>
  <c r="EK28" i="45"/>
  <c r="EL28" i="45"/>
  <c r="EM28" i="45"/>
  <c r="EN28" i="45"/>
  <c r="EO28" i="45"/>
  <c r="EP28" i="45"/>
  <c r="EQ28" i="45"/>
  <c r="ER28" i="45"/>
  <c r="ES28" i="45"/>
  <c r="ET28" i="45"/>
  <c r="CX29" i="45"/>
  <c r="CY29" i="45"/>
  <c r="CZ29" i="45"/>
  <c r="DA29" i="45"/>
  <c r="DB29" i="45"/>
  <c r="DC29" i="45"/>
  <c r="DD29" i="45"/>
  <c r="DE29" i="45"/>
  <c r="DF29" i="45"/>
  <c r="DG29" i="45"/>
  <c r="DH29" i="45"/>
  <c r="DI29" i="45"/>
  <c r="DJ29" i="45"/>
  <c r="DK29" i="45"/>
  <c r="DL29" i="45"/>
  <c r="DM29" i="45"/>
  <c r="DN29" i="45"/>
  <c r="DO29" i="45"/>
  <c r="DP29" i="45"/>
  <c r="DQ29" i="45"/>
  <c r="DR29" i="45"/>
  <c r="DS29" i="45"/>
  <c r="DT29" i="45"/>
  <c r="DU29" i="45"/>
  <c r="DV29" i="45"/>
  <c r="DW29" i="45"/>
  <c r="DX29" i="45"/>
  <c r="DY29" i="45"/>
  <c r="DZ29" i="45"/>
  <c r="EA29" i="45"/>
  <c r="EB29" i="45"/>
  <c r="EC29" i="45"/>
  <c r="ED29" i="45"/>
  <c r="EE29" i="45"/>
  <c r="EF29" i="45"/>
  <c r="EG29" i="45"/>
  <c r="EH29" i="45"/>
  <c r="EI29" i="45"/>
  <c r="EJ29" i="45"/>
  <c r="EK29" i="45"/>
  <c r="EL29" i="45"/>
  <c r="EM29" i="45"/>
  <c r="EN29" i="45"/>
  <c r="EO29" i="45"/>
  <c r="EP29" i="45"/>
  <c r="EQ29" i="45"/>
  <c r="ER29" i="45"/>
  <c r="ES29" i="45"/>
  <c r="ET29" i="45"/>
  <c r="CX30" i="45"/>
  <c r="CY30" i="45"/>
  <c r="CZ30" i="45"/>
  <c r="DA30" i="45"/>
  <c r="DB30" i="45"/>
  <c r="DC30" i="45"/>
  <c r="DD30" i="45"/>
  <c r="DE30" i="45"/>
  <c r="DF30" i="45"/>
  <c r="DG30" i="45"/>
  <c r="DH30" i="45"/>
  <c r="DI30" i="45"/>
  <c r="DJ30" i="45"/>
  <c r="DK30" i="45"/>
  <c r="DL30" i="45"/>
  <c r="DM30" i="45"/>
  <c r="DN30" i="45"/>
  <c r="DO30" i="45"/>
  <c r="DP30" i="45"/>
  <c r="DQ30" i="45"/>
  <c r="DR30" i="45"/>
  <c r="DS30" i="45"/>
  <c r="DT30" i="45"/>
  <c r="DU30" i="45"/>
  <c r="DV30" i="45"/>
  <c r="DW30" i="45"/>
  <c r="DX30" i="45"/>
  <c r="DY30" i="45"/>
  <c r="DZ30" i="45"/>
  <c r="EA30" i="45"/>
  <c r="EB30" i="45"/>
  <c r="EC30" i="45"/>
  <c r="ED30" i="45"/>
  <c r="EE30" i="45"/>
  <c r="EF30" i="45"/>
  <c r="EG30" i="45"/>
  <c r="EH30" i="45"/>
  <c r="EI30" i="45"/>
  <c r="EJ30" i="45"/>
  <c r="EK30" i="45"/>
  <c r="EL30" i="45"/>
  <c r="EM30" i="45"/>
  <c r="EN30" i="45"/>
  <c r="EO30" i="45"/>
  <c r="EP30" i="45"/>
  <c r="EQ30" i="45"/>
  <c r="ER30" i="45"/>
  <c r="ES30" i="45"/>
  <c r="ET30" i="45"/>
  <c r="CX31" i="45"/>
  <c r="CY31" i="45"/>
  <c r="CZ31" i="45"/>
  <c r="DA31" i="45"/>
  <c r="DB31" i="45"/>
  <c r="DC31" i="45"/>
  <c r="DD31" i="45"/>
  <c r="DE31" i="45"/>
  <c r="DF31" i="45"/>
  <c r="DG31" i="45"/>
  <c r="DH31" i="45"/>
  <c r="DI31" i="45"/>
  <c r="DJ31" i="45"/>
  <c r="DK31" i="45"/>
  <c r="DL31" i="45"/>
  <c r="DM31" i="45"/>
  <c r="DN31" i="45"/>
  <c r="DO31" i="45"/>
  <c r="DP31" i="45"/>
  <c r="DQ31" i="45"/>
  <c r="DR31" i="45"/>
  <c r="DS31" i="45"/>
  <c r="DT31" i="45"/>
  <c r="DU31" i="45"/>
  <c r="DV31" i="45"/>
  <c r="DW31" i="45"/>
  <c r="DX31" i="45"/>
  <c r="DY31" i="45"/>
  <c r="DZ31" i="45"/>
  <c r="EA31" i="45"/>
  <c r="EB31" i="45"/>
  <c r="EC31" i="45"/>
  <c r="ED31" i="45"/>
  <c r="EE31" i="45"/>
  <c r="EF31" i="45"/>
  <c r="EG31" i="45"/>
  <c r="EH31" i="45"/>
  <c r="EI31" i="45"/>
  <c r="EJ31" i="45"/>
  <c r="EK31" i="45"/>
  <c r="EL31" i="45"/>
  <c r="EM31" i="45"/>
  <c r="EN31" i="45"/>
  <c r="EO31" i="45"/>
  <c r="EP31" i="45"/>
  <c r="EQ31" i="45"/>
  <c r="ER31" i="45"/>
  <c r="ES31" i="45"/>
  <c r="ET31" i="45"/>
  <c r="CX32" i="45"/>
  <c r="CY32" i="45"/>
  <c r="CZ32" i="45"/>
  <c r="DA32" i="45"/>
  <c r="DB32" i="45"/>
  <c r="DC32" i="45"/>
  <c r="DD32" i="45"/>
  <c r="DE32" i="45"/>
  <c r="DF32" i="45"/>
  <c r="DG32" i="45"/>
  <c r="DH32" i="45"/>
  <c r="DI32" i="45"/>
  <c r="DJ32" i="45"/>
  <c r="DK32" i="45"/>
  <c r="DL32" i="45"/>
  <c r="DM32" i="45"/>
  <c r="DN32" i="45"/>
  <c r="DO32" i="45"/>
  <c r="DP32" i="45"/>
  <c r="DQ32" i="45"/>
  <c r="DR32" i="45"/>
  <c r="DS32" i="45"/>
  <c r="DT32" i="45"/>
  <c r="DU32" i="45"/>
  <c r="DV32" i="45"/>
  <c r="DW32" i="45"/>
  <c r="DX32" i="45"/>
  <c r="DY32" i="45"/>
  <c r="DZ32" i="45"/>
  <c r="EA32" i="45"/>
  <c r="EB32" i="45"/>
  <c r="EC32" i="45"/>
  <c r="ED32" i="45"/>
  <c r="EE32" i="45"/>
  <c r="EF32" i="45"/>
  <c r="EG32" i="45"/>
  <c r="EH32" i="45"/>
  <c r="EI32" i="45"/>
  <c r="EJ32" i="45"/>
  <c r="EK32" i="45"/>
  <c r="EL32" i="45"/>
  <c r="EM32" i="45"/>
  <c r="EN32" i="45"/>
  <c r="EO32" i="45"/>
  <c r="EP32" i="45"/>
  <c r="EQ32" i="45"/>
  <c r="ER32" i="45"/>
  <c r="ES32" i="45"/>
  <c r="ET32" i="45"/>
  <c r="CX33" i="45"/>
  <c r="CY33" i="45"/>
  <c r="CZ33" i="45"/>
  <c r="DA33" i="45"/>
  <c r="DB33" i="45"/>
  <c r="DC33" i="45"/>
  <c r="DD33" i="45"/>
  <c r="DE33" i="45"/>
  <c r="DF33" i="45"/>
  <c r="DG33" i="45"/>
  <c r="DH33" i="45"/>
  <c r="DI33" i="45"/>
  <c r="DJ33" i="45"/>
  <c r="DK33" i="45"/>
  <c r="DL33" i="45"/>
  <c r="DM33" i="45"/>
  <c r="DN33" i="45"/>
  <c r="DO33" i="45"/>
  <c r="DP33" i="45"/>
  <c r="DQ33" i="45"/>
  <c r="DR33" i="45"/>
  <c r="DS33" i="45"/>
  <c r="DT33" i="45"/>
  <c r="DU33" i="45"/>
  <c r="DV33" i="45"/>
  <c r="DW33" i="45"/>
  <c r="DX33" i="45"/>
  <c r="DY33" i="45"/>
  <c r="DZ33" i="45"/>
  <c r="EA33" i="45"/>
  <c r="EB33" i="45"/>
  <c r="EC33" i="45"/>
  <c r="ED33" i="45"/>
  <c r="EE33" i="45"/>
  <c r="EF33" i="45"/>
  <c r="EG33" i="45"/>
  <c r="EH33" i="45"/>
  <c r="EI33" i="45"/>
  <c r="EJ33" i="45"/>
  <c r="EK33" i="45"/>
  <c r="EL33" i="45"/>
  <c r="EM33" i="45"/>
  <c r="EN33" i="45"/>
  <c r="EO33" i="45"/>
  <c r="EP33" i="45"/>
  <c r="EQ33" i="45"/>
  <c r="ER33" i="45"/>
  <c r="ES33" i="45"/>
  <c r="ET33" i="45"/>
  <c r="CX34" i="45"/>
  <c r="CY34" i="45"/>
  <c r="CZ34" i="45"/>
  <c r="DA34" i="45"/>
  <c r="DB34" i="45"/>
  <c r="DC34" i="45"/>
  <c r="DD34" i="45"/>
  <c r="DE34" i="45"/>
  <c r="DF34" i="45"/>
  <c r="DG34" i="45"/>
  <c r="DH34" i="45"/>
  <c r="DI34" i="45"/>
  <c r="DJ34" i="45"/>
  <c r="DK34" i="45"/>
  <c r="DL34" i="45"/>
  <c r="DM34" i="45"/>
  <c r="DN34" i="45"/>
  <c r="DO34" i="45"/>
  <c r="DP34" i="45"/>
  <c r="DQ34" i="45"/>
  <c r="DR34" i="45"/>
  <c r="DS34" i="45"/>
  <c r="DT34" i="45"/>
  <c r="DU34" i="45"/>
  <c r="DV34" i="45"/>
  <c r="DW34" i="45"/>
  <c r="DX34" i="45"/>
  <c r="DY34" i="45"/>
  <c r="DZ34" i="45"/>
  <c r="EA34" i="45"/>
  <c r="EB34" i="45"/>
  <c r="EC34" i="45"/>
  <c r="ED34" i="45"/>
  <c r="EE34" i="45"/>
  <c r="EF34" i="45"/>
  <c r="EG34" i="45"/>
  <c r="EH34" i="45"/>
  <c r="EI34" i="45"/>
  <c r="EJ34" i="45"/>
  <c r="EK34" i="45"/>
  <c r="EL34" i="45"/>
  <c r="EM34" i="45"/>
  <c r="EN34" i="45"/>
  <c r="EO34" i="45"/>
  <c r="EP34" i="45"/>
  <c r="EQ34" i="45"/>
  <c r="ER34" i="45"/>
  <c r="ES34" i="45"/>
  <c r="ET34" i="45"/>
  <c r="CX35" i="45"/>
  <c r="CY35" i="45"/>
  <c r="CZ35" i="45"/>
  <c r="DA35" i="45"/>
  <c r="DB35" i="45"/>
  <c r="DC35" i="45"/>
  <c r="DD35" i="45"/>
  <c r="DE35" i="45"/>
  <c r="DF35" i="45"/>
  <c r="DG35" i="45"/>
  <c r="DH35" i="45"/>
  <c r="DI35" i="45"/>
  <c r="DJ35" i="45"/>
  <c r="DK35" i="45"/>
  <c r="DL35" i="45"/>
  <c r="DM35" i="45"/>
  <c r="DN35" i="45"/>
  <c r="DO35" i="45"/>
  <c r="DP35" i="45"/>
  <c r="DQ35" i="45"/>
  <c r="DR35" i="45"/>
  <c r="DS35" i="45"/>
  <c r="DT35" i="45"/>
  <c r="DU35" i="45"/>
  <c r="DV35" i="45"/>
  <c r="DW35" i="45"/>
  <c r="DX35" i="45"/>
  <c r="DY35" i="45"/>
  <c r="DZ35" i="45"/>
  <c r="EA35" i="45"/>
  <c r="EB35" i="45"/>
  <c r="EC35" i="45"/>
  <c r="ED35" i="45"/>
  <c r="EE35" i="45"/>
  <c r="EF35" i="45"/>
  <c r="EG35" i="45"/>
  <c r="EH35" i="45"/>
  <c r="EI35" i="45"/>
  <c r="EJ35" i="45"/>
  <c r="EK35" i="45"/>
  <c r="EL35" i="45"/>
  <c r="EM35" i="45"/>
  <c r="EN35" i="45"/>
  <c r="EO35" i="45"/>
  <c r="EP35" i="45"/>
  <c r="EQ35" i="45"/>
  <c r="ER35" i="45"/>
  <c r="ES35" i="45"/>
  <c r="ET35" i="45"/>
  <c r="CX36" i="45"/>
  <c r="CY36" i="45"/>
  <c r="CZ36" i="45"/>
  <c r="DA36" i="45"/>
  <c r="DB36" i="45"/>
  <c r="DC36" i="45"/>
  <c r="DD36" i="45"/>
  <c r="DE36" i="45"/>
  <c r="DF36" i="45"/>
  <c r="DG36" i="45"/>
  <c r="DH36" i="45"/>
  <c r="DI36" i="45"/>
  <c r="DJ36" i="45"/>
  <c r="DK36" i="45"/>
  <c r="DL36" i="45"/>
  <c r="DM36" i="45"/>
  <c r="DN36" i="45"/>
  <c r="DO36" i="45"/>
  <c r="DP36" i="45"/>
  <c r="DQ36" i="45"/>
  <c r="DR36" i="45"/>
  <c r="DS36" i="45"/>
  <c r="DT36" i="45"/>
  <c r="DU36" i="45"/>
  <c r="DV36" i="45"/>
  <c r="DW36" i="45"/>
  <c r="DX36" i="45"/>
  <c r="DY36" i="45"/>
  <c r="DZ36" i="45"/>
  <c r="EA36" i="45"/>
  <c r="EB36" i="45"/>
  <c r="EC36" i="45"/>
  <c r="ED36" i="45"/>
  <c r="EE36" i="45"/>
  <c r="EF36" i="45"/>
  <c r="EG36" i="45"/>
  <c r="EH36" i="45"/>
  <c r="EI36" i="45"/>
  <c r="EJ36" i="45"/>
  <c r="EK36" i="45"/>
  <c r="EL36" i="45"/>
  <c r="EM36" i="45"/>
  <c r="EN36" i="45"/>
  <c r="EO36" i="45"/>
  <c r="EP36" i="45"/>
  <c r="EQ36" i="45"/>
  <c r="ER36" i="45"/>
  <c r="ES36" i="45"/>
  <c r="ET36" i="45"/>
  <c r="CX37" i="45"/>
  <c r="CY37" i="45"/>
  <c r="CZ37" i="45"/>
  <c r="DA37" i="45"/>
  <c r="DB37" i="45"/>
  <c r="DC37" i="45"/>
  <c r="DD37" i="45"/>
  <c r="DE37" i="45"/>
  <c r="DF37" i="45"/>
  <c r="DG37" i="45"/>
  <c r="DH37" i="45"/>
  <c r="DI37" i="45"/>
  <c r="DJ37" i="45"/>
  <c r="DK37" i="45"/>
  <c r="DL37" i="45"/>
  <c r="DM37" i="45"/>
  <c r="DN37" i="45"/>
  <c r="DO37" i="45"/>
  <c r="DP37" i="45"/>
  <c r="DQ37" i="45"/>
  <c r="DR37" i="45"/>
  <c r="DS37" i="45"/>
  <c r="DT37" i="45"/>
  <c r="DU37" i="45"/>
  <c r="DV37" i="45"/>
  <c r="DW37" i="45"/>
  <c r="DX37" i="45"/>
  <c r="DY37" i="45"/>
  <c r="DZ37" i="45"/>
  <c r="EA37" i="45"/>
  <c r="EB37" i="45"/>
  <c r="EC37" i="45"/>
  <c r="ED37" i="45"/>
  <c r="EE37" i="45"/>
  <c r="EF37" i="45"/>
  <c r="EG37" i="45"/>
  <c r="EH37" i="45"/>
  <c r="EI37" i="45"/>
  <c r="EJ37" i="45"/>
  <c r="EK37" i="45"/>
  <c r="EL37" i="45"/>
  <c r="EM37" i="45"/>
  <c r="EN37" i="45"/>
  <c r="EO37" i="45"/>
  <c r="EP37" i="45"/>
  <c r="EQ37" i="45"/>
  <c r="ER37" i="45"/>
  <c r="ES37" i="45"/>
  <c r="ET37" i="45"/>
  <c r="CX38" i="45"/>
  <c r="CY38" i="45"/>
  <c r="CZ38" i="45"/>
  <c r="DA38" i="45"/>
  <c r="DB38" i="45"/>
  <c r="DC38" i="45"/>
  <c r="DD38" i="45"/>
  <c r="DE38" i="45"/>
  <c r="DF38" i="45"/>
  <c r="DG38" i="45"/>
  <c r="DH38" i="45"/>
  <c r="DI38" i="45"/>
  <c r="DJ38" i="45"/>
  <c r="DK38" i="45"/>
  <c r="DL38" i="45"/>
  <c r="DM38" i="45"/>
  <c r="DN38" i="45"/>
  <c r="DO38" i="45"/>
  <c r="DP38" i="45"/>
  <c r="DQ38" i="45"/>
  <c r="DR38" i="45"/>
  <c r="DS38" i="45"/>
  <c r="DT38" i="45"/>
  <c r="DU38" i="45"/>
  <c r="DV38" i="45"/>
  <c r="DW38" i="45"/>
  <c r="DX38" i="45"/>
  <c r="DY38" i="45"/>
  <c r="DZ38" i="45"/>
  <c r="EA38" i="45"/>
  <c r="EB38" i="45"/>
  <c r="EC38" i="45"/>
  <c r="ED38" i="45"/>
  <c r="EE38" i="45"/>
  <c r="EF38" i="45"/>
  <c r="EG38" i="45"/>
  <c r="EH38" i="45"/>
  <c r="EI38" i="45"/>
  <c r="EJ38" i="45"/>
  <c r="EK38" i="45"/>
  <c r="EL38" i="45"/>
  <c r="EM38" i="45"/>
  <c r="EN38" i="45"/>
  <c r="EO38" i="45"/>
  <c r="EP38" i="45"/>
  <c r="EQ38" i="45"/>
  <c r="ER38" i="45"/>
  <c r="ES38" i="45"/>
  <c r="ET38" i="45"/>
  <c r="CX39" i="45"/>
  <c r="CY39" i="45"/>
  <c r="CZ39" i="45"/>
  <c r="DA39" i="45"/>
  <c r="DB39" i="45"/>
  <c r="DC39" i="45"/>
  <c r="DD39" i="45"/>
  <c r="DE39" i="45"/>
  <c r="DF39" i="45"/>
  <c r="DG39" i="45"/>
  <c r="DH39" i="45"/>
  <c r="DI39" i="45"/>
  <c r="DJ39" i="45"/>
  <c r="DK39" i="45"/>
  <c r="DL39" i="45"/>
  <c r="DM39" i="45"/>
  <c r="DN39" i="45"/>
  <c r="DO39" i="45"/>
  <c r="DP39" i="45"/>
  <c r="DQ39" i="45"/>
  <c r="DR39" i="45"/>
  <c r="DS39" i="45"/>
  <c r="DT39" i="45"/>
  <c r="DU39" i="45"/>
  <c r="DV39" i="45"/>
  <c r="DW39" i="45"/>
  <c r="DX39" i="45"/>
  <c r="DY39" i="45"/>
  <c r="DZ39" i="45"/>
  <c r="EA39" i="45"/>
  <c r="EB39" i="45"/>
  <c r="EC39" i="45"/>
  <c r="ED39" i="45"/>
  <c r="EE39" i="45"/>
  <c r="EF39" i="45"/>
  <c r="EG39" i="45"/>
  <c r="EH39" i="45"/>
  <c r="EI39" i="45"/>
  <c r="EJ39" i="45"/>
  <c r="EK39" i="45"/>
  <c r="EL39" i="45"/>
  <c r="EM39" i="45"/>
  <c r="EN39" i="45"/>
  <c r="EO39" i="45"/>
  <c r="EP39" i="45"/>
  <c r="EQ39" i="45"/>
  <c r="ER39" i="45"/>
  <c r="ES39" i="45"/>
  <c r="ET39" i="45"/>
  <c r="CX40" i="45"/>
  <c r="CY40" i="45"/>
  <c r="CZ40" i="45"/>
  <c r="DA40" i="45"/>
  <c r="DB40" i="45"/>
  <c r="DC40" i="45"/>
  <c r="DD40" i="45"/>
  <c r="DE40" i="45"/>
  <c r="DF40" i="45"/>
  <c r="DG40" i="45"/>
  <c r="DH40" i="45"/>
  <c r="DI40" i="45"/>
  <c r="DJ40" i="45"/>
  <c r="DK40" i="45"/>
  <c r="DL40" i="45"/>
  <c r="DM40" i="45"/>
  <c r="DN40" i="45"/>
  <c r="DO40" i="45"/>
  <c r="DP40" i="45"/>
  <c r="DQ40" i="45"/>
  <c r="DR40" i="45"/>
  <c r="DS40" i="45"/>
  <c r="DT40" i="45"/>
  <c r="DU40" i="45"/>
  <c r="DV40" i="45"/>
  <c r="DW40" i="45"/>
  <c r="DX40" i="45"/>
  <c r="DY40" i="45"/>
  <c r="DZ40" i="45"/>
  <c r="EA40" i="45"/>
  <c r="EB40" i="45"/>
  <c r="EC40" i="45"/>
  <c r="ED40" i="45"/>
  <c r="EE40" i="45"/>
  <c r="EF40" i="45"/>
  <c r="EG40" i="45"/>
  <c r="EH40" i="45"/>
  <c r="EI40" i="45"/>
  <c r="EJ40" i="45"/>
  <c r="EK40" i="45"/>
  <c r="EL40" i="45"/>
  <c r="EM40" i="45"/>
  <c r="EN40" i="45"/>
  <c r="EO40" i="45"/>
  <c r="EP40" i="45"/>
  <c r="EQ40" i="45"/>
  <c r="ER40" i="45"/>
  <c r="ES40" i="45"/>
  <c r="ET40" i="45"/>
  <c r="CX41" i="45"/>
  <c r="CY41" i="45"/>
  <c r="CZ41" i="45"/>
  <c r="DA41" i="45"/>
  <c r="DB41" i="45"/>
  <c r="DC41" i="45"/>
  <c r="DD41" i="45"/>
  <c r="DE41" i="45"/>
  <c r="DF41" i="45"/>
  <c r="DG41" i="45"/>
  <c r="DH41" i="45"/>
  <c r="DI41" i="45"/>
  <c r="DJ41" i="45"/>
  <c r="DK41" i="45"/>
  <c r="DL41" i="45"/>
  <c r="DM41" i="45"/>
  <c r="DN41" i="45"/>
  <c r="DO41" i="45"/>
  <c r="DP41" i="45"/>
  <c r="DQ41" i="45"/>
  <c r="DR41" i="45"/>
  <c r="DS41" i="45"/>
  <c r="DT41" i="45"/>
  <c r="DU41" i="45"/>
  <c r="DV41" i="45"/>
  <c r="DW41" i="45"/>
  <c r="DX41" i="45"/>
  <c r="DY41" i="45"/>
  <c r="DZ41" i="45"/>
  <c r="EA41" i="45"/>
  <c r="EB41" i="45"/>
  <c r="EC41" i="45"/>
  <c r="ED41" i="45"/>
  <c r="EE41" i="45"/>
  <c r="EF41" i="45"/>
  <c r="EG41" i="45"/>
  <c r="EH41" i="45"/>
  <c r="EI41" i="45"/>
  <c r="EJ41" i="45"/>
  <c r="EK41" i="45"/>
  <c r="EL41" i="45"/>
  <c r="EM41" i="45"/>
  <c r="EN41" i="45"/>
  <c r="EO41" i="45"/>
  <c r="EP41" i="45"/>
  <c r="EQ41" i="45"/>
  <c r="ER41" i="45"/>
  <c r="ES41" i="45"/>
  <c r="ET41" i="45"/>
  <c r="CX42" i="45"/>
  <c r="CY42" i="45"/>
  <c r="CZ42" i="45"/>
  <c r="DA42" i="45"/>
  <c r="DB42" i="45"/>
  <c r="DC42" i="45"/>
  <c r="DD42" i="45"/>
  <c r="DE42" i="45"/>
  <c r="DF42" i="45"/>
  <c r="DG42" i="45"/>
  <c r="DH42" i="45"/>
  <c r="DI42" i="45"/>
  <c r="DJ42" i="45"/>
  <c r="DK42" i="45"/>
  <c r="DL42" i="45"/>
  <c r="DM42" i="45"/>
  <c r="DN42" i="45"/>
  <c r="DO42" i="45"/>
  <c r="DP42" i="45"/>
  <c r="DQ42" i="45"/>
  <c r="DR42" i="45"/>
  <c r="DS42" i="45"/>
  <c r="DT42" i="45"/>
  <c r="DU42" i="45"/>
  <c r="DV42" i="45"/>
  <c r="DW42" i="45"/>
  <c r="DX42" i="45"/>
  <c r="DY42" i="45"/>
  <c r="DZ42" i="45"/>
  <c r="EA42" i="45"/>
  <c r="EB42" i="45"/>
  <c r="EC42" i="45"/>
  <c r="ED42" i="45"/>
  <c r="EE42" i="45"/>
  <c r="EF42" i="45"/>
  <c r="EG42" i="45"/>
  <c r="EH42" i="45"/>
  <c r="EI42" i="45"/>
  <c r="EJ42" i="45"/>
  <c r="EK42" i="45"/>
  <c r="EL42" i="45"/>
  <c r="EM42" i="45"/>
  <c r="EN42" i="45"/>
  <c r="EO42" i="45"/>
  <c r="EP42" i="45"/>
  <c r="EQ42" i="45"/>
  <c r="ER42" i="45"/>
  <c r="ES42" i="45"/>
  <c r="ET42" i="45"/>
  <c r="CX43" i="45"/>
  <c r="CY43" i="45"/>
  <c r="CZ43" i="45"/>
  <c r="DA43" i="45"/>
  <c r="DB43" i="45"/>
  <c r="DC43" i="45"/>
  <c r="DD43" i="45"/>
  <c r="DE43" i="45"/>
  <c r="DF43" i="45"/>
  <c r="DG43" i="45"/>
  <c r="DH43" i="45"/>
  <c r="DI43" i="45"/>
  <c r="DJ43" i="45"/>
  <c r="DK43" i="45"/>
  <c r="DL43" i="45"/>
  <c r="DM43" i="45"/>
  <c r="DN43" i="45"/>
  <c r="DO43" i="45"/>
  <c r="DP43" i="45"/>
  <c r="DQ43" i="45"/>
  <c r="DR43" i="45"/>
  <c r="DS43" i="45"/>
  <c r="DT43" i="45"/>
  <c r="DU43" i="45"/>
  <c r="DV43" i="45"/>
  <c r="DW43" i="45"/>
  <c r="DX43" i="45"/>
  <c r="DY43" i="45"/>
  <c r="DZ43" i="45"/>
  <c r="EA43" i="45"/>
  <c r="EB43" i="45"/>
  <c r="EC43" i="45"/>
  <c r="ED43" i="45"/>
  <c r="EE43" i="45"/>
  <c r="EF43" i="45"/>
  <c r="EG43" i="45"/>
  <c r="EH43" i="45"/>
  <c r="EI43" i="45"/>
  <c r="EJ43" i="45"/>
  <c r="EK43" i="45"/>
  <c r="EL43" i="45"/>
  <c r="EM43" i="45"/>
  <c r="EN43" i="45"/>
  <c r="EO43" i="45"/>
  <c r="EP43" i="45"/>
  <c r="EQ43" i="45"/>
  <c r="ER43" i="45"/>
  <c r="ES43" i="45"/>
  <c r="ET43" i="45"/>
  <c r="CX44" i="45"/>
  <c r="CY44" i="45"/>
  <c r="CZ44" i="45"/>
  <c r="DA44" i="45"/>
  <c r="DB44" i="45"/>
  <c r="DC44" i="45"/>
  <c r="DD44" i="45"/>
  <c r="DE44" i="45"/>
  <c r="DF44" i="45"/>
  <c r="DG44" i="45"/>
  <c r="DH44" i="45"/>
  <c r="DI44" i="45"/>
  <c r="DJ44" i="45"/>
  <c r="DK44" i="45"/>
  <c r="DL44" i="45"/>
  <c r="DM44" i="45"/>
  <c r="DN44" i="45"/>
  <c r="DO44" i="45"/>
  <c r="DP44" i="45"/>
  <c r="DQ44" i="45"/>
  <c r="DR44" i="45"/>
  <c r="DS44" i="45"/>
  <c r="DT44" i="45"/>
  <c r="DU44" i="45"/>
  <c r="DV44" i="45"/>
  <c r="DW44" i="45"/>
  <c r="DX44" i="45"/>
  <c r="DY44" i="45"/>
  <c r="DZ44" i="45"/>
  <c r="EA44" i="45"/>
  <c r="EB44" i="45"/>
  <c r="EC44" i="45"/>
  <c r="ED44" i="45"/>
  <c r="EE44" i="45"/>
  <c r="EF44" i="45"/>
  <c r="EG44" i="45"/>
  <c r="EH44" i="45"/>
  <c r="EI44" i="45"/>
  <c r="EJ44" i="45"/>
  <c r="EK44" i="45"/>
  <c r="EL44" i="45"/>
  <c r="EM44" i="45"/>
  <c r="EN44" i="45"/>
  <c r="EO44" i="45"/>
  <c r="EP44" i="45"/>
  <c r="EQ44" i="45"/>
  <c r="ER44" i="45"/>
  <c r="ES44" i="45"/>
  <c r="ET44" i="45"/>
  <c r="CX45" i="45"/>
  <c r="CY45" i="45"/>
  <c r="CZ45" i="45"/>
  <c r="DA45" i="45"/>
  <c r="DB45" i="45"/>
  <c r="DC45" i="45"/>
  <c r="DD45" i="45"/>
  <c r="DE45" i="45"/>
  <c r="DF45" i="45"/>
  <c r="DG45" i="45"/>
  <c r="DH45" i="45"/>
  <c r="DI45" i="45"/>
  <c r="DJ45" i="45"/>
  <c r="DK45" i="45"/>
  <c r="DL45" i="45"/>
  <c r="DM45" i="45"/>
  <c r="DN45" i="45"/>
  <c r="DO45" i="45"/>
  <c r="DP45" i="45"/>
  <c r="DQ45" i="45"/>
  <c r="DR45" i="45"/>
  <c r="DS45" i="45"/>
  <c r="DT45" i="45"/>
  <c r="DU45" i="45"/>
  <c r="DV45" i="45"/>
  <c r="DW45" i="45"/>
  <c r="DX45" i="45"/>
  <c r="DY45" i="45"/>
  <c r="DZ45" i="45"/>
  <c r="EA45" i="45"/>
  <c r="EB45" i="45"/>
  <c r="EC45" i="45"/>
  <c r="ED45" i="45"/>
  <c r="EE45" i="45"/>
  <c r="EF45" i="45"/>
  <c r="EG45" i="45"/>
  <c r="EH45" i="45"/>
  <c r="EI45" i="45"/>
  <c r="EJ45" i="45"/>
  <c r="EK45" i="45"/>
  <c r="EL45" i="45"/>
  <c r="EM45" i="45"/>
  <c r="EN45" i="45"/>
  <c r="EO45" i="45"/>
  <c r="EP45" i="45"/>
  <c r="EQ45" i="45"/>
  <c r="ER45" i="45"/>
  <c r="ES45" i="45"/>
  <c r="ET45" i="45"/>
  <c r="CX46" i="45"/>
  <c r="CY46" i="45"/>
  <c r="CZ46" i="45"/>
  <c r="DA46" i="45"/>
  <c r="DB46" i="45"/>
  <c r="DC46" i="45"/>
  <c r="DD46" i="45"/>
  <c r="DE46" i="45"/>
  <c r="DF46" i="45"/>
  <c r="DG46" i="45"/>
  <c r="DH46" i="45"/>
  <c r="DI46" i="45"/>
  <c r="DJ46" i="45"/>
  <c r="DK46" i="45"/>
  <c r="DL46" i="45"/>
  <c r="DM46" i="45"/>
  <c r="DN46" i="45"/>
  <c r="DO46" i="45"/>
  <c r="DP46" i="45"/>
  <c r="DQ46" i="45"/>
  <c r="DR46" i="45"/>
  <c r="DS46" i="45"/>
  <c r="DT46" i="45"/>
  <c r="DU46" i="45"/>
  <c r="DV46" i="45"/>
  <c r="DW46" i="45"/>
  <c r="DX46" i="45"/>
  <c r="DY46" i="45"/>
  <c r="DZ46" i="45"/>
  <c r="EA46" i="45"/>
  <c r="EB46" i="45"/>
  <c r="EC46" i="45"/>
  <c r="ED46" i="45"/>
  <c r="EE46" i="45"/>
  <c r="EF46" i="45"/>
  <c r="EG46" i="45"/>
  <c r="EH46" i="45"/>
  <c r="EI46" i="45"/>
  <c r="EJ46" i="45"/>
  <c r="EK46" i="45"/>
  <c r="EL46" i="45"/>
  <c r="EM46" i="45"/>
  <c r="EN46" i="45"/>
  <c r="EO46" i="45"/>
  <c r="EP46" i="45"/>
  <c r="EQ46" i="45"/>
  <c r="ER46" i="45"/>
  <c r="ES46" i="45"/>
  <c r="CX47" i="45"/>
  <c r="CY47" i="45"/>
  <c r="CZ47" i="45"/>
  <c r="DA47" i="45"/>
  <c r="DB47" i="45"/>
  <c r="DC47" i="45"/>
  <c r="DD47" i="45"/>
  <c r="DE47" i="45"/>
  <c r="DF47" i="45"/>
  <c r="DG47" i="45"/>
  <c r="DH47" i="45"/>
  <c r="DI47" i="45"/>
  <c r="DJ47" i="45"/>
  <c r="DK47" i="45"/>
  <c r="DL47" i="45"/>
  <c r="DM47" i="45"/>
  <c r="DN47" i="45"/>
  <c r="DO47" i="45"/>
  <c r="DP47" i="45"/>
  <c r="DQ47" i="45"/>
  <c r="DR47" i="45"/>
  <c r="DS47" i="45"/>
  <c r="DT47" i="45"/>
  <c r="DU47" i="45"/>
  <c r="DV47" i="45"/>
  <c r="DW47" i="45"/>
  <c r="DX47" i="45"/>
  <c r="DY47" i="45"/>
  <c r="DZ47" i="45"/>
  <c r="EA47" i="45"/>
  <c r="EB47" i="45"/>
  <c r="EC47" i="45"/>
  <c r="ED47" i="45"/>
  <c r="EE47" i="45"/>
  <c r="EF47" i="45"/>
  <c r="EG47" i="45"/>
  <c r="EH47" i="45"/>
  <c r="EI47" i="45"/>
  <c r="EJ47" i="45"/>
  <c r="EK47" i="45"/>
  <c r="EL47" i="45"/>
  <c r="EM47" i="45"/>
  <c r="EN47" i="45"/>
  <c r="EO47" i="45"/>
  <c r="EP47" i="45"/>
  <c r="EQ47" i="45"/>
  <c r="ER47" i="45"/>
  <c r="ES47" i="45"/>
  <c r="ET47" i="45"/>
  <c r="CX48" i="45"/>
  <c r="CY48" i="45"/>
  <c r="CZ48" i="45"/>
  <c r="DA48" i="45"/>
  <c r="DB48" i="45"/>
  <c r="DC48" i="45"/>
  <c r="DD48" i="45"/>
  <c r="DE48" i="45"/>
  <c r="DF48" i="45"/>
  <c r="DG48" i="45"/>
  <c r="DH48" i="45"/>
  <c r="DI48" i="45"/>
  <c r="DJ48" i="45"/>
  <c r="DK48" i="45"/>
  <c r="DL48" i="45"/>
  <c r="DM48" i="45"/>
  <c r="DN48" i="45"/>
  <c r="DO48" i="45"/>
  <c r="DP48" i="45"/>
  <c r="DQ48" i="45"/>
  <c r="DR48" i="45"/>
  <c r="DS48" i="45"/>
  <c r="DT48" i="45"/>
  <c r="DU48" i="45"/>
  <c r="DV48" i="45"/>
  <c r="DW48" i="45"/>
  <c r="DX48" i="45"/>
  <c r="DY48" i="45"/>
  <c r="DZ48" i="45"/>
  <c r="EA48" i="45"/>
  <c r="EB48" i="45"/>
  <c r="EC48" i="45"/>
  <c r="ED48" i="45"/>
  <c r="EE48" i="45"/>
  <c r="EF48" i="45"/>
  <c r="EG48" i="45"/>
  <c r="EH48" i="45"/>
  <c r="EI48" i="45"/>
  <c r="EJ48" i="45"/>
  <c r="EK48" i="45"/>
  <c r="EL48" i="45"/>
  <c r="EM48" i="45"/>
  <c r="EN48" i="45"/>
  <c r="EO48" i="45"/>
  <c r="EP48" i="45"/>
  <c r="EQ48" i="45"/>
  <c r="ER48" i="45"/>
  <c r="ES48" i="45"/>
  <c r="ET48" i="45"/>
  <c r="CX49" i="45"/>
  <c r="CY49" i="45"/>
  <c r="CZ49" i="45"/>
  <c r="DA49" i="45"/>
  <c r="DB49" i="45"/>
  <c r="DC49" i="45"/>
  <c r="DD49" i="45"/>
  <c r="DE49" i="45"/>
  <c r="DF49" i="45"/>
  <c r="DG49" i="45"/>
  <c r="DH49" i="45"/>
  <c r="DI49" i="45"/>
  <c r="DJ49" i="45"/>
  <c r="DK49" i="45"/>
  <c r="DL49" i="45"/>
  <c r="DM49" i="45"/>
  <c r="DN49" i="45"/>
  <c r="DO49" i="45"/>
  <c r="DP49" i="45"/>
  <c r="DQ49" i="45"/>
  <c r="DR49" i="45"/>
  <c r="DS49" i="45"/>
  <c r="DT49" i="45"/>
  <c r="DU49" i="45"/>
  <c r="DV49" i="45"/>
  <c r="DW49" i="45"/>
  <c r="DX49" i="45"/>
  <c r="DY49" i="45"/>
  <c r="DZ49" i="45"/>
  <c r="EA49" i="45"/>
  <c r="EB49" i="45"/>
  <c r="EC49" i="45"/>
  <c r="ED49" i="45"/>
  <c r="EE49" i="45"/>
  <c r="EF49" i="45"/>
  <c r="EG49" i="45"/>
  <c r="EH49" i="45"/>
  <c r="EI49" i="45"/>
  <c r="EJ49" i="45"/>
  <c r="EK49" i="45"/>
  <c r="EL49" i="45"/>
  <c r="EM49" i="45"/>
  <c r="EN49" i="45"/>
  <c r="EO49" i="45"/>
  <c r="EP49" i="45"/>
  <c r="EQ49" i="45"/>
  <c r="ER49" i="45"/>
  <c r="ES49" i="45"/>
  <c r="ET49" i="45"/>
  <c r="CX50" i="45"/>
  <c r="CY50" i="45"/>
  <c r="CZ50" i="45"/>
  <c r="DA50" i="45"/>
  <c r="DB50" i="45"/>
  <c r="DC50" i="45"/>
  <c r="DD50" i="45"/>
  <c r="DE50" i="45"/>
  <c r="DF50" i="45"/>
  <c r="DG50" i="45"/>
  <c r="DH50" i="45"/>
  <c r="DI50" i="45"/>
  <c r="DJ50" i="45"/>
  <c r="DK50" i="45"/>
  <c r="DL50" i="45"/>
  <c r="DM50" i="45"/>
  <c r="DN50" i="45"/>
  <c r="DO50" i="45"/>
  <c r="DP50" i="45"/>
  <c r="DQ50" i="45"/>
  <c r="DR50" i="45"/>
  <c r="DS50" i="45"/>
  <c r="DT50" i="45"/>
  <c r="DU50" i="45"/>
  <c r="DV50" i="45"/>
  <c r="DW50" i="45"/>
  <c r="DX50" i="45"/>
  <c r="DY50" i="45"/>
  <c r="DZ50" i="45"/>
  <c r="EA50" i="45"/>
  <c r="EB50" i="45"/>
  <c r="EC50" i="45"/>
  <c r="ED50" i="45"/>
  <c r="EE50" i="45"/>
  <c r="EF50" i="45"/>
  <c r="EG50" i="45"/>
  <c r="EH50" i="45"/>
  <c r="EI50" i="45"/>
  <c r="EJ50" i="45"/>
  <c r="EK50" i="45"/>
  <c r="EL50" i="45"/>
  <c r="EM50" i="45"/>
  <c r="EN50" i="45"/>
  <c r="EO50" i="45"/>
  <c r="EP50" i="45"/>
  <c r="EQ50" i="45"/>
  <c r="ER50" i="45"/>
  <c r="ES50" i="45"/>
  <c r="ET50" i="45"/>
  <c r="CX51" i="45"/>
  <c r="CY51" i="45"/>
  <c r="CZ51" i="45"/>
  <c r="DA51" i="45"/>
  <c r="DB51" i="45"/>
  <c r="DC51" i="45"/>
  <c r="DD51" i="45"/>
  <c r="DE51" i="45"/>
  <c r="DF51" i="45"/>
  <c r="DG51" i="45"/>
  <c r="DH51" i="45"/>
  <c r="DI51" i="45"/>
  <c r="DJ51" i="45"/>
  <c r="DK51" i="45"/>
  <c r="DL51" i="45"/>
  <c r="DM51" i="45"/>
  <c r="DN51" i="45"/>
  <c r="DO51" i="45"/>
  <c r="DP51" i="45"/>
  <c r="DQ51" i="45"/>
  <c r="DR51" i="45"/>
  <c r="DS51" i="45"/>
  <c r="DT51" i="45"/>
  <c r="DU51" i="45"/>
  <c r="DV51" i="45"/>
  <c r="DW51" i="45"/>
  <c r="DX51" i="45"/>
  <c r="DY51" i="45"/>
  <c r="DZ51" i="45"/>
  <c r="EA51" i="45"/>
  <c r="EB51" i="45"/>
  <c r="EC51" i="45"/>
  <c r="ED51" i="45"/>
  <c r="EE51" i="45"/>
  <c r="EF51" i="45"/>
  <c r="EG51" i="45"/>
  <c r="EH51" i="45"/>
  <c r="EI51" i="45"/>
  <c r="EJ51" i="45"/>
  <c r="EK51" i="45"/>
  <c r="EL51" i="45"/>
  <c r="EM51" i="45"/>
  <c r="EN51" i="45"/>
  <c r="EO51" i="45"/>
  <c r="EP51" i="45"/>
  <c r="EQ51" i="45"/>
  <c r="ER51" i="45"/>
  <c r="ES51" i="45"/>
  <c r="ET51" i="45"/>
  <c r="CX52" i="45"/>
  <c r="CY52" i="45"/>
  <c r="CZ52" i="45"/>
  <c r="DA52" i="45"/>
  <c r="DB52" i="45"/>
  <c r="DC52" i="45"/>
  <c r="DD52" i="45"/>
  <c r="DE52" i="45"/>
  <c r="DF52" i="45"/>
  <c r="DG52" i="45"/>
  <c r="DH52" i="45"/>
  <c r="DI52" i="45"/>
  <c r="DJ52" i="45"/>
  <c r="DK52" i="45"/>
  <c r="DL52" i="45"/>
  <c r="DM52" i="45"/>
  <c r="DN52" i="45"/>
  <c r="DO52" i="45"/>
  <c r="DP52" i="45"/>
  <c r="DQ52" i="45"/>
  <c r="DR52" i="45"/>
  <c r="DS52" i="45"/>
  <c r="DT52" i="45"/>
  <c r="DU52" i="45"/>
  <c r="DV52" i="45"/>
  <c r="DW52" i="45"/>
  <c r="DX52" i="45"/>
  <c r="DY52" i="45"/>
  <c r="DZ52" i="45"/>
  <c r="EA52" i="45"/>
  <c r="EB52" i="45"/>
  <c r="EC52" i="45"/>
  <c r="ED52" i="45"/>
  <c r="EE52" i="45"/>
  <c r="EF52" i="45"/>
  <c r="EG52" i="45"/>
  <c r="EH52" i="45"/>
  <c r="EI52" i="45"/>
  <c r="EJ52" i="45"/>
  <c r="EK52" i="45"/>
  <c r="EL52" i="45"/>
  <c r="EM52" i="45"/>
  <c r="EN52" i="45"/>
  <c r="EO52" i="45"/>
  <c r="EP52" i="45"/>
  <c r="EQ52" i="45"/>
  <c r="ER52" i="45"/>
  <c r="ES52" i="45"/>
  <c r="ET52" i="45"/>
  <c r="CX53" i="45"/>
  <c r="CY53" i="45"/>
  <c r="CZ53" i="45"/>
  <c r="DA53" i="45"/>
  <c r="DB53" i="45"/>
  <c r="DC53" i="45"/>
  <c r="DD53" i="45"/>
  <c r="DE53" i="45"/>
  <c r="DF53" i="45"/>
  <c r="DG53" i="45"/>
  <c r="DH53" i="45"/>
  <c r="DI53" i="45"/>
  <c r="DJ53" i="45"/>
  <c r="DK53" i="45"/>
  <c r="DL53" i="45"/>
  <c r="DM53" i="45"/>
  <c r="DN53" i="45"/>
  <c r="DO53" i="45"/>
  <c r="DP53" i="45"/>
  <c r="DQ53" i="45"/>
  <c r="DR53" i="45"/>
  <c r="DS53" i="45"/>
  <c r="DT53" i="45"/>
  <c r="DU53" i="45"/>
  <c r="DV53" i="45"/>
  <c r="DW53" i="45"/>
  <c r="DX53" i="45"/>
  <c r="DY53" i="45"/>
  <c r="DZ53" i="45"/>
  <c r="EA53" i="45"/>
  <c r="EB53" i="45"/>
  <c r="EC53" i="45"/>
  <c r="ED53" i="45"/>
  <c r="EE53" i="45"/>
  <c r="EF53" i="45"/>
  <c r="EG53" i="45"/>
  <c r="EH53" i="45"/>
  <c r="EI53" i="45"/>
  <c r="EJ53" i="45"/>
  <c r="EK53" i="45"/>
  <c r="EL53" i="45"/>
  <c r="EM53" i="45"/>
  <c r="EN53" i="45"/>
  <c r="EO53" i="45"/>
  <c r="EP53" i="45"/>
  <c r="EQ53" i="45"/>
  <c r="ER53" i="45"/>
  <c r="ES53" i="45"/>
  <c r="ET53" i="45"/>
  <c r="CX54" i="45"/>
  <c r="CY54" i="45"/>
  <c r="CZ54" i="45"/>
  <c r="DA54" i="45"/>
  <c r="DB54" i="45"/>
  <c r="DC54" i="45"/>
  <c r="DD54" i="45"/>
  <c r="DE54" i="45"/>
  <c r="DF54" i="45"/>
  <c r="DG54" i="45"/>
  <c r="DH54" i="45"/>
  <c r="DI54" i="45"/>
  <c r="DJ54" i="45"/>
  <c r="DK54" i="45"/>
  <c r="DL54" i="45"/>
  <c r="DM54" i="45"/>
  <c r="DN54" i="45"/>
  <c r="DO54" i="45"/>
  <c r="DP54" i="45"/>
  <c r="DQ54" i="45"/>
  <c r="DR54" i="45"/>
  <c r="DS54" i="45"/>
  <c r="DT54" i="45"/>
  <c r="DU54" i="45"/>
  <c r="DV54" i="45"/>
  <c r="DW54" i="45"/>
  <c r="DX54" i="45"/>
  <c r="DY54" i="45"/>
  <c r="DZ54" i="45"/>
  <c r="EA54" i="45"/>
  <c r="EB54" i="45"/>
  <c r="EC54" i="45"/>
  <c r="ED54" i="45"/>
  <c r="EE54" i="45"/>
  <c r="EF54" i="45"/>
  <c r="EG54" i="45"/>
  <c r="EH54" i="45"/>
  <c r="EI54" i="45"/>
  <c r="EJ54" i="45"/>
  <c r="EK54" i="45"/>
  <c r="EL54" i="45"/>
  <c r="EM54" i="45"/>
  <c r="EN54" i="45"/>
  <c r="EO54" i="45"/>
  <c r="EP54" i="45"/>
  <c r="EQ54" i="45"/>
  <c r="ER54" i="45"/>
  <c r="ES54" i="45"/>
  <c r="ET54" i="45"/>
  <c r="AY56" i="45"/>
  <c r="CW20" i="45"/>
  <c r="CW4" i="45"/>
  <c r="CW5" i="45"/>
  <c r="CW6" i="45"/>
  <c r="CW7" i="45"/>
  <c r="CW8" i="45"/>
  <c r="CW9" i="45"/>
  <c r="CW10" i="45"/>
  <c r="CW11" i="45"/>
  <c r="CW12" i="45"/>
  <c r="CW13" i="45"/>
  <c r="CW14" i="45"/>
  <c r="CW15" i="45"/>
  <c r="CW16" i="45"/>
  <c r="CW17" i="45"/>
  <c r="CW18" i="45"/>
  <c r="CW19" i="45"/>
  <c r="CW21" i="45"/>
  <c r="CW22" i="45"/>
  <c r="CW23" i="45"/>
  <c r="CW24" i="45"/>
  <c r="CW25" i="45"/>
  <c r="CW26" i="45"/>
  <c r="CW27" i="45"/>
  <c r="CW28" i="45"/>
  <c r="CW29" i="45"/>
  <c r="CW30" i="45"/>
  <c r="CW31" i="45"/>
  <c r="CW32" i="45"/>
  <c r="CW33" i="45"/>
  <c r="CW34" i="45"/>
  <c r="CW35" i="45"/>
  <c r="CW36" i="45"/>
  <c r="CW37" i="45"/>
  <c r="CW38" i="45"/>
  <c r="CW39" i="45"/>
  <c r="CW40" i="45"/>
  <c r="CW41" i="45"/>
  <c r="CW42" i="45"/>
  <c r="CW43" i="45"/>
  <c r="CW44" i="45"/>
  <c r="CW45" i="45"/>
  <c r="CW46" i="45"/>
  <c r="CW47" i="45"/>
  <c r="CW48" i="45"/>
  <c r="CW49" i="45"/>
  <c r="CW50" i="45"/>
  <c r="CW51" i="45"/>
  <c r="CW52" i="45"/>
  <c r="CW53" i="45"/>
  <c r="CW54" i="45"/>
  <c r="CW3" i="45"/>
  <c r="D81" i="44"/>
  <c r="AJ60" i="44"/>
  <c r="AJ61" i="44"/>
  <c r="AJ62" i="44"/>
  <c r="AJ63" i="44"/>
  <c r="AJ64" i="44"/>
  <c r="AJ65" i="44"/>
  <c r="AJ66" i="44"/>
  <c r="AJ67" i="44"/>
  <c r="AJ68" i="44"/>
  <c r="AJ69" i="44"/>
  <c r="AJ70" i="44"/>
  <c r="AJ71" i="44"/>
  <c r="AJ72" i="44"/>
  <c r="AJ73" i="44"/>
  <c r="AJ74" i="44"/>
  <c r="AJ75" i="44"/>
  <c r="C81" i="44"/>
  <c r="C84" i="44"/>
  <c r="D84" i="44"/>
  <c r="C85" i="44"/>
  <c r="D85" i="44"/>
  <c r="C86" i="44"/>
  <c r="D86" i="44"/>
  <c r="C87" i="44"/>
  <c r="D87" i="44"/>
  <c r="C88" i="44"/>
  <c r="D88" i="44"/>
  <c r="C89" i="44"/>
  <c r="D89" i="44"/>
  <c r="C90" i="44"/>
  <c r="D90" i="44"/>
  <c r="C91" i="44"/>
  <c r="D91" i="44"/>
  <c r="C92" i="44"/>
  <c r="D92" i="44"/>
  <c r="C93" i="44"/>
  <c r="D93" i="44"/>
  <c r="C94" i="44"/>
  <c r="D94" i="44"/>
  <c r="C95" i="44"/>
  <c r="D95" i="44"/>
  <c r="C96" i="44"/>
  <c r="D96" i="44"/>
  <c r="C97" i="44"/>
  <c r="D97" i="44"/>
  <c r="C98" i="44"/>
  <c r="D98" i="44"/>
  <c r="C99" i="44"/>
  <c r="D99" i="44"/>
  <c r="C100" i="44"/>
  <c r="D100" i="44"/>
  <c r="E100" i="44"/>
  <c r="C101" i="44" a="1"/>
  <c r="C101" i="44"/>
  <c r="D101" i="44" a="1"/>
  <c r="D101" i="44"/>
  <c r="E101" i="44" a="1"/>
  <c r="E101" i="44"/>
  <c r="C102" i="44"/>
  <c r="D102" i="44"/>
  <c r="E102" i="44"/>
  <c r="B99" i="44"/>
  <c r="B92" i="44"/>
  <c r="B93" i="44"/>
  <c r="B94" i="44"/>
  <c r="B95" i="44"/>
  <c r="B96" i="44"/>
  <c r="B97" i="44"/>
  <c r="B98" i="44"/>
  <c r="B91" i="44"/>
  <c r="B90" i="44"/>
  <c r="B89" i="44"/>
  <c r="B85" i="44"/>
  <c r="B86" i="44"/>
  <c r="B87" i="44"/>
  <c r="B88" i="44"/>
  <c r="B84" i="44"/>
  <c r="B100" i="44"/>
  <c r="AI3" i="44"/>
  <c r="AJ3" i="44"/>
  <c r="AK3" i="44"/>
  <c r="AL3" i="44"/>
  <c r="AM3" i="44"/>
  <c r="AN3" i="44"/>
  <c r="AO3" i="44"/>
  <c r="AP3" i="44"/>
  <c r="AQ3" i="44"/>
  <c r="AR3" i="44"/>
  <c r="AS3" i="44"/>
  <c r="AT3" i="44"/>
  <c r="AU3" i="44"/>
  <c r="AV3" i="44"/>
  <c r="AW3" i="44"/>
  <c r="AI4" i="44"/>
  <c r="AJ4" i="44"/>
  <c r="AK4" i="44"/>
  <c r="AL4" i="44"/>
  <c r="AM4" i="44"/>
  <c r="AN4" i="44"/>
  <c r="AO4" i="44"/>
  <c r="AP4" i="44"/>
  <c r="AQ4" i="44"/>
  <c r="AR4" i="44"/>
  <c r="AS4" i="44"/>
  <c r="AT4" i="44"/>
  <c r="AU4" i="44"/>
  <c r="AV4" i="44"/>
  <c r="AW4" i="44"/>
  <c r="AI5" i="44"/>
  <c r="AJ5" i="44"/>
  <c r="AK5" i="44"/>
  <c r="AL5" i="44"/>
  <c r="AM5" i="44"/>
  <c r="AN5" i="44"/>
  <c r="AO5" i="44"/>
  <c r="AP5" i="44"/>
  <c r="AQ5" i="44"/>
  <c r="AR5" i="44"/>
  <c r="AS5" i="44"/>
  <c r="AT5" i="44"/>
  <c r="AU5" i="44"/>
  <c r="AV5" i="44"/>
  <c r="AW5" i="44"/>
  <c r="AI6" i="44"/>
  <c r="AJ6" i="44"/>
  <c r="AK6" i="44"/>
  <c r="AL6" i="44"/>
  <c r="AM6" i="44"/>
  <c r="AN6" i="44"/>
  <c r="AO6" i="44"/>
  <c r="AP6" i="44"/>
  <c r="AQ6" i="44"/>
  <c r="AR6" i="44"/>
  <c r="AS6" i="44"/>
  <c r="AT6" i="44"/>
  <c r="AU6" i="44"/>
  <c r="AV6" i="44"/>
  <c r="AW6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I8" i="44"/>
  <c r="AJ8" i="44"/>
  <c r="AK8" i="44"/>
  <c r="AL8" i="44"/>
  <c r="AM8" i="44"/>
  <c r="AN8" i="44"/>
  <c r="AO8" i="44"/>
  <c r="AP8" i="44"/>
  <c r="AQ8" i="44"/>
  <c r="AR8" i="44"/>
  <c r="AS8" i="44"/>
  <c r="AT8" i="44"/>
  <c r="AU8" i="44"/>
  <c r="AV8" i="44"/>
  <c r="AW8" i="44"/>
  <c r="AI9" i="44"/>
  <c r="AJ9" i="44"/>
  <c r="AK9" i="44"/>
  <c r="AL9" i="44"/>
  <c r="AM9" i="44"/>
  <c r="AN9" i="44"/>
  <c r="AO9" i="44"/>
  <c r="AP9" i="44"/>
  <c r="AQ9" i="44"/>
  <c r="AR9" i="44"/>
  <c r="AS9" i="44"/>
  <c r="AT9" i="44"/>
  <c r="AU9" i="44"/>
  <c r="AV9" i="44"/>
  <c r="AW9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I11" i="44"/>
  <c r="AJ11" i="44"/>
  <c r="AK11" i="44"/>
  <c r="AL11" i="44"/>
  <c r="AM11" i="44"/>
  <c r="AN11" i="44"/>
  <c r="AO11" i="44"/>
  <c r="AP11" i="44"/>
  <c r="AQ11" i="44"/>
  <c r="AR11" i="44"/>
  <c r="AS11" i="44"/>
  <c r="AT11" i="44"/>
  <c r="AU11" i="44"/>
  <c r="AV11" i="44"/>
  <c r="AW11" i="44"/>
  <c r="AI12" i="44"/>
  <c r="AJ12" i="44"/>
  <c r="AK12" i="44"/>
  <c r="AL12" i="44"/>
  <c r="AM12" i="44"/>
  <c r="AN12" i="44"/>
  <c r="AO12" i="44"/>
  <c r="AP12" i="44"/>
  <c r="AQ12" i="44"/>
  <c r="AR12" i="44"/>
  <c r="AS12" i="44"/>
  <c r="AT12" i="44"/>
  <c r="AU12" i="44"/>
  <c r="AV12" i="44"/>
  <c r="AW12" i="44"/>
  <c r="AI13" i="44"/>
  <c r="AJ13" i="44"/>
  <c r="AK13" i="44"/>
  <c r="AL13" i="44"/>
  <c r="AM13" i="44"/>
  <c r="AN13" i="44"/>
  <c r="AO13" i="44"/>
  <c r="AP13" i="44"/>
  <c r="AQ13" i="44"/>
  <c r="AR13" i="44"/>
  <c r="AS13" i="44"/>
  <c r="AT13" i="44"/>
  <c r="AU13" i="44"/>
  <c r="AV13" i="44"/>
  <c r="AW13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I15" i="44"/>
  <c r="AJ15" i="44"/>
  <c r="AK15" i="44"/>
  <c r="AL15" i="44"/>
  <c r="AM15" i="44"/>
  <c r="AN15" i="44"/>
  <c r="AO15" i="44"/>
  <c r="AP15" i="44"/>
  <c r="AQ15" i="44"/>
  <c r="AR15" i="44"/>
  <c r="AS15" i="44"/>
  <c r="AT15" i="44"/>
  <c r="AU15" i="44"/>
  <c r="AV15" i="44"/>
  <c r="AW15" i="44"/>
  <c r="AI16" i="44"/>
  <c r="AJ16" i="44"/>
  <c r="AK16" i="44"/>
  <c r="AL16" i="44"/>
  <c r="AM16" i="44"/>
  <c r="AN16" i="44"/>
  <c r="AO16" i="44"/>
  <c r="AP16" i="44"/>
  <c r="AQ16" i="44"/>
  <c r="AR16" i="44"/>
  <c r="AS16" i="44"/>
  <c r="AT16" i="44"/>
  <c r="AU16" i="44"/>
  <c r="AV16" i="44"/>
  <c r="AW16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I18" i="44"/>
  <c r="AJ18" i="44"/>
  <c r="AK18" i="44"/>
  <c r="AL18" i="44"/>
  <c r="AM18" i="44"/>
  <c r="AN18" i="44"/>
  <c r="AO18" i="44"/>
  <c r="AP18" i="44"/>
  <c r="AQ18" i="44"/>
  <c r="AR18" i="44"/>
  <c r="AS18" i="44"/>
  <c r="AT18" i="44"/>
  <c r="AU18" i="44"/>
  <c r="AV18" i="44"/>
  <c r="AW18" i="44"/>
  <c r="AI19" i="44"/>
  <c r="AJ19" i="44"/>
  <c r="AK19" i="44"/>
  <c r="AL19" i="44"/>
  <c r="AM19" i="44"/>
  <c r="AN19" i="44"/>
  <c r="AO19" i="44"/>
  <c r="AP19" i="44"/>
  <c r="AQ19" i="44"/>
  <c r="AR19" i="44"/>
  <c r="AS19" i="44"/>
  <c r="AT19" i="44"/>
  <c r="AU19" i="44"/>
  <c r="AV19" i="44"/>
  <c r="AW19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I21" i="44"/>
  <c r="AJ21" i="44"/>
  <c r="AK21" i="44"/>
  <c r="AL21" i="44"/>
  <c r="AM21" i="44"/>
  <c r="AN21" i="44"/>
  <c r="AO21" i="44"/>
  <c r="AP21" i="44"/>
  <c r="AQ21" i="44"/>
  <c r="AR21" i="44"/>
  <c r="AS21" i="44"/>
  <c r="AT21" i="44"/>
  <c r="AU21" i="44"/>
  <c r="AV21" i="44"/>
  <c r="AW21" i="44"/>
  <c r="AI22" i="44"/>
  <c r="AJ22" i="44"/>
  <c r="AK22" i="44"/>
  <c r="AL22" i="44"/>
  <c r="AM22" i="44"/>
  <c r="AN22" i="44"/>
  <c r="AO22" i="44"/>
  <c r="AP22" i="44"/>
  <c r="AQ22" i="44"/>
  <c r="AR22" i="44"/>
  <c r="AS22" i="44"/>
  <c r="AT22" i="44"/>
  <c r="AU22" i="44"/>
  <c r="AV22" i="44"/>
  <c r="AW22" i="44"/>
  <c r="AI23" i="44"/>
  <c r="AJ23" i="44"/>
  <c r="AK23" i="44"/>
  <c r="AL23" i="44"/>
  <c r="AM23" i="44"/>
  <c r="AN23" i="44"/>
  <c r="AO23" i="44"/>
  <c r="AP23" i="44"/>
  <c r="AQ23" i="44"/>
  <c r="AR23" i="44"/>
  <c r="AS23" i="44"/>
  <c r="AT23" i="44"/>
  <c r="AU23" i="44"/>
  <c r="AV23" i="44"/>
  <c r="AW23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I25" i="44"/>
  <c r="AJ25" i="44"/>
  <c r="AK25" i="44"/>
  <c r="AL25" i="44"/>
  <c r="AM25" i="44"/>
  <c r="AN25" i="44"/>
  <c r="AO25" i="44"/>
  <c r="AP25" i="44"/>
  <c r="AQ25" i="44"/>
  <c r="AR25" i="44"/>
  <c r="AS25" i="44"/>
  <c r="AT25" i="44"/>
  <c r="AU25" i="44"/>
  <c r="AV25" i="44"/>
  <c r="AW25" i="44"/>
  <c r="AI26" i="44"/>
  <c r="AJ26" i="44"/>
  <c r="AK26" i="44"/>
  <c r="AL26" i="44"/>
  <c r="AM26" i="44"/>
  <c r="AN26" i="44"/>
  <c r="AO26" i="44"/>
  <c r="AP26" i="44"/>
  <c r="AQ26" i="44"/>
  <c r="AR26" i="44"/>
  <c r="AS26" i="44"/>
  <c r="AT26" i="44"/>
  <c r="AU26" i="44"/>
  <c r="AV26" i="44"/>
  <c r="AW26" i="44"/>
  <c r="AI27" i="44"/>
  <c r="AJ27" i="44"/>
  <c r="AK27" i="44"/>
  <c r="AL27" i="44"/>
  <c r="AM27" i="44"/>
  <c r="AN27" i="44"/>
  <c r="AO27" i="44"/>
  <c r="AP27" i="44"/>
  <c r="AQ27" i="44"/>
  <c r="AR27" i="44"/>
  <c r="AS27" i="44"/>
  <c r="AT27" i="44"/>
  <c r="AU27" i="44"/>
  <c r="AV27" i="44"/>
  <c r="AW27" i="44"/>
  <c r="AI28" i="44"/>
  <c r="AJ28" i="44"/>
  <c r="AK28" i="44"/>
  <c r="AL28" i="44"/>
  <c r="AM28" i="44"/>
  <c r="AN28" i="44"/>
  <c r="AO28" i="44"/>
  <c r="AP28" i="44"/>
  <c r="AQ28" i="44"/>
  <c r="AR28" i="44"/>
  <c r="AS28" i="44"/>
  <c r="AT28" i="44"/>
  <c r="AU28" i="44"/>
  <c r="AV28" i="44"/>
  <c r="AW28" i="44"/>
  <c r="AI29" i="44"/>
  <c r="AJ29" i="44"/>
  <c r="AK29" i="44"/>
  <c r="AL29" i="44"/>
  <c r="AM29" i="44"/>
  <c r="AN29" i="44"/>
  <c r="AO29" i="44"/>
  <c r="AP29" i="44"/>
  <c r="AQ29" i="44"/>
  <c r="AR29" i="44"/>
  <c r="AS29" i="44"/>
  <c r="AT29" i="44"/>
  <c r="AU29" i="44"/>
  <c r="AV29" i="44"/>
  <c r="AW29" i="44"/>
  <c r="AI30" i="44"/>
  <c r="AJ30" i="44"/>
  <c r="AK30" i="44"/>
  <c r="AL30" i="44"/>
  <c r="AM30" i="44"/>
  <c r="AN30" i="44"/>
  <c r="AO30" i="44"/>
  <c r="AP30" i="44"/>
  <c r="AQ30" i="44"/>
  <c r="AR30" i="44"/>
  <c r="AS30" i="44"/>
  <c r="AT30" i="44"/>
  <c r="AU30" i="44"/>
  <c r="AV30" i="44"/>
  <c r="AW30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I32" i="44"/>
  <c r="AJ32" i="44"/>
  <c r="AK32" i="44"/>
  <c r="AL32" i="44"/>
  <c r="AM32" i="44"/>
  <c r="AN32" i="44"/>
  <c r="AO32" i="44"/>
  <c r="AP32" i="44"/>
  <c r="AQ32" i="44"/>
  <c r="AR32" i="44"/>
  <c r="AS32" i="44"/>
  <c r="AT32" i="44"/>
  <c r="AU32" i="44"/>
  <c r="AV32" i="44"/>
  <c r="AW32" i="44"/>
  <c r="AI33" i="44"/>
  <c r="AJ33" i="44"/>
  <c r="AK33" i="44"/>
  <c r="AL33" i="44"/>
  <c r="AM33" i="44"/>
  <c r="AN33" i="44"/>
  <c r="AO33" i="44"/>
  <c r="AP33" i="44"/>
  <c r="AQ33" i="44"/>
  <c r="AR33" i="44"/>
  <c r="AS33" i="44"/>
  <c r="AT33" i="44"/>
  <c r="AU33" i="44"/>
  <c r="AV33" i="44"/>
  <c r="AW33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I35" i="44"/>
  <c r="AJ35" i="44"/>
  <c r="AK35" i="44"/>
  <c r="AL35" i="44"/>
  <c r="AM35" i="44"/>
  <c r="AN35" i="44"/>
  <c r="AO35" i="44"/>
  <c r="AP35" i="44"/>
  <c r="AQ35" i="44"/>
  <c r="AR35" i="44"/>
  <c r="AS35" i="44"/>
  <c r="AT35" i="44"/>
  <c r="AU35" i="44"/>
  <c r="AV35" i="44"/>
  <c r="AW35" i="44"/>
  <c r="AI36" i="44"/>
  <c r="AJ36" i="44"/>
  <c r="AK36" i="44"/>
  <c r="AL36" i="44"/>
  <c r="AM36" i="44"/>
  <c r="AN36" i="44"/>
  <c r="AO36" i="44"/>
  <c r="AP36" i="44"/>
  <c r="AQ36" i="44"/>
  <c r="AR36" i="44"/>
  <c r="AS36" i="44"/>
  <c r="AT36" i="44"/>
  <c r="AU36" i="44"/>
  <c r="AV36" i="44"/>
  <c r="AW36" i="44"/>
  <c r="AI37" i="44"/>
  <c r="AJ37" i="44"/>
  <c r="AK37" i="44"/>
  <c r="AL37" i="44"/>
  <c r="AM37" i="44"/>
  <c r="AN37" i="44"/>
  <c r="AO37" i="44"/>
  <c r="AP37" i="44"/>
  <c r="AQ37" i="44"/>
  <c r="AR37" i="44"/>
  <c r="AS37" i="44"/>
  <c r="AT37" i="44"/>
  <c r="AU37" i="44"/>
  <c r="AV37" i="44"/>
  <c r="AW37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I39" i="44"/>
  <c r="AJ39" i="44"/>
  <c r="AK39" i="44"/>
  <c r="AL39" i="44"/>
  <c r="AM39" i="44"/>
  <c r="AN39" i="44"/>
  <c r="AO39" i="44"/>
  <c r="AP39" i="44"/>
  <c r="AQ39" i="44"/>
  <c r="AR39" i="44"/>
  <c r="AS39" i="44"/>
  <c r="AT39" i="44"/>
  <c r="AU39" i="44"/>
  <c r="AV39" i="44"/>
  <c r="AW39" i="44"/>
  <c r="AI40" i="44"/>
  <c r="AJ40" i="44"/>
  <c r="AK40" i="44"/>
  <c r="AL40" i="44"/>
  <c r="AM40" i="44"/>
  <c r="AN40" i="44"/>
  <c r="AO40" i="44"/>
  <c r="AP40" i="44"/>
  <c r="AQ40" i="44"/>
  <c r="AR40" i="44"/>
  <c r="AS40" i="44"/>
  <c r="AT40" i="44"/>
  <c r="AU40" i="44"/>
  <c r="AV40" i="44"/>
  <c r="AW40" i="44"/>
  <c r="AI41" i="44"/>
  <c r="AJ41" i="44"/>
  <c r="AK41" i="44"/>
  <c r="AL41" i="44"/>
  <c r="AM41" i="44"/>
  <c r="AN41" i="44"/>
  <c r="AO41" i="44"/>
  <c r="AP41" i="44"/>
  <c r="AQ41" i="44"/>
  <c r="AR41" i="44"/>
  <c r="AS41" i="44"/>
  <c r="AT41" i="44"/>
  <c r="AU41" i="44"/>
  <c r="AV41" i="44"/>
  <c r="AW41" i="44"/>
  <c r="AI42" i="44"/>
  <c r="AJ42" i="44"/>
  <c r="AK42" i="44"/>
  <c r="AL42" i="44"/>
  <c r="AM42" i="44"/>
  <c r="AN42" i="44"/>
  <c r="AO42" i="44"/>
  <c r="AP42" i="44"/>
  <c r="AQ42" i="44"/>
  <c r="AR42" i="44"/>
  <c r="AS42" i="44"/>
  <c r="AT42" i="44"/>
  <c r="AU42" i="44"/>
  <c r="AV42" i="44"/>
  <c r="AW42" i="44"/>
  <c r="AI43" i="44"/>
  <c r="AJ43" i="44"/>
  <c r="AK43" i="44"/>
  <c r="AL43" i="44"/>
  <c r="AM43" i="44"/>
  <c r="AN43" i="44"/>
  <c r="AO43" i="44"/>
  <c r="AP43" i="44"/>
  <c r="AQ43" i="44"/>
  <c r="AR43" i="44"/>
  <c r="AS43" i="44"/>
  <c r="AT43" i="44"/>
  <c r="AU43" i="44"/>
  <c r="AV43" i="44"/>
  <c r="AW43" i="44"/>
  <c r="AI44" i="44"/>
  <c r="AJ44" i="44"/>
  <c r="AK44" i="44"/>
  <c r="AL44" i="44"/>
  <c r="AM44" i="44"/>
  <c r="AN44" i="44"/>
  <c r="AO44" i="44"/>
  <c r="AP44" i="44"/>
  <c r="AQ44" i="44"/>
  <c r="AR44" i="44"/>
  <c r="AS44" i="44"/>
  <c r="AT44" i="44"/>
  <c r="AU44" i="44"/>
  <c r="AV44" i="44"/>
  <c r="AW44" i="44"/>
  <c r="AI45" i="44"/>
  <c r="AJ45" i="44"/>
  <c r="AK45" i="44"/>
  <c r="AL45" i="44"/>
  <c r="AM45" i="44"/>
  <c r="AN45" i="44"/>
  <c r="AO45" i="44"/>
  <c r="AP45" i="44"/>
  <c r="AQ45" i="44"/>
  <c r="AR45" i="44"/>
  <c r="AS45" i="44"/>
  <c r="AT45" i="44"/>
  <c r="AU45" i="44"/>
  <c r="AV45" i="44"/>
  <c r="AW45" i="44"/>
  <c r="AI46" i="44"/>
  <c r="AJ46" i="44"/>
  <c r="AK46" i="44"/>
  <c r="AL46" i="44"/>
  <c r="AM46" i="44"/>
  <c r="AN46" i="44"/>
  <c r="AO46" i="44"/>
  <c r="AP46" i="44"/>
  <c r="AQ46" i="44"/>
  <c r="AR46" i="44"/>
  <c r="AS46" i="44"/>
  <c r="AT46" i="44"/>
  <c r="AU46" i="44"/>
  <c r="AV46" i="44"/>
  <c r="AW46" i="44"/>
  <c r="AI47" i="44"/>
  <c r="AJ47" i="44"/>
  <c r="AK47" i="44"/>
  <c r="AL47" i="44"/>
  <c r="AM47" i="44"/>
  <c r="AN47" i="44"/>
  <c r="AO47" i="44"/>
  <c r="AP47" i="44"/>
  <c r="AQ47" i="44"/>
  <c r="AR47" i="44"/>
  <c r="AS47" i="44"/>
  <c r="AT47" i="44"/>
  <c r="AU47" i="44"/>
  <c r="AV47" i="44"/>
  <c r="AW47" i="44"/>
  <c r="AI48" i="44"/>
  <c r="AJ48" i="44"/>
  <c r="AK48" i="44"/>
  <c r="AL48" i="44"/>
  <c r="AM48" i="44"/>
  <c r="AN48" i="44"/>
  <c r="AO48" i="44"/>
  <c r="AP48" i="44"/>
  <c r="AQ48" i="44"/>
  <c r="AR48" i="44"/>
  <c r="AS48" i="44"/>
  <c r="AT48" i="44"/>
  <c r="AU48" i="44"/>
  <c r="AV48" i="44"/>
  <c r="AW48" i="44"/>
  <c r="AI49" i="44"/>
  <c r="AJ49" i="44"/>
  <c r="AK49" i="44"/>
  <c r="AL49" i="44"/>
  <c r="AM49" i="44"/>
  <c r="AN49" i="44"/>
  <c r="AO49" i="44"/>
  <c r="AP49" i="44"/>
  <c r="AQ49" i="44"/>
  <c r="AR49" i="44"/>
  <c r="AS49" i="44"/>
  <c r="AT49" i="44"/>
  <c r="AU49" i="44"/>
  <c r="AV49" i="44"/>
  <c r="AW49" i="44"/>
  <c r="AI50" i="44"/>
  <c r="AJ50" i="44"/>
  <c r="AK50" i="44"/>
  <c r="AL50" i="44"/>
  <c r="AM50" i="44"/>
  <c r="AN50" i="44"/>
  <c r="AO50" i="44"/>
  <c r="AP50" i="44"/>
  <c r="AQ50" i="44"/>
  <c r="AR50" i="44"/>
  <c r="AS50" i="44"/>
  <c r="AT50" i="44"/>
  <c r="AU50" i="44"/>
  <c r="AV50" i="44"/>
  <c r="AW50" i="44"/>
  <c r="AI51" i="44"/>
  <c r="AJ51" i="44"/>
  <c r="AK51" i="44"/>
  <c r="AL51" i="44"/>
  <c r="AM51" i="44"/>
  <c r="AN51" i="44"/>
  <c r="AO51" i="44"/>
  <c r="AP51" i="44"/>
  <c r="AQ51" i="44"/>
  <c r="AR51" i="44"/>
  <c r="AS51" i="44"/>
  <c r="AT51" i="44"/>
  <c r="AU51" i="44"/>
  <c r="AV51" i="44"/>
  <c r="AW51" i="44"/>
  <c r="AI52" i="44"/>
  <c r="AJ52" i="44"/>
  <c r="AK52" i="44"/>
  <c r="AL52" i="44"/>
  <c r="AM52" i="44"/>
  <c r="AN52" i="44"/>
  <c r="AO52" i="44"/>
  <c r="AP52" i="44"/>
  <c r="AQ52" i="44"/>
  <c r="AR52" i="44"/>
  <c r="AS52" i="44"/>
  <c r="AT52" i="44"/>
  <c r="AU52" i="44"/>
  <c r="AV52" i="44"/>
  <c r="AW52" i="44"/>
  <c r="AI53" i="44"/>
  <c r="AJ53" i="44"/>
  <c r="AK53" i="44"/>
  <c r="AL53" i="44"/>
  <c r="AM53" i="44"/>
  <c r="AN53" i="44"/>
  <c r="AO53" i="44"/>
  <c r="AP53" i="44"/>
  <c r="AQ53" i="44"/>
  <c r="AR53" i="44"/>
  <c r="AS53" i="44"/>
  <c r="AT53" i="44"/>
  <c r="AU53" i="44"/>
  <c r="AV53" i="44"/>
  <c r="AW53" i="44"/>
  <c r="AI54" i="44"/>
  <c r="AJ54" i="44"/>
  <c r="AK54" i="44"/>
  <c r="AL54" i="44"/>
  <c r="AM54" i="44"/>
  <c r="AN54" i="44"/>
  <c r="AO54" i="44"/>
  <c r="AP54" i="44"/>
  <c r="AQ54" i="44"/>
  <c r="AR54" i="44"/>
  <c r="AS54" i="44"/>
  <c r="AT54" i="44"/>
  <c r="AU54" i="44"/>
  <c r="AV54" i="44"/>
  <c r="AW54" i="44"/>
  <c r="AH4" i="44"/>
  <c r="AH5" i="44"/>
  <c r="AH6" i="44"/>
  <c r="AH7" i="44"/>
  <c r="AH8" i="44"/>
  <c r="AH9" i="44"/>
  <c r="AH10" i="44"/>
  <c r="AH11" i="44"/>
  <c r="AH12" i="44"/>
  <c r="AH13" i="44"/>
  <c r="AH14" i="44"/>
  <c r="AH15" i="44"/>
  <c r="AH16" i="44"/>
  <c r="AH17" i="44"/>
  <c r="AH18" i="44"/>
  <c r="AH19" i="44"/>
  <c r="AH20" i="44"/>
  <c r="AH21" i="44"/>
  <c r="AH22" i="44"/>
  <c r="AH23" i="44"/>
  <c r="AH24" i="44"/>
  <c r="AH25" i="44"/>
  <c r="AH26" i="44"/>
  <c r="AH27" i="44"/>
  <c r="AH28" i="44"/>
  <c r="AH29" i="44"/>
  <c r="AH30" i="44"/>
  <c r="AH31" i="44"/>
  <c r="AH32" i="44"/>
  <c r="AH33" i="44"/>
  <c r="AH34" i="44"/>
  <c r="AH35" i="44"/>
  <c r="AH36" i="44"/>
  <c r="AH37" i="44"/>
  <c r="AH38" i="44"/>
  <c r="AH39" i="44"/>
  <c r="AH40" i="44"/>
  <c r="AH41" i="44"/>
  <c r="AH42" i="44"/>
  <c r="AH43" i="44"/>
  <c r="AH44" i="44"/>
  <c r="AH45" i="44"/>
  <c r="AH46" i="44"/>
  <c r="AH47" i="44"/>
  <c r="AH48" i="44"/>
  <c r="AH49" i="44"/>
  <c r="AH50" i="44"/>
  <c r="AH51" i="44"/>
  <c r="AH52" i="44"/>
  <c r="AH53" i="44"/>
  <c r="AH54" i="44"/>
  <c r="AH3" i="44"/>
  <c r="E75" i="43"/>
  <c r="C71" i="43"/>
  <c r="D71" i="43"/>
  <c r="C72" i="43"/>
  <c r="D72" i="43"/>
  <c r="C73" i="43"/>
  <c r="D73" i="43"/>
  <c r="C74" i="43"/>
  <c r="D74" i="43"/>
  <c r="D75" i="43"/>
  <c r="C75" i="43"/>
  <c r="B75" i="43"/>
  <c r="I3" i="43"/>
  <c r="I4" i="43"/>
  <c r="I5" i="43"/>
  <c r="I6" i="43"/>
  <c r="I7" i="43"/>
  <c r="I8" i="43"/>
  <c r="I9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23" i="43"/>
  <c r="I24" i="43"/>
  <c r="I25" i="43"/>
  <c r="I26" i="43"/>
  <c r="I27" i="43"/>
  <c r="I28" i="43"/>
  <c r="I29" i="43"/>
  <c r="I30" i="43"/>
  <c r="I31" i="43"/>
  <c r="I32" i="43"/>
  <c r="I33" i="43"/>
  <c r="I34" i="43"/>
  <c r="I35" i="43"/>
  <c r="I36" i="43"/>
  <c r="I37" i="43"/>
  <c r="I38" i="43"/>
  <c r="I39" i="43"/>
  <c r="I40" i="43"/>
  <c r="I41" i="43"/>
  <c r="I42" i="43"/>
  <c r="I43" i="43"/>
  <c r="I44" i="43"/>
  <c r="I45" i="43"/>
  <c r="I46" i="43"/>
  <c r="I47" i="43"/>
  <c r="I48" i="43"/>
  <c r="I49" i="43"/>
  <c r="I50" i="43"/>
  <c r="I51" i="43"/>
  <c r="I52" i="43"/>
  <c r="I53" i="43"/>
  <c r="I54" i="43"/>
  <c r="I56" i="43"/>
  <c r="G74" i="43"/>
  <c r="H3" i="43"/>
  <c r="H4" i="43"/>
  <c r="H5" i="43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50" i="43"/>
  <c r="H51" i="43"/>
  <c r="H52" i="43"/>
  <c r="H53" i="43"/>
  <c r="H54" i="43"/>
  <c r="H56" i="43"/>
  <c r="G73" i="43"/>
  <c r="G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G39" i="43"/>
  <c r="G40" i="43"/>
  <c r="G41" i="43"/>
  <c r="G42" i="43"/>
  <c r="G43" i="43"/>
  <c r="G44" i="43"/>
  <c r="G45" i="43"/>
  <c r="G46" i="43"/>
  <c r="G47" i="43"/>
  <c r="G48" i="43"/>
  <c r="G49" i="43"/>
  <c r="G50" i="43"/>
  <c r="G51" i="43"/>
  <c r="G52" i="43"/>
  <c r="G53" i="43"/>
  <c r="G54" i="43"/>
  <c r="G56" i="43"/>
  <c r="G72" i="43"/>
  <c r="F3" i="43"/>
  <c r="F4" i="43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3" i="43"/>
  <c r="F54" i="43"/>
  <c r="F56" i="43"/>
  <c r="G71" i="43"/>
  <c r="D68" i="43"/>
  <c r="L60" i="43"/>
  <c r="L61" i="43"/>
  <c r="L62" i="43"/>
  <c r="L63" i="43"/>
  <c r="C68" i="43"/>
  <c r="H60" i="43" a="1"/>
  <c r="H60" i="43"/>
  <c r="I60" i="43"/>
  <c r="J60" i="43"/>
  <c r="K60" i="43"/>
  <c r="H61" i="43"/>
  <c r="I61" i="43"/>
  <c r="J61" i="43"/>
  <c r="K61" i="43"/>
  <c r="H62" i="43"/>
  <c r="I62" i="43"/>
  <c r="J62" i="43"/>
  <c r="K62" i="43"/>
  <c r="H63" i="43"/>
  <c r="I63" i="43"/>
  <c r="J63" i="43"/>
  <c r="K63" i="43"/>
  <c r="M54" i="43"/>
  <c r="L54" i="43"/>
  <c r="K54" i="43"/>
  <c r="J54" i="43"/>
  <c r="M53" i="43"/>
  <c r="L53" i="43"/>
  <c r="K53" i="43"/>
  <c r="J53" i="43"/>
  <c r="M52" i="43"/>
  <c r="L52" i="43"/>
  <c r="K52" i="43"/>
  <c r="J52" i="43"/>
  <c r="M51" i="43"/>
  <c r="L51" i="43"/>
  <c r="K51" i="43"/>
  <c r="J51" i="43"/>
  <c r="M50" i="43"/>
  <c r="L50" i="43"/>
  <c r="K50" i="43"/>
  <c r="J50" i="43"/>
  <c r="M49" i="43"/>
  <c r="L49" i="43"/>
  <c r="K49" i="43"/>
  <c r="J49" i="43"/>
  <c r="M48" i="43"/>
  <c r="L48" i="43"/>
  <c r="K48" i="43"/>
  <c r="J48" i="43"/>
  <c r="M47" i="43"/>
  <c r="L47" i="43"/>
  <c r="K47" i="43"/>
  <c r="J47" i="43"/>
  <c r="M46" i="43"/>
  <c r="L46" i="43"/>
  <c r="K46" i="43"/>
  <c r="J46" i="43"/>
  <c r="M45" i="43"/>
  <c r="L45" i="43"/>
  <c r="K45" i="43"/>
  <c r="J45" i="43"/>
  <c r="M44" i="43"/>
  <c r="L44" i="43"/>
  <c r="K44" i="43"/>
  <c r="J44" i="43"/>
  <c r="M43" i="43"/>
  <c r="L43" i="43"/>
  <c r="K43" i="43"/>
  <c r="J43" i="43"/>
  <c r="M42" i="43"/>
  <c r="L42" i="43"/>
  <c r="K42" i="43"/>
  <c r="J42" i="43"/>
  <c r="M41" i="43"/>
  <c r="L41" i="43"/>
  <c r="K41" i="43"/>
  <c r="J41" i="43"/>
  <c r="M40" i="43"/>
  <c r="L40" i="43"/>
  <c r="K40" i="43"/>
  <c r="J40" i="43"/>
  <c r="M39" i="43"/>
  <c r="L39" i="43"/>
  <c r="K39" i="43"/>
  <c r="J39" i="43"/>
  <c r="M38" i="43"/>
  <c r="L38" i="43"/>
  <c r="K38" i="43"/>
  <c r="J38" i="43"/>
  <c r="M37" i="43"/>
  <c r="L37" i="43"/>
  <c r="K37" i="43"/>
  <c r="J37" i="43"/>
  <c r="M36" i="43"/>
  <c r="L36" i="43"/>
  <c r="K36" i="43"/>
  <c r="J36" i="43"/>
  <c r="M35" i="43"/>
  <c r="L35" i="43"/>
  <c r="K35" i="43"/>
  <c r="J35" i="43"/>
  <c r="M34" i="43"/>
  <c r="L34" i="43"/>
  <c r="K34" i="43"/>
  <c r="J34" i="43"/>
  <c r="M33" i="43"/>
  <c r="L33" i="43"/>
  <c r="K33" i="43"/>
  <c r="J33" i="43"/>
  <c r="M32" i="43"/>
  <c r="L32" i="43"/>
  <c r="K32" i="43"/>
  <c r="J32" i="43"/>
  <c r="M31" i="43"/>
  <c r="L31" i="43"/>
  <c r="K31" i="43"/>
  <c r="J31" i="43"/>
  <c r="M30" i="43"/>
  <c r="L30" i="43"/>
  <c r="K30" i="43"/>
  <c r="J30" i="43"/>
  <c r="M29" i="43"/>
  <c r="L29" i="43"/>
  <c r="K29" i="43"/>
  <c r="J29" i="43"/>
  <c r="M28" i="43"/>
  <c r="L28" i="43"/>
  <c r="K28" i="43"/>
  <c r="J28" i="43"/>
  <c r="M27" i="43"/>
  <c r="L27" i="43"/>
  <c r="K27" i="43"/>
  <c r="J27" i="43"/>
  <c r="M26" i="43"/>
  <c r="L26" i="43"/>
  <c r="K26" i="43"/>
  <c r="J26" i="43"/>
  <c r="M25" i="43"/>
  <c r="L25" i="43"/>
  <c r="K25" i="43"/>
  <c r="J25" i="43"/>
  <c r="M24" i="43"/>
  <c r="L24" i="43"/>
  <c r="K24" i="43"/>
  <c r="J24" i="43"/>
  <c r="M23" i="43"/>
  <c r="L23" i="43"/>
  <c r="K23" i="43"/>
  <c r="J23" i="43"/>
  <c r="M22" i="43"/>
  <c r="L22" i="43"/>
  <c r="K22" i="43"/>
  <c r="J22" i="43"/>
  <c r="M21" i="43"/>
  <c r="L21" i="43"/>
  <c r="K21" i="43"/>
  <c r="J21" i="43"/>
  <c r="M20" i="43"/>
  <c r="L20" i="43"/>
  <c r="K20" i="43"/>
  <c r="J20" i="43"/>
  <c r="M19" i="43"/>
  <c r="L19" i="43"/>
  <c r="K19" i="43"/>
  <c r="J19" i="43"/>
  <c r="M18" i="43"/>
  <c r="L18" i="43"/>
  <c r="K18" i="43"/>
  <c r="J18" i="43"/>
  <c r="M17" i="43"/>
  <c r="L17" i="43"/>
  <c r="K17" i="43"/>
  <c r="J17" i="43"/>
  <c r="M16" i="43"/>
  <c r="L16" i="43"/>
  <c r="K16" i="43"/>
  <c r="J16" i="43"/>
  <c r="M15" i="43"/>
  <c r="L15" i="43"/>
  <c r="K15" i="43"/>
  <c r="J15" i="43"/>
  <c r="M14" i="43"/>
  <c r="L14" i="43"/>
  <c r="K14" i="43"/>
  <c r="J14" i="43"/>
  <c r="M13" i="43"/>
  <c r="L13" i="43"/>
  <c r="K13" i="43"/>
  <c r="J13" i="43"/>
  <c r="M12" i="43"/>
  <c r="L12" i="43"/>
  <c r="K12" i="43"/>
  <c r="J12" i="43"/>
  <c r="M11" i="43"/>
  <c r="L11" i="43"/>
  <c r="K11" i="43"/>
  <c r="J11" i="43"/>
  <c r="M10" i="43"/>
  <c r="L10" i="43"/>
  <c r="K10" i="43"/>
  <c r="J10" i="43"/>
  <c r="M9" i="43"/>
  <c r="L9" i="43"/>
  <c r="K9" i="43"/>
  <c r="J9" i="43"/>
  <c r="M8" i="43"/>
  <c r="L8" i="43"/>
  <c r="K8" i="43"/>
  <c r="J8" i="43"/>
  <c r="M7" i="43"/>
  <c r="L7" i="43"/>
  <c r="K7" i="43"/>
  <c r="J7" i="43"/>
  <c r="M6" i="43"/>
  <c r="L6" i="43"/>
  <c r="K6" i="43"/>
  <c r="J6" i="43"/>
  <c r="M5" i="43"/>
  <c r="L5" i="43"/>
  <c r="K5" i="43"/>
  <c r="J5" i="43"/>
  <c r="M4" i="43"/>
  <c r="L4" i="43"/>
  <c r="K4" i="43"/>
  <c r="J4" i="43"/>
  <c r="M3" i="43"/>
  <c r="L3" i="43"/>
  <c r="K3" i="43"/>
  <c r="J3" i="43"/>
  <c r="M2" i="43"/>
  <c r="L2" i="43"/>
  <c r="K2" i="43"/>
  <c r="J2" i="43"/>
  <c r="E73" i="30"/>
  <c r="D70" i="30"/>
  <c r="D71" i="30"/>
  <c r="D72" i="30"/>
  <c r="D73" i="30"/>
  <c r="C70" i="30"/>
  <c r="C71" i="30"/>
  <c r="C72" i="30"/>
  <c r="C73" i="30"/>
  <c r="B70" i="30"/>
  <c r="B71" i="30"/>
  <c r="B72" i="30"/>
  <c r="B73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6" i="30"/>
  <c r="G7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6" i="30"/>
  <c r="G71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6" i="30"/>
  <c r="G70" i="30"/>
  <c r="D67" i="30"/>
  <c r="J60" i="30" a="1"/>
  <c r="J60" i="30"/>
  <c r="J61" i="30"/>
  <c r="J62" i="30"/>
  <c r="C67" i="30"/>
  <c r="G60" i="30" a="1"/>
  <c r="G60" i="30"/>
  <c r="H60" i="30"/>
  <c r="I60" i="30"/>
  <c r="G61" i="30"/>
  <c r="H61" i="30"/>
  <c r="I61" i="30"/>
  <c r="G62" i="30"/>
  <c r="H62" i="30"/>
  <c r="I62" i="30"/>
  <c r="J54" i="30"/>
  <c r="I54" i="30"/>
  <c r="H54" i="30"/>
  <c r="J53" i="30"/>
  <c r="I53" i="30"/>
  <c r="H53" i="30"/>
  <c r="J52" i="30"/>
  <c r="I52" i="30"/>
  <c r="H52" i="30"/>
  <c r="J51" i="30"/>
  <c r="I51" i="30"/>
  <c r="H51" i="30"/>
  <c r="J50" i="30"/>
  <c r="I50" i="30"/>
  <c r="H50" i="30"/>
  <c r="J49" i="30"/>
  <c r="I49" i="30"/>
  <c r="H49" i="30"/>
  <c r="J48" i="30"/>
  <c r="I48" i="30"/>
  <c r="H48" i="30"/>
  <c r="J47" i="30"/>
  <c r="I47" i="30"/>
  <c r="H47" i="30"/>
  <c r="J46" i="30"/>
  <c r="I46" i="30"/>
  <c r="H46" i="30"/>
  <c r="J45" i="30"/>
  <c r="I45" i="30"/>
  <c r="H45" i="30"/>
  <c r="J44" i="30"/>
  <c r="I44" i="30"/>
  <c r="H44" i="30"/>
  <c r="J43" i="30"/>
  <c r="I43" i="30"/>
  <c r="H43" i="30"/>
  <c r="J42" i="30"/>
  <c r="I42" i="30"/>
  <c r="H42" i="30"/>
  <c r="J41" i="30"/>
  <c r="I41" i="30"/>
  <c r="H41" i="30"/>
  <c r="J40" i="30"/>
  <c r="I40" i="30"/>
  <c r="H40" i="30"/>
  <c r="J39" i="30"/>
  <c r="I39" i="30"/>
  <c r="H39" i="30"/>
  <c r="J38" i="30"/>
  <c r="I38" i="30"/>
  <c r="H38" i="30"/>
  <c r="J37" i="30"/>
  <c r="I37" i="30"/>
  <c r="H37" i="30"/>
  <c r="J36" i="30"/>
  <c r="I36" i="30"/>
  <c r="H36" i="30"/>
  <c r="J35" i="30"/>
  <c r="I35" i="30"/>
  <c r="H35" i="30"/>
  <c r="J34" i="30"/>
  <c r="I34" i="30"/>
  <c r="H34" i="30"/>
  <c r="J33" i="30"/>
  <c r="I33" i="30"/>
  <c r="H33" i="30"/>
  <c r="J32" i="30"/>
  <c r="I32" i="30"/>
  <c r="H32" i="30"/>
  <c r="J31" i="30"/>
  <c r="I31" i="30"/>
  <c r="H31" i="30"/>
  <c r="J30" i="30"/>
  <c r="I30" i="30"/>
  <c r="H30" i="30"/>
  <c r="J29" i="30"/>
  <c r="I29" i="30"/>
  <c r="H29" i="30"/>
  <c r="J28" i="30"/>
  <c r="I28" i="30"/>
  <c r="H28" i="30"/>
  <c r="J27" i="30"/>
  <c r="I27" i="30"/>
  <c r="H27" i="30"/>
  <c r="J26" i="30"/>
  <c r="I26" i="30"/>
  <c r="H26" i="30"/>
  <c r="J25" i="30"/>
  <c r="I25" i="30"/>
  <c r="H25" i="30"/>
  <c r="J24" i="30"/>
  <c r="I24" i="30"/>
  <c r="H24" i="30"/>
  <c r="J23" i="30"/>
  <c r="I23" i="30"/>
  <c r="H23" i="30"/>
  <c r="J22" i="30"/>
  <c r="I22" i="30"/>
  <c r="H22" i="30"/>
  <c r="J21" i="30"/>
  <c r="I21" i="30"/>
  <c r="H21" i="30"/>
  <c r="J20" i="30"/>
  <c r="I20" i="30"/>
  <c r="H20" i="30"/>
  <c r="J19" i="30"/>
  <c r="I19" i="30"/>
  <c r="H19" i="30"/>
  <c r="J18" i="30"/>
  <c r="I18" i="30"/>
  <c r="H18" i="30"/>
  <c r="J17" i="30"/>
  <c r="I17" i="30"/>
  <c r="H17" i="30"/>
  <c r="J16" i="30"/>
  <c r="I16" i="30"/>
  <c r="H16" i="30"/>
  <c r="J15" i="30"/>
  <c r="I15" i="30"/>
  <c r="H15" i="30"/>
  <c r="J14" i="30"/>
  <c r="I14" i="30"/>
  <c r="H14" i="30"/>
  <c r="J13" i="30"/>
  <c r="I13" i="30"/>
  <c r="H13" i="30"/>
  <c r="J12" i="30"/>
  <c r="I12" i="30"/>
  <c r="H12" i="30"/>
  <c r="J11" i="30"/>
  <c r="I11" i="30"/>
  <c r="H11" i="30"/>
  <c r="J10" i="30"/>
  <c r="I10" i="30"/>
  <c r="H10" i="30"/>
  <c r="J9" i="30"/>
  <c r="I9" i="30"/>
  <c r="H9" i="30"/>
  <c r="J8" i="30"/>
  <c r="I8" i="30"/>
  <c r="H8" i="30"/>
  <c r="J7" i="30"/>
  <c r="I7" i="30"/>
  <c r="H7" i="30"/>
  <c r="J6" i="30"/>
  <c r="I6" i="30"/>
  <c r="H6" i="30"/>
  <c r="J5" i="30"/>
  <c r="I5" i="30"/>
  <c r="H5" i="30"/>
  <c r="J4" i="30"/>
  <c r="I4" i="30"/>
  <c r="H4" i="30"/>
  <c r="J3" i="30"/>
  <c r="I3" i="30"/>
  <c r="H3" i="30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B58" i="29"/>
  <c r="B57" i="29"/>
  <c r="B59" i="29" a="1"/>
  <c r="B59" i="29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J60" i="28" a="1"/>
  <c r="J60" i="28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J61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J62" i="28"/>
  <c r="C67" i="28"/>
  <c r="E73" i="28"/>
  <c r="D70" i="28"/>
  <c r="D71" i="28"/>
  <c r="D72" i="28"/>
  <c r="D73" i="28"/>
  <c r="C70" i="28"/>
  <c r="C71" i="28"/>
  <c r="C72" i="28"/>
  <c r="C73" i="28"/>
  <c r="B70" i="28"/>
  <c r="B71" i="28"/>
  <c r="B72" i="28"/>
  <c r="B73" i="28"/>
  <c r="G56" i="28"/>
  <c r="G72" i="28"/>
  <c r="F56" i="28"/>
  <c r="G71" i="28"/>
  <c r="E56" i="28"/>
  <c r="G70" i="28"/>
  <c r="D67" i="28"/>
  <c r="G60" i="28" a="1"/>
  <c r="G60" i="28"/>
  <c r="H60" i="28"/>
  <c r="I60" i="28"/>
  <c r="G61" i="28"/>
  <c r="H61" i="28"/>
  <c r="I61" i="28"/>
  <c r="G62" i="28"/>
  <c r="H62" i="28"/>
  <c r="I62" i="28"/>
  <c r="H4" i="28"/>
  <c r="I4" i="28"/>
  <c r="J4" i="28"/>
  <c r="H5" i="28"/>
  <c r="I5" i="28"/>
  <c r="J5" i="28"/>
  <c r="H6" i="28"/>
  <c r="I6" i="28"/>
  <c r="J6" i="28"/>
  <c r="H7" i="28"/>
  <c r="I7" i="28"/>
  <c r="J7" i="28"/>
  <c r="H8" i="28"/>
  <c r="I8" i="28"/>
  <c r="J8" i="28"/>
  <c r="H9" i="28"/>
  <c r="I9" i="28"/>
  <c r="J9" i="28"/>
  <c r="H10" i="28"/>
  <c r="I10" i="28"/>
  <c r="J10" i="28"/>
  <c r="H11" i="28"/>
  <c r="I11" i="28"/>
  <c r="J11" i="28"/>
  <c r="H12" i="28"/>
  <c r="I12" i="28"/>
  <c r="J12" i="28"/>
  <c r="H13" i="28"/>
  <c r="I13" i="28"/>
  <c r="J13" i="28"/>
  <c r="H14" i="28"/>
  <c r="I14" i="28"/>
  <c r="J14" i="28"/>
  <c r="H15" i="28"/>
  <c r="I15" i="28"/>
  <c r="J15" i="28"/>
  <c r="H16" i="28"/>
  <c r="I16" i="28"/>
  <c r="J16" i="28"/>
  <c r="H17" i="28"/>
  <c r="I17" i="28"/>
  <c r="J17" i="28"/>
  <c r="H18" i="28"/>
  <c r="I18" i="28"/>
  <c r="J18" i="28"/>
  <c r="H19" i="28"/>
  <c r="I19" i="28"/>
  <c r="J19" i="28"/>
  <c r="H20" i="28"/>
  <c r="I20" i="28"/>
  <c r="J20" i="28"/>
  <c r="H21" i="28"/>
  <c r="I21" i="28"/>
  <c r="J21" i="28"/>
  <c r="H22" i="28"/>
  <c r="I22" i="28"/>
  <c r="J22" i="28"/>
  <c r="H23" i="28"/>
  <c r="I23" i="28"/>
  <c r="J23" i="28"/>
  <c r="H24" i="28"/>
  <c r="I24" i="28"/>
  <c r="J24" i="28"/>
  <c r="H25" i="28"/>
  <c r="I25" i="28"/>
  <c r="J25" i="28"/>
  <c r="H26" i="28"/>
  <c r="I26" i="28"/>
  <c r="J26" i="28"/>
  <c r="H27" i="28"/>
  <c r="I27" i="28"/>
  <c r="J27" i="28"/>
  <c r="H28" i="28"/>
  <c r="I28" i="28"/>
  <c r="J28" i="28"/>
  <c r="H29" i="28"/>
  <c r="I29" i="28"/>
  <c r="J29" i="28"/>
  <c r="H30" i="28"/>
  <c r="I30" i="28"/>
  <c r="J30" i="28"/>
  <c r="H31" i="28"/>
  <c r="I31" i="28"/>
  <c r="J31" i="28"/>
  <c r="H32" i="28"/>
  <c r="I32" i="28"/>
  <c r="J32" i="28"/>
  <c r="H33" i="28"/>
  <c r="I33" i="28"/>
  <c r="J33" i="28"/>
  <c r="H34" i="28"/>
  <c r="I34" i="28"/>
  <c r="J34" i="28"/>
  <c r="H35" i="28"/>
  <c r="I35" i="28"/>
  <c r="J35" i="28"/>
  <c r="H36" i="28"/>
  <c r="I36" i="28"/>
  <c r="J36" i="28"/>
  <c r="H37" i="28"/>
  <c r="I37" i="28"/>
  <c r="J37" i="28"/>
  <c r="H38" i="28"/>
  <c r="I38" i="28"/>
  <c r="J38" i="28"/>
  <c r="H39" i="28"/>
  <c r="I39" i="28"/>
  <c r="J39" i="28"/>
  <c r="H40" i="28"/>
  <c r="I40" i="28"/>
  <c r="J40" i="28"/>
  <c r="H41" i="28"/>
  <c r="I41" i="28"/>
  <c r="J41" i="28"/>
  <c r="H42" i="28"/>
  <c r="I42" i="28"/>
  <c r="J42" i="28"/>
  <c r="H43" i="28"/>
  <c r="I43" i="28"/>
  <c r="J43" i="28"/>
  <c r="H44" i="28"/>
  <c r="I44" i="28"/>
  <c r="J44" i="28"/>
  <c r="H45" i="28"/>
  <c r="I45" i="28"/>
  <c r="J45" i="28"/>
  <c r="H46" i="28"/>
  <c r="I46" i="28"/>
  <c r="J46" i="28"/>
  <c r="H47" i="28"/>
  <c r="I47" i="28"/>
  <c r="J47" i="28"/>
  <c r="H48" i="28"/>
  <c r="I48" i="28"/>
  <c r="J48" i="28"/>
  <c r="H49" i="28"/>
  <c r="I49" i="28"/>
  <c r="J49" i="28"/>
  <c r="H50" i="28"/>
  <c r="I50" i="28"/>
  <c r="J50" i="28"/>
  <c r="H51" i="28"/>
  <c r="I51" i="28"/>
  <c r="J51" i="28"/>
  <c r="H52" i="28"/>
  <c r="I52" i="28"/>
  <c r="J52" i="28"/>
  <c r="H53" i="28"/>
  <c r="I53" i="28"/>
  <c r="J53" i="28"/>
  <c r="H54" i="28"/>
  <c r="I54" i="28"/>
  <c r="J54" i="28"/>
  <c r="I3" i="28"/>
  <c r="J3" i="28"/>
  <c r="H3" i="28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6" i="27"/>
  <c r="G7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6" i="27"/>
  <c r="G71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6" i="27"/>
  <c r="G70" i="27"/>
  <c r="J60" i="27"/>
  <c r="J61" i="27"/>
  <c r="J62" i="27"/>
  <c r="C67" i="27"/>
  <c r="C70" i="27"/>
  <c r="D70" i="27"/>
  <c r="C71" i="27"/>
  <c r="D71" i="27"/>
  <c r="C72" i="27"/>
  <c r="D72" i="27"/>
  <c r="E73" i="27"/>
  <c r="D73" i="27"/>
  <c r="C73" i="27"/>
  <c r="B73" i="27"/>
  <c r="D67" i="27"/>
  <c r="G60" i="27" a="1"/>
  <c r="G60" i="27"/>
  <c r="H60" i="27"/>
  <c r="I60" i="27"/>
  <c r="G61" i="27"/>
  <c r="H61" i="27"/>
  <c r="I61" i="27"/>
  <c r="G62" i="27"/>
  <c r="H62" i="27"/>
  <c r="I62" i="27"/>
  <c r="H4" i="27"/>
  <c r="I4" i="27"/>
  <c r="J4" i="27"/>
  <c r="H5" i="27"/>
  <c r="I5" i="27"/>
  <c r="J5" i="27"/>
  <c r="H6" i="27"/>
  <c r="I6" i="27"/>
  <c r="J6" i="27"/>
  <c r="H7" i="27"/>
  <c r="I7" i="27"/>
  <c r="J7" i="27"/>
  <c r="H8" i="27"/>
  <c r="I8" i="27"/>
  <c r="J8" i="27"/>
  <c r="H9" i="27"/>
  <c r="I9" i="27"/>
  <c r="J9" i="27"/>
  <c r="H10" i="27"/>
  <c r="I10" i="27"/>
  <c r="J10" i="27"/>
  <c r="H11" i="27"/>
  <c r="I11" i="27"/>
  <c r="J11" i="27"/>
  <c r="H12" i="27"/>
  <c r="I12" i="27"/>
  <c r="J12" i="27"/>
  <c r="H13" i="27"/>
  <c r="I13" i="27"/>
  <c r="J13" i="27"/>
  <c r="H14" i="27"/>
  <c r="I14" i="27"/>
  <c r="J14" i="27"/>
  <c r="H15" i="27"/>
  <c r="I15" i="27"/>
  <c r="J15" i="27"/>
  <c r="H16" i="27"/>
  <c r="I16" i="27"/>
  <c r="J16" i="27"/>
  <c r="H17" i="27"/>
  <c r="I17" i="27"/>
  <c r="J17" i="27"/>
  <c r="H18" i="27"/>
  <c r="I18" i="27"/>
  <c r="J18" i="27"/>
  <c r="H19" i="27"/>
  <c r="I19" i="27"/>
  <c r="J19" i="27"/>
  <c r="H20" i="27"/>
  <c r="I20" i="27"/>
  <c r="J20" i="27"/>
  <c r="H21" i="27"/>
  <c r="I21" i="27"/>
  <c r="J21" i="27"/>
  <c r="H22" i="27"/>
  <c r="I22" i="27"/>
  <c r="J22" i="27"/>
  <c r="H23" i="27"/>
  <c r="I23" i="27"/>
  <c r="J23" i="27"/>
  <c r="H24" i="27"/>
  <c r="I24" i="27"/>
  <c r="J24" i="27"/>
  <c r="H25" i="27"/>
  <c r="I25" i="27"/>
  <c r="J25" i="27"/>
  <c r="H26" i="27"/>
  <c r="I26" i="27"/>
  <c r="J26" i="27"/>
  <c r="H27" i="27"/>
  <c r="I27" i="27"/>
  <c r="J27" i="27"/>
  <c r="H28" i="27"/>
  <c r="I28" i="27"/>
  <c r="J28" i="27"/>
  <c r="H29" i="27"/>
  <c r="I29" i="27"/>
  <c r="J29" i="27"/>
  <c r="H30" i="27"/>
  <c r="I30" i="27"/>
  <c r="J30" i="27"/>
  <c r="H31" i="27"/>
  <c r="I31" i="27"/>
  <c r="J31" i="27"/>
  <c r="H32" i="27"/>
  <c r="I32" i="27"/>
  <c r="J32" i="27"/>
  <c r="H33" i="27"/>
  <c r="I33" i="27"/>
  <c r="J33" i="27"/>
  <c r="H34" i="27"/>
  <c r="I34" i="27"/>
  <c r="J34" i="27"/>
  <c r="H35" i="27"/>
  <c r="I35" i="27"/>
  <c r="J35" i="27"/>
  <c r="H36" i="27"/>
  <c r="I36" i="27"/>
  <c r="J36" i="27"/>
  <c r="H37" i="27"/>
  <c r="I37" i="27"/>
  <c r="J37" i="27"/>
  <c r="H38" i="27"/>
  <c r="I38" i="27"/>
  <c r="J38" i="27"/>
  <c r="H39" i="27"/>
  <c r="I39" i="27"/>
  <c r="J39" i="27"/>
  <c r="H40" i="27"/>
  <c r="I40" i="27"/>
  <c r="J40" i="27"/>
  <c r="H41" i="27"/>
  <c r="I41" i="27"/>
  <c r="J41" i="27"/>
  <c r="H42" i="27"/>
  <c r="I42" i="27"/>
  <c r="J42" i="27"/>
  <c r="H43" i="27"/>
  <c r="I43" i="27"/>
  <c r="J43" i="27"/>
  <c r="H44" i="27"/>
  <c r="I44" i="27"/>
  <c r="J44" i="27"/>
  <c r="H45" i="27"/>
  <c r="I45" i="27"/>
  <c r="J45" i="27"/>
  <c r="H46" i="27"/>
  <c r="I46" i="27"/>
  <c r="J46" i="27"/>
  <c r="H47" i="27"/>
  <c r="I47" i="27"/>
  <c r="J47" i="27"/>
  <c r="H48" i="27"/>
  <c r="I48" i="27"/>
  <c r="J48" i="27"/>
  <c r="H49" i="27"/>
  <c r="I49" i="27"/>
  <c r="J49" i="27"/>
  <c r="H50" i="27"/>
  <c r="I50" i="27"/>
  <c r="J50" i="27"/>
  <c r="H51" i="27"/>
  <c r="I51" i="27"/>
  <c r="J51" i="27"/>
  <c r="H52" i="27"/>
  <c r="I52" i="27"/>
  <c r="J52" i="27"/>
  <c r="H53" i="27"/>
  <c r="I53" i="27"/>
  <c r="J53" i="27"/>
  <c r="H54" i="27"/>
  <c r="I54" i="27"/>
  <c r="J54" i="27"/>
  <c r="I3" i="27"/>
  <c r="J3" i="27"/>
  <c r="H3" i="27"/>
  <c r="C75" i="24"/>
  <c r="C76" i="24"/>
  <c r="C77" i="24"/>
  <c r="C78" i="24"/>
  <c r="C79" i="24"/>
  <c r="C80" i="24"/>
  <c r="C81" i="24"/>
  <c r="C82" i="24"/>
  <c r="C83" i="24"/>
  <c r="D75" i="24"/>
  <c r="D76" i="24"/>
  <c r="D77" i="24"/>
  <c r="D78" i="24"/>
  <c r="D79" i="24"/>
  <c r="D80" i="24"/>
  <c r="D81" i="24"/>
  <c r="D82" i="24"/>
  <c r="D83" i="24"/>
  <c r="E83" i="24"/>
  <c r="B76" i="24"/>
  <c r="B77" i="24"/>
  <c r="B78" i="24"/>
  <c r="B79" i="24"/>
  <c r="B80" i="24"/>
  <c r="B81" i="24"/>
  <c r="B82" i="24"/>
  <c r="B75" i="24"/>
  <c r="Q3" i="24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6" i="24"/>
  <c r="G82" i="24"/>
  <c r="P3" i="24"/>
  <c r="P4" i="24"/>
  <c r="P5" i="24"/>
  <c r="P6" i="24"/>
  <c r="P7" i="24"/>
  <c r="P8" i="24"/>
  <c r="P9" i="24"/>
  <c r="P10" i="24"/>
  <c r="P11" i="24"/>
  <c r="P12" i="24"/>
  <c r="P13" i="24"/>
  <c r="P14" i="24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8" i="24"/>
  <c r="P49" i="24"/>
  <c r="P50" i="24"/>
  <c r="P51" i="24"/>
  <c r="P52" i="24"/>
  <c r="P53" i="24"/>
  <c r="P54" i="24"/>
  <c r="P56" i="24"/>
  <c r="G81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6" i="24"/>
  <c r="G80" i="24"/>
  <c r="N3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6" i="24"/>
  <c r="G79" i="24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6" i="24"/>
  <c r="G78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6" i="24"/>
  <c r="G77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4" i="24"/>
  <c r="K56" i="24"/>
  <c r="G76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6" i="24"/>
  <c r="G75" i="24"/>
  <c r="D72" i="24"/>
  <c r="T60" i="24"/>
  <c r="T61" i="24"/>
  <c r="T62" i="24"/>
  <c r="T63" i="24"/>
  <c r="T64" i="24"/>
  <c r="T65" i="24"/>
  <c r="T66" i="24"/>
  <c r="T67" i="24"/>
  <c r="C72" i="24"/>
  <c r="B83" i="24"/>
  <c r="L60" i="24" a="1"/>
  <c r="L60" i="24"/>
  <c r="M60" i="24"/>
  <c r="N60" i="24"/>
  <c r="O60" i="24"/>
  <c r="P60" i="24"/>
  <c r="Q60" i="24"/>
  <c r="R60" i="24"/>
  <c r="S60" i="24"/>
  <c r="L61" i="24"/>
  <c r="M61" i="24"/>
  <c r="N61" i="24"/>
  <c r="O61" i="24"/>
  <c r="P61" i="24"/>
  <c r="Q61" i="24"/>
  <c r="R61" i="24"/>
  <c r="S61" i="24"/>
  <c r="L62" i="24"/>
  <c r="M62" i="24"/>
  <c r="N62" i="24"/>
  <c r="O62" i="24"/>
  <c r="P62" i="24"/>
  <c r="Q62" i="24"/>
  <c r="R62" i="24"/>
  <c r="S62" i="24"/>
  <c r="L63" i="24"/>
  <c r="M63" i="24"/>
  <c r="N63" i="24"/>
  <c r="O63" i="24"/>
  <c r="P63" i="24"/>
  <c r="Q63" i="24"/>
  <c r="R63" i="24"/>
  <c r="S63" i="24"/>
  <c r="L64" i="24"/>
  <c r="M64" i="24"/>
  <c r="N64" i="24"/>
  <c r="O64" i="24"/>
  <c r="P64" i="24"/>
  <c r="Q64" i="24"/>
  <c r="R64" i="24"/>
  <c r="S64" i="24"/>
  <c r="L65" i="24"/>
  <c r="M65" i="24"/>
  <c r="N65" i="24"/>
  <c r="O65" i="24"/>
  <c r="P65" i="24"/>
  <c r="Q65" i="24"/>
  <c r="R65" i="24"/>
  <c r="S65" i="24"/>
  <c r="L66" i="24"/>
  <c r="M66" i="24"/>
  <c r="N66" i="24"/>
  <c r="O66" i="24"/>
  <c r="P66" i="24"/>
  <c r="Q66" i="24"/>
  <c r="R66" i="24"/>
  <c r="S66" i="24"/>
  <c r="L67" i="24"/>
  <c r="M67" i="24"/>
  <c r="N67" i="24"/>
  <c r="O67" i="24"/>
  <c r="P67" i="24"/>
  <c r="Q67" i="24"/>
  <c r="R67" i="24"/>
  <c r="S67" i="24"/>
  <c r="R4" i="24"/>
  <c r="S4" i="24"/>
  <c r="T4" i="24"/>
  <c r="U4" i="24"/>
  <c r="V4" i="24"/>
  <c r="W4" i="24"/>
  <c r="X4" i="24"/>
  <c r="Y4" i="24"/>
  <c r="R5" i="24"/>
  <c r="S5" i="24"/>
  <c r="T5" i="24"/>
  <c r="U5" i="24"/>
  <c r="V5" i="24"/>
  <c r="W5" i="24"/>
  <c r="X5" i="24"/>
  <c r="Y5" i="24"/>
  <c r="R6" i="24"/>
  <c r="S6" i="24"/>
  <c r="T6" i="24"/>
  <c r="U6" i="24"/>
  <c r="V6" i="24"/>
  <c r="W6" i="24"/>
  <c r="X6" i="24"/>
  <c r="Y6" i="24"/>
  <c r="R7" i="24"/>
  <c r="S7" i="24"/>
  <c r="T7" i="24"/>
  <c r="U7" i="24"/>
  <c r="V7" i="24"/>
  <c r="W7" i="24"/>
  <c r="X7" i="24"/>
  <c r="Y7" i="24"/>
  <c r="R8" i="24"/>
  <c r="S8" i="24"/>
  <c r="T8" i="24"/>
  <c r="U8" i="24"/>
  <c r="V8" i="24"/>
  <c r="W8" i="24"/>
  <c r="X8" i="24"/>
  <c r="Y8" i="24"/>
  <c r="R9" i="24"/>
  <c r="S9" i="24"/>
  <c r="T9" i="24"/>
  <c r="U9" i="24"/>
  <c r="V9" i="24"/>
  <c r="W9" i="24"/>
  <c r="X9" i="24"/>
  <c r="Y9" i="24"/>
  <c r="R10" i="24"/>
  <c r="S10" i="24"/>
  <c r="T10" i="24"/>
  <c r="U10" i="24"/>
  <c r="V10" i="24"/>
  <c r="W10" i="24"/>
  <c r="X10" i="24"/>
  <c r="Y10" i="24"/>
  <c r="R11" i="24"/>
  <c r="S11" i="24"/>
  <c r="T11" i="24"/>
  <c r="U11" i="24"/>
  <c r="V11" i="24"/>
  <c r="W11" i="24"/>
  <c r="X11" i="24"/>
  <c r="Y11" i="24"/>
  <c r="R12" i="24"/>
  <c r="S12" i="24"/>
  <c r="T12" i="24"/>
  <c r="U12" i="24"/>
  <c r="V12" i="24"/>
  <c r="W12" i="24"/>
  <c r="X12" i="24"/>
  <c r="Y12" i="24"/>
  <c r="R13" i="24"/>
  <c r="S13" i="24"/>
  <c r="T13" i="24"/>
  <c r="U13" i="24"/>
  <c r="V13" i="24"/>
  <c r="W13" i="24"/>
  <c r="X13" i="24"/>
  <c r="Y13" i="24"/>
  <c r="R14" i="24"/>
  <c r="S14" i="24"/>
  <c r="T14" i="24"/>
  <c r="U14" i="24"/>
  <c r="V14" i="24"/>
  <c r="W14" i="24"/>
  <c r="X14" i="24"/>
  <c r="Y14" i="24"/>
  <c r="R15" i="24"/>
  <c r="S15" i="24"/>
  <c r="T15" i="24"/>
  <c r="U15" i="24"/>
  <c r="V15" i="24"/>
  <c r="W15" i="24"/>
  <c r="X15" i="24"/>
  <c r="Y15" i="24"/>
  <c r="R16" i="24"/>
  <c r="S16" i="24"/>
  <c r="T16" i="24"/>
  <c r="U16" i="24"/>
  <c r="V16" i="24"/>
  <c r="W16" i="24"/>
  <c r="X16" i="24"/>
  <c r="Y16" i="24"/>
  <c r="R17" i="24"/>
  <c r="S17" i="24"/>
  <c r="T17" i="24"/>
  <c r="U17" i="24"/>
  <c r="V17" i="24"/>
  <c r="W17" i="24"/>
  <c r="X17" i="24"/>
  <c r="Y17" i="24"/>
  <c r="R18" i="24"/>
  <c r="S18" i="24"/>
  <c r="T18" i="24"/>
  <c r="U18" i="24"/>
  <c r="V18" i="24"/>
  <c r="W18" i="24"/>
  <c r="X18" i="24"/>
  <c r="Y18" i="24"/>
  <c r="R19" i="24"/>
  <c r="S19" i="24"/>
  <c r="T19" i="24"/>
  <c r="U19" i="24"/>
  <c r="V19" i="24"/>
  <c r="W19" i="24"/>
  <c r="X19" i="24"/>
  <c r="Y19" i="24"/>
  <c r="R20" i="24"/>
  <c r="S20" i="24"/>
  <c r="T20" i="24"/>
  <c r="U20" i="24"/>
  <c r="V20" i="24"/>
  <c r="W20" i="24"/>
  <c r="X20" i="24"/>
  <c r="Y20" i="24"/>
  <c r="R21" i="24"/>
  <c r="S21" i="24"/>
  <c r="T21" i="24"/>
  <c r="U21" i="24"/>
  <c r="V21" i="24"/>
  <c r="W21" i="24"/>
  <c r="X21" i="24"/>
  <c r="Y21" i="24"/>
  <c r="R22" i="24"/>
  <c r="S22" i="24"/>
  <c r="T22" i="24"/>
  <c r="U22" i="24"/>
  <c r="V22" i="24"/>
  <c r="W22" i="24"/>
  <c r="X22" i="24"/>
  <c r="Y22" i="24"/>
  <c r="R23" i="24"/>
  <c r="S23" i="24"/>
  <c r="T23" i="24"/>
  <c r="U23" i="24"/>
  <c r="V23" i="24"/>
  <c r="W23" i="24"/>
  <c r="X23" i="24"/>
  <c r="Y23" i="24"/>
  <c r="R24" i="24"/>
  <c r="S24" i="24"/>
  <c r="T24" i="24"/>
  <c r="U24" i="24"/>
  <c r="V24" i="24"/>
  <c r="W24" i="24"/>
  <c r="X24" i="24"/>
  <c r="Y24" i="24"/>
  <c r="R25" i="24"/>
  <c r="S25" i="24"/>
  <c r="T25" i="24"/>
  <c r="U25" i="24"/>
  <c r="V25" i="24"/>
  <c r="W25" i="24"/>
  <c r="X25" i="24"/>
  <c r="Y25" i="24"/>
  <c r="R26" i="24"/>
  <c r="S26" i="24"/>
  <c r="T26" i="24"/>
  <c r="U26" i="24"/>
  <c r="V26" i="24"/>
  <c r="W26" i="24"/>
  <c r="X26" i="24"/>
  <c r="Y26" i="24"/>
  <c r="R27" i="24"/>
  <c r="S27" i="24"/>
  <c r="T27" i="24"/>
  <c r="U27" i="24"/>
  <c r="V27" i="24"/>
  <c r="W27" i="24"/>
  <c r="X27" i="24"/>
  <c r="Y27" i="24"/>
  <c r="R28" i="24"/>
  <c r="S28" i="24"/>
  <c r="T28" i="24"/>
  <c r="U28" i="24"/>
  <c r="V28" i="24"/>
  <c r="W28" i="24"/>
  <c r="X28" i="24"/>
  <c r="Y28" i="24"/>
  <c r="R29" i="24"/>
  <c r="S29" i="24"/>
  <c r="T29" i="24"/>
  <c r="U29" i="24"/>
  <c r="V29" i="24"/>
  <c r="W29" i="24"/>
  <c r="X29" i="24"/>
  <c r="Y29" i="24"/>
  <c r="R30" i="24"/>
  <c r="S30" i="24"/>
  <c r="T30" i="24"/>
  <c r="U30" i="24"/>
  <c r="V30" i="24"/>
  <c r="W30" i="24"/>
  <c r="X30" i="24"/>
  <c r="Y30" i="24"/>
  <c r="R31" i="24"/>
  <c r="S31" i="24"/>
  <c r="T31" i="24"/>
  <c r="U31" i="24"/>
  <c r="V31" i="24"/>
  <c r="W31" i="24"/>
  <c r="X31" i="24"/>
  <c r="Y31" i="24"/>
  <c r="R32" i="24"/>
  <c r="S32" i="24"/>
  <c r="T32" i="24"/>
  <c r="U32" i="24"/>
  <c r="V32" i="24"/>
  <c r="W32" i="24"/>
  <c r="X32" i="24"/>
  <c r="Y32" i="24"/>
  <c r="R33" i="24"/>
  <c r="S33" i="24"/>
  <c r="T33" i="24"/>
  <c r="U33" i="24"/>
  <c r="V33" i="24"/>
  <c r="W33" i="24"/>
  <c r="X33" i="24"/>
  <c r="Y33" i="24"/>
  <c r="R34" i="24"/>
  <c r="S34" i="24"/>
  <c r="T34" i="24"/>
  <c r="U34" i="24"/>
  <c r="V34" i="24"/>
  <c r="W34" i="24"/>
  <c r="X34" i="24"/>
  <c r="Y34" i="24"/>
  <c r="R35" i="24"/>
  <c r="S35" i="24"/>
  <c r="T35" i="24"/>
  <c r="U35" i="24"/>
  <c r="V35" i="24"/>
  <c r="W35" i="24"/>
  <c r="X35" i="24"/>
  <c r="Y35" i="24"/>
  <c r="R36" i="24"/>
  <c r="S36" i="24"/>
  <c r="T36" i="24"/>
  <c r="U36" i="24"/>
  <c r="V36" i="24"/>
  <c r="W36" i="24"/>
  <c r="X36" i="24"/>
  <c r="Y36" i="24"/>
  <c r="R37" i="24"/>
  <c r="S37" i="24"/>
  <c r="T37" i="24"/>
  <c r="U37" i="24"/>
  <c r="V37" i="24"/>
  <c r="W37" i="24"/>
  <c r="X37" i="24"/>
  <c r="Y37" i="24"/>
  <c r="R38" i="24"/>
  <c r="S38" i="24"/>
  <c r="T38" i="24"/>
  <c r="U38" i="24"/>
  <c r="V38" i="24"/>
  <c r="W38" i="24"/>
  <c r="X38" i="24"/>
  <c r="Y38" i="24"/>
  <c r="R39" i="24"/>
  <c r="S39" i="24"/>
  <c r="T39" i="24"/>
  <c r="U39" i="24"/>
  <c r="V39" i="24"/>
  <c r="W39" i="24"/>
  <c r="X39" i="24"/>
  <c r="Y39" i="24"/>
  <c r="R40" i="24"/>
  <c r="S40" i="24"/>
  <c r="T40" i="24"/>
  <c r="U40" i="24"/>
  <c r="V40" i="24"/>
  <c r="W40" i="24"/>
  <c r="X40" i="24"/>
  <c r="Y40" i="24"/>
  <c r="R41" i="24"/>
  <c r="S41" i="24"/>
  <c r="T41" i="24"/>
  <c r="U41" i="24"/>
  <c r="V41" i="24"/>
  <c r="W41" i="24"/>
  <c r="X41" i="24"/>
  <c r="Y41" i="24"/>
  <c r="R42" i="24"/>
  <c r="S42" i="24"/>
  <c r="T42" i="24"/>
  <c r="U42" i="24"/>
  <c r="V42" i="24"/>
  <c r="W42" i="24"/>
  <c r="X42" i="24"/>
  <c r="Y42" i="24"/>
  <c r="R43" i="24"/>
  <c r="S43" i="24"/>
  <c r="T43" i="24"/>
  <c r="U43" i="24"/>
  <c r="V43" i="24"/>
  <c r="W43" i="24"/>
  <c r="X43" i="24"/>
  <c r="Y43" i="24"/>
  <c r="R44" i="24"/>
  <c r="S44" i="24"/>
  <c r="T44" i="24"/>
  <c r="U44" i="24"/>
  <c r="V44" i="24"/>
  <c r="W44" i="24"/>
  <c r="X44" i="24"/>
  <c r="Y44" i="24"/>
  <c r="R45" i="24"/>
  <c r="S45" i="24"/>
  <c r="T45" i="24"/>
  <c r="U45" i="24"/>
  <c r="V45" i="24"/>
  <c r="W45" i="24"/>
  <c r="X45" i="24"/>
  <c r="Y45" i="24"/>
  <c r="R46" i="24"/>
  <c r="S46" i="24"/>
  <c r="T46" i="24"/>
  <c r="U46" i="24"/>
  <c r="V46" i="24"/>
  <c r="W46" i="24"/>
  <c r="X46" i="24"/>
  <c r="Y46" i="24"/>
  <c r="R47" i="24"/>
  <c r="S47" i="24"/>
  <c r="T47" i="24"/>
  <c r="U47" i="24"/>
  <c r="V47" i="24"/>
  <c r="W47" i="24"/>
  <c r="X47" i="24"/>
  <c r="Y47" i="24"/>
  <c r="R48" i="24"/>
  <c r="S48" i="24"/>
  <c r="T48" i="24"/>
  <c r="U48" i="24"/>
  <c r="V48" i="24"/>
  <c r="W48" i="24"/>
  <c r="X48" i="24"/>
  <c r="Y48" i="24"/>
  <c r="R49" i="24"/>
  <c r="S49" i="24"/>
  <c r="T49" i="24"/>
  <c r="U49" i="24"/>
  <c r="V49" i="24"/>
  <c r="W49" i="24"/>
  <c r="X49" i="24"/>
  <c r="Y49" i="24"/>
  <c r="R50" i="24"/>
  <c r="S50" i="24"/>
  <c r="T50" i="24"/>
  <c r="U50" i="24"/>
  <c r="V50" i="24"/>
  <c r="W50" i="24"/>
  <c r="X50" i="24"/>
  <c r="Y50" i="24"/>
  <c r="R51" i="24"/>
  <c r="S51" i="24"/>
  <c r="T51" i="24"/>
  <c r="U51" i="24"/>
  <c r="V51" i="24"/>
  <c r="W51" i="24"/>
  <c r="X51" i="24"/>
  <c r="Y51" i="24"/>
  <c r="R52" i="24"/>
  <c r="S52" i="24"/>
  <c r="T52" i="24"/>
  <c r="U52" i="24"/>
  <c r="V52" i="24"/>
  <c r="W52" i="24"/>
  <c r="X52" i="24"/>
  <c r="Y52" i="24"/>
  <c r="R53" i="24"/>
  <c r="S53" i="24"/>
  <c r="T53" i="24"/>
  <c r="U53" i="24"/>
  <c r="V53" i="24"/>
  <c r="W53" i="24"/>
  <c r="X53" i="24"/>
  <c r="Y53" i="24"/>
  <c r="R54" i="24"/>
  <c r="S54" i="24"/>
  <c r="T54" i="24"/>
  <c r="U54" i="24"/>
  <c r="V54" i="24"/>
  <c r="W54" i="24"/>
  <c r="X54" i="24"/>
  <c r="Y54" i="24"/>
  <c r="S3" i="24"/>
  <c r="T3" i="24"/>
  <c r="U3" i="24"/>
  <c r="V3" i="24"/>
  <c r="W3" i="24"/>
  <c r="X3" i="24"/>
  <c r="Y3" i="24"/>
  <c r="R3" i="24"/>
  <c r="G71" i="23"/>
  <c r="G72" i="23"/>
  <c r="G73" i="23"/>
  <c r="G74" i="23"/>
  <c r="D68" i="23"/>
  <c r="L60" i="23"/>
  <c r="L61" i="23"/>
  <c r="L62" i="23"/>
  <c r="L63" i="23"/>
  <c r="C68" i="23"/>
  <c r="C71" i="23"/>
  <c r="D71" i="23"/>
  <c r="C72" i="23"/>
  <c r="D72" i="23"/>
  <c r="C73" i="23"/>
  <c r="D73" i="23"/>
  <c r="C74" i="23"/>
  <c r="D74" i="23"/>
  <c r="C76" i="23" a="1"/>
  <c r="C76" i="23"/>
  <c r="D76" i="23" a="1"/>
  <c r="D76" i="23"/>
  <c r="E76" i="23" a="1"/>
  <c r="E76" i="23"/>
  <c r="C75" i="23"/>
  <c r="D75" i="23"/>
  <c r="E75" i="23"/>
  <c r="B71" i="23"/>
  <c r="B72" i="23"/>
  <c r="B73" i="23"/>
  <c r="B74" i="23"/>
  <c r="B75" i="23"/>
  <c r="H60" i="23" a="1"/>
  <c r="H60" i="23"/>
  <c r="I60" i="23"/>
  <c r="J60" i="23"/>
  <c r="K60" i="23"/>
  <c r="H61" i="23"/>
  <c r="I61" i="23"/>
  <c r="J61" i="23"/>
  <c r="K61" i="23"/>
  <c r="H62" i="23"/>
  <c r="I62" i="23"/>
  <c r="J62" i="23"/>
  <c r="K62" i="23"/>
  <c r="H63" i="23"/>
  <c r="I63" i="23"/>
  <c r="J63" i="23"/>
  <c r="K63" i="23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6" i="21"/>
  <c r="G78" i="21"/>
  <c r="M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6" i="21"/>
  <c r="G79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6" i="21"/>
  <c r="G80" i="21"/>
  <c r="O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6" i="21"/>
  <c r="G81" i="21"/>
  <c r="P3" i="21"/>
  <c r="P4" i="21"/>
  <c r="P5" i="21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6" i="21"/>
  <c r="G82" i="2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6" i="21"/>
  <c r="G83" i="21"/>
  <c r="R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6" i="21"/>
  <c r="G84" i="2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6" i="21"/>
  <c r="G85" i="21"/>
  <c r="T3" i="21"/>
  <c r="T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6" i="21"/>
  <c r="G86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6" i="21"/>
  <c r="G87" i="21"/>
  <c r="D75" i="21"/>
  <c r="X61" i="21"/>
  <c r="X62" i="21"/>
  <c r="X63" i="21"/>
  <c r="X64" i="21"/>
  <c r="X65" i="21"/>
  <c r="X66" i="21"/>
  <c r="X67" i="21"/>
  <c r="X68" i="21"/>
  <c r="X69" i="21"/>
  <c r="X70" i="21"/>
  <c r="C75" i="21"/>
  <c r="C89" i="21" a="1"/>
  <c r="C89" i="21"/>
  <c r="E89" i="21" a="1"/>
  <c r="E89" i="21"/>
  <c r="D78" i="21"/>
  <c r="D79" i="21"/>
  <c r="D80" i="21"/>
  <c r="D81" i="21"/>
  <c r="D82" i="21"/>
  <c r="D83" i="21"/>
  <c r="D84" i="21"/>
  <c r="D85" i="21"/>
  <c r="D86" i="21"/>
  <c r="D87" i="21"/>
  <c r="C88" i="21"/>
  <c r="D88" i="21"/>
  <c r="E88" i="21"/>
  <c r="B88" i="21"/>
  <c r="W3" i="21"/>
  <c r="X3" i="21"/>
  <c r="Y3" i="21"/>
  <c r="Z3" i="21"/>
  <c r="AA3" i="21"/>
  <c r="AB3" i="21"/>
  <c r="AC3" i="21"/>
  <c r="AD3" i="21"/>
  <c r="AE3" i="21"/>
  <c r="W4" i="21"/>
  <c r="X4" i="21"/>
  <c r="Y4" i="21"/>
  <c r="Z4" i="21"/>
  <c r="AA4" i="21"/>
  <c r="AB4" i="21"/>
  <c r="AC4" i="21"/>
  <c r="AD4" i="21"/>
  <c r="AE4" i="21"/>
  <c r="W5" i="21"/>
  <c r="X5" i="21"/>
  <c r="Y5" i="21"/>
  <c r="Z5" i="21"/>
  <c r="AA5" i="21"/>
  <c r="AB5" i="21"/>
  <c r="AC5" i="21"/>
  <c r="AD5" i="21"/>
  <c r="AE5" i="21"/>
  <c r="W6" i="21"/>
  <c r="X6" i="21"/>
  <c r="Y6" i="21"/>
  <c r="Z6" i="21"/>
  <c r="AA6" i="21"/>
  <c r="AB6" i="21"/>
  <c r="AC6" i="21"/>
  <c r="AD6" i="21"/>
  <c r="AE6" i="21"/>
  <c r="W7" i="21"/>
  <c r="X7" i="21"/>
  <c r="Y7" i="21"/>
  <c r="Z7" i="21"/>
  <c r="AA7" i="21"/>
  <c r="AB7" i="21"/>
  <c r="AC7" i="21"/>
  <c r="AD7" i="21"/>
  <c r="AE7" i="21"/>
  <c r="W8" i="21"/>
  <c r="X8" i="21"/>
  <c r="Y8" i="21"/>
  <c r="Z8" i="21"/>
  <c r="AA8" i="21"/>
  <c r="AB8" i="21"/>
  <c r="AC8" i="21"/>
  <c r="AD8" i="21"/>
  <c r="AE8" i="21"/>
  <c r="W9" i="21"/>
  <c r="X9" i="21"/>
  <c r="Y9" i="21"/>
  <c r="Z9" i="21"/>
  <c r="AA9" i="21"/>
  <c r="AB9" i="21"/>
  <c r="AC9" i="21"/>
  <c r="AD9" i="21"/>
  <c r="AE9" i="21"/>
  <c r="W10" i="21"/>
  <c r="X10" i="21"/>
  <c r="Y10" i="21"/>
  <c r="Z10" i="21"/>
  <c r="AA10" i="21"/>
  <c r="AB10" i="21"/>
  <c r="AC10" i="21"/>
  <c r="AD10" i="21"/>
  <c r="AE10" i="21"/>
  <c r="W11" i="21"/>
  <c r="X11" i="21"/>
  <c r="Y11" i="21"/>
  <c r="Z11" i="21"/>
  <c r="AA11" i="21"/>
  <c r="AB11" i="21"/>
  <c r="AC11" i="21"/>
  <c r="AD11" i="21"/>
  <c r="AE11" i="21"/>
  <c r="W12" i="21"/>
  <c r="X12" i="21"/>
  <c r="Y12" i="21"/>
  <c r="Z12" i="21"/>
  <c r="AA12" i="21"/>
  <c r="AB12" i="21"/>
  <c r="AC12" i="21"/>
  <c r="AD12" i="21"/>
  <c r="AE12" i="21"/>
  <c r="W13" i="21"/>
  <c r="X13" i="21"/>
  <c r="Y13" i="21"/>
  <c r="Z13" i="21"/>
  <c r="AA13" i="21"/>
  <c r="AB13" i="21"/>
  <c r="AC13" i="21"/>
  <c r="AD13" i="21"/>
  <c r="AE13" i="21"/>
  <c r="W14" i="21"/>
  <c r="X14" i="21"/>
  <c r="Y14" i="21"/>
  <c r="Z14" i="21"/>
  <c r="AA14" i="21"/>
  <c r="AB14" i="21"/>
  <c r="AC14" i="21"/>
  <c r="AD14" i="21"/>
  <c r="AE14" i="21"/>
  <c r="W15" i="21"/>
  <c r="X15" i="21"/>
  <c r="Y15" i="21"/>
  <c r="Z15" i="21"/>
  <c r="AA15" i="21"/>
  <c r="AB15" i="21"/>
  <c r="AC15" i="21"/>
  <c r="AD15" i="21"/>
  <c r="AE15" i="21"/>
  <c r="W16" i="21"/>
  <c r="X16" i="21"/>
  <c r="Y16" i="21"/>
  <c r="Z16" i="21"/>
  <c r="AA16" i="21"/>
  <c r="AB16" i="21"/>
  <c r="AC16" i="21"/>
  <c r="AD16" i="21"/>
  <c r="AE16" i="21"/>
  <c r="W17" i="21"/>
  <c r="X17" i="21"/>
  <c r="Y17" i="21"/>
  <c r="Z17" i="21"/>
  <c r="AA17" i="21"/>
  <c r="AB17" i="21"/>
  <c r="AC17" i="21"/>
  <c r="AD17" i="21"/>
  <c r="AE17" i="21"/>
  <c r="W18" i="21"/>
  <c r="X18" i="21"/>
  <c r="Y18" i="21"/>
  <c r="Z18" i="21"/>
  <c r="AA18" i="21"/>
  <c r="AB18" i="21"/>
  <c r="AC18" i="21"/>
  <c r="AD18" i="21"/>
  <c r="AE18" i="21"/>
  <c r="W19" i="21"/>
  <c r="X19" i="21"/>
  <c r="Y19" i="21"/>
  <c r="Z19" i="21"/>
  <c r="AA19" i="21"/>
  <c r="AB19" i="21"/>
  <c r="AC19" i="21"/>
  <c r="AD19" i="21"/>
  <c r="AE19" i="21"/>
  <c r="W20" i="21"/>
  <c r="X20" i="21"/>
  <c r="Y20" i="21"/>
  <c r="Z20" i="21"/>
  <c r="AA20" i="21"/>
  <c r="AB20" i="21"/>
  <c r="AC20" i="21"/>
  <c r="AD20" i="21"/>
  <c r="AE20" i="21"/>
  <c r="W21" i="21"/>
  <c r="X21" i="21"/>
  <c r="Y21" i="21"/>
  <c r="Z21" i="21"/>
  <c r="AA21" i="21"/>
  <c r="AB21" i="21"/>
  <c r="AC21" i="21"/>
  <c r="AD21" i="21"/>
  <c r="AE21" i="21"/>
  <c r="W22" i="21"/>
  <c r="X22" i="21"/>
  <c r="Y22" i="21"/>
  <c r="Z22" i="21"/>
  <c r="AA22" i="21"/>
  <c r="AB22" i="21"/>
  <c r="AC22" i="21"/>
  <c r="AD22" i="21"/>
  <c r="AE22" i="21"/>
  <c r="W23" i="21"/>
  <c r="X23" i="21"/>
  <c r="Y23" i="21"/>
  <c r="Z23" i="21"/>
  <c r="AA23" i="21"/>
  <c r="AB23" i="21"/>
  <c r="AC23" i="21"/>
  <c r="AD23" i="21"/>
  <c r="AE23" i="21"/>
  <c r="W24" i="21"/>
  <c r="X24" i="21"/>
  <c r="Y24" i="21"/>
  <c r="Z24" i="21"/>
  <c r="AA24" i="21"/>
  <c r="AB24" i="21"/>
  <c r="AC24" i="21"/>
  <c r="AD24" i="21"/>
  <c r="AE24" i="21"/>
  <c r="W25" i="21"/>
  <c r="X25" i="21"/>
  <c r="Y25" i="21"/>
  <c r="Z25" i="21"/>
  <c r="AA25" i="21"/>
  <c r="AB25" i="21"/>
  <c r="AC25" i="21"/>
  <c r="AD25" i="21"/>
  <c r="AE25" i="21"/>
  <c r="W26" i="21"/>
  <c r="X26" i="21"/>
  <c r="Y26" i="21"/>
  <c r="Z26" i="21"/>
  <c r="AA26" i="21"/>
  <c r="AB26" i="21"/>
  <c r="AC26" i="21"/>
  <c r="AD26" i="21"/>
  <c r="AE26" i="21"/>
  <c r="W27" i="21"/>
  <c r="X27" i="21"/>
  <c r="Y27" i="21"/>
  <c r="Z27" i="21"/>
  <c r="AA27" i="21"/>
  <c r="AB27" i="21"/>
  <c r="AC27" i="21"/>
  <c r="AD27" i="21"/>
  <c r="AE27" i="21"/>
  <c r="W28" i="21"/>
  <c r="X28" i="21"/>
  <c r="Y28" i="21"/>
  <c r="Z28" i="21"/>
  <c r="AA28" i="21"/>
  <c r="AB28" i="21"/>
  <c r="AC28" i="21"/>
  <c r="AD28" i="21"/>
  <c r="AE28" i="21"/>
  <c r="W29" i="21"/>
  <c r="X29" i="21"/>
  <c r="Y29" i="21"/>
  <c r="Z29" i="21"/>
  <c r="AA29" i="21"/>
  <c r="AB29" i="21"/>
  <c r="AC29" i="21"/>
  <c r="AD29" i="21"/>
  <c r="AE29" i="21"/>
  <c r="W30" i="21"/>
  <c r="X30" i="21"/>
  <c r="Y30" i="21"/>
  <c r="Z30" i="21"/>
  <c r="AA30" i="21"/>
  <c r="AB30" i="21"/>
  <c r="AC30" i="21"/>
  <c r="AD30" i="21"/>
  <c r="AE30" i="21"/>
  <c r="W31" i="21"/>
  <c r="X31" i="21"/>
  <c r="Y31" i="21"/>
  <c r="Z31" i="21"/>
  <c r="AA31" i="21"/>
  <c r="AB31" i="21"/>
  <c r="AC31" i="21"/>
  <c r="AD31" i="21"/>
  <c r="AE31" i="21"/>
  <c r="W32" i="21"/>
  <c r="X32" i="21"/>
  <c r="Y32" i="21"/>
  <c r="Z32" i="21"/>
  <c r="AA32" i="21"/>
  <c r="AB32" i="21"/>
  <c r="AC32" i="21"/>
  <c r="AD32" i="21"/>
  <c r="AE32" i="21"/>
  <c r="W33" i="21"/>
  <c r="X33" i="21"/>
  <c r="Y33" i="21"/>
  <c r="Z33" i="21"/>
  <c r="AA33" i="21"/>
  <c r="AB33" i="21"/>
  <c r="AC33" i="21"/>
  <c r="AD33" i="21"/>
  <c r="AE33" i="21"/>
  <c r="W34" i="21"/>
  <c r="X34" i="21"/>
  <c r="Y34" i="21"/>
  <c r="Z34" i="21"/>
  <c r="AA34" i="21"/>
  <c r="AB34" i="21"/>
  <c r="AC34" i="21"/>
  <c r="AD34" i="21"/>
  <c r="AE34" i="21"/>
  <c r="W35" i="21"/>
  <c r="X35" i="21"/>
  <c r="Y35" i="21"/>
  <c r="Z35" i="21"/>
  <c r="AA35" i="21"/>
  <c r="AB35" i="21"/>
  <c r="AC35" i="21"/>
  <c r="AD35" i="21"/>
  <c r="AE35" i="21"/>
  <c r="W36" i="21"/>
  <c r="X36" i="21"/>
  <c r="Y36" i="21"/>
  <c r="Z36" i="21"/>
  <c r="AA36" i="21"/>
  <c r="AB36" i="21"/>
  <c r="AC36" i="21"/>
  <c r="AD36" i="21"/>
  <c r="AE36" i="21"/>
  <c r="W37" i="21"/>
  <c r="X37" i="21"/>
  <c r="Y37" i="21"/>
  <c r="Z37" i="21"/>
  <c r="AA37" i="21"/>
  <c r="AB37" i="21"/>
  <c r="AC37" i="21"/>
  <c r="AD37" i="21"/>
  <c r="AE37" i="21"/>
  <c r="W38" i="21"/>
  <c r="X38" i="21"/>
  <c r="Y38" i="21"/>
  <c r="Z38" i="21"/>
  <c r="AA38" i="21"/>
  <c r="AB38" i="21"/>
  <c r="AC38" i="21"/>
  <c r="AD38" i="21"/>
  <c r="AE38" i="21"/>
  <c r="W39" i="21"/>
  <c r="X39" i="21"/>
  <c r="Y39" i="21"/>
  <c r="Z39" i="21"/>
  <c r="AA39" i="21"/>
  <c r="AB39" i="21"/>
  <c r="AC39" i="21"/>
  <c r="AD39" i="21"/>
  <c r="AE39" i="21"/>
  <c r="W40" i="21"/>
  <c r="X40" i="21"/>
  <c r="Y40" i="21"/>
  <c r="Z40" i="21"/>
  <c r="AA40" i="21"/>
  <c r="AB40" i="21"/>
  <c r="AC40" i="21"/>
  <c r="AD40" i="21"/>
  <c r="AE40" i="21"/>
  <c r="W41" i="21"/>
  <c r="X41" i="21"/>
  <c r="Y41" i="21"/>
  <c r="Z41" i="21"/>
  <c r="AA41" i="21"/>
  <c r="AB41" i="21"/>
  <c r="AC41" i="21"/>
  <c r="AD41" i="21"/>
  <c r="AE41" i="21"/>
  <c r="W42" i="21"/>
  <c r="X42" i="21"/>
  <c r="Y42" i="21"/>
  <c r="Z42" i="21"/>
  <c r="AA42" i="21"/>
  <c r="AB42" i="21"/>
  <c r="AC42" i="21"/>
  <c r="AD42" i="21"/>
  <c r="AE42" i="21"/>
  <c r="W43" i="21"/>
  <c r="X43" i="21"/>
  <c r="Y43" i="21"/>
  <c r="Z43" i="21"/>
  <c r="AA43" i="21"/>
  <c r="AB43" i="21"/>
  <c r="AC43" i="21"/>
  <c r="AD43" i="21"/>
  <c r="AE43" i="21"/>
  <c r="W44" i="21"/>
  <c r="X44" i="21"/>
  <c r="Y44" i="21"/>
  <c r="Z44" i="21"/>
  <c r="AA44" i="21"/>
  <c r="AB44" i="21"/>
  <c r="AC44" i="21"/>
  <c r="AD44" i="21"/>
  <c r="AE44" i="21"/>
  <c r="W45" i="21"/>
  <c r="X45" i="21"/>
  <c r="Y45" i="21"/>
  <c r="Z45" i="21"/>
  <c r="AA45" i="21"/>
  <c r="AB45" i="21"/>
  <c r="AC45" i="21"/>
  <c r="AD45" i="21"/>
  <c r="AE45" i="21"/>
  <c r="W46" i="21"/>
  <c r="X46" i="21"/>
  <c r="Y46" i="21"/>
  <c r="Z46" i="21"/>
  <c r="AA46" i="21"/>
  <c r="AB46" i="21"/>
  <c r="AC46" i="21"/>
  <c r="AD46" i="21"/>
  <c r="AE46" i="21"/>
  <c r="W47" i="21"/>
  <c r="X47" i="21"/>
  <c r="Y47" i="21"/>
  <c r="Z47" i="21"/>
  <c r="AA47" i="21"/>
  <c r="AB47" i="21"/>
  <c r="AC47" i="21"/>
  <c r="AD47" i="21"/>
  <c r="AE47" i="21"/>
  <c r="W48" i="21"/>
  <c r="X48" i="21"/>
  <c r="Y48" i="21"/>
  <c r="Z48" i="21"/>
  <c r="AA48" i="21"/>
  <c r="AB48" i="21"/>
  <c r="AC48" i="21"/>
  <c r="AD48" i="21"/>
  <c r="AE48" i="21"/>
  <c r="W49" i="21"/>
  <c r="X49" i="21"/>
  <c r="Y49" i="21"/>
  <c r="Z49" i="21"/>
  <c r="AA49" i="21"/>
  <c r="AB49" i="21"/>
  <c r="AC49" i="21"/>
  <c r="AD49" i="21"/>
  <c r="AE49" i="21"/>
  <c r="W50" i="21"/>
  <c r="X50" i="21"/>
  <c r="Y50" i="21"/>
  <c r="Z50" i="21"/>
  <c r="AA50" i="21"/>
  <c r="AB50" i="21"/>
  <c r="AC50" i="21"/>
  <c r="AD50" i="21"/>
  <c r="AE50" i="21"/>
  <c r="W51" i="21"/>
  <c r="X51" i="21"/>
  <c r="Y51" i="21"/>
  <c r="Z51" i="21"/>
  <c r="AA51" i="21"/>
  <c r="AB51" i="21"/>
  <c r="AC51" i="21"/>
  <c r="AD51" i="21"/>
  <c r="AE51" i="21"/>
  <c r="W52" i="21"/>
  <c r="X52" i="21"/>
  <c r="Y52" i="21"/>
  <c r="Z52" i="21"/>
  <c r="AA52" i="21"/>
  <c r="AB52" i="21"/>
  <c r="AC52" i="21"/>
  <c r="AD52" i="21"/>
  <c r="AE52" i="21"/>
  <c r="W53" i="21"/>
  <c r="X53" i="21"/>
  <c r="Y53" i="21"/>
  <c r="Z53" i="21"/>
  <c r="AA53" i="21"/>
  <c r="AB53" i="21"/>
  <c r="AC53" i="21"/>
  <c r="AD53" i="21"/>
  <c r="AE53" i="21"/>
  <c r="W54" i="21"/>
  <c r="X54" i="21"/>
  <c r="Y54" i="21"/>
  <c r="Z54" i="21"/>
  <c r="AA54" i="21"/>
  <c r="AB54" i="21"/>
  <c r="AC54" i="21"/>
  <c r="AD54" i="21"/>
  <c r="AE54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3" i="21"/>
  <c r="D71" i="20"/>
  <c r="D7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6" i="20"/>
  <c r="G7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6" i="20"/>
  <c r="G71" i="20"/>
  <c r="D68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H61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H62" i="20"/>
  <c r="C68" i="20"/>
  <c r="E73" i="20"/>
  <c r="D73" i="20"/>
  <c r="C73" i="20"/>
  <c r="B73" i="20"/>
  <c r="B61" i="20" a="1"/>
  <c r="B61" i="20"/>
  <c r="C61" i="20"/>
  <c r="B62" i="20"/>
  <c r="C62" i="20"/>
  <c r="F61" i="20" a="1"/>
  <c r="F61" i="20"/>
  <c r="G61" i="20"/>
  <c r="F62" i="20"/>
  <c r="G62" i="20"/>
  <c r="H3" i="18"/>
  <c r="M2" i="18"/>
  <c r="I3" i="18"/>
  <c r="N2" i="18"/>
  <c r="J3" i="18"/>
  <c r="O2" i="18"/>
  <c r="K3" i="18"/>
  <c r="P2" i="18"/>
  <c r="H4" i="18"/>
  <c r="M3" i="18"/>
  <c r="I4" i="18"/>
  <c r="N3" i="18"/>
  <c r="J4" i="18"/>
  <c r="O3" i="18"/>
  <c r="K4" i="18"/>
  <c r="P3" i="18"/>
  <c r="H5" i="18"/>
  <c r="M4" i="18"/>
  <c r="I5" i="18"/>
  <c r="N4" i="18"/>
  <c r="J5" i="18"/>
  <c r="O4" i="18"/>
  <c r="K5" i="18"/>
  <c r="P4" i="18"/>
  <c r="H6" i="18"/>
  <c r="M5" i="18"/>
  <c r="I6" i="18"/>
  <c r="N5" i="18"/>
  <c r="J6" i="18"/>
  <c r="O5" i="18"/>
  <c r="K6" i="18"/>
  <c r="P5" i="18"/>
  <c r="H7" i="18"/>
  <c r="M6" i="18"/>
  <c r="I7" i="18"/>
  <c r="N6" i="18"/>
  <c r="J7" i="18"/>
  <c r="O6" i="18"/>
  <c r="K7" i="18"/>
  <c r="P6" i="18"/>
  <c r="H8" i="18"/>
  <c r="M7" i="18"/>
  <c r="I8" i="18"/>
  <c r="N7" i="18"/>
  <c r="J8" i="18"/>
  <c r="O7" i="18"/>
  <c r="K8" i="18"/>
  <c r="P7" i="18"/>
  <c r="H9" i="18"/>
  <c r="M8" i="18"/>
  <c r="I9" i="18"/>
  <c r="N8" i="18"/>
  <c r="J9" i="18"/>
  <c r="O8" i="18"/>
  <c r="K9" i="18"/>
  <c r="P8" i="18"/>
  <c r="H10" i="18"/>
  <c r="M9" i="18"/>
  <c r="I10" i="18"/>
  <c r="N9" i="18"/>
  <c r="J10" i="18"/>
  <c r="O9" i="18"/>
  <c r="K10" i="18"/>
  <c r="P9" i="18"/>
  <c r="H11" i="18"/>
  <c r="M10" i="18"/>
  <c r="I11" i="18"/>
  <c r="N10" i="18"/>
  <c r="J11" i="18"/>
  <c r="O10" i="18"/>
  <c r="K11" i="18"/>
  <c r="P10" i="18"/>
  <c r="H12" i="18"/>
  <c r="M11" i="18"/>
  <c r="I12" i="18"/>
  <c r="N11" i="18"/>
  <c r="J12" i="18"/>
  <c r="O11" i="18"/>
  <c r="K12" i="18"/>
  <c r="P11" i="18"/>
  <c r="H13" i="18"/>
  <c r="M12" i="18"/>
  <c r="I13" i="18"/>
  <c r="N12" i="18"/>
  <c r="J13" i="18"/>
  <c r="O12" i="18"/>
  <c r="K13" i="18"/>
  <c r="P12" i="18"/>
  <c r="H14" i="18"/>
  <c r="M13" i="18"/>
  <c r="I14" i="18"/>
  <c r="N13" i="18"/>
  <c r="J14" i="18"/>
  <c r="O13" i="18"/>
  <c r="K14" i="18"/>
  <c r="P13" i="18"/>
  <c r="H15" i="18"/>
  <c r="M14" i="18"/>
  <c r="I15" i="18"/>
  <c r="N14" i="18"/>
  <c r="J15" i="18"/>
  <c r="O14" i="18"/>
  <c r="K15" i="18"/>
  <c r="P14" i="18"/>
  <c r="H16" i="18"/>
  <c r="M15" i="18"/>
  <c r="I16" i="18"/>
  <c r="N15" i="18"/>
  <c r="J16" i="18"/>
  <c r="O15" i="18"/>
  <c r="K16" i="18"/>
  <c r="P15" i="18"/>
  <c r="H17" i="18"/>
  <c r="M16" i="18"/>
  <c r="I17" i="18"/>
  <c r="N16" i="18"/>
  <c r="J17" i="18"/>
  <c r="O16" i="18"/>
  <c r="K17" i="18"/>
  <c r="P16" i="18"/>
  <c r="H18" i="18"/>
  <c r="M17" i="18"/>
  <c r="I18" i="18"/>
  <c r="N17" i="18"/>
  <c r="J18" i="18"/>
  <c r="O17" i="18"/>
  <c r="K18" i="18"/>
  <c r="P17" i="18"/>
  <c r="H19" i="18"/>
  <c r="M18" i="18"/>
  <c r="I19" i="18"/>
  <c r="N18" i="18"/>
  <c r="J19" i="18"/>
  <c r="O18" i="18"/>
  <c r="K19" i="18"/>
  <c r="P18" i="18"/>
  <c r="H20" i="18"/>
  <c r="M19" i="18"/>
  <c r="I20" i="18"/>
  <c r="N19" i="18"/>
  <c r="J20" i="18"/>
  <c r="O19" i="18"/>
  <c r="K20" i="18"/>
  <c r="P19" i="18"/>
  <c r="H21" i="18"/>
  <c r="M20" i="18"/>
  <c r="I21" i="18"/>
  <c r="N20" i="18"/>
  <c r="J21" i="18"/>
  <c r="O20" i="18"/>
  <c r="K21" i="18"/>
  <c r="P20" i="18"/>
  <c r="H22" i="18"/>
  <c r="M21" i="18"/>
  <c r="I22" i="18"/>
  <c r="N21" i="18"/>
  <c r="J22" i="18"/>
  <c r="O21" i="18"/>
  <c r="K22" i="18"/>
  <c r="P21" i="18"/>
  <c r="H23" i="18"/>
  <c r="M22" i="18"/>
  <c r="I23" i="18"/>
  <c r="N22" i="18"/>
  <c r="J23" i="18"/>
  <c r="O22" i="18"/>
  <c r="K23" i="18"/>
  <c r="P22" i="18"/>
  <c r="H24" i="18"/>
  <c r="M23" i="18"/>
  <c r="I24" i="18"/>
  <c r="N23" i="18"/>
  <c r="J24" i="18"/>
  <c r="O23" i="18"/>
  <c r="K24" i="18"/>
  <c r="P23" i="18"/>
  <c r="H25" i="18"/>
  <c r="M24" i="18"/>
  <c r="I25" i="18"/>
  <c r="N24" i="18"/>
  <c r="J25" i="18"/>
  <c r="O24" i="18"/>
  <c r="K25" i="18"/>
  <c r="P24" i="18"/>
  <c r="H26" i="18"/>
  <c r="M25" i="18"/>
  <c r="I26" i="18"/>
  <c r="N25" i="18"/>
  <c r="J26" i="18"/>
  <c r="O25" i="18"/>
  <c r="K26" i="18"/>
  <c r="P25" i="18"/>
  <c r="H27" i="18"/>
  <c r="M26" i="18"/>
  <c r="I27" i="18"/>
  <c r="N26" i="18"/>
  <c r="J27" i="18"/>
  <c r="O26" i="18"/>
  <c r="K27" i="18"/>
  <c r="P26" i="18"/>
  <c r="H28" i="18"/>
  <c r="M27" i="18"/>
  <c r="I28" i="18"/>
  <c r="N27" i="18"/>
  <c r="J28" i="18"/>
  <c r="O27" i="18"/>
  <c r="K28" i="18"/>
  <c r="P27" i="18"/>
  <c r="H29" i="18"/>
  <c r="M28" i="18"/>
  <c r="I29" i="18"/>
  <c r="N28" i="18"/>
  <c r="J29" i="18"/>
  <c r="O28" i="18"/>
  <c r="K29" i="18"/>
  <c r="P28" i="18"/>
  <c r="H30" i="18"/>
  <c r="M29" i="18"/>
  <c r="I30" i="18"/>
  <c r="N29" i="18"/>
  <c r="J30" i="18"/>
  <c r="O29" i="18"/>
  <c r="K30" i="18"/>
  <c r="P29" i="18"/>
  <c r="H31" i="18"/>
  <c r="M30" i="18"/>
  <c r="I31" i="18"/>
  <c r="N30" i="18"/>
  <c r="J31" i="18"/>
  <c r="O30" i="18"/>
  <c r="K31" i="18"/>
  <c r="P30" i="18"/>
  <c r="H32" i="18"/>
  <c r="M31" i="18"/>
  <c r="I32" i="18"/>
  <c r="N31" i="18"/>
  <c r="J32" i="18"/>
  <c r="O31" i="18"/>
  <c r="K32" i="18"/>
  <c r="P31" i="18"/>
  <c r="H33" i="18"/>
  <c r="M32" i="18"/>
  <c r="I33" i="18"/>
  <c r="N32" i="18"/>
  <c r="J33" i="18"/>
  <c r="O32" i="18"/>
  <c r="K33" i="18"/>
  <c r="P32" i="18"/>
  <c r="H34" i="18"/>
  <c r="M33" i="18"/>
  <c r="I34" i="18"/>
  <c r="N33" i="18"/>
  <c r="J34" i="18"/>
  <c r="O33" i="18"/>
  <c r="K34" i="18"/>
  <c r="P33" i="18"/>
  <c r="H35" i="18"/>
  <c r="M34" i="18"/>
  <c r="I35" i="18"/>
  <c r="N34" i="18"/>
  <c r="J35" i="18"/>
  <c r="O34" i="18"/>
  <c r="K35" i="18"/>
  <c r="P34" i="18"/>
  <c r="H36" i="18"/>
  <c r="M35" i="18"/>
  <c r="I36" i="18"/>
  <c r="N35" i="18"/>
  <c r="J36" i="18"/>
  <c r="O35" i="18"/>
  <c r="K36" i="18"/>
  <c r="P35" i="18"/>
  <c r="H37" i="18"/>
  <c r="M36" i="18"/>
  <c r="I37" i="18"/>
  <c r="N36" i="18"/>
  <c r="J37" i="18"/>
  <c r="O36" i="18"/>
  <c r="K37" i="18"/>
  <c r="P36" i="18"/>
  <c r="H38" i="18"/>
  <c r="M37" i="18"/>
  <c r="I38" i="18"/>
  <c r="N37" i="18"/>
  <c r="J38" i="18"/>
  <c r="O37" i="18"/>
  <c r="K38" i="18"/>
  <c r="P37" i="18"/>
  <c r="H39" i="18"/>
  <c r="M38" i="18"/>
  <c r="I39" i="18"/>
  <c r="N38" i="18"/>
  <c r="J39" i="18"/>
  <c r="O38" i="18"/>
  <c r="K39" i="18"/>
  <c r="P38" i="18"/>
  <c r="H40" i="18"/>
  <c r="M39" i="18"/>
  <c r="I40" i="18"/>
  <c r="N39" i="18"/>
  <c r="J40" i="18"/>
  <c r="O39" i="18"/>
  <c r="K40" i="18"/>
  <c r="P39" i="18"/>
  <c r="H41" i="18"/>
  <c r="M40" i="18"/>
  <c r="I41" i="18"/>
  <c r="N40" i="18"/>
  <c r="J41" i="18"/>
  <c r="O40" i="18"/>
  <c r="K41" i="18"/>
  <c r="P40" i="18"/>
  <c r="H42" i="18"/>
  <c r="M41" i="18"/>
  <c r="I42" i="18"/>
  <c r="N41" i="18"/>
  <c r="J42" i="18"/>
  <c r="O41" i="18"/>
  <c r="K42" i="18"/>
  <c r="P41" i="18"/>
  <c r="H43" i="18"/>
  <c r="M42" i="18"/>
  <c r="I43" i="18"/>
  <c r="N42" i="18"/>
  <c r="J43" i="18"/>
  <c r="O42" i="18"/>
  <c r="K43" i="18"/>
  <c r="P42" i="18"/>
  <c r="H44" i="18"/>
  <c r="M43" i="18"/>
  <c r="I44" i="18"/>
  <c r="N43" i="18"/>
  <c r="J44" i="18"/>
  <c r="O43" i="18"/>
  <c r="K44" i="18"/>
  <c r="P43" i="18"/>
  <c r="H45" i="18"/>
  <c r="M44" i="18"/>
  <c r="I45" i="18"/>
  <c r="N44" i="18"/>
  <c r="J45" i="18"/>
  <c r="O44" i="18"/>
  <c r="K45" i="18"/>
  <c r="P44" i="18"/>
  <c r="H46" i="18"/>
  <c r="M45" i="18"/>
  <c r="I46" i="18"/>
  <c r="N45" i="18"/>
  <c r="J46" i="18"/>
  <c r="O45" i="18"/>
  <c r="K46" i="18"/>
  <c r="P45" i="18"/>
  <c r="H47" i="18"/>
  <c r="M46" i="18"/>
  <c r="I47" i="18"/>
  <c r="N46" i="18"/>
  <c r="J47" i="18"/>
  <c r="O46" i="18"/>
  <c r="K47" i="18"/>
  <c r="P46" i="18"/>
  <c r="H48" i="18"/>
  <c r="M47" i="18"/>
  <c r="I48" i="18"/>
  <c r="N47" i="18"/>
  <c r="J48" i="18"/>
  <c r="O47" i="18"/>
  <c r="K48" i="18"/>
  <c r="P47" i="18"/>
  <c r="H49" i="18"/>
  <c r="M48" i="18"/>
  <c r="I49" i="18"/>
  <c r="N48" i="18"/>
  <c r="J49" i="18"/>
  <c r="O48" i="18"/>
  <c r="K49" i="18"/>
  <c r="P48" i="18"/>
  <c r="H50" i="18"/>
  <c r="M49" i="18"/>
  <c r="I50" i="18"/>
  <c r="N49" i="18"/>
  <c r="J50" i="18"/>
  <c r="O49" i="18"/>
  <c r="K50" i="18"/>
  <c r="P49" i="18"/>
  <c r="H51" i="18"/>
  <c r="M50" i="18"/>
  <c r="I51" i="18"/>
  <c r="N50" i="18"/>
  <c r="J51" i="18"/>
  <c r="O50" i="18"/>
  <c r="K51" i="18"/>
  <c r="P50" i="18"/>
  <c r="H52" i="18"/>
  <c r="M51" i="18"/>
  <c r="I52" i="18"/>
  <c r="N51" i="18"/>
  <c r="J52" i="18"/>
  <c r="O51" i="18"/>
  <c r="K52" i="18"/>
  <c r="P51" i="18"/>
  <c r="H53" i="18"/>
  <c r="M52" i="18"/>
  <c r="I53" i="18"/>
  <c r="N52" i="18"/>
  <c r="J53" i="18"/>
  <c r="O52" i="18"/>
  <c r="K53" i="18"/>
  <c r="P52" i="18"/>
  <c r="H54" i="18"/>
  <c r="M53" i="18"/>
  <c r="I54" i="18"/>
  <c r="N53" i="18"/>
  <c r="J54" i="18"/>
  <c r="O53" i="18"/>
  <c r="K54" i="18"/>
  <c r="P53" i="18"/>
  <c r="M54" i="18"/>
  <c r="N54" i="18"/>
  <c r="O54" i="18"/>
  <c r="P54" i="18"/>
  <c r="G4" i="18"/>
  <c r="L3" i="18"/>
  <c r="G5" i="18"/>
  <c r="L4" i="18"/>
  <c r="G6" i="18"/>
  <c r="L5" i="18"/>
  <c r="G7" i="18"/>
  <c r="L6" i="18"/>
  <c r="G8" i="18"/>
  <c r="L7" i="18"/>
  <c r="G9" i="18"/>
  <c r="L8" i="18"/>
  <c r="G10" i="18"/>
  <c r="L9" i="18"/>
  <c r="G11" i="18"/>
  <c r="L10" i="18"/>
  <c r="G12" i="18"/>
  <c r="L11" i="18"/>
  <c r="G13" i="18"/>
  <c r="L12" i="18"/>
  <c r="G14" i="18"/>
  <c r="L13" i="18"/>
  <c r="G15" i="18"/>
  <c r="L14" i="18"/>
  <c r="G16" i="18"/>
  <c r="L15" i="18"/>
  <c r="G17" i="18"/>
  <c r="L16" i="18"/>
  <c r="G18" i="18"/>
  <c r="L17" i="18"/>
  <c r="G19" i="18"/>
  <c r="L18" i="18"/>
  <c r="G20" i="18"/>
  <c r="L19" i="18"/>
  <c r="G21" i="18"/>
  <c r="L20" i="18"/>
  <c r="G22" i="18"/>
  <c r="L21" i="18"/>
  <c r="G23" i="18"/>
  <c r="L22" i="18"/>
  <c r="G24" i="18"/>
  <c r="L23" i="18"/>
  <c r="G25" i="18"/>
  <c r="L24" i="18"/>
  <c r="G26" i="18"/>
  <c r="L25" i="18"/>
  <c r="G27" i="18"/>
  <c r="L26" i="18"/>
  <c r="G28" i="18"/>
  <c r="L27" i="18"/>
  <c r="G29" i="18"/>
  <c r="L28" i="18"/>
  <c r="G30" i="18"/>
  <c r="L29" i="18"/>
  <c r="G31" i="18"/>
  <c r="L30" i="18"/>
  <c r="G32" i="18"/>
  <c r="L31" i="18"/>
  <c r="G33" i="18"/>
  <c r="L32" i="18"/>
  <c r="G34" i="18"/>
  <c r="L33" i="18"/>
  <c r="G35" i="18"/>
  <c r="L34" i="18"/>
  <c r="G36" i="18"/>
  <c r="L35" i="18"/>
  <c r="G37" i="18"/>
  <c r="L36" i="18"/>
  <c r="G38" i="18"/>
  <c r="L37" i="18"/>
  <c r="G39" i="18"/>
  <c r="L38" i="18"/>
  <c r="G40" i="18"/>
  <c r="L39" i="18"/>
  <c r="G41" i="18"/>
  <c r="L40" i="18"/>
  <c r="G42" i="18"/>
  <c r="L41" i="18"/>
  <c r="G43" i="18"/>
  <c r="L42" i="18"/>
  <c r="G44" i="18"/>
  <c r="L43" i="18"/>
  <c r="G45" i="18"/>
  <c r="L44" i="18"/>
  <c r="G46" i="18"/>
  <c r="L45" i="18"/>
  <c r="G47" i="18"/>
  <c r="L46" i="18"/>
  <c r="G48" i="18"/>
  <c r="L47" i="18"/>
  <c r="G49" i="18"/>
  <c r="L48" i="18"/>
  <c r="G50" i="18"/>
  <c r="L49" i="18"/>
  <c r="G51" i="18"/>
  <c r="L50" i="18"/>
  <c r="G52" i="18"/>
  <c r="L51" i="18"/>
  <c r="G53" i="18"/>
  <c r="L52" i="18"/>
  <c r="G54" i="18"/>
  <c r="L53" i="18"/>
  <c r="L54" i="18"/>
  <c r="G3" i="18"/>
  <c r="L2" i="18"/>
  <c r="K56" i="18"/>
  <c r="G76" i="18"/>
  <c r="J56" i="18"/>
  <c r="G75" i="18"/>
  <c r="I56" i="18"/>
  <c r="G74" i="18"/>
  <c r="H56" i="18"/>
  <c r="G73" i="18"/>
  <c r="G56" i="18"/>
  <c r="G72" i="18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6" i="17"/>
  <c r="G80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6" i="17"/>
  <c r="G79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6" i="17"/>
  <c r="G78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6" i="17"/>
  <c r="G77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6" i="17"/>
  <c r="G76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6" i="17"/>
  <c r="G75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6" i="17"/>
  <c r="G74" i="17"/>
  <c r="D74" i="18"/>
  <c r="B77" i="18"/>
  <c r="D76" i="18"/>
  <c r="D75" i="18"/>
  <c r="D73" i="18"/>
  <c r="D72" i="18"/>
  <c r="D69" i="18"/>
  <c r="N60" i="18"/>
  <c r="N61" i="18"/>
  <c r="N62" i="18"/>
  <c r="N63" i="18"/>
  <c r="N64" i="18"/>
  <c r="C69" i="18"/>
  <c r="E77" i="18"/>
  <c r="D77" i="18"/>
  <c r="C77" i="18"/>
  <c r="R60" i="17"/>
  <c r="I60" i="18" a="1"/>
  <c r="I60" i="18"/>
  <c r="J60" i="18"/>
  <c r="K60" i="18"/>
  <c r="L60" i="18"/>
  <c r="M60" i="18"/>
  <c r="I61" i="18"/>
  <c r="J61" i="18"/>
  <c r="K61" i="18"/>
  <c r="L61" i="18"/>
  <c r="M61" i="18"/>
  <c r="I62" i="18"/>
  <c r="J62" i="18"/>
  <c r="K62" i="18"/>
  <c r="L62" i="18"/>
  <c r="M62" i="18"/>
  <c r="I63" i="18"/>
  <c r="J63" i="18"/>
  <c r="K63" i="18"/>
  <c r="L63" i="18"/>
  <c r="M63" i="18"/>
  <c r="I64" i="18"/>
  <c r="J64" i="18"/>
  <c r="K64" i="18"/>
  <c r="L64" i="18"/>
  <c r="M64" i="18"/>
  <c r="R3" i="18"/>
  <c r="S3" i="18"/>
  <c r="T3" i="18"/>
  <c r="U3" i="18"/>
  <c r="R4" i="18"/>
  <c r="S4" i="18"/>
  <c r="T4" i="18"/>
  <c r="U4" i="18"/>
  <c r="R5" i="18"/>
  <c r="S5" i="18"/>
  <c r="T5" i="18"/>
  <c r="U5" i="18"/>
  <c r="R6" i="18"/>
  <c r="S6" i="18"/>
  <c r="T6" i="18"/>
  <c r="U6" i="18"/>
  <c r="R7" i="18"/>
  <c r="S7" i="18"/>
  <c r="T7" i="18"/>
  <c r="U7" i="18"/>
  <c r="R8" i="18"/>
  <c r="S8" i="18"/>
  <c r="T8" i="18"/>
  <c r="U8" i="18"/>
  <c r="R9" i="18"/>
  <c r="S9" i="18"/>
  <c r="T9" i="18"/>
  <c r="U9" i="18"/>
  <c r="R10" i="18"/>
  <c r="S10" i="18"/>
  <c r="T10" i="18"/>
  <c r="U10" i="18"/>
  <c r="R11" i="18"/>
  <c r="S11" i="18"/>
  <c r="T11" i="18"/>
  <c r="U11" i="18"/>
  <c r="R12" i="18"/>
  <c r="S12" i="18"/>
  <c r="T12" i="18"/>
  <c r="U12" i="18"/>
  <c r="R13" i="18"/>
  <c r="S13" i="18"/>
  <c r="T13" i="18"/>
  <c r="U13" i="18"/>
  <c r="R14" i="18"/>
  <c r="S14" i="18"/>
  <c r="T14" i="18"/>
  <c r="U14" i="18"/>
  <c r="R15" i="18"/>
  <c r="S15" i="18"/>
  <c r="T15" i="18"/>
  <c r="U15" i="18"/>
  <c r="R16" i="18"/>
  <c r="S16" i="18"/>
  <c r="T16" i="18"/>
  <c r="U16" i="18"/>
  <c r="R17" i="18"/>
  <c r="S17" i="18"/>
  <c r="T17" i="18"/>
  <c r="U17" i="18"/>
  <c r="R18" i="18"/>
  <c r="S18" i="18"/>
  <c r="T18" i="18"/>
  <c r="U18" i="18"/>
  <c r="R19" i="18"/>
  <c r="S19" i="18"/>
  <c r="T19" i="18"/>
  <c r="U19" i="18"/>
  <c r="R20" i="18"/>
  <c r="S20" i="18"/>
  <c r="T20" i="18"/>
  <c r="U20" i="18"/>
  <c r="R21" i="18"/>
  <c r="S21" i="18"/>
  <c r="T21" i="18"/>
  <c r="U21" i="18"/>
  <c r="R22" i="18"/>
  <c r="S22" i="18"/>
  <c r="T22" i="18"/>
  <c r="U22" i="18"/>
  <c r="R23" i="18"/>
  <c r="S23" i="18"/>
  <c r="T23" i="18"/>
  <c r="U23" i="18"/>
  <c r="R24" i="18"/>
  <c r="S24" i="18"/>
  <c r="T24" i="18"/>
  <c r="U24" i="18"/>
  <c r="R25" i="18"/>
  <c r="S25" i="18"/>
  <c r="T25" i="18"/>
  <c r="U25" i="18"/>
  <c r="R26" i="18"/>
  <c r="S26" i="18"/>
  <c r="T26" i="18"/>
  <c r="U26" i="18"/>
  <c r="R27" i="18"/>
  <c r="S27" i="18"/>
  <c r="T27" i="18"/>
  <c r="U27" i="18"/>
  <c r="R28" i="18"/>
  <c r="S28" i="18"/>
  <c r="T28" i="18"/>
  <c r="U28" i="18"/>
  <c r="R29" i="18"/>
  <c r="S29" i="18"/>
  <c r="T29" i="18"/>
  <c r="U29" i="18"/>
  <c r="R30" i="18"/>
  <c r="S30" i="18"/>
  <c r="T30" i="18"/>
  <c r="U30" i="18"/>
  <c r="R31" i="18"/>
  <c r="S31" i="18"/>
  <c r="T31" i="18"/>
  <c r="U31" i="18"/>
  <c r="R32" i="18"/>
  <c r="S32" i="18"/>
  <c r="T32" i="18"/>
  <c r="U32" i="18"/>
  <c r="R33" i="18"/>
  <c r="S33" i="18"/>
  <c r="T33" i="18"/>
  <c r="U33" i="18"/>
  <c r="R34" i="18"/>
  <c r="S34" i="18"/>
  <c r="T34" i="18"/>
  <c r="U34" i="18"/>
  <c r="R35" i="18"/>
  <c r="S35" i="18"/>
  <c r="T35" i="18"/>
  <c r="U35" i="18"/>
  <c r="R36" i="18"/>
  <c r="S36" i="18"/>
  <c r="T36" i="18"/>
  <c r="U36" i="18"/>
  <c r="R37" i="18"/>
  <c r="S37" i="18"/>
  <c r="T37" i="18"/>
  <c r="U37" i="18"/>
  <c r="R38" i="18"/>
  <c r="S38" i="18"/>
  <c r="T38" i="18"/>
  <c r="U38" i="18"/>
  <c r="R39" i="18"/>
  <c r="S39" i="18"/>
  <c r="T39" i="18"/>
  <c r="U39" i="18"/>
  <c r="R40" i="18"/>
  <c r="S40" i="18"/>
  <c r="T40" i="18"/>
  <c r="U40" i="18"/>
  <c r="R41" i="18"/>
  <c r="S41" i="18"/>
  <c r="T41" i="18"/>
  <c r="U41" i="18"/>
  <c r="R42" i="18"/>
  <c r="S42" i="18"/>
  <c r="T42" i="18"/>
  <c r="U42" i="18"/>
  <c r="R43" i="18"/>
  <c r="S43" i="18"/>
  <c r="T43" i="18"/>
  <c r="U43" i="18"/>
  <c r="R44" i="18"/>
  <c r="S44" i="18"/>
  <c r="T44" i="18"/>
  <c r="U44" i="18"/>
  <c r="R45" i="18"/>
  <c r="S45" i="18"/>
  <c r="T45" i="18"/>
  <c r="U45" i="18"/>
  <c r="R46" i="18"/>
  <c r="S46" i="18"/>
  <c r="T46" i="18"/>
  <c r="U46" i="18"/>
  <c r="R47" i="18"/>
  <c r="S47" i="18"/>
  <c r="T47" i="18"/>
  <c r="U47" i="18"/>
  <c r="R48" i="18"/>
  <c r="S48" i="18"/>
  <c r="T48" i="18"/>
  <c r="U48" i="18"/>
  <c r="R49" i="18"/>
  <c r="S49" i="18"/>
  <c r="T49" i="18"/>
  <c r="U49" i="18"/>
  <c r="R50" i="18"/>
  <c r="S50" i="18"/>
  <c r="T50" i="18"/>
  <c r="U50" i="18"/>
  <c r="R51" i="18"/>
  <c r="S51" i="18"/>
  <c r="T51" i="18"/>
  <c r="U51" i="18"/>
  <c r="R52" i="18"/>
  <c r="S52" i="18"/>
  <c r="T52" i="18"/>
  <c r="U52" i="18"/>
  <c r="R53" i="18"/>
  <c r="S53" i="18"/>
  <c r="T53" i="18"/>
  <c r="U53" i="18"/>
  <c r="R54" i="18"/>
  <c r="S54" i="18"/>
  <c r="T54" i="18"/>
  <c r="U54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3" i="18"/>
  <c r="D71" i="17"/>
  <c r="R61" i="17"/>
  <c r="R62" i="17"/>
  <c r="R63" i="17"/>
  <c r="R64" i="17"/>
  <c r="R65" i="17"/>
  <c r="R66" i="17"/>
  <c r="C71" i="17"/>
  <c r="E80" i="17"/>
  <c r="E79" i="17"/>
  <c r="E78" i="17"/>
  <c r="E77" i="17"/>
  <c r="E76" i="17"/>
  <c r="E75" i="17"/>
  <c r="E74" i="17"/>
  <c r="D80" i="17"/>
  <c r="D79" i="17"/>
  <c r="D78" i="17"/>
  <c r="D77" i="17"/>
  <c r="D76" i="17"/>
  <c r="D75" i="17"/>
  <c r="D74" i="17"/>
  <c r="C81" i="17"/>
  <c r="D81" i="17"/>
  <c r="E81" i="17"/>
  <c r="B81" i="17"/>
  <c r="X3" i="17"/>
  <c r="Y3" i="17"/>
  <c r="Z3" i="17"/>
  <c r="AA3" i="17"/>
  <c r="AB3" i="17"/>
  <c r="AC3" i="17"/>
  <c r="X4" i="17"/>
  <c r="Y4" i="17"/>
  <c r="Z4" i="17"/>
  <c r="AA4" i="17"/>
  <c r="AB4" i="17"/>
  <c r="AC4" i="17"/>
  <c r="X5" i="17"/>
  <c r="Y5" i="17"/>
  <c r="Z5" i="17"/>
  <c r="AA5" i="17"/>
  <c r="AB5" i="17"/>
  <c r="AC5" i="17"/>
  <c r="X6" i="17"/>
  <c r="Y6" i="17"/>
  <c r="Z6" i="17"/>
  <c r="AA6" i="17"/>
  <c r="AB6" i="17"/>
  <c r="AC6" i="17"/>
  <c r="X7" i="17"/>
  <c r="Y7" i="17"/>
  <c r="Z7" i="17"/>
  <c r="AA7" i="17"/>
  <c r="AB7" i="17"/>
  <c r="AC7" i="17"/>
  <c r="X8" i="17"/>
  <c r="Y8" i="17"/>
  <c r="Z8" i="17"/>
  <c r="AA8" i="17"/>
  <c r="AB8" i="17"/>
  <c r="AC8" i="17"/>
  <c r="X9" i="17"/>
  <c r="Y9" i="17"/>
  <c r="Z9" i="17"/>
  <c r="AA9" i="17"/>
  <c r="AB9" i="17"/>
  <c r="AC9" i="17"/>
  <c r="X10" i="17"/>
  <c r="Y10" i="17"/>
  <c r="Z10" i="17"/>
  <c r="AA10" i="17"/>
  <c r="AB10" i="17"/>
  <c r="AC10" i="17"/>
  <c r="X11" i="17"/>
  <c r="Y11" i="17"/>
  <c r="Z11" i="17"/>
  <c r="AA11" i="17"/>
  <c r="AB11" i="17"/>
  <c r="AC11" i="17"/>
  <c r="X12" i="17"/>
  <c r="Y12" i="17"/>
  <c r="Z12" i="17"/>
  <c r="AA12" i="17"/>
  <c r="AB12" i="17"/>
  <c r="AC12" i="17"/>
  <c r="X13" i="17"/>
  <c r="Y13" i="17"/>
  <c r="Z13" i="17"/>
  <c r="AA13" i="17"/>
  <c r="AB13" i="17"/>
  <c r="AC13" i="17"/>
  <c r="X14" i="17"/>
  <c r="Y14" i="17"/>
  <c r="Z14" i="17"/>
  <c r="AA14" i="17"/>
  <c r="AB14" i="17"/>
  <c r="AC14" i="17"/>
  <c r="X15" i="17"/>
  <c r="Y15" i="17"/>
  <c r="Z15" i="17"/>
  <c r="AA15" i="17"/>
  <c r="AB15" i="17"/>
  <c r="AC15" i="17"/>
  <c r="X16" i="17"/>
  <c r="Y16" i="17"/>
  <c r="Z16" i="17"/>
  <c r="AA16" i="17"/>
  <c r="AB16" i="17"/>
  <c r="AC16" i="17"/>
  <c r="X17" i="17"/>
  <c r="Y17" i="17"/>
  <c r="Z17" i="17"/>
  <c r="AA17" i="17"/>
  <c r="AB17" i="17"/>
  <c r="AC17" i="17"/>
  <c r="X18" i="17"/>
  <c r="Y18" i="17"/>
  <c r="Z18" i="17"/>
  <c r="AA18" i="17"/>
  <c r="AB18" i="17"/>
  <c r="AC18" i="17"/>
  <c r="X19" i="17"/>
  <c r="Y19" i="17"/>
  <c r="Z19" i="17"/>
  <c r="AA19" i="17"/>
  <c r="AB19" i="17"/>
  <c r="AC19" i="17"/>
  <c r="X20" i="17"/>
  <c r="Y20" i="17"/>
  <c r="Z20" i="17"/>
  <c r="AA20" i="17"/>
  <c r="AB20" i="17"/>
  <c r="AC20" i="17"/>
  <c r="X21" i="17"/>
  <c r="Y21" i="17"/>
  <c r="Z21" i="17"/>
  <c r="AA21" i="17"/>
  <c r="AB21" i="17"/>
  <c r="AC21" i="17"/>
  <c r="X22" i="17"/>
  <c r="Y22" i="17"/>
  <c r="Z22" i="17"/>
  <c r="AA22" i="17"/>
  <c r="AB22" i="17"/>
  <c r="AC22" i="17"/>
  <c r="X23" i="17"/>
  <c r="Y23" i="17"/>
  <c r="Z23" i="17"/>
  <c r="AA23" i="17"/>
  <c r="AB23" i="17"/>
  <c r="AC23" i="17"/>
  <c r="X24" i="17"/>
  <c r="Y24" i="17"/>
  <c r="Z24" i="17"/>
  <c r="AA24" i="17"/>
  <c r="AB24" i="17"/>
  <c r="AC24" i="17"/>
  <c r="X25" i="17"/>
  <c r="Y25" i="17"/>
  <c r="Z25" i="17"/>
  <c r="AA25" i="17"/>
  <c r="AB25" i="17"/>
  <c r="AC25" i="17"/>
  <c r="X26" i="17"/>
  <c r="Y26" i="17"/>
  <c r="Z26" i="17"/>
  <c r="AA26" i="17"/>
  <c r="AB26" i="17"/>
  <c r="AC26" i="17"/>
  <c r="X27" i="17"/>
  <c r="Y27" i="17"/>
  <c r="Z27" i="17"/>
  <c r="AA27" i="17"/>
  <c r="AB27" i="17"/>
  <c r="AC27" i="17"/>
  <c r="X28" i="17"/>
  <c r="Y28" i="17"/>
  <c r="Z28" i="17"/>
  <c r="AA28" i="17"/>
  <c r="AB28" i="17"/>
  <c r="AC28" i="17"/>
  <c r="X29" i="17"/>
  <c r="Y29" i="17"/>
  <c r="Z29" i="17"/>
  <c r="AA29" i="17"/>
  <c r="AB29" i="17"/>
  <c r="AC29" i="17"/>
  <c r="X30" i="17"/>
  <c r="Y30" i="17"/>
  <c r="Z30" i="17"/>
  <c r="AA30" i="17"/>
  <c r="AB30" i="17"/>
  <c r="AC30" i="17"/>
  <c r="X31" i="17"/>
  <c r="Y31" i="17"/>
  <c r="Z31" i="17"/>
  <c r="AA31" i="17"/>
  <c r="AB31" i="17"/>
  <c r="AC31" i="17"/>
  <c r="X32" i="17"/>
  <c r="Y32" i="17"/>
  <c r="Z32" i="17"/>
  <c r="AA32" i="17"/>
  <c r="AB32" i="17"/>
  <c r="AC32" i="17"/>
  <c r="X33" i="17"/>
  <c r="Y33" i="17"/>
  <c r="Z33" i="17"/>
  <c r="AA33" i="17"/>
  <c r="AB33" i="17"/>
  <c r="AC33" i="17"/>
  <c r="X34" i="17"/>
  <c r="Y34" i="17"/>
  <c r="Z34" i="17"/>
  <c r="AA34" i="17"/>
  <c r="AB34" i="17"/>
  <c r="AC34" i="17"/>
  <c r="X35" i="17"/>
  <c r="Y35" i="17"/>
  <c r="Z35" i="17"/>
  <c r="AA35" i="17"/>
  <c r="AB35" i="17"/>
  <c r="AC35" i="17"/>
  <c r="X36" i="17"/>
  <c r="Y36" i="17"/>
  <c r="Z36" i="17"/>
  <c r="AA36" i="17"/>
  <c r="AB36" i="17"/>
  <c r="AC36" i="17"/>
  <c r="X37" i="17"/>
  <c r="Y37" i="17"/>
  <c r="Z37" i="17"/>
  <c r="AA37" i="17"/>
  <c r="AB37" i="17"/>
  <c r="AC37" i="17"/>
  <c r="X38" i="17"/>
  <c r="Y38" i="17"/>
  <c r="Z38" i="17"/>
  <c r="AA38" i="17"/>
  <c r="AB38" i="17"/>
  <c r="AC38" i="17"/>
  <c r="X39" i="17"/>
  <c r="Y39" i="17"/>
  <c r="Z39" i="17"/>
  <c r="AA39" i="17"/>
  <c r="AB39" i="17"/>
  <c r="AC39" i="17"/>
  <c r="X40" i="17"/>
  <c r="Y40" i="17"/>
  <c r="Z40" i="17"/>
  <c r="AA40" i="17"/>
  <c r="AB40" i="17"/>
  <c r="AC40" i="17"/>
  <c r="X41" i="17"/>
  <c r="Y41" i="17"/>
  <c r="Z41" i="17"/>
  <c r="AA41" i="17"/>
  <c r="AB41" i="17"/>
  <c r="AC41" i="17"/>
  <c r="X42" i="17"/>
  <c r="Y42" i="17"/>
  <c r="Z42" i="17"/>
  <c r="AA42" i="17"/>
  <c r="AB42" i="17"/>
  <c r="AC42" i="17"/>
  <c r="X43" i="17"/>
  <c r="Y43" i="17"/>
  <c r="Z43" i="17"/>
  <c r="AA43" i="17"/>
  <c r="AB43" i="17"/>
  <c r="AC43" i="17"/>
  <c r="X44" i="17"/>
  <c r="Y44" i="17"/>
  <c r="Z44" i="17"/>
  <c r="AA44" i="17"/>
  <c r="AB44" i="17"/>
  <c r="AC44" i="17"/>
  <c r="X45" i="17"/>
  <c r="Y45" i="17"/>
  <c r="Z45" i="17"/>
  <c r="AA45" i="17"/>
  <c r="AB45" i="17"/>
  <c r="AC45" i="17"/>
  <c r="X46" i="17"/>
  <c r="Y46" i="17"/>
  <c r="Z46" i="17"/>
  <c r="AA46" i="17"/>
  <c r="AB46" i="17"/>
  <c r="AC46" i="17"/>
  <c r="X47" i="17"/>
  <c r="Y47" i="17"/>
  <c r="Z47" i="17"/>
  <c r="AA47" i="17"/>
  <c r="AB47" i="17"/>
  <c r="AC47" i="17"/>
  <c r="X48" i="17"/>
  <c r="Y48" i="17"/>
  <c r="Z48" i="17"/>
  <c r="AA48" i="17"/>
  <c r="AB48" i="17"/>
  <c r="AC48" i="17"/>
  <c r="X49" i="17"/>
  <c r="Y49" i="17"/>
  <c r="Z49" i="17"/>
  <c r="AA49" i="17"/>
  <c r="AB49" i="17"/>
  <c r="AC49" i="17"/>
  <c r="X50" i="17"/>
  <c r="Y50" i="17"/>
  <c r="Z50" i="17"/>
  <c r="AA50" i="17"/>
  <c r="AB50" i="17"/>
  <c r="AC50" i="17"/>
  <c r="X51" i="17"/>
  <c r="Y51" i="17"/>
  <c r="Z51" i="17"/>
  <c r="AA51" i="17"/>
  <c r="AB51" i="17"/>
  <c r="AC51" i="17"/>
  <c r="X52" i="17"/>
  <c r="Y52" i="17"/>
  <c r="Z52" i="17"/>
  <c r="AA52" i="17"/>
  <c r="AB52" i="17"/>
  <c r="AC52" i="17"/>
  <c r="X53" i="17"/>
  <c r="Y53" i="17"/>
  <c r="Z53" i="17"/>
  <c r="AA53" i="17"/>
  <c r="AB53" i="17"/>
  <c r="AC53" i="17"/>
  <c r="X54" i="17"/>
  <c r="Y54" i="17"/>
  <c r="Z54" i="17"/>
  <c r="AA54" i="17"/>
  <c r="AB54" i="17"/>
  <c r="AC54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3" i="17"/>
  <c r="R10" i="17"/>
  <c r="Q3" i="17"/>
  <c r="R3" i="17"/>
  <c r="S3" i="17"/>
  <c r="T3" i="17"/>
  <c r="U3" i="17"/>
  <c r="V3" i="17"/>
  <c r="Q4" i="17"/>
  <c r="R4" i="17"/>
  <c r="S4" i="17"/>
  <c r="T4" i="17"/>
  <c r="U4" i="17"/>
  <c r="V4" i="17"/>
  <c r="Q5" i="17"/>
  <c r="R5" i="17"/>
  <c r="S5" i="17"/>
  <c r="T5" i="17"/>
  <c r="U5" i="17"/>
  <c r="V5" i="17"/>
  <c r="Q6" i="17"/>
  <c r="R6" i="17"/>
  <c r="S6" i="17"/>
  <c r="T6" i="17"/>
  <c r="U6" i="17"/>
  <c r="V6" i="17"/>
  <c r="Q7" i="17"/>
  <c r="R7" i="17"/>
  <c r="S7" i="17"/>
  <c r="T7" i="17"/>
  <c r="U7" i="17"/>
  <c r="V7" i="17"/>
  <c r="Q8" i="17"/>
  <c r="R8" i="17"/>
  <c r="S8" i="17"/>
  <c r="T8" i="17"/>
  <c r="U8" i="17"/>
  <c r="V8" i="17"/>
  <c r="Q9" i="17"/>
  <c r="R9" i="17"/>
  <c r="S9" i="17"/>
  <c r="T9" i="17"/>
  <c r="U9" i="17"/>
  <c r="V9" i="17"/>
  <c r="Q10" i="17"/>
  <c r="S10" i="17"/>
  <c r="T10" i="17"/>
  <c r="U10" i="17"/>
  <c r="V10" i="17"/>
  <c r="Q11" i="17"/>
  <c r="R11" i="17"/>
  <c r="S11" i="17"/>
  <c r="T11" i="17"/>
  <c r="U11" i="17"/>
  <c r="V11" i="17"/>
  <c r="Q12" i="17"/>
  <c r="R12" i="17"/>
  <c r="S12" i="17"/>
  <c r="T12" i="17"/>
  <c r="U12" i="17"/>
  <c r="V12" i="17"/>
  <c r="Q13" i="17"/>
  <c r="R13" i="17"/>
  <c r="S13" i="17"/>
  <c r="T13" i="17"/>
  <c r="U13" i="17"/>
  <c r="V13" i="17"/>
  <c r="Q14" i="17"/>
  <c r="R14" i="17"/>
  <c r="S14" i="17"/>
  <c r="T14" i="17"/>
  <c r="U14" i="17"/>
  <c r="V14" i="17"/>
  <c r="Q15" i="17"/>
  <c r="R15" i="17"/>
  <c r="S15" i="17"/>
  <c r="T15" i="17"/>
  <c r="U15" i="17"/>
  <c r="V15" i="17"/>
  <c r="Q16" i="17"/>
  <c r="R16" i="17"/>
  <c r="S16" i="17"/>
  <c r="T16" i="17"/>
  <c r="U16" i="17"/>
  <c r="V16" i="17"/>
  <c r="Q17" i="17"/>
  <c r="R17" i="17"/>
  <c r="S17" i="17"/>
  <c r="T17" i="17"/>
  <c r="U17" i="17"/>
  <c r="V17" i="17"/>
  <c r="Q18" i="17"/>
  <c r="R18" i="17"/>
  <c r="S18" i="17"/>
  <c r="T18" i="17"/>
  <c r="U18" i="17"/>
  <c r="V18" i="17"/>
  <c r="Q19" i="17"/>
  <c r="R19" i="17"/>
  <c r="S19" i="17"/>
  <c r="T19" i="17"/>
  <c r="U19" i="17"/>
  <c r="V19" i="17"/>
  <c r="Q20" i="17"/>
  <c r="R20" i="17"/>
  <c r="S20" i="17"/>
  <c r="T20" i="17"/>
  <c r="U20" i="17"/>
  <c r="V20" i="17"/>
  <c r="Q21" i="17"/>
  <c r="R21" i="17"/>
  <c r="S21" i="17"/>
  <c r="T21" i="17"/>
  <c r="U21" i="17"/>
  <c r="V21" i="17"/>
  <c r="Q22" i="17"/>
  <c r="R22" i="17"/>
  <c r="S22" i="17"/>
  <c r="T22" i="17"/>
  <c r="U22" i="17"/>
  <c r="V22" i="17"/>
  <c r="Q23" i="17"/>
  <c r="R23" i="17"/>
  <c r="S23" i="17"/>
  <c r="T23" i="17"/>
  <c r="U23" i="17"/>
  <c r="V23" i="17"/>
  <c r="Q24" i="17"/>
  <c r="R24" i="17"/>
  <c r="S24" i="17"/>
  <c r="T24" i="17"/>
  <c r="U24" i="17"/>
  <c r="V24" i="17"/>
  <c r="Q25" i="17"/>
  <c r="R25" i="17"/>
  <c r="S25" i="17"/>
  <c r="T25" i="17"/>
  <c r="U25" i="17"/>
  <c r="V25" i="17"/>
  <c r="Q26" i="17"/>
  <c r="R26" i="17"/>
  <c r="S26" i="17"/>
  <c r="T26" i="17"/>
  <c r="U26" i="17"/>
  <c r="V26" i="17"/>
  <c r="Q27" i="17"/>
  <c r="R27" i="17"/>
  <c r="S27" i="17"/>
  <c r="T27" i="17"/>
  <c r="U27" i="17"/>
  <c r="V27" i="17"/>
  <c r="Q28" i="17"/>
  <c r="R28" i="17"/>
  <c r="S28" i="17"/>
  <c r="T28" i="17"/>
  <c r="U28" i="17"/>
  <c r="V28" i="17"/>
  <c r="Q29" i="17"/>
  <c r="R29" i="17"/>
  <c r="S29" i="17"/>
  <c r="T29" i="17"/>
  <c r="U29" i="17"/>
  <c r="V29" i="17"/>
  <c r="Q30" i="17"/>
  <c r="R30" i="17"/>
  <c r="S30" i="17"/>
  <c r="T30" i="17"/>
  <c r="U30" i="17"/>
  <c r="V30" i="17"/>
  <c r="Q31" i="17"/>
  <c r="R31" i="17"/>
  <c r="S31" i="17"/>
  <c r="T31" i="17"/>
  <c r="U31" i="17"/>
  <c r="V31" i="17"/>
  <c r="Q32" i="17"/>
  <c r="R32" i="17"/>
  <c r="S32" i="17"/>
  <c r="T32" i="17"/>
  <c r="U32" i="17"/>
  <c r="V32" i="17"/>
  <c r="Q33" i="17"/>
  <c r="R33" i="17"/>
  <c r="S33" i="17"/>
  <c r="T33" i="17"/>
  <c r="U33" i="17"/>
  <c r="V33" i="17"/>
  <c r="Q34" i="17"/>
  <c r="R34" i="17"/>
  <c r="S34" i="17"/>
  <c r="T34" i="17"/>
  <c r="U34" i="17"/>
  <c r="V34" i="17"/>
  <c r="Q35" i="17"/>
  <c r="R35" i="17"/>
  <c r="S35" i="17"/>
  <c r="T35" i="17"/>
  <c r="U35" i="17"/>
  <c r="V35" i="17"/>
  <c r="Q36" i="17"/>
  <c r="R36" i="17"/>
  <c r="S36" i="17"/>
  <c r="T36" i="17"/>
  <c r="U36" i="17"/>
  <c r="V36" i="17"/>
  <c r="Q37" i="17"/>
  <c r="R37" i="17"/>
  <c r="S37" i="17"/>
  <c r="T37" i="17"/>
  <c r="U37" i="17"/>
  <c r="V37" i="17"/>
  <c r="Q38" i="17"/>
  <c r="R38" i="17"/>
  <c r="S38" i="17"/>
  <c r="T38" i="17"/>
  <c r="U38" i="17"/>
  <c r="V38" i="17"/>
  <c r="Q39" i="17"/>
  <c r="R39" i="17"/>
  <c r="S39" i="17"/>
  <c r="T39" i="17"/>
  <c r="U39" i="17"/>
  <c r="V39" i="17"/>
  <c r="Q40" i="17"/>
  <c r="R40" i="17"/>
  <c r="S40" i="17"/>
  <c r="T40" i="17"/>
  <c r="U40" i="17"/>
  <c r="V40" i="17"/>
  <c r="Q41" i="17"/>
  <c r="R41" i="17"/>
  <c r="S41" i="17"/>
  <c r="T41" i="17"/>
  <c r="U41" i="17"/>
  <c r="V41" i="17"/>
  <c r="Q42" i="17"/>
  <c r="R42" i="17"/>
  <c r="S42" i="17"/>
  <c r="T42" i="17"/>
  <c r="U42" i="17"/>
  <c r="V42" i="17"/>
  <c r="Q43" i="17"/>
  <c r="R43" i="17"/>
  <c r="S43" i="17"/>
  <c r="T43" i="17"/>
  <c r="U43" i="17"/>
  <c r="V43" i="17"/>
  <c r="Q44" i="17"/>
  <c r="R44" i="17"/>
  <c r="S44" i="17"/>
  <c r="T44" i="17"/>
  <c r="U44" i="17"/>
  <c r="V44" i="17"/>
  <c r="Q45" i="17"/>
  <c r="R45" i="17"/>
  <c r="S45" i="17"/>
  <c r="T45" i="17"/>
  <c r="U45" i="17"/>
  <c r="V45" i="17"/>
  <c r="Q46" i="17"/>
  <c r="R46" i="17"/>
  <c r="S46" i="17"/>
  <c r="T46" i="17"/>
  <c r="U46" i="17"/>
  <c r="V46" i="17"/>
  <c r="Q47" i="17"/>
  <c r="R47" i="17"/>
  <c r="S47" i="17"/>
  <c r="T47" i="17"/>
  <c r="U47" i="17"/>
  <c r="V47" i="17"/>
  <c r="Q48" i="17"/>
  <c r="R48" i="17"/>
  <c r="S48" i="17"/>
  <c r="T48" i="17"/>
  <c r="U48" i="17"/>
  <c r="V48" i="17"/>
  <c r="Q49" i="17"/>
  <c r="R49" i="17"/>
  <c r="S49" i="17"/>
  <c r="T49" i="17"/>
  <c r="U49" i="17"/>
  <c r="V49" i="17"/>
  <c r="Q50" i="17"/>
  <c r="R50" i="17"/>
  <c r="S50" i="17"/>
  <c r="T50" i="17"/>
  <c r="U50" i="17"/>
  <c r="V50" i="17"/>
  <c r="Q51" i="17"/>
  <c r="R51" i="17"/>
  <c r="S51" i="17"/>
  <c r="T51" i="17"/>
  <c r="U51" i="17"/>
  <c r="V51" i="17"/>
  <c r="Q52" i="17"/>
  <c r="R52" i="17"/>
  <c r="S52" i="17"/>
  <c r="T52" i="17"/>
  <c r="U52" i="17"/>
  <c r="V52" i="17"/>
  <c r="Q53" i="17"/>
  <c r="R53" i="17"/>
  <c r="S53" i="17"/>
  <c r="T53" i="17"/>
  <c r="U53" i="17"/>
  <c r="V53" i="17"/>
  <c r="Q54" i="17"/>
  <c r="R54" i="17"/>
  <c r="S54" i="17"/>
  <c r="T54" i="17"/>
  <c r="U54" i="17"/>
  <c r="V54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3" i="17"/>
  <c r="D23" i="8" a="1"/>
  <c r="D23" i="8"/>
  <c r="D25" i="8"/>
  <c r="B56" i="9"/>
  <c r="E23" i="8" a="1"/>
  <c r="E23" i="8"/>
  <c r="E25" i="8"/>
  <c r="F23" i="8" a="1"/>
  <c r="F23" i="8"/>
  <c r="F25" i="8"/>
  <c r="G23" i="8" a="1"/>
  <c r="G23" i="8"/>
  <c r="G25" i="8"/>
  <c r="H23" i="8" a="1"/>
  <c r="H23" i="8"/>
  <c r="H25" i="8"/>
  <c r="I23" i="8" a="1"/>
  <c r="I23" i="8"/>
  <c r="I25" i="8"/>
  <c r="J23" i="8" a="1"/>
  <c r="J23" i="8"/>
  <c r="J25" i="8"/>
  <c r="K23" i="8" a="1"/>
  <c r="K23" i="8"/>
  <c r="K25" i="8"/>
  <c r="L23" i="8" a="1"/>
  <c r="L23" i="8"/>
  <c r="L25" i="8"/>
  <c r="M23" i="8" a="1"/>
  <c r="M23" i="8"/>
  <c r="M25" i="8"/>
  <c r="N23" i="8" a="1"/>
  <c r="N23" i="8"/>
  <c r="N25" i="8"/>
  <c r="O23" i="8" a="1"/>
  <c r="O23" i="8"/>
  <c r="O25" i="8"/>
  <c r="P23" i="8" a="1"/>
  <c r="P23" i="8"/>
  <c r="P25" i="8"/>
  <c r="Q23" i="8" a="1"/>
  <c r="Q23" i="8"/>
  <c r="Q25" i="8"/>
  <c r="R23" i="8" a="1"/>
  <c r="R23" i="8"/>
  <c r="R25" i="8"/>
  <c r="S23" i="8" a="1"/>
  <c r="S23" i="8"/>
  <c r="S25" i="8"/>
  <c r="T23" i="8" a="1"/>
  <c r="T23" i="8"/>
  <c r="T25" i="8"/>
  <c r="U23" i="8" a="1"/>
  <c r="U23" i="8"/>
  <c r="U25" i="8"/>
  <c r="V23" i="8" a="1"/>
  <c r="V23" i="8"/>
  <c r="V25" i="8"/>
  <c r="W23" i="8" a="1"/>
  <c r="W23" i="8"/>
  <c r="W25" i="8"/>
  <c r="X23" i="8" a="1"/>
  <c r="X23" i="8"/>
  <c r="X25" i="8"/>
  <c r="Y23" i="8" a="1"/>
  <c r="Y23" i="8"/>
  <c r="Y25" i="8"/>
  <c r="Z23" i="8" a="1"/>
  <c r="Z23" i="8"/>
  <c r="Z25" i="8"/>
  <c r="AA23" i="8" a="1"/>
  <c r="AA23" i="8"/>
  <c r="AA25" i="8"/>
  <c r="AB23" i="8" a="1"/>
  <c r="AB23" i="8"/>
  <c r="AB25" i="8"/>
  <c r="AC23" i="8" a="1"/>
  <c r="AC23" i="8"/>
  <c r="AC25" i="8"/>
  <c r="AD23" i="8" a="1"/>
  <c r="AD23" i="8"/>
  <c r="AD25" i="8"/>
  <c r="AE23" i="8" a="1"/>
  <c r="AE23" i="8"/>
  <c r="AE25" i="8"/>
  <c r="AF23" i="8" a="1"/>
  <c r="AF23" i="8"/>
  <c r="AF25" i="8"/>
  <c r="AG23" i="8" a="1"/>
  <c r="AG23" i="8"/>
  <c r="AG25" i="8"/>
  <c r="AH23" i="8" a="1"/>
  <c r="AH23" i="8"/>
  <c r="AH25" i="8"/>
  <c r="AI23" i="8" a="1"/>
  <c r="AI23" i="8"/>
  <c r="AI25" i="8"/>
  <c r="AJ23" i="8" a="1"/>
  <c r="AJ23" i="8"/>
  <c r="AJ25" i="8"/>
  <c r="AK23" i="8" a="1"/>
  <c r="AK23" i="8"/>
  <c r="AK25" i="8"/>
  <c r="AL23" i="8" a="1"/>
  <c r="AL23" i="8"/>
  <c r="AL25" i="8"/>
  <c r="AM23" i="8" a="1"/>
  <c r="AM23" i="8"/>
  <c r="AM25" i="8"/>
  <c r="AN23" i="8" a="1"/>
  <c r="AN23" i="8"/>
  <c r="AN25" i="8"/>
  <c r="AO23" i="8" a="1"/>
  <c r="AO23" i="8"/>
  <c r="AO25" i="8"/>
  <c r="AP23" i="8" a="1"/>
  <c r="AP23" i="8"/>
  <c r="AP25" i="8"/>
  <c r="AQ23" i="8" a="1"/>
  <c r="AQ23" i="8"/>
  <c r="AQ25" i="8"/>
  <c r="AR23" i="8" a="1"/>
  <c r="AR23" i="8"/>
  <c r="AR25" i="8"/>
  <c r="AS23" i="8" a="1"/>
  <c r="AS23" i="8"/>
  <c r="AS25" i="8"/>
  <c r="AT23" i="8" a="1"/>
  <c r="AT23" i="8"/>
  <c r="AT25" i="8"/>
  <c r="AU23" i="8" a="1"/>
  <c r="AU23" i="8"/>
  <c r="AU25" i="8"/>
  <c r="AV23" i="8" a="1"/>
  <c r="AV23" i="8"/>
  <c r="AV25" i="8"/>
  <c r="AW23" i="8" a="1"/>
  <c r="AW23" i="8"/>
  <c r="AW25" i="8"/>
  <c r="AX23" i="8" a="1"/>
  <c r="AX23" i="8"/>
  <c r="AX25" i="8"/>
  <c r="AY23" i="8" a="1"/>
  <c r="AY23" i="8"/>
  <c r="AY25" i="8"/>
  <c r="AZ23" i="8" a="1"/>
  <c r="AZ23" i="8"/>
  <c r="AZ25" i="8"/>
  <c r="BA23" i="8" a="1"/>
  <c r="BA23" i="8"/>
  <c r="BA25" i="8"/>
  <c r="BB23" i="8" a="1"/>
  <c r="BB23" i="8"/>
  <c r="BB25" i="8"/>
  <c r="BC23" i="8" a="1"/>
  <c r="BC23" i="8"/>
  <c r="BC25" i="8"/>
  <c r="C38" i="8"/>
  <c r="E38" i="8"/>
  <c r="F39" i="8"/>
  <c r="D26" i="8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C18" i="7"/>
  <c r="E18" i="7"/>
  <c r="F19" i="7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C31" i="8"/>
  <c r="C32" i="8"/>
  <c r="D31" i="8" a="1"/>
  <c r="D31" i="8"/>
  <c r="H30" i="5"/>
  <c r="B27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C34" i="8"/>
  <c r="E32" i="8"/>
  <c r="C30" i="8"/>
  <c r="C45" i="8"/>
  <c r="C46" i="8"/>
  <c r="C47" i="8"/>
  <c r="C44" i="8"/>
  <c r="C43" i="8"/>
  <c r="C40" i="8"/>
  <c r="E40" i="8"/>
  <c r="E41" i="8"/>
  <c r="C36" i="8"/>
  <c r="E36" i="8"/>
  <c r="E39" i="8"/>
  <c r="C35" i="8"/>
  <c r="E35" i="8"/>
  <c r="E30" i="8"/>
  <c r="D20" i="5" a="1"/>
  <c r="D20" i="5"/>
  <c r="D22" i="5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C20" i="7"/>
  <c r="E20" i="7"/>
  <c r="E21" i="7"/>
  <c r="E20" i="5" a="1"/>
  <c r="E20" i="5"/>
  <c r="E22" i="5"/>
  <c r="F20" i="5" a="1"/>
  <c r="F20" i="5"/>
  <c r="F22" i="5"/>
  <c r="G20" i="5" a="1"/>
  <c r="G20" i="5"/>
  <c r="G22" i="5"/>
  <c r="H20" i="5" a="1"/>
  <c r="H20" i="5"/>
  <c r="H22" i="5"/>
  <c r="I20" i="5" a="1"/>
  <c r="I20" i="5"/>
  <c r="I22" i="5"/>
  <c r="J20" i="5" a="1"/>
  <c r="J20" i="5"/>
  <c r="J22" i="5"/>
  <c r="K20" i="5" a="1"/>
  <c r="K20" i="5"/>
  <c r="K22" i="5"/>
  <c r="L20" i="5" a="1"/>
  <c r="L20" i="5"/>
  <c r="L22" i="5"/>
  <c r="M20" i="5" a="1"/>
  <c r="M20" i="5"/>
  <c r="M22" i="5"/>
  <c r="N20" i="5" a="1"/>
  <c r="N20" i="5"/>
  <c r="N22" i="5"/>
  <c r="O20" i="5" a="1"/>
  <c r="O20" i="5"/>
  <c r="O22" i="5"/>
  <c r="P20" i="5" a="1"/>
  <c r="P20" i="5"/>
  <c r="P22" i="5"/>
  <c r="Q20" i="5" a="1"/>
  <c r="Q20" i="5"/>
  <c r="Q22" i="5"/>
  <c r="R20" i="5" a="1"/>
  <c r="R20" i="5"/>
  <c r="R22" i="5"/>
  <c r="S20" i="5" a="1"/>
  <c r="S20" i="5"/>
  <c r="S22" i="5"/>
  <c r="T20" i="5" a="1"/>
  <c r="T20" i="5"/>
  <c r="T22" i="5"/>
  <c r="U20" i="5" a="1"/>
  <c r="U20" i="5"/>
  <c r="U22" i="5"/>
  <c r="V20" i="5" a="1"/>
  <c r="V20" i="5"/>
  <c r="V22" i="5"/>
  <c r="W20" i="5" a="1"/>
  <c r="W20" i="5"/>
  <c r="W22" i="5"/>
  <c r="X20" i="5" a="1"/>
  <c r="X20" i="5"/>
  <c r="X22" i="5"/>
  <c r="Y20" i="5" a="1"/>
  <c r="Y20" i="5"/>
  <c r="Y22" i="5"/>
  <c r="Z20" i="5" a="1"/>
  <c r="Z20" i="5"/>
  <c r="Z22" i="5"/>
  <c r="AA20" i="5" a="1"/>
  <c r="AA20" i="5"/>
  <c r="AA22" i="5"/>
  <c r="AB20" i="5" a="1"/>
  <c r="AB20" i="5"/>
  <c r="AB22" i="5"/>
  <c r="AC20" i="5" a="1"/>
  <c r="AC20" i="5"/>
  <c r="AC22" i="5"/>
  <c r="AD20" i="5" a="1"/>
  <c r="AD20" i="5"/>
  <c r="AD22" i="5"/>
  <c r="AE20" i="5" a="1"/>
  <c r="AE20" i="5"/>
  <c r="AE22" i="5"/>
  <c r="AF20" i="5" a="1"/>
  <c r="AF20" i="5"/>
  <c r="AF22" i="5"/>
  <c r="AG20" i="5" a="1"/>
  <c r="AG20" i="5"/>
  <c r="AG22" i="5"/>
  <c r="AH20" i="5" a="1"/>
  <c r="AH20" i="5"/>
  <c r="AH22" i="5"/>
  <c r="AI20" i="5" a="1"/>
  <c r="AI20" i="5"/>
  <c r="AI22" i="5"/>
  <c r="AJ20" i="5" a="1"/>
  <c r="AJ20" i="5"/>
  <c r="AJ22" i="5"/>
  <c r="AK20" i="5" a="1"/>
  <c r="AK20" i="5"/>
  <c r="AK22" i="5"/>
  <c r="AL20" i="5" a="1"/>
  <c r="AL20" i="5"/>
  <c r="AL22" i="5"/>
  <c r="AM20" i="5" a="1"/>
  <c r="AM20" i="5"/>
  <c r="AM22" i="5"/>
  <c r="AN20" i="5" a="1"/>
  <c r="AN20" i="5"/>
  <c r="AN22" i="5"/>
  <c r="AO20" i="5" a="1"/>
  <c r="AO20" i="5"/>
  <c r="AO22" i="5"/>
  <c r="AP20" i="5" a="1"/>
  <c r="AP20" i="5"/>
  <c r="AP22" i="5"/>
  <c r="AQ20" i="5" a="1"/>
  <c r="AQ20" i="5"/>
  <c r="AQ22" i="5"/>
  <c r="AR20" i="5" a="1"/>
  <c r="AR20" i="5"/>
  <c r="AR22" i="5"/>
  <c r="AS20" i="5" a="1"/>
  <c r="AS20" i="5"/>
  <c r="AS22" i="5"/>
  <c r="AT20" i="5" a="1"/>
  <c r="AT20" i="5"/>
  <c r="AT22" i="5"/>
  <c r="AU20" i="5" a="1"/>
  <c r="AU20" i="5"/>
  <c r="AU22" i="5"/>
  <c r="AV20" i="5" a="1"/>
  <c r="AV20" i="5"/>
  <c r="AV22" i="5"/>
  <c r="AW20" i="5" a="1"/>
  <c r="AW20" i="5"/>
  <c r="AW22" i="5"/>
  <c r="AX20" i="5" a="1"/>
  <c r="AX20" i="5"/>
  <c r="AX22" i="5"/>
  <c r="AY20" i="5" a="1"/>
  <c r="AY20" i="5"/>
  <c r="AY22" i="5"/>
  <c r="AZ20" i="5" a="1"/>
  <c r="AZ20" i="5"/>
  <c r="AZ22" i="5"/>
  <c r="BA20" i="5" a="1"/>
  <c r="BA20" i="5"/>
  <c r="BA22" i="5"/>
  <c r="BB20" i="5" a="1"/>
  <c r="BB20" i="5"/>
  <c r="BB22" i="5"/>
  <c r="BC20" i="5" a="1"/>
  <c r="BC20" i="5"/>
  <c r="BC22" i="5"/>
  <c r="C35" i="5"/>
  <c r="E35" i="5"/>
  <c r="C33" i="5"/>
  <c r="E33" i="5"/>
  <c r="E36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C37" i="5"/>
  <c r="E37" i="5"/>
  <c r="E38" i="5"/>
  <c r="C43" i="5"/>
  <c r="C42" i="5"/>
  <c r="C40" i="5"/>
  <c r="C41" i="5"/>
  <c r="C32" i="5"/>
  <c r="E32" i="5"/>
  <c r="C31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C28" i="5"/>
  <c r="C29" i="5"/>
  <c r="E29" i="5"/>
  <c r="E27" i="5"/>
  <c r="C27" i="5"/>
  <c r="D18" i="5"/>
  <c r="C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E15" i="7"/>
  <c r="B14" i="7"/>
  <c r="E12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C5" i="7"/>
  <c r="C44" i="5"/>
  <c r="E52" i="9" a="1"/>
  <c r="E52" i="9"/>
  <c r="E53" i="9"/>
  <c r="F52" i="9" a="1"/>
  <c r="F52" i="9"/>
  <c r="F53" i="9"/>
  <c r="G52" i="9" a="1"/>
  <c r="G52" i="9"/>
  <c r="G53" i="9"/>
  <c r="H52" i="9" a="1"/>
  <c r="H52" i="9"/>
  <c r="H53" i="9"/>
  <c r="I52" i="9" a="1"/>
  <c r="I52" i="9"/>
  <c r="I53" i="9"/>
  <c r="J52" i="9" a="1"/>
  <c r="J52" i="9"/>
  <c r="J53" i="9"/>
  <c r="K52" i="9" a="1"/>
  <c r="K52" i="9"/>
  <c r="K53" i="9"/>
  <c r="L52" i="9" a="1"/>
  <c r="L52" i="9"/>
  <c r="L53" i="9"/>
  <c r="M52" i="9" a="1"/>
  <c r="M52" i="9"/>
  <c r="M53" i="9"/>
  <c r="N52" i="9" a="1"/>
  <c r="N52" i="9"/>
  <c r="N53" i="9"/>
  <c r="O52" i="9" a="1"/>
  <c r="O52" i="9"/>
  <c r="O53" i="9"/>
  <c r="P52" i="9" a="1"/>
  <c r="P52" i="9"/>
  <c r="P53" i="9"/>
  <c r="Q52" i="9" a="1"/>
  <c r="Q52" i="9"/>
  <c r="Q53" i="9"/>
  <c r="R52" i="9" a="1"/>
  <c r="R52" i="9"/>
  <c r="R53" i="9"/>
  <c r="S52" i="9" a="1"/>
  <c r="S52" i="9"/>
  <c r="S53" i="9"/>
  <c r="T52" i="9" a="1"/>
  <c r="T52" i="9"/>
  <c r="T53" i="9"/>
  <c r="U52" i="9" a="1"/>
  <c r="U52" i="9"/>
  <c r="U53" i="9"/>
  <c r="V52" i="9" a="1"/>
  <c r="V52" i="9"/>
  <c r="V53" i="9"/>
  <c r="W52" i="9" a="1"/>
  <c r="W52" i="9"/>
  <c r="W53" i="9"/>
  <c r="X52" i="9" a="1"/>
  <c r="X52" i="9"/>
  <c r="X53" i="9"/>
  <c r="Y52" i="9" a="1"/>
  <c r="Y52" i="9"/>
  <c r="Y53" i="9"/>
  <c r="Z52" i="9" a="1"/>
  <c r="Z52" i="9"/>
  <c r="Z53" i="9"/>
  <c r="AA52" i="9" a="1"/>
  <c r="AA52" i="9"/>
  <c r="AA53" i="9"/>
  <c r="AB52" i="9" a="1"/>
  <c r="AB52" i="9"/>
  <c r="AB53" i="9"/>
  <c r="AC52" i="9" a="1"/>
  <c r="AC52" i="9"/>
  <c r="AC53" i="9"/>
  <c r="AD52" i="9" a="1"/>
  <c r="AD52" i="9"/>
  <c r="AD53" i="9"/>
  <c r="AE52" i="9" a="1"/>
  <c r="AE52" i="9"/>
  <c r="AE53" i="9"/>
  <c r="AF52" i="9" a="1"/>
  <c r="AF52" i="9"/>
  <c r="AF53" i="9"/>
  <c r="AG52" i="9" a="1"/>
  <c r="AG52" i="9"/>
  <c r="AG53" i="9"/>
  <c r="AH52" i="9" a="1"/>
  <c r="AH52" i="9"/>
  <c r="AH53" i="9"/>
  <c r="AI52" i="9" a="1"/>
  <c r="AI52" i="9"/>
  <c r="AI53" i="9"/>
  <c r="AJ52" i="9" a="1"/>
  <c r="AJ52" i="9"/>
  <c r="AJ53" i="9"/>
  <c r="AK52" i="9" a="1"/>
  <c r="AK52" i="9"/>
  <c r="AK53" i="9"/>
  <c r="AL52" i="9" a="1"/>
  <c r="AL52" i="9"/>
  <c r="AL53" i="9"/>
  <c r="AM52" i="9" a="1"/>
  <c r="AM52" i="9"/>
  <c r="AM53" i="9"/>
  <c r="AN52" i="9" a="1"/>
  <c r="AN52" i="9"/>
  <c r="AN53" i="9"/>
  <c r="AO52" i="9" a="1"/>
  <c r="AO52" i="9"/>
  <c r="AO53" i="9"/>
  <c r="AP52" i="9" a="1"/>
  <c r="AP52" i="9"/>
  <c r="AP53" i="9"/>
  <c r="AQ52" i="9" a="1"/>
  <c r="AQ52" i="9"/>
  <c r="AQ53" i="9"/>
  <c r="AR52" i="9" a="1"/>
  <c r="AR52" i="9"/>
  <c r="AR53" i="9"/>
  <c r="AS52" i="9" a="1"/>
  <c r="AS52" i="9"/>
  <c r="AS53" i="9"/>
  <c r="AT52" i="9" a="1"/>
  <c r="AT52" i="9"/>
  <c r="AT53" i="9"/>
  <c r="AU52" i="9" a="1"/>
  <c r="AU52" i="9"/>
  <c r="AU53" i="9"/>
  <c r="AV52" i="9" a="1"/>
  <c r="AV52" i="9"/>
  <c r="AV53" i="9"/>
  <c r="AW52" i="9" a="1"/>
  <c r="AW52" i="9"/>
  <c r="AW53" i="9"/>
  <c r="AX52" i="9" a="1"/>
  <c r="AX52" i="9"/>
  <c r="AX53" i="9"/>
  <c r="AY52" i="9" a="1"/>
  <c r="AY52" i="9"/>
  <c r="AY53" i="9"/>
  <c r="AZ52" i="9" a="1"/>
  <c r="AZ52" i="9"/>
  <c r="AZ53" i="9"/>
  <c r="BA52" i="9" a="1"/>
  <c r="BA52" i="9"/>
  <c r="BA53" i="9"/>
  <c r="BB52" i="9" a="1"/>
  <c r="BB52" i="9"/>
  <c r="BB53" i="9"/>
  <c r="BC52" i="9" a="1"/>
  <c r="BC52" i="9"/>
  <c r="BC53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E59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AZ55" i="9"/>
  <c r="BA55" i="9"/>
  <c r="BB55" i="9"/>
  <c r="BC55" i="9"/>
  <c r="C60" i="9"/>
  <c r="C61" i="9"/>
  <c r="E61" i="9"/>
  <c r="C63" i="9"/>
  <c r="C64" i="9"/>
  <c r="E64" i="9"/>
  <c r="C67" i="9"/>
  <c r="E67" i="9"/>
  <c r="C65" i="9"/>
  <c r="E65" i="9"/>
  <c r="E68" i="9"/>
  <c r="D53" i="9"/>
  <c r="C69" i="9"/>
  <c r="E69" i="9"/>
  <c r="E70" i="9"/>
  <c r="C72" i="9"/>
  <c r="C73" i="9"/>
  <c r="C74" i="9"/>
  <c r="C75" i="9"/>
  <c r="C76" i="9"/>
  <c r="C59" i="9"/>
  <c r="B60" i="17" a="1"/>
  <c r="B60" i="17"/>
  <c r="C60" i="17"/>
  <c r="D60" i="17"/>
  <c r="E60" i="17"/>
  <c r="F60" i="17"/>
  <c r="G60" i="17"/>
  <c r="H60" i="17"/>
  <c r="B61" i="17"/>
  <c r="C61" i="17"/>
  <c r="D61" i="17"/>
  <c r="E61" i="17"/>
  <c r="F61" i="17"/>
  <c r="G61" i="17"/>
  <c r="H61" i="17"/>
  <c r="B62" i="17"/>
  <c r="C62" i="17"/>
  <c r="D62" i="17"/>
  <c r="E62" i="17"/>
  <c r="F62" i="17"/>
  <c r="G62" i="17"/>
  <c r="H62" i="17"/>
  <c r="B63" i="17"/>
  <c r="C63" i="17"/>
  <c r="D63" i="17"/>
  <c r="E63" i="17"/>
  <c r="F63" i="17"/>
  <c r="G63" i="17"/>
  <c r="H63" i="17"/>
  <c r="B64" i="17"/>
  <c r="C64" i="17"/>
  <c r="D64" i="17"/>
  <c r="E64" i="17"/>
  <c r="F64" i="17"/>
  <c r="G64" i="17"/>
  <c r="H64" i="17"/>
  <c r="B65" i="17"/>
  <c r="C65" i="17"/>
  <c r="D65" i="17"/>
  <c r="E65" i="17"/>
  <c r="F65" i="17"/>
  <c r="G65" i="17"/>
  <c r="H65" i="17"/>
  <c r="B66" i="17"/>
  <c r="C66" i="17"/>
  <c r="D66" i="17"/>
  <c r="E66" i="17"/>
  <c r="F66" i="17"/>
  <c r="G66" i="17"/>
  <c r="H66" i="17"/>
  <c r="K60" i="17" a="1"/>
  <c r="K60" i="17"/>
  <c r="L60" i="17"/>
  <c r="M60" i="17"/>
  <c r="N60" i="17"/>
  <c r="O60" i="17"/>
  <c r="P60" i="17"/>
  <c r="Q60" i="17"/>
  <c r="K61" i="17"/>
  <c r="L61" i="17"/>
  <c r="M61" i="17"/>
  <c r="N61" i="17"/>
  <c r="O61" i="17"/>
  <c r="P61" i="17"/>
  <c r="Q61" i="17"/>
  <c r="K62" i="17"/>
  <c r="L62" i="17"/>
  <c r="M62" i="17"/>
  <c r="N62" i="17"/>
  <c r="O62" i="17"/>
  <c r="P62" i="17"/>
  <c r="Q62" i="17"/>
  <c r="K63" i="17"/>
  <c r="L63" i="17"/>
  <c r="M63" i="17"/>
  <c r="N63" i="17"/>
  <c r="O63" i="17"/>
  <c r="P63" i="17"/>
  <c r="Q63" i="17"/>
  <c r="K64" i="17"/>
  <c r="L64" i="17"/>
  <c r="M64" i="17"/>
  <c r="N64" i="17"/>
  <c r="O64" i="17"/>
  <c r="P64" i="17"/>
  <c r="Q64" i="17"/>
  <c r="K65" i="17"/>
  <c r="L65" i="17"/>
  <c r="M65" i="17"/>
  <c r="N65" i="17"/>
  <c r="O65" i="17"/>
  <c r="P65" i="17"/>
  <c r="Q65" i="17"/>
  <c r="K66" i="17"/>
  <c r="L66" i="17"/>
  <c r="M66" i="17"/>
  <c r="N66" i="17"/>
  <c r="O66" i="17"/>
  <c r="P66" i="17"/>
  <c r="Q66" i="17"/>
  <c r="U60" i="17" a="1"/>
  <c r="U60" i="17"/>
  <c r="V60" i="17"/>
  <c r="X60" i="17"/>
  <c r="Y60" i="17"/>
  <c r="Z60" i="17"/>
  <c r="AA60" i="17"/>
  <c r="U61" i="17"/>
  <c r="V61" i="17"/>
  <c r="W61" i="17"/>
  <c r="X61" i="17"/>
  <c r="Y61" i="17"/>
  <c r="Z61" i="17"/>
  <c r="AA61" i="17"/>
  <c r="U62" i="17"/>
  <c r="V62" i="17"/>
  <c r="W62" i="17"/>
  <c r="X62" i="17"/>
  <c r="Y62" i="17"/>
  <c r="Z62" i="17"/>
  <c r="AA62" i="17"/>
  <c r="U63" i="17"/>
  <c r="V63" i="17"/>
  <c r="W63" i="17"/>
  <c r="X63" i="17"/>
  <c r="Y63" i="17"/>
  <c r="Z63" i="17"/>
  <c r="AA63" i="17"/>
  <c r="U64" i="17"/>
  <c r="V64" i="17"/>
  <c r="W64" i="17"/>
  <c r="X64" i="17"/>
  <c r="Y64" i="17"/>
  <c r="Z64" i="17"/>
  <c r="AA64" i="17"/>
  <c r="U65" i="17"/>
  <c r="V65" i="17"/>
  <c r="W65" i="17"/>
  <c r="X65" i="17"/>
  <c r="Y65" i="17"/>
  <c r="Z65" i="17"/>
  <c r="AA65" i="17"/>
  <c r="U66" i="17"/>
  <c r="V66" i="17"/>
  <c r="W66" i="17"/>
  <c r="X66" i="17"/>
  <c r="Y66" i="17"/>
  <c r="Z66" i="17"/>
  <c r="AA66" i="17"/>
  <c r="W60" i="17"/>
  <c r="B60" i="18" a="1"/>
  <c r="B60" i="18"/>
  <c r="C60" i="18"/>
  <c r="D60" i="18"/>
  <c r="E60" i="18"/>
  <c r="F60" i="18"/>
  <c r="B61" i="18"/>
  <c r="C61" i="18"/>
  <c r="D61" i="18"/>
  <c r="E61" i="18"/>
  <c r="F61" i="18"/>
  <c r="B62" i="18"/>
  <c r="C62" i="18"/>
  <c r="D62" i="18"/>
  <c r="E62" i="18"/>
  <c r="F62" i="18"/>
  <c r="B63" i="18"/>
  <c r="C63" i="18"/>
  <c r="D63" i="18"/>
  <c r="E63" i="18"/>
  <c r="F63" i="18"/>
  <c r="B64" i="18"/>
  <c r="C64" i="18"/>
  <c r="D64" i="18"/>
  <c r="E64" i="18"/>
  <c r="F64" i="18"/>
  <c r="Q60" i="18" a="1"/>
  <c r="U64" i="18"/>
  <c r="T64" i="18"/>
  <c r="S64" i="18"/>
  <c r="R64" i="18"/>
  <c r="Q64" i="18"/>
  <c r="U63" i="18"/>
  <c r="T63" i="18"/>
  <c r="S63" i="18"/>
  <c r="R63" i="18"/>
  <c r="Q63" i="18"/>
  <c r="U62" i="18"/>
  <c r="T62" i="18"/>
  <c r="S62" i="18"/>
  <c r="R62" i="18"/>
  <c r="Q62" i="18"/>
  <c r="U61" i="18"/>
  <c r="T61" i="18"/>
  <c r="S61" i="18"/>
  <c r="R61" i="18"/>
  <c r="Q61" i="18"/>
  <c r="U60" i="18"/>
  <c r="T60" i="18"/>
  <c r="S60" i="18"/>
  <c r="R60" i="18"/>
  <c r="Q60" i="18"/>
  <c r="K61" i="20" a="1"/>
  <c r="K61" i="20"/>
  <c r="L61" i="20"/>
  <c r="K62" i="20"/>
  <c r="L62" i="20"/>
  <c r="B61" i="21" a="1"/>
  <c r="B61" i="21"/>
  <c r="C61" i="21"/>
  <c r="D61" i="21"/>
  <c r="E61" i="21"/>
  <c r="F61" i="21"/>
  <c r="G61" i="21"/>
  <c r="H61" i="21"/>
  <c r="I61" i="21"/>
  <c r="J61" i="21"/>
  <c r="K61" i="21"/>
  <c r="B62" i="21"/>
  <c r="C62" i="21"/>
  <c r="D62" i="21"/>
  <c r="E62" i="21"/>
  <c r="F62" i="21"/>
  <c r="G62" i="21"/>
  <c r="H62" i="21"/>
  <c r="I62" i="21"/>
  <c r="J62" i="21"/>
  <c r="K62" i="21"/>
  <c r="B63" i="21"/>
  <c r="C63" i="21"/>
  <c r="D63" i="21"/>
  <c r="E63" i="21"/>
  <c r="F63" i="21"/>
  <c r="G63" i="21"/>
  <c r="H63" i="21"/>
  <c r="I63" i="21"/>
  <c r="J63" i="21"/>
  <c r="K63" i="21"/>
  <c r="B64" i="21"/>
  <c r="C64" i="21"/>
  <c r="D64" i="21"/>
  <c r="E64" i="21"/>
  <c r="F64" i="21"/>
  <c r="G64" i="21"/>
  <c r="H64" i="21"/>
  <c r="I64" i="21"/>
  <c r="J64" i="21"/>
  <c r="K64" i="21"/>
  <c r="B65" i="21"/>
  <c r="C65" i="21"/>
  <c r="D65" i="21"/>
  <c r="E65" i="21"/>
  <c r="F65" i="21"/>
  <c r="G65" i="21"/>
  <c r="H65" i="21"/>
  <c r="I65" i="21"/>
  <c r="J65" i="21"/>
  <c r="K65" i="21"/>
  <c r="B66" i="21"/>
  <c r="C66" i="21"/>
  <c r="D66" i="21"/>
  <c r="E66" i="21"/>
  <c r="F66" i="21"/>
  <c r="G66" i="21"/>
  <c r="H66" i="21"/>
  <c r="I66" i="21"/>
  <c r="J66" i="21"/>
  <c r="K66" i="21"/>
  <c r="B67" i="21"/>
  <c r="C67" i="21"/>
  <c r="D67" i="21"/>
  <c r="E67" i="21"/>
  <c r="F67" i="21"/>
  <c r="G67" i="21"/>
  <c r="H67" i="21"/>
  <c r="I67" i="21"/>
  <c r="J67" i="21"/>
  <c r="K67" i="21"/>
  <c r="B68" i="21"/>
  <c r="C68" i="21"/>
  <c r="D68" i="21"/>
  <c r="E68" i="21"/>
  <c r="F68" i="21"/>
  <c r="G68" i="21"/>
  <c r="H68" i="21"/>
  <c r="I68" i="21"/>
  <c r="J68" i="21"/>
  <c r="K68" i="21"/>
  <c r="B69" i="21"/>
  <c r="C69" i="21"/>
  <c r="D69" i="21"/>
  <c r="E69" i="21"/>
  <c r="F69" i="21"/>
  <c r="G69" i="21"/>
  <c r="H69" i="21"/>
  <c r="I69" i="21"/>
  <c r="J69" i="21"/>
  <c r="K69" i="21"/>
  <c r="B70" i="21"/>
  <c r="C70" i="21"/>
  <c r="D70" i="21"/>
  <c r="E70" i="21"/>
  <c r="F70" i="21"/>
  <c r="G70" i="21"/>
  <c r="H70" i="21"/>
  <c r="I70" i="21"/>
  <c r="J70" i="21"/>
  <c r="K70" i="21"/>
  <c r="N61" i="21" a="1"/>
  <c r="N61" i="21"/>
  <c r="O61" i="21"/>
  <c r="P61" i="21"/>
  <c r="Q61" i="21"/>
  <c r="R61" i="21"/>
  <c r="S61" i="21"/>
  <c r="T61" i="21"/>
  <c r="U61" i="21"/>
  <c r="V61" i="21"/>
  <c r="W61" i="21"/>
  <c r="N62" i="21"/>
  <c r="O62" i="21"/>
  <c r="P62" i="21"/>
  <c r="Q62" i="21"/>
  <c r="R62" i="21"/>
  <c r="S62" i="21"/>
  <c r="T62" i="21"/>
  <c r="U62" i="21"/>
  <c r="V62" i="21"/>
  <c r="W62" i="21"/>
  <c r="N63" i="21"/>
  <c r="O63" i="21"/>
  <c r="P63" i="21"/>
  <c r="Q63" i="21"/>
  <c r="R63" i="21"/>
  <c r="S63" i="21"/>
  <c r="T63" i="21"/>
  <c r="U63" i="21"/>
  <c r="V63" i="21"/>
  <c r="W63" i="21"/>
  <c r="N64" i="21"/>
  <c r="O64" i="21"/>
  <c r="P64" i="21"/>
  <c r="Q64" i="21"/>
  <c r="R64" i="21"/>
  <c r="S64" i="21"/>
  <c r="T64" i="21"/>
  <c r="U64" i="21"/>
  <c r="V64" i="21"/>
  <c r="W64" i="21"/>
  <c r="N65" i="21"/>
  <c r="O65" i="21"/>
  <c r="P65" i="21"/>
  <c r="Q65" i="21"/>
  <c r="R65" i="21"/>
  <c r="S65" i="21"/>
  <c r="T65" i="21"/>
  <c r="U65" i="21"/>
  <c r="V65" i="21"/>
  <c r="W65" i="21"/>
  <c r="N66" i="21"/>
  <c r="O66" i="21"/>
  <c r="P66" i="21"/>
  <c r="Q66" i="21"/>
  <c r="R66" i="21"/>
  <c r="S66" i="21"/>
  <c r="T66" i="21"/>
  <c r="U66" i="21"/>
  <c r="V66" i="21"/>
  <c r="W66" i="21"/>
  <c r="N67" i="21"/>
  <c r="O67" i="21"/>
  <c r="P67" i="21"/>
  <c r="Q67" i="21"/>
  <c r="R67" i="21"/>
  <c r="S67" i="21"/>
  <c r="T67" i="21"/>
  <c r="U67" i="21"/>
  <c r="V67" i="21"/>
  <c r="W67" i="21"/>
  <c r="N68" i="21"/>
  <c r="O68" i="21"/>
  <c r="P68" i="21"/>
  <c r="Q68" i="21"/>
  <c r="R68" i="21"/>
  <c r="S68" i="21"/>
  <c r="T68" i="21"/>
  <c r="U68" i="21"/>
  <c r="V68" i="21"/>
  <c r="W68" i="21"/>
  <c r="N69" i="21"/>
  <c r="O69" i="21"/>
  <c r="P69" i="21"/>
  <c r="Q69" i="21"/>
  <c r="R69" i="21"/>
  <c r="S69" i="21"/>
  <c r="T69" i="21"/>
  <c r="U69" i="21"/>
  <c r="V69" i="21"/>
  <c r="W69" i="21"/>
  <c r="N70" i="21"/>
  <c r="O70" i="21"/>
  <c r="P70" i="21"/>
  <c r="Q70" i="21"/>
  <c r="R70" i="21"/>
  <c r="S70" i="21"/>
  <c r="T70" i="21"/>
  <c r="U70" i="21"/>
  <c r="V70" i="21"/>
  <c r="W70" i="21"/>
  <c r="AA61" i="21" a="1"/>
  <c r="AA61" i="21"/>
  <c r="AB61" i="21"/>
  <c r="AC61" i="21"/>
  <c r="AD61" i="21"/>
  <c r="AE61" i="21"/>
  <c r="AF61" i="21"/>
  <c r="AG61" i="21"/>
  <c r="AH61" i="21"/>
  <c r="AI61" i="21"/>
  <c r="AJ61" i="21"/>
  <c r="AA62" i="21"/>
  <c r="AB62" i="21"/>
  <c r="AC62" i="21"/>
  <c r="AD62" i="21"/>
  <c r="AE62" i="21"/>
  <c r="AF62" i="21"/>
  <c r="AG62" i="21"/>
  <c r="AH62" i="21"/>
  <c r="AI62" i="21"/>
  <c r="AJ62" i="21"/>
  <c r="AA63" i="21"/>
  <c r="AB63" i="21"/>
  <c r="AC63" i="21"/>
  <c r="AD63" i="21"/>
  <c r="AE63" i="21"/>
  <c r="AF63" i="21"/>
  <c r="AG63" i="21"/>
  <c r="AH63" i="21"/>
  <c r="AI63" i="21"/>
  <c r="AJ63" i="21"/>
  <c r="AA64" i="21"/>
  <c r="AB64" i="21"/>
  <c r="AC64" i="21"/>
  <c r="AD64" i="21"/>
  <c r="AE64" i="21"/>
  <c r="AF64" i="21"/>
  <c r="AG64" i="21"/>
  <c r="AH64" i="21"/>
  <c r="AI64" i="21"/>
  <c r="AJ64" i="21"/>
  <c r="AA65" i="21"/>
  <c r="AB65" i="21"/>
  <c r="AC65" i="21"/>
  <c r="AD65" i="21"/>
  <c r="AE65" i="21"/>
  <c r="AF65" i="21"/>
  <c r="AG65" i="21"/>
  <c r="AH65" i="21"/>
  <c r="AI65" i="21"/>
  <c r="AJ65" i="21"/>
  <c r="AA66" i="21"/>
  <c r="AB66" i="21"/>
  <c r="AC66" i="21"/>
  <c r="AD66" i="21"/>
  <c r="AE66" i="21"/>
  <c r="AF66" i="21"/>
  <c r="AG66" i="21"/>
  <c r="AH66" i="21"/>
  <c r="AI66" i="21"/>
  <c r="AJ66" i="21"/>
  <c r="AA67" i="21"/>
  <c r="AB67" i="21"/>
  <c r="AC67" i="21"/>
  <c r="AD67" i="21"/>
  <c r="AE67" i="21"/>
  <c r="AF67" i="21"/>
  <c r="AG67" i="21"/>
  <c r="AH67" i="21"/>
  <c r="AI67" i="21"/>
  <c r="AJ67" i="21"/>
  <c r="AA68" i="21"/>
  <c r="AB68" i="21"/>
  <c r="AC68" i="21"/>
  <c r="AD68" i="21"/>
  <c r="AE68" i="21"/>
  <c r="AF68" i="21"/>
  <c r="AG68" i="21"/>
  <c r="AH68" i="21"/>
  <c r="AI68" i="21"/>
  <c r="AJ68" i="21"/>
  <c r="AA69" i="21"/>
  <c r="AB69" i="21"/>
  <c r="AC69" i="21"/>
  <c r="AD69" i="21"/>
  <c r="AE69" i="21"/>
  <c r="AF69" i="21"/>
  <c r="AG69" i="21"/>
  <c r="AH69" i="21"/>
  <c r="AI69" i="21"/>
  <c r="AJ69" i="21"/>
  <c r="AA70" i="21"/>
  <c r="AB70" i="21"/>
  <c r="AC70" i="21"/>
  <c r="AD70" i="21"/>
  <c r="AE70" i="21"/>
  <c r="AF70" i="21"/>
  <c r="AG70" i="21"/>
  <c r="AH70" i="21"/>
  <c r="AI70" i="21"/>
  <c r="AJ70" i="21"/>
  <c r="B60" i="24" a="1"/>
  <c r="B61" i="24"/>
  <c r="C61" i="24"/>
  <c r="D61" i="24"/>
  <c r="E61" i="24"/>
  <c r="F61" i="24"/>
  <c r="G61" i="24"/>
  <c r="H61" i="24"/>
  <c r="I61" i="24"/>
  <c r="B62" i="24"/>
  <c r="C62" i="24"/>
  <c r="D62" i="24"/>
  <c r="E62" i="24"/>
  <c r="F62" i="24"/>
  <c r="G62" i="24"/>
  <c r="H62" i="24"/>
  <c r="I62" i="24"/>
  <c r="B63" i="24"/>
  <c r="C63" i="24"/>
  <c r="D63" i="24"/>
  <c r="E63" i="24"/>
  <c r="F63" i="24"/>
  <c r="G63" i="24"/>
  <c r="H63" i="24"/>
  <c r="I63" i="24"/>
  <c r="B64" i="24"/>
  <c r="C64" i="24"/>
  <c r="D64" i="24"/>
  <c r="E64" i="24"/>
  <c r="F64" i="24"/>
  <c r="G64" i="24"/>
  <c r="H64" i="24"/>
  <c r="I64" i="24"/>
  <c r="B65" i="24"/>
  <c r="C65" i="24"/>
  <c r="D65" i="24"/>
  <c r="E65" i="24"/>
  <c r="F65" i="24"/>
  <c r="G65" i="24"/>
  <c r="H65" i="24"/>
  <c r="I65" i="24"/>
  <c r="B66" i="24"/>
  <c r="C66" i="24"/>
  <c r="D66" i="24"/>
  <c r="E66" i="24"/>
  <c r="F66" i="24"/>
  <c r="G66" i="24"/>
  <c r="H66" i="24"/>
  <c r="I66" i="24"/>
  <c r="B67" i="24"/>
  <c r="C67" i="24"/>
  <c r="D67" i="24"/>
  <c r="E67" i="24"/>
  <c r="F67" i="24"/>
  <c r="G67" i="24"/>
  <c r="H67" i="24"/>
  <c r="I67" i="24"/>
  <c r="I60" i="24"/>
  <c r="H60" i="24"/>
  <c r="G60" i="24"/>
  <c r="F60" i="24"/>
  <c r="E60" i="24"/>
  <c r="D60" i="24"/>
  <c r="C60" i="24"/>
  <c r="B60" i="24"/>
  <c r="W60" i="24" a="1"/>
  <c r="W60" i="24"/>
  <c r="X60" i="24"/>
  <c r="Y60" i="24"/>
  <c r="Z60" i="24"/>
  <c r="AA60" i="24"/>
  <c r="AB60" i="24"/>
  <c r="AC60" i="24"/>
  <c r="AD60" i="24"/>
  <c r="W61" i="24"/>
  <c r="X61" i="24"/>
  <c r="Y61" i="24"/>
  <c r="Z61" i="24"/>
  <c r="AA61" i="24"/>
  <c r="AB61" i="24"/>
  <c r="AC61" i="24"/>
  <c r="AD61" i="24"/>
  <c r="W62" i="24"/>
  <c r="X62" i="24"/>
  <c r="Y62" i="24"/>
  <c r="Z62" i="24"/>
  <c r="AA62" i="24"/>
  <c r="AB62" i="24"/>
  <c r="AC62" i="24"/>
  <c r="AD62" i="24"/>
  <c r="W63" i="24"/>
  <c r="X63" i="24"/>
  <c r="Y63" i="24"/>
  <c r="Z63" i="24"/>
  <c r="AA63" i="24"/>
  <c r="AB63" i="24"/>
  <c r="AC63" i="24"/>
  <c r="AD63" i="24"/>
  <c r="W64" i="24"/>
  <c r="X64" i="24"/>
  <c r="Y64" i="24"/>
  <c r="Z64" i="24"/>
  <c r="AA64" i="24"/>
  <c r="AB64" i="24"/>
  <c r="AC64" i="24"/>
  <c r="AD64" i="24"/>
  <c r="W65" i="24"/>
  <c r="X65" i="24"/>
  <c r="Y65" i="24"/>
  <c r="Z65" i="24"/>
  <c r="AA65" i="24"/>
  <c r="AB65" i="24"/>
  <c r="AC65" i="24"/>
  <c r="AD65" i="24"/>
  <c r="W66" i="24"/>
  <c r="X66" i="24"/>
  <c r="Y66" i="24"/>
  <c r="Z66" i="24"/>
  <c r="AA66" i="24"/>
  <c r="AB66" i="24"/>
  <c r="AC66" i="24"/>
  <c r="AD66" i="24"/>
  <c r="W67" i="24"/>
  <c r="X67" i="24"/>
  <c r="Y67" i="24"/>
  <c r="Z67" i="24"/>
  <c r="AA67" i="24"/>
  <c r="AB67" i="24"/>
  <c r="AC67" i="24"/>
  <c r="AD67" i="24"/>
  <c r="B74" i="28" a="1"/>
  <c r="B74" i="28"/>
  <c r="C74" i="28" a="1"/>
  <c r="C74" i="28"/>
  <c r="D74" i="28" a="1"/>
  <c r="D74" i="28"/>
  <c r="E74" i="28" a="1"/>
  <c r="E74" i="28"/>
  <c r="B74" i="30" a="1"/>
  <c r="B74" i="30"/>
  <c r="C74" i="30" a="1"/>
  <c r="C74" i="30"/>
  <c r="D74" i="30" a="1"/>
  <c r="D74" i="30"/>
  <c r="C76" i="43" a="1"/>
  <c r="C76" i="43"/>
  <c r="D76" i="43" a="1"/>
  <c r="D76" i="43"/>
  <c r="T60" i="44" a="1"/>
  <c r="T60" i="44"/>
  <c r="U60" i="44"/>
  <c r="V60" i="44"/>
  <c r="W60" i="44"/>
  <c r="X60" i="44"/>
  <c r="Y60" i="44"/>
  <c r="Z60" i="44"/>
  <c r="AA60" i="44"/>
  <c r="AB60" i="44"/>
  <c r="AC60" i="44"/>
  <c r="AD60" i="44"/>
  <c r="AE60" i="44"/>
  <c r="AF60" i="44"/>
  <c r="AG60" i="44"/>
  <c r="AH60" i="44"/>
  <c r="AI60" i="44"/>
  <c r="T61" i="44"/>
  <c r="U61" i="44"/>
  <c r="V61" i="44"/>
  <c r="W61" i="44"/>
  <c r="X61" i="44"/>
  <c r="Y61" i="44"/>
  <c r="Z61" i="44"/>
  <c r="AA61" i="44"/>
  <c r="AB61" i="44"/>
  <c r="AC61" i="44"/>
  <c r="AD61" i="44"/>
  <c r="AE61" i="44"/>
  <c r="AF61" i="44"/>
  <c r="AG61" i="44"/>
  <c r="AH61" i="44"/>
  <c r="AI61" i="44"/>
  <c r="T62" i="44"/>
  <c r="U62" i="44"/>
  <c r="V62" i="44"/>
  <c r="W62" i="44"/>
  <c r="X62" i="44"/>
  <c r="Y62" i="44"/>
  <c r="Z62" i="44"/>
  <c r="AA62" i="44"/>
  <c r="AB62" i="44"/>
  <c r="AC62" i="44"/>
  <c r="AD62" i="44"/>
  <c r="AE62" i="44"/>
  <c r="AF62" i="44"/>
  <c r="AG62" i="44"/>
  <c r="AH62" i="44"/>
  <c r="AI62" i="44"/>
  <c r="T63" i="44"/>
  <c r="U63" i="44"/>
  <c r="V63" i="44"/>
  <c r="W63" i="44"/>
  <c r="X63" i="44"/>
  <c r="Y63" i="44"/>
  <c r="Z63" i="44"/>
  <c r="AA63" i="44"/>
  <c r="AB63" i="44"/>
  <c r="AC63" i="44"/>
  <c r="AD63" i="44"/>
  <c r="AE63" i="44"/>
  <c r="AF63" i="44"/>
  <c r="AG63" i="44"/>
  <c r="AH63" i="44"/>
  <c r="AI63" i="44"/>
  <c r="T64" i="44"/>
  <c r="U64" i="44"/>
  <c r="V64" i="44"/>
  <c r="W64" i="44"/>
  <c r="X64" i="44"/>
  <c r="Y64" i="44"/>
  <c r="Z64" i="44"/>
  <c r="AA64" i="44"/>
  <c r="AB64" i="44"/>
  <c r="AC64" i="44"/>
  <c r="AD64" i="44"/>
  <c r="AE64" i="44"/>
  <c r="AF64" i="44"/>
  <c r="AG64" i="44"/>
  <c r="AH64" i="44"/>
  <c r="AI64" i="44"/>
  <c r="T65" i="44"/>
  <c r="U65" i="44"/>
  <c r="V65" i="44"/>
  <c r="W65" i="44"/>
  <c r="X65" i="44"/>
  <c r="Y65" i="44"/>
  <c r="Z65" i="44"/>
  <c r="AA65" i="44"/>
  <c r="AB65" i="44"/>
  <c r="AC65" i="44"/>
  <c r="AD65" i="44"/>
  <c r="AE65" i="44"/>
  <c r="AF65" i="44"/>
  <c r="AG65" i="44"/>
  <c r="AH65" i="44"/>
  <c r="AI65" i="44"/>
  <c r="T66" i="44"/>
  <c r="U66" i="44"/>
  <c r="V66" i="44"/>
  <c r="W66" i="44"/>
  <c r="X66" i="44"/>
  <c r="Y66" i="44"/>
  <c r="Z66" i="44"/>
  <c r="AA66" i="44"/>
  <c r="AB66" i="44"/>
  <c r="AC66" i="44"/>
  <c r="AD66" i="44"/>
  <c r="AE66" i="44"/>
  <c r="AF66" i="44"/>
  <c r="AG66" i="44"/>
  <c r="AH66" i="44"/>
  <c r="AI66" i="44"/>
  <c r="T67" i="44"/>
  <c r="U67" i="44"/>
  <c r="V67" i="44"/>
  <c r="W67" i="44"/>
  <c r="X67" i="44"/>
  <c r="Y67" i="44"/>
  <c r="Z67" i="44"/>
  <c r="AA67" i="44"/>
  <c r="AB67" i="44"/>
  <c r="AC67" i="44"/>
  <c r="AD67" i="44"/>
  <c r="AE67" i="44"/>
  <c r="AF67" i="44"/>
  <c r="AG67" i="44"/>
  <c r="AH67" i="44"/>
  <c r="AI67" i="44"/>
  <c r="T68" i="44"/>
  <c r="U68" i="44"/>
  <c r="V68" i="44"/>
  <c r="W68" i="44"/>
  <c r="X68" i="44"/>
  <c r="Y68" i="44"/>
  <c r="Z68" i="44"/>
  <c r="AA68" i="44"/>
  <c r="AB68" i="44"/>
  <c r="AC68" i="44"/>
  <c r="AD68" i="44"/>
  <c r="AE68" i="44"/>
  <c r="AF68" i="44"/>
  <c r="AG68" i="44"/>
  <c r="AH68" i="44"/>
  <c r="AI68" i="44"/>
  <c r="T69" i="44"/>
  <c r="U69" i="44"/>
  <c r="V69" i="44"/>
  <c r="W69" i="44"/>
  <c r="X69" i="44"/>
  <c r="Y69" i="44"/>
  <c r="Z69" i="44"/>
  <c r="AA69" i="44"/>
  <c r="AB69" i="44"/>
  <c r="AC69" i="44"/>
  <c r="AD69" i="44"/>
  <c r="AE69" i="44"/>
  <c r="AF69" i="44"/>
  <c r="AG69" i="44"/>
  <c r="AH69" i="44"/>
  <c r="AI69" i="44"/>
  <c r="T70" i="44"/>
  <c r="U70" i="44"/>
  <c r="V70" i="44"/>
  <c r="W70" i="44"/>
  <c r="X70" i="44"/>
  <c r="Y70" i="44"/>
  <c r="Z70" i="44"/>
  <c r="AA70" i="44"/>
  <c r="AB70" i="44"/>
  <c r="AC70" i="44"/>
  <c r="AD70" i="44"/>
  <c r="AE70" i="44"/>
  <c r="AF70" i="44"/>
  <c r="AG70" i="44"/>
  <c r="AH70" i="44"/>
  <c r="AI70" i="44"/>
  <c r="T71" i="44"/>
  <c r="U71" i="44"/>
  <c r="V71" i="44"/>
  <c r="W71" i="44"/>
  <c r="X71" i="44"/>
  <c r="Y71" i="44"/>
  <c r="Z71" i="44"/>
  <c r="AA71" i="44"/>
  <c r="AB71" i="44"/>
  <c r="AC71" i="44"/>
  <c r="AD71" i="44"/>
  <c r="AE71" i="44"/>
  <c r="AF71" i="44"/>
  <c r="AG71" i="44"/>
  <c r="AH71" i="44"/>
  <c r="AI71" i="44"/>
  <c r="T72" i="44"/>
  <c r="U72" i="44"/>
  <c r="V72" i="44"/>
  <c r="W72" i="44"/>
  <c r="X72" i="44"/>
  <c r="Y72" i="44"/>
  <c r="Z72" i="44"/>
  <c r="AA72" i="44"/>
  <c r="AB72" i="44"/>
  <c r="AC72" i="44"/>
  <c r="AD72" i="44"/>
  <c r="AE72" i="44"/>
  <c r="AF72" i="44"/>
  <c r="AG72" i="44"/>
  <c r="AH72" i="44"/>
  <c r="AI72" i="44"/>
  <c r="T73" i="44"/>
  <c r="U73" i="44"/>
  <c r="V73" i="44"/>
  <c r="W73" i="44"/>
  <c r="X73" i="44"/>
  <c r="Y73" i="44"/>
  <c r="Z73" i="44"/>
  <c r="AA73" i="44"/>
  <c r="AB73" i="44"/>
  <c r="AC73" i="44"/>
  <c r="AD73" i="44"/>
  <c r="AE73" i="44"/>
  <c r="AF73" i="44"/>
  <c r="AG73" i="44"/>
  <c r="AH73" i="44"/>
  <c r="AI73" i="44"/>
  <c r="T74" i="44"/>
  <c r="U74" i="44"/>
  <c r="V74" i="44"/>
  <c r="W74" i="44"/>
  <c r="X74" i="44"/>
  <c r="Y74" i="44"/>
  <c r="Z74" i="44"/>
  <c r="AA74" i="44"/>
  <c r="AB74" i="44"/>
  <c r="AC74" i="44"/>
  <c r="AD74" i="44"/>
  <c r="AE74" i="44"/>
  <c r="AF74" i="44"/>
  <c r="AG74" i="44"/>
  <c r="AH74" i="44"/>
  <c r="AI74" i="44"/>
  <c r="T75" i="44"/>
  <c r="U75" i="44"/>
  <c r="V75" i="44"/>
  <c r="W75" i="44"/>
  <c r="X75" i="44"/>
  <c r="Y75" i="44"/>
  <c r="Z75" i="44"/>
  <c r="AA75" i="44"/>
  <c r="AB75" i="44"/>
  <c r="AC75" i="44"/>
  <c r="AD75" i="44"/>
  <c r="AE75" i="44"/>
  <c r="AF75" i="44"/>
  <c r="AG75" i="44"/>
  <c r="AH75" i="44"/>
  <c r="AI75" i="44"/>
  <c r="B60" i="44" a="1"/>
  <c r="Q75" i="44"/>
  <c r="P75" i="44"/>
  <c r="O75" i="44"/>
  <c r="N75" i="44"/>
  <c r="M75" i="44"/>
  <c r="L75" i="44"/>
  <c r="K75" i="44"/>
  <c r="J75" i="44"/>
  <c r="I75" i="44"/>
  <c r="H75" i="44"/>
  <c r="G75" i="44"/>
  <c r="F75" i="44"/>
  <c r="E75" i="44"/>
  <c r="D75" i="44"/>
  <c r="C75" i="44"/>
  <c r="B75" i="44"/>
  <c r="Q74" i="44"/>
  <c r="P74" i="44"/>
  <c r="O74" i="44"/>
  <c r="N74" i="44"/>
  <c r="M74" i="44"/>
  <c r="L74" i="44"/>
  <c r="K74" i="44"/>
  <c r="J74" i="44"/>
  <c r="I74" i="44"/>
  <c r="H74" i="44"/>
  <c r="G74" i="44"/>
  <c r="F74" i="44"/>
  <c r="E74" i="44"/>
  <c r="D74" i="44"/>
  <c r="C74" i="44"/>
  <c r="B74" i="44"/>
  <c r="Q73" i="44"/>
  <c r="P73" i="44"/>
  <c r="O73" i="44"/>
  <c r="N73" i="44"/>
  <c r="M73" i="44"/>
  <c r="L73" i="44"/>
  <c r="K73" i="44"/>
  <c r="J73" i="44"/>
  <c r="I73" i="44"/>
  <c r="H73" i="44"/>
  <c r="G73" i="44"/>
  <c r="F73" i="44"/>
  <c r="E73" i="44"/>
  <c r="D73" i="44"/>
  <c r="C73" i="44"/>
  <c r="B73" i="44"/>
  <c r="Q72" i="44"/>
  <c r="P72" i="44"/>
  <c r="O72" i="44"/>
  <c r="N72" i="44"/>
  <c r="M72" i="44"/>
  <c r="L72" i="44"/>
  <c r="K72" i="44"/>
  <c r="J72" i="44"/>
  <c r="I72" i="44"/>
  <c r="H72" i="44"/>
  <c r="G72" i="44"/>
  <c r="F72" i="44"/>
  <c r="E72" i="44"/>
  <c r="D72" i="44"/>
  <c r="C72" i="44"/>
  <c r="B72" i="44"/>
  <c r="Q71" i="44"/>
  <c r="P71" i="44"/>
  <c r="O71" i="44"/>
  <c r="N71" i="44"/>
  <c r="M71" i="44"/>
  <c r="L71" i="44"/>
  <c r="K71" i="44"/>
  <c r="J71" i="44"/>
  <c r="I71" i="44"/>
  <c r="H71" i="44"/>
  <c r="G71" i="44"/>
  <c r="F71" i="44"/>
  <c r="E71" i="44"/>
  <c r="D71" i="44"/>
  <c r="C71" i="44"/>
  <c r="B71" i="44"/>
  <c r="Q70" i="44"/>
  <c r="P70" i="44"/>
  <c r="O70" i="44"/>
  <c r="N70" i="44"/>
  <c r="M70" i="44"/>
  <c r="L70" i="44"/>
  <c r="K70" i="44"/>
  <c r="J70" i="44"/>
  <c r="I70" i="44"/>
  <c r="H70" i="44"/>
  <c r="G70" i="44"/>
  <c r="F70" i="44"/>
  <c r="E70" i="44"/>
  <c r="D70" i="44"/>
  <c r="C70" i="44"/>
  <c r="B70" i="44"/>
  <c r="Q69" i="44"/>
  <c r="P69" i="44"/>
  <c r="O69" i="44"/>
  <c r="N69" i="44"/>
  <c r="M69" i="44"/>
  <c r="L69" i="44"/>
  <c r="K69" i="44"/>
  <c r="J69" i="44"/>
  <c r="I69" i="44"/>
  <c r="H69" i="44"/>
  <c r="G69" i="44"/>
  <c r="F69" i="44"/>
  <c r="E69" i="44"/>
  <c r="D69" i="44"/>
  <c r="C69" i="44"/>
  <c r="B69" i="44"/>
  <c r="Q68" i="44"/>
  <c r="P68" i="44"/>
  <c r="O68" i="44"/>
  <c r="N68" i="44"/>
  <c r="M68" i="44"/>
  <c r="L68" i="44"/>
  <c r="K68" i="44"/>
  <c r="J68" i="44"/>
  <c r="I68" i="44"/>
  <c r="H68" i="44"/>
  <c r="G68" i="44"/>
  <c r="F68" i="44"/>
  <c r="E68" i="44"/>
  <c r="D68" i="44"/>
  <c r="C68" i="44"/>
  <c r="B68" i="44"/>
  <c r="Q67" i="44"/>
  <c r="P67" i="44"/>
  <c r="O67" i="44"/>
  <c r="N67" i="44"/>
  <c r="M67" i="44"/>
  <c r="L67" i="44"/>
  <c r="K67" i="44"/>
  <c r="J67" i="44"/>
  <c r="I67" i="44"/>
  <c r="H67" i="44"/>
  <c r="G67" i="44"/>
  <c r="F67" i="44"/>
  <c r="E67" i="44"/>
  <c r="D67" i="44"/>
  <c r="C67" i="44"/>
  <c r="B67" i="44"/>
  <c r="Q66" i="44"/>
  <c r="P66" i="44"/>
  <c r="O66" i="44"/>
  <c r="N66" i="44"/>
  <c r="M66" i="44"/>
  <c r="L66" i="44"/>
  <c r="K66" i="44"/>
  <c r="J66" i="44"/>
  <c r="I66" i="44"/>
  <c r="H66" i="44"/>
  <c r="G66" i="44"/>
  <c r="F66" i="44"/>
  <c r="E66" i="44"/>
  <c r="D66" i="44"/>
  <c r="C66" i="44"/>
  <c r="B66" i="44"/>
  <c r="Q65" i="44"/>
  <c r="P65" i="44"/>
  <c r="O65" i="44"/>
  <c r="N65" i="44"/>
  <c r="M65" i="44"/>
  <c r="L65" i="44"/>
  <c r="K65" i="44"/>
  <c r="J65" i="44"/>
  <c r="I65" i="44"/>
  <c r="H65" i="44"/>
  <c r="G65" i="44"/>
  <c r="F65" i="44"/>
  <c r="E65" i="44"/>
  <c r="D65" i="44"/>
  <c r="C65" i="44"/>
  <c r="B65" i="44"/>
  <c r="Q64" i="44"/>
  <c r="P64" i="44"/>
  <c r="O64" i="44"/>
  <c r="N64" i="44"/>
  <c r="M64" i="44"/>
  <c r="L64" i="44"/>
  <c r="K64" i="44"/>
  <c r="J64" i="44"/>
  <c r="I64" i="44"/>
  <c r="H64" i="44"/>
  <c r="G64" i="44"/>
  <c r="F64" i="44"/>
  <c r="E64" i="44"/>
  <c r="D64" i="44"/>
  <c r="C64" i="44"/>
  <c r="B64" i="44"/>
  <c r="Q63" i="44"/>
  <c r="P63" i="44"/>
  <c r="O63" i="44"/>
  <c r="N63" i="44"/>
  <c r="M63" i="44"/>
  <c r="L63" i="44"/>
  <c r="K63" i="44"/>
  <c r="J63" i="44"/>
  <c r="I63" i="44"/>
  <c r="H63" i="44"/>
  <c r="G63" i="44"/>
  <c r="F63" i="44"/>
  <c r="E63" i="44"/>
  <c r="D63" i="44"/>
  <c r="C63" i="44"/>
  <c r="B63" i="44"/>
  <c r="Q62" i="44"/>
  <c r="P62" i="44"/>
  <c r="O62" i="44"/>
  <c r="N62" i="44"/>
  <c r="M62" i="44"/>
  <c r="L62" i="44"/>
  <c r="K62" i="44"/>
  <c r="J62" i="44"/>
  <c r="I62" i="44"/>
  <c r="H62" i="44"/>
  <c r="G62" i="44"/>
  <c r="F62" i="44"/>
  <c r="E62" i="44"/>
  <c r="D62" i="44"/>
  <c r="C62" i="44"/>
  <c r="B62" i="44"/>
  <c r="Q61" i="44"/>
  <c r="P61" i="44"/>
  <c r="O61" i="44"/>
  <c r="N61" i="44"/>
  <c r="M61" i="44"/>
  <c r="L61" i="44"/>
  <c r="K61" i="44"/>
  <c r="J61" i="44"/>
  <c r="I61" i="44"/>
  <c r="H61" i="44"/>
  <c r="G61" i="44"/>
  <c r="F61" i="44"/>
  <c r="E61" i="44"/>
  <c r="D61" i="44"/>
  <c r="C61" i="44"/>
  <c r="B61" i="44"/>
  <c r="Q60" i="44"/>
  <c r="P60" i="44"/>
  <c r="O60" i="44"/>
  <c r="N60" i="44"/>
  <c r="M60" i="44"/>
  <c r="L60" i="44"/>
  <c r="K60" i="44"/>
  <c r="J60" i="44"/>
  <c r="I60" i="44"/>
  <c r="H60" i="44"/>
  <c r="G60" i="44"/>
  <c r="F60" i="44"/>
  <c r="E60" i="44"/>
  <c r="D60" i="44"/>
  <c r="C60" i="44"/>
  <c r="B60" i="44"/>
  <c r="AM60" i="44" a="1"/>
  <c r="BB75" i="44"/>
  <c r="BA75" i="44"/>
  <c r="AZ75" i="44"/>
  <c r="AY75" i="44"/>
  <c r="AX75" i="44"/>
  <c r="AW75" i="44"/>
  <c r="AV75" i="44"/>
  <c r="AU75" i="44"/>
  <c r="AT75" i="44"/>
  <c r="AS75" i="44"/>
  <c r="AR75" i="44"/>
  <c r="AQ75" i="44"/>
  <c r="AP75" i="44"/>
  <c r="AO75" i="44"/>
  <c r="AN75" i="44"/>
  <c r="AM75" i="44"/>
  <c r="BB74" i="44"/>
  <c r="BA74" i="44"/>
  <c r="AZ74" i="44"/>
  <c r="AY74" i="44"/>
  <c r="AX74" i="44"/>
  <c r="AW74" i="44"/>
  <c r="AV74" i="44"/>
  <c r="AU74" i="44"/>
  <c r="AT74" i="44"/>
  <c r="AS74" i="44"/>
  <c r="AR74" i="44"/>
  <c r="AQ74" i="44"/>
  <c r="AP74" i="44"/>
  <c r="AO74" i="44"/>
  <c r="AN74" i="44"/>
  <c r="AM74" i="44"/>
  <c r="BB73" i="44"/>
  <c r="BA73" i="44"/>
  <c r="AZ73" i="44"/>
  <c r="AY73" i="44"/>
  <c r="AX73" i="44"/>
  <c r="AW73" i="44"/>
  <c r="AV73" i="44"/>
  <c r="AU73" i="44"/>
  <c r="AT73" i="44"/>
  <c r="AS73" i="44"/>
  <c r="AR73" i="44"/>
  <c r="AQ73" i="44"/>
  <c r="AP73" i="44"/>
  <c r="AO73" i="44"/>
  <c r="AN73" i="44"/>
  <c r="AM73" i="44"/>
  <c r="BB72" i="44"/>
  <c r="BA72" i="44"/>
  <c r="AZ72" i="44"/>
  <c r="AY72" i="44"/>
  <c r="AX72" i="44"/>
  <c r="AW72" i="44"/>
  <c r="AV72" i="44"/>
  <c r="AU72" i="44"/>
  <c r="AT72" i="44"/>
  <c r="AS72" i="44"/>
  <c r="AR72" i="44"/>
  <c r="AQ72" i="44"/>
  <c r="AP72" i="44"/>
  <c r="AO72" i="44"/>
  <c r="AN72" i="44"/>
  <c r="AM72" i="44"/>
  <c r="BB71" i="44"/>
  <c r="BA71" i="44"/>
  <c r="AZ71" i="44"/>
  <c r="AY71" i="44"/>
  <c r="AX71" i="44"/>
  <c r="AW71" i="44"/>
  <c r="AV71" i="44"/>
  <c r="AU71" i="44"/>
  <c r="AT71" i="44"/>
  <c r="AS71" i="44"/>
  <c r="AR71" i="44"/>
  <c r="AQ71" i="44"/>
  <c r="AP71" i="44"/>
  <c r="AO71" i="44"/>
  <c r="AN71" i="44"/>
  <c r="AM71" i="44"/>
  <c r="BB70" i="44"/>
  <c r="BA70" i="44"/>
  <c r="AZ70" i="44"/>
  <c r="AY70" i="44"/>
  <c r="AX70" i="44"/>
  <c r="AW70" i="44"/>
  <c r="AV70" i="44"/>
  <c r="AU70" i="44"/>
  <c r="AT70" i="44"/>
  <c r="AS70" i="44"/>
  <c r="AR70" i="44"/>
  <c r="AQ70" i="44"/>
  <c r="AP70" i="44"/>
  <c r="AO70" i="44"/>
  <c r="AN70" i="44"/>
  <c r="AM70" i="44"/>
  <c r="BB69" i="44"/>
  <c r="BA69" i="44"/>
  <c r="AZ69" i="44"/>
  <c r="AY69" i="44"/>
  <c r="AX69" i="44"/>
  <c r="AW69" i="44"/>
  <c r="AV69" i="44"/>
  <c r="AU69" i="44"/>
  <c r="AT69" i="44"/>
  <c r="AS69" i="44"/>
  <c r="AR69" i="44"/>
  <c r="AQ69" i="44"/>
  <c r="AP69" i="44"/>
  <c r="AO69" i="44"/>
  <c r="AN69" i="44"/>
  <c r="AM69" i="44"/>
  <c r="BB68" i="44"/>
  <c r="BA68" i="44"/>
  <c r="AZ68" i="44"/>
  <c r="AY68" i="44"/>
  <c r="AX68" i="44"/>
  <c r="AW68" i="44"/>
  <c r="AV68" i="44"/>
  <c r="AU68" i="44"/>
  <c r="AT68" i="44"/>
  <c r="AS68" i="44"/>
  <c r="AR68" i="44"/>
  <c r="AQ68" i="44"/>
  <c r="AP68" i="44"/>
  <c r="AO68" i="44"/>
  <c r="AN68" i="44"/>
  <c r="AM68" i="44"/>
  <c r="BB67" i="44"/>
  <c r="BA67" i="44"/>
  <c r="AZ67" i="44"/>
  <c r="AY67" i="44"/>
  <c r="AX67" i="44"/>
  <c r="AW67" i="44"/>
  <c r="AV67" i="44"/>
  <c r="AU67" i="44"/>
  <c r="AT67" i="44"/>
  <c r="AS67" i="44"/>
  <c r="AR67" i="44"/>
  <c r="AQ67" i="44"/>
  <c r="AP67" i="44"/>
  <c r="AO67" i="44"/>
  <c r="AN67" i="44"/>
  <c r="AM67" i="44"/>
  <c r="BB66" i="44"/>
  <c r="BA66" i="44"/>
  <c r="AZ66" i="44"/>
  <c r="AY66" i="44"/>
  <c r="AX66" i="44"/>
  <c r="AW66" i="44"/>
  <c r="AV66" i="44"/>
  <c r="AU66" i="44"/>
  <c r="AT66" i="44"/>
  <c r="AS66" i="44"/>
  <c r="AR66" i="44"/>
  <c r="AQ66" i="44"/>
  <c r="AP66" i="44"/>
  <c r="AO66" i="44"/>
  <c r="AN66" i="44"/>
  <c r="AM66" i="44"/>
  <c r="BB65" i="44"/>
  <c r="BA65" i="44"/>
  <c r="AZ65" i="44"/>
  <c r="AY65" i="44"/>
  <c r="AX65" i="44"/>
  <c r="AW65" i="44"/>
  <c r="AV65" i="44"/>
  <c r="AU65" i="44"/>
  <c r="AT65" i="44"/>
  <c r="AS65" i="44"/>
  <c r="AR65" i="44"/>
  <c r="AQ65" i="44"/>
  <c r="AP65" i="44"/>
  <c r="AO65" i="44"/>
  <c r="AN65" i="44"/>
  <c r="AM65" i="44"/>
  <c r="BB64" i="44"/>
  <c r="BA64" i="44"/>
  <c r="AZ64" i="44"/>
  <c r="AY64" i="44"/>
  <c r="AX64" i="44"/>
  <c r="AW64" i="44"/>
  <c r="AV64" i="44"/>
  <c r="AU64" i="44"/>
  <c r="AT64" i="44"/>
  <c r="AS64" i="44"/>
  <c r="AR64" i="44"/>
  <c r="AQ64" i="44"/>
  <c r="AP64" i="44"/>
  <c r="AO64" i="44"/>
  <c r="AN64" i="44"/>
  <c r="AM64" i="44"/>
  <c r="BB63" i="44"/>
  <c r="BA63" i="44"/>
  <c r="AZ63" i="44"/>
  <c r="AY63" i="44"/>
  <c r="AX63" i="44"/>
  <c r="AW63" i="44"/>
  <c r="AV63" i="44"/>
  <c r="AU63" i="44"/>
  <c r="AT63" i="44"/>
  <c r="AS63" i="44"/>
  <c r="AR63" i="44"/>
  <c r="AQ63" i="44"/>
  <c r="AP63" i="44"/>
  <c r="AO63" i="44"/>
  <c r="AN63" i="44"/>
  <c r="AM63" i="44"/>
  <c r="BB62" i="44"/>
  <c r="BA62" i="44"/>
  <c r="AZ62" i="44"/>
  <c r="AY62" i="44"/>
  <c r="AX62" i="44"/>
  <c r="AW62" i="44"/>
  <c r="AV62" i="44"/>
  <c r="AU62" i="44"/>
  <c r="AT62" i="44"/>
  <c r="AS62" i="44"/>
  <c r="AR62" i="44"/>
  <c r="AQ62" i="44"/>
  <c r="AP62" i="44"/>
  <c r="AO62" i="44"/>
  <c r="AN62" i="44"/>
  <c r="AM62" i="44"/>
  <c r="BB61" i="44"/>
  <c r="BA61" i="44"/>
  <c r="AZ61" i="44"/>
  <c r="AY61" i="44"/>
  <c r="AX61" i="44"/>
  <c r="AW61" i="44"/>
  <c r="AV61" i="44"/>
  <c r="AU61" i="44"/>
  <c r="AT61" i="44"/>
  <c r="AS61" i="44"/>
  <c r="AR61" i="44"/>
  <c r="AQ61" i="44"/>
  <c r="AP61" i="44"/>
  <c r="AO61" i="44"/>
  <c r="AN61" i="44"/>
  <c r="AM61" i="44"/>
  <c r="BB60" i="44"/>
  <c r="BA60" i="44"/>
  <c r="AZ60" i="44"/>
  <c r="AY60" i="44"/>
  <c r="AX60" i="44"/>
  <c r="AW60" i="44"/>
  <c r="AV60" i="44"/>
  <c r="AU60" i="44"/>
  <c r="AT60" i="44"/>
  <c r="AS60" i="44"/>
  <c r="AR60" i="44"/>
  <c r="AQ60" i="44"/>
  <c r="AP60" i="44"/>
  <c r="AO60" i="44"/>
  <c r="AN60" i="44"/>
  <c r="AM60" i="44"/>
  <c r="E83" i="17" a="1"/>
  <c r="E83" i="17"/>
  <c r="D83" i="17" a="1"/>
  <c r="D83" i="17"/>
  <c r="C83" i="17" a="1"/>
  <c r="C83" i="17"/>
  <c r="B83" i="17" a="1"/>
  <c r="B83" i="17"/>
  <c r="B82" i="17" a="1"/>
  <c r="B82" i="17"/>
  <c r="B84" i="17"/>
  <c r="E82" i="17" a="1"/>
  <c r="E82" i="17"/>
  <c r="E84" i="17"/>
  <c r="D82" i="17" a="1"/>
  <c r="D82" i="17"/>
  <c r="D84" i="17"/>
  <c r="C82" i="17" a="1"/>
  <c r="C82" i="17"/>
  <c r="C84" i="17"/>
  <c r="B76" i="43" a="1"/>
  <c r="B76" i="43"/>
  <c r="B74" i="27" a="1"/>
  <c r="B74" i="27"/>
  <c r="B84" i="24" a="1"/>
  <c r="B84" i="24"/>
  <c r="B85" i="24" a="1"/>
  <c r="B85" i="24"/>
  <c r="B86" i="24"/>
  <c r="B76" i="23" a="1"/>
  <c r="B76" i="23"/>
  <c r="E90" i="21" a="1"/>
  <c r="E90" i="21"/>
  <c r="E91" i="21"/>
  <c r="D89" i="21" a="1"/>
  <c r="D89" i="21"/>
  <c r="D90" i="21" a="1"/>
  <c r="D90" i="21"/>
  <c r="D91" i="21"/>
  <c r="B89" i="21" a="1"/>
  <c r="B89" i="21"/>
  <c r="B90" i="21" a="1"/>
  <c r="B90" i="21"/>
  <c r="B91" i="21"/>
  <c r="B79" i="18" a="1"/>
  <c r="B79" i="18"/>
  <c r="D79" i="18" a="1"/>
  <c r="D79" i="18"/>
  <c r="E78" i="18" a="1"/>
  <c r="E78" i="18"/>
  <c r="E79" i="18" a="1"/>
  <c r="E79" i="18"/>
  <c r="E80" i="18"/>
  <c r="D78" i="18" a="1"/>
  <c r="D78" i="18"/>
  <c r="D80" i="18"/>
  <c r="C78" i="18" a="1"/>
  <c r="C78" i="18"/>
  <c r="C79" i="18" a="1"/>
  <c r="C79" i="18"/>
  <c r="C80" i="18"/>
  <c r="B78" i="18" a="1"/>
  <c r="B78" i="18"/>
  <c r="B80" i="18"/>
  <c r="D75" i="20" a="1"/>
  <c r="D75" i="20"/>
  <c r="B74" i="20" a="1"/>
  <c r="B74" i="20"/>
  <c r="B75" i="20" a="1"/>
  <c r="B75" i="20"/>
  <c r="B76" i="20" a="1"/>
  <c r="B76" i="20"/>
  <c r="E75" i="20" a="1"/>
  <c r="E75" i="20"/>
  <c r="E74" i="20" a="1"/>
  <c r="E74" i="20"/>
  <c r="E76" i="20" a="1"/>
  <c r="E76" i="20"/>
  <c r="D74" i="20" a="1"/>
  <c r="D74" i="20"/>
  <c r="D76" i="20" a="1"/>
  <c r="D76" i="20"/>
  <c r="C75" i="20" a="1"/>
  <c r="C75" i="20"/>
  <c r="C74" i="20" a="1"/>
  <c r="C74" i="20"/>
  <c r="C76" i="20" a="1"/>
  <c r="C76" i="20"/>
  <c r="C90" i="21" a="1"/>
  <c r="C90" i="21"/>
  <c r="C91" i="21"/>
  <c r="E84" i="24" a="1"/>
  <c r="E84" i="24"/>
  <c r="E85" i="24" a="1"/>
  <c r="E85" i="24"/>
  <c r="E86" i="24"/>
  <c r="D84" i="24" a="1"/>
  <c r="D84" i="24"/>
  <c r="D85" i="24" a="1"/>
  <c r="D85" i="24"/>
  <c r="D86" i="24"/>
  <c r="C84" i="24" a="1"/>
  <c r="C84" i="24"/>
  <c r="C85" i="24" a="1"/>
  <c r="C85" i="24"/>
  <c r="C86" i="24"/>
  <c r="E74" i="27" a="1"/>
  <c r="E74" i="27"/>
  <c r="D74" i="27" a="1"/>
  <c r="D74" i="27"/>
  <c r="C74" i="27" a="1"/>
  <c r="C74" i="27"/>
  <c r="B60" i="28" a="1"/>
  <c r="B60" i="28"/>
  <c r="C60" i="28"/>
  <c r="D60" i="28"/>
  <c r="B61" i="28"/>
  <c r="C61" i="28"/>
  <c r="D61" i="28"/>
  <c r="B62" i="28"/>
  <c r="C62" i="28"/>
  <c r="D62" i="28"/>
  <c r="E74" i="30" a="1"/>
  <c r="E74" i="30"/>
  <c r="B60" i="43" a="1"/>
  <c r="B60" i="43"/>
  <c r="C60" i="43"/>
  <c r="D60" i="43"/>
  <c r="E60" i="43"/>
  <c r="B61" i="43"/>
  <c r="C61" i="43"/>
  <c r="D61" i="43"/>
  <c r="E61" i="43"/>
  <c r="B62" i="43"/>
  <c r="C62" i="43"/>
  <c r="D62" i="43"/>
  <c r="E62" i="43"/>
  <c r="B63" i="43"/>
  <c r="C63" i="43"/>
  <c r="D63" i="43"/>
  <c r="E63" i="43"/>
  <c r="E76" i="43" a="1"/>
  <c r="E76" i="43"/>
  <c r="E77" i="43" a="1"/>
  <c r="E77" i="43"/>
  <c r="E78" i="43"/>
  <c r="B103" i="44" a="1"/>
  <c r="B103" i="44"/>
  <c r="B104" i="44"/>
  <c r="B101" i="44" a="1"/>
  <c r="B101" i="44"/>
  <c r="B102" i="44"/>
  <c r="B105" i="44"/>
  <c r="E103" i="44" a="1"/>
  <c r="E103" i="44"/>
  <c r="E104" i="44"/>
  <c r="E105" i="44"/>
  <c r="D103" i="44" a="1"/>
  <c r="D103" i="44"/>
  <c r="D104" i="44"/>
  <c r="D105" i="44"/>
  <c r="C103" i="44" a="1"/>
  <c r="C103" i="44"/>
  <c r="C104" i="44"/>
  <c r="C105" i="44"/>
  <c r="B60" i="45" a="1"/>
  <c r="B60" i="45"/>
  <c r="C60" i="45"/>
  <c r="D60" i="45"/>
  <c r="E60" i="45"/>
  <c r="F60" i="45"/>
  <c r="G60" i="45"/>
  <c r="H60" i="45"/>
  <c r="I60" i="45"/>
  <c r="J60" i="45"/>
  <c r="K60" i="45"/>
  <c r="L60" i="45"/>
  <c r="M60" i="45"/>
  <c r="N60" i="45"/>
  <c r="O60" i="45"/>
  <c r="P60" i="45"/>
  <c r="Q60" i="45"/>
  <c r="R60" i="45"/>
  <c r="S60" i="45"/>
  <c r="T60" i="45"/>
  <c r="U60" i="45"/>
  <c r="V60" i="45"/>
  <c r="W60" i="45"/>
  <c r="X60" i="45"/>
  <c r="Y60" i="45"/>
  <c r="Z60" i="45"/>
  <c r="AA60" i="45"/>
  <c r="AB60" i="45"/>
  <c r="AC60" i="45"/>
  <c r="AD60" i="45"/>
  <c r="AE60" i="45"/>
  <c r="AF60" i="45"/>
  <c r="AG60" i="45"/>
  <c r="AH60" i="45"/>
  <c r="AI60" i="45"/>
  <c r="AJ60" i="45"/>
  <c r="AK60" i="45"/>
  <c r="AL60" i="45"/>
  <c r="AM60" i="45"/>
  <c r="AN60" i="45"/>
  <c r="AO60" i="45"/>
  <c r="AP60" i="45"/>
  <c r="AQ60" i="45"/>
  <c r="AR60" i="45"/>
  <c r="AS60" i="45"/>
  <c r="AT60" i="45"/>
  <c r="AU60" i="45"/>
  <c r="AV60" i="45"/>
  <c r="AW60" i="45"/>
  <c r="AX60" i="45"/>
  <c r="AY60" i="45"/>
  <c r="B61" i="45"/>
  <c r="C61" i="45"/>
  <c r="D61" i="45"/>
  <c r="E61" i="45"/>
  <c r="F61" i="45"/>
  <c r="G61" i="45"/>
  <c r="H61" i="45"/>
  <c r="I61" i="45"/>
  <c r="J61" i="45"/>
  <c r="K61" i="45"/>
  <c r="L61" i="45"/>
  <c r="M61" i="45"/>
  <c r="N61" i="45"/>
  <c r="O61" i="45"/>
  <c r="P61" i="45"/>
  <c r="Q61" i="45"/>
  <c r="R61" i="45"/>
  <c r="S61" i="45"/>
  <c r="T61" i="45"/>
  <c r="U61" i="45"/>
  <c r="V61" i="45"/>
  <c r="W61" i="45"/>
  <c r="X61" i="45"/>
  <c r="Y61" i="45"/>
  <c r="Z61" i="45"/>
  <c r="AA61" i="45"/>
  <c r="AB61" i="45"/>
  <c r="AC61" i="45"/>
  <c r="AD61" i="45"/>
  <c r="AE61" i="45"/>
  <c r="AF61" i="45"/>
  <c r="AG61" i="45"/>
  <c r="AH61" i="45"/>
  <c r="AI61" i="45"/>
  <c r="AJ61" i="45"/>
  <c r="AK61" i="45"/>
  <c r="AL61" i="45"/>
  <c r="AM61" i="45"/>
  <c r="AN61" i="45"/>
  <c r="AO61" i="45"/>
  <c r="AP61" i="45"/>
  <c r="AQ61" i="45"/>
  <c r="AR61" i="45"/>
  <c r="AS61" i="45"/>
  <c r="AT61" i="45"/>
  <c r="AU61" i="45"/>
  <c r="AV61" i="45"/>
  <c r="AW61" i="45"/>
  <c r="AX61" i="45"/>
  <c r="AY61" i="45"/>
  <c r="B62" i="45"/>
  <c r="C62" i="45"/>
  <c r="D62" i="45"/>
  <c r="E62" i="45"/>
  <c r="F62" i="45"/>
  <c r="G62" i="45"/>
  <c r="H62" i="45"/>
  <c r="I62" i="45"/>
  <c r="J62" i="45"/>
  <c r="K62" i="45"/>
  <c r="L62" i="45"/>
  <c r="M62" i="45"/>
  <c r="N62" i="45"/>
  <c r="O62" i="45"/>
  <c r="P62" i="45"/>
  <c r="Q62" i="45"/>
  <c r="R62" i="45"/>
  <c r="S62" i="45"/>
  <c r="T62" i="45"/>
  <c r="U62" i="45"/>
  <c r="V62" i="45"/>
  <c r="W62" i="45"/>
  <c r="X62" i="45"/>
  <c r="Y62" i="45"/>
  <c r="Z62" i="45"/>
  <c r="AA62" i="45"/>
  <c r="AB62" i="45"/>
  <c r="AC62" i="45"/>
  <c r="AD62" i="45"/>
  <c r="AE62" i="45"/>
  <c r="AF62" i="45"/>
  <c r="AG62" i="45"/>
  <c r="AH62" i="45"/>
  <c r="AI62" i="45"/>
  <c r="AJ62" i="45"/>
  <c r="AK62" i="45"/>
  <c r="AL62" i="45"/>
  <c r="AM62" i="45"/>
  <c r="AN62" i="45"/>
  <c r="AO62" i="45"/>
  <c r="AP62" i="45"/>
  <c r="AQ62" i="45"/>
  <c r="AR62" i="45"/>
  <c r="AS62" i="45"/>
  <c r="AT62" i="45"/>
  <c r="AU62" i="45"/>
  <c r="AV62" i="45"/>
  <c r="AW62" i="45"/>
  <c r="AX62" i="45"/>
  <c r="AY62" i="45"/>
  <c r="B63" i="45"/>
  <c r="C63" i="45"/>
  <c r="D63" i="45"/>
  <c r="E63" i="45"/>
  <c r="F63" i="45"/>
  <c r="G63" i="45"/>
  <c r="H63" i="45"/>
  <c r="I63" i="45"/>
  <c r="J63" i="45"/>
  <c r="K63" i="45"/>
  <c r="L63" i="45"/>
  <c r="M63" i="45"/>
  <c r="N63" i="45"/>
  <c r="O63" i="45"/>
  <c r="P63" i="45"/>
  <c r="Q63" i="45"/>
  <c r="R63" i="45"/>
  <c r="S63" i="45"/>
  <c r="T63" i="45"/>
  <c r="U63" i="45"/>
  <c r="V63" i="45"/>
  <c r="W63" i="45"/>
  <c r="X63" i="45"/>
  <c r="Y63" i="45"/>
  <c r="Z63" i="45"/>
  <c r="AA63" i="45"/>
  <c r="AB63" i="45"/>
  <c r="AC63" i="45"/>
  <c r="AD63" i="45"/>
  <c r="AE63" i="45"/>
  <c r="AF63" i="45"/>
  <c r="AG63" i="45"/>
  <c r="AH63" i="45"/>
  <c r="AI63" i="45"/>
  <c r="AJ63" i="45"/>
  <c r="AK63" i="45"/>
  <c r="AL63" i="45"/>
  <c r="AM63" i="45"/>
  <c r="AN63" i="45"/>
  <c r="AO63" i="45"/>
  <c r="AP63" i="45"/>
  <c r="AQ63" i="45"/>
  <c r="AR63" i="45"/>
  <c r="AS63" i="45"/>
  <c r="AT63" i="45"/>
  <c r="AU63" i="45"/>
  <c r="AV63" i="45"/>
  <c r="AW63" i="45"/>
  <c r="AX63" i="45"/>
  <c r="AY63" i="45"/>
  <c r="B64" i="45"/>
  <c r="C64" i="45"/>
  <c r="D64" i="45"/>
  <c r="E64" i="45"/>
  <c r="F64" i="45"/>
  <c r="G64" i="45"/>
  <c r="H64" i="45"/>
  <c r="I64" i="45"/>
  <c r="J64" i="45"/>
  <c r="K64" i="45"/>
  <c r="L64" i="45"/>
  <c r="M64" i="45"/>
  <c r="N64" i="45"/>
  <c r="O64" i="45"/>
  <c r="P64" i="45"/>
  <c r="Q64" i="45"/>
  <c r="R64" i="45"/>
  <c r="S64" i="45"/>
  <c r="T64" i="45"/>
  <c r="U64" i="45"/>
  <c r="V64" i="45"/>
  <c r="W64" i="45"/>
  <c r="X64" i="45"/>
  <c r="Y64" i="45"/>
  <c r="Z64" i="45"/>
  <c r="AA64" i="45"/>
  <c r="AB64" i="45"/>
  <c r="AC64" i="45"/>
  <c r="AD64" i="45"/>
  <c r="AE64" i="45"/>
  <c r="AF64" i="45"/>
  <c r="AG64" i="45"/>
  <c r="AH64" i="45"/>
  <c r="AI64" i="45"/>
  <c r="AJ64" i="45"/>
  <c r="AK64" i="45"/>
  <c r="AL64" i="45"/>
  <c r="AM64" i="45"/>
  <c r="AN64" i="45"/>
  <c r="AO64" i="45"/>
  <c r="AP64" i="45"/>
  <c r="AQ64" i="45"/>
  <c r="AR64" i="45"/>
  <c r="AS64" i="45"/>
  <c r="AT64" i="45"/>
  <c r="AU64" i="45"/>
  <c r="AV64" i="45"/>
  <c r="AW64" i="45"/>
  <c r="AX64" i="45"/>
  <c r="AY64" i="45"/>
  <c r="B65" i="45"/>
  <c r="C65" i="45"/>
  <c r="D65" i="45"/>
  <c r="E65" i="45"/>
  <c r="F65" i="45"/>
  <c r="G65" i="45"/>
  <c r="H65" i="45"/>
  <c r="I65" i="45"/>
  <c r="J65" i="45"/>
  <c r="K65" i="45"/>
  <c r="L65" i="45"/>
  <c r="M65" i="45"/>
  <c r="N65" i="45"/>
  <c r="O65" i="45"/>
  <c r="P65" i="45"/>
  <c r="Q65" i="45"/>
  <c r="R65" i="45"/>
  <c r="S65" i="45"/>
  <c r="T65" i="45"/>
  <c r="U65" i="45"/>
  <c r="V65" i="45"/>
  <c r="W65" i="45"/>
  <c r="X65" i="45"/>
  <c r="Y65" i="45"/>
  <c r="Z65" i="45"/>
  <c r="AA65" i="45"/>
  <c r="AB65" i="45"/>
  <c r="AC65" i="45"/>
  <c r="AD65" i="45"/>
  <c r="AE65" i="45"/>
  <c r="AF65" i="45"/>
  <c r="AG65" i="45"/>
  <c r="AH65" i="45"/>
  <c r="AI65" i="45"/>
  <c r="AJ65" i="45"/>
  <c r="AK65" i="45"/>
  <c r="AL65" i="45"/>
  <c r="AM65" i="45"/>
  <c r="AN65" i="45"/>
  <c r="AO65" i="45"/>
  <c r="AP65" i="45"/>
  <c r="AQ65" i="45"/>
  <c r="AR65" i="45"/>
  <c r="AS65" i="45"/>
  <c r="AT65" i="45"/>
  <c r="AU65" i="45"/>
  <c r="AV65" i="45"/>
  <c r="AW65" i="45"/>
  <c r="AX65" i="45"/>
  <c r="AY65" i="45"/>
  <c r="B66" i="45"/>
  <c r="C66" i="45"/>
  <c r="D66" i="45"/>
  <c r="E66" i="45"/>
  <c r="F66" i="45"/>
  <c r="G66" i="45"/>
  <c r="H66" i="45"/>
  <c r="I66" i="45"/>
  <c r="J66" i="45"/>
  <c r="K66" i="45"/>
  <c r="L66" i="45"/>
  <c r="M66" i="45"/>
  <c r="N66" i="45"/>
  <c r="O66" i="45"/>
  <c r="P66" i="45"/>
  <c r="Q66" i="45"/>
  <c r="R66" i="45"/>
  <c r="S66" i="45"/>
  <c r="T66" i="45"/>
  <c r="U66" i="45"/>
  <c r="V66" i="45"/>
  <c r="W66" i="45"/>
  <c r="X66" i="45"/>
  <c r="Y66" i="45"/>
  <c r="Z66" i="45"/>
  <c r="AA66" i="45"/>
  <c r="AB66" i="45"/>
  <c r="AC66" i="45"/>
  <c r="AD66" i="45"/>
  <c r="AE66" i="45"/>
  <c r="AF66" i="45"/>
  <c r="AG66" i="45"/>
  <c r="AH66" i="45"/>
  <c r="AI66" i="45"/>
  <c r="AJ66" i="45"/>
  <c r="AK66" i="45"/>
  <c r="AL66" i="45"/>
  <c r="AM66" i="45"/>
  <c r="AN66" i="45"/>
  <c r="AO66" i="45"/>
  <c r="AP66" i="45"/>
  <c r="AQ66" i="45"/>
  <c r="AR66" i="45"/>
  <c r="AS66" i="45"/>
  <c r="AT66" i="45"/>
  <c r="AU66" i="45"/>
  <c r="AV66" i="45"/>
  <c r="AW66" i="45"/>
  <c r="AX66" i="45"/>
  <c r="AY66" i="45"/>
  <c r="B67" i="45"/>
  <c r="C67" i="45"/>
  <c r="D67" i="45"/>
  <c r="E67" i="45"/>
  <c r="F67" i="45"/>
  <c r="G67" i="45"/>
  <c r="H67" i="45"/>
  <c r="I67" i="45"/>
  <c r="J67" i="45"/>
  <c r="K67" i="45"/>
  <c r="L67" i="45"/>
  <c r="M67" i="45"/>
  <c r="N67" i="45"/>
  <c r="O67" i="45"/>
  <c r="P67" i="45"/>
  <c r="Q67" i="45"/>
  <c r="R67" i="45"/>
  <c r="S67" i="45"/>
  <c r="T67" i="45"/>
  <c r="U67" i="45"/>
  <c r="V67" i="45"/>
  <c r="W67" i="45"/>
  <c r="X67" i="45"/>
  <c r="Y67" i="45"/>
  <c r="Z67" i="45"/>
  <c r="AA67" i="45"/>
  <c r="AB67" i="45"/>
  <c r="AC67" i="45"/>
  <c r="AD67" i="45"/>
  <c r="AE67" i="45"/>
  <c r="AF67" i="45"/>
  <c r="AG67" i="45"/>
  <c r="AH67" i="45"/>
  <c r="AI67" i="45"/>
  <c r="AJ67" i="45"/>
  <c r="AK67" i="45"/>
  <c r="AL67" i="45"/>
  <c r="AM67" i="45"/>
  <c r="AN67" i="45"/>
  <c r="AO67" i="45"/>
  <c r="AP67" i="45"/>
  <c r="AQ67" i="45"/>
  <c r="AR67" i="45"/>
  <c r="AS67" i="45"/>
  <c r="AT67" i="45"/>
  <c r="AU67" i="45"/>
  <c r="AV67" i="45"/>
  <c r="AW67" i="45"/>
  <c r="AX67" i="45"/>
  <c r="AY67" i="45"/>
  <c r="B68" i="45"/>
  <c r="C68" i="45"/>
  <c r="D68" i="45"/>
  <c r="E68" i="45"/>
  <c r="F68" i="45"/>
  <c r="G68" i="45"/>
  <c r="H68" i="45"/>
  <c r="I68" i="45"/>
  <c r="J68" i="45"/>
  <c r="K68" i="45"/>
  <c r="L68" i="45"/>
  <c r="M68" i="45"/>
  <c r="N68" i="45"/>
  <c r="O68" i="45"/>
  <c r="P68" i="45"/>
  <c r="Q68" i="45"/>
  <c r="R68" i="45"/>
  <c r="S68" i="45"/>
  <c r="T68" i="45"/>
  <c r="U68" i="45"/>
  <c r="V68" i="45"/>
  <c r="W68" i="45"/>
  <c r="X68" i="45"/>
  <c r="Y68" i="45"/>
  <c r="Z68" i="45"/>
  <c r="AA68" i="45"/>
  <c r="AB68" i="45"/>
  <c r="AC68" i="45"/>
  <c r="AD68" i="45"/>
  <c r="AE68" i="45"/>
  <c r="AF68" i="45"/>
  <c r="AG68" i="45"/>
  <c r="AH68" i="45"/>
  <c r="AI68" i="45"/>
  <c r="AJ68" i="45"/>
  <c r="AK68" i="45"/>
  <c r="AL68" i="45"/>
  <c r="AM68" i="45"/>
  <c r="AN68" i="45"/>
  <c r="AO68" i="45"/>
  <c r="AP68" i="45"/>
  <c r="AQ68" i="45"/>
  <c r="AR68" i="45"/>
  <c r="AS68" i="45"/>
  <c r="AT68" i="45"/>
  <c r="AU68" i="45"/>
  <c r="AV68" i="45"/>
  <c r="AW68" i="45"/>
  <c r="AX68" i="45"/>
  <c r="AY68" i="45"/>
  <c r="B69" i="45"/>
  <c r="C69" i="45"/>
  <c r="D69" i="45"/>
  <c r="E69" i="45"/>
  <c r="F69" i="45"/>
  <c r="G69" i="45"/>
  <c r="H69" i="45"/>
  <c r="I69" i="45"/>
  <c r="J69" i="45"/>
  <c r="K69" i="45"/>
  <c r="L69" i="45"/>
  <c r="M69" i="45"/>
  <c r="N69" i="45"/>
  <c r="O69" i="45"/>
  <c r="P69" i="45"/>
  <c r="Q69" i="45"/>
  <c r="R69" i="45"/>
  <c r="S69" i="45"/>
  <c r="T69" i="45"/>
  <c r="U69" i="45"/>
  <c r="V69" i="45"/>
  <c r="W69" i="45"/>
  <c r="X69" i="45"/>
  <c r="Y69" i="45"/>
  <c r="Z69" i="45"/>
  <c r="AA69" i="45"/>
  <c r="AB69" i="45"/>
  <c r="AC69" i="45"/>
  <c r="AD69" i="45"/>
  <c r="AE69" i="45"/>
  <c r="AF69" i="45"/>
  <c r="AG69" i="45"/>
  <c r="AH69" i="45"/>
  <c r="AI69" i="45"/>
  <c r="AJ69" i="45"/>
  <c r="AK69" i="45"/>
  <c r="AL69" i="45"/>
  <c r="AM69" i="45"/>
  <c r="AN69" i="45"/>
  <c r="AO69" i="45"/>
  <c r="AP69" i="45"/>
  <c r="AQ69" i="45"/>
  <c r="AR69" i="45"/>
  <c r="AS69" i="45"/>
  <c r="AT69" i="45"/>
  <c r="AU69" i="45"/>
  <c r="AV69" i="45"/>
  <c r="AW69" i="45"/>
  <c r="AX69" i="45"/>
  <c r="AY69" i="45"/>
  <c r="B70" i="45"/>
  <c r="C70" i="45"/>
  <c r="D70" i="45"/>
  <c r="E70" i="45"/>
  <c r="F70" i="45"/>
  <c r="G70" i="45"/>
  <c r="H70" i="45"/>
  <c r="I70" i="45"/>
  <c r="J70" i="45"/>
  <c r="K70" i="45"/>
  <c r="L70" i="45"/>
  <c r="M70" i="45"/>
  <c r="N70" i="45"/>
  <c r="O70" i="45"/>
  <c r="P70" i="45"/>
  <c r="Q70" i="45"/>
  <c r="R70" i="45"/>
  <c r="S70" i="45"/>
  <c r="T70" i="45"/>
  <c r="U70" i="45"/>
  <c r="V70" i="45"/>
  <c r="W70" i="45"/>
  <c r="X70" i="45"/>
  <c r="Y70" i="45"/>
  <c r="Z70" i="45"/>
  <c r="AA70" i="45"/>
  <c r="AB70" i="45"/>
  <c r="AC70" i="45"/>
  <c r="AD70" i="45"/>
  <c r="AE70" i="45"/>
  <c r="AF70" i="45"/>
  <c r="AG70" i="45"/>
  <c r="AH70" i="45"/>
  <c r="AI70" i="45"/>
  <c r="AJ70" i="45"/>
  <c r="AK70" i="45"/>
  <c r="AL70" i="45"/>
  <c r="AM70" i="45"/>
  <c r="AN70" i="45"/>
  <c r="AO70" i="45"/>
  <c r="AP70" i="45"/>
  <c r="AQ70" i="45"/>
  <c r="AR70" i="45"/>
  <c r="AS70" i="45"/>
  <c r="AT70" i="45"/>
  <c r="AU70" i="45"/>
  <c r="AV70" i="45"/>
  <c r="AW70" i="45"/>
  <c r="AX70" i="45"/>
  <c r="AY70" i="45"/>
  <c r="B71" i="45"/>
  <c r="C71" i="45"/>
  <c r="D71" i="45"/>
  <c r="E71" i="45"/>
  <c r="F71" i="45"/>
  <c r="G71" i="45"/>
  <c r="H71" i="45"/>
  <c r="I71" i="45"/>
  <c r="J71" i="45"/>
  <c r="K71" i="45"/>
  <c r="L71" i="45"/>
  <c r="M71" i="45"/>
  <c r="N71" i="45"/>
  <c r="O71" i="45"/>
  <c r="P71" i="45"/>
  <c r="Q71" i="45"/>
  <c r="R71" i="45"/>
  <c r="S71" i="45"/>
  <c r="T71" i="45"/>
  <c r="U71" i="45"/>
  <c r="V71" i="45"/>
  <c r="W71" i="45"/>
  <c r="X71" i="45"/>
  <c r="Y71" i="45"/>
  <c r="Z71" i="45"/>
  <c r="AA71" i="45"/>
  <c r="AB71" i="45"/>
  <c r="AC71" i="45"/>
  <c r="AD71" i="45"/>
  <c r="AE71" i="45"/>
  <c r="AF71" i="45"/>
  <c r="AG71" i="45"/>
  <c r="AH71" i="45"/>
  <c r="AI71" i="45"/>
  <c r="AJ71" i="45"/>
  <c r="AK71" i="45"/>
  <c r="AL71" i="45"/>
  <c r="AM71" i="45"/>
  <c r="AN71" i="45"/>
  <c r="AO71" i="45"/>
  <c r="AP71" i="45"/>
  <c r="AQ71" i="45"/>
  <c r="AR71" i="45"/>
  <c r="AS71" i="45"/>
  <c r="AT71" i="45"/>
  <c r="AU71" i="45"/>
  <c r="AV71" i="45"/>
  <c r="AW71" i="45"/>
  <c r="AX71" i="45"/>
  <c r="AY71" i="45"/>
  <c r="B72" i="45"/>
  <c r="C72" i="45"/>
  <c r="D72" i="45"/>
  <c r="E72" i="45"/>
  <c r="F72" i="45"/>
  <c r="G72" i="45"/>
  <c r="H72" i="45"/>
  <c r="I72" i="45"/>
  <c r="J72" i="45"/>
  <c r="K72" i="45"/>
  <c r="L72" i="45"/>
  <c r="M72" i="45"/>
  <c r="N72" i="45"/>
  <c r="O72" i="45"/>
  <c r="P72" i="45"/>
  <c r="Q72" i="45"/>
  <c r="R72" i="45"/>
  <c r="S72" i="45"/>
  <c r="T72" i="45"/>
  <c r="U72" i="45"/>
  <c r="V72" i="45"/>
  <c r="W72" i="45"/>
  <c r="X72" i="45"/>
  <c r="Y72" i="45"/>
  <c r="Z72" i="45"/>
  <c r="AA72" i="45"/>
  <c r="AB72" i="45"/>
  <c r="AC72" i="45"/>
  <c r="AD72" i="45"/>
  <c r="AE72" i="45"/>
  <c r="AF72" i="45"/>
  <c r="AG72" i="45"/>
  <c r="AH72" i="45"/>
  <c r="AI72" i="45"/>
  <c r="AJ72" i="45"/>
  <c r="AK72" i="45"/>
  <c r="AL72" i="45"/>
  <c r="AM72" i="45"/>
  <c r="AN72" i="45"/>
  <c r="AO72" i="45"/>
  <c r="AP72" i="45"/>
  <c r="AQ72" i="45"/>
  <c r="AR72" i="45"/>
  <c r="AS72" i="45"/>
  <c r="AT72" i="45"/>
  <c r="AU72" i="45"/>
  <c r="AV72" i="45"/>
  <c r="AW72" i="45"/>
  <c r="AX72" i="45"/>
  <c r="AY72" i="45"/>
  <c r="B73" i="45"/>
  <c r="C73" i="45"/>
  <c r="D73" i="45"/>
  <c r="E73" i="45"/>
  <c r="F73" i="45"/>
  <c r="G73" i="45"/>
  <c r="H73" i="45"/>
  <c r="I73" i="45"/>
  <c r="J73" i="45"/>
  <c r="K73" i="45"/>
  <c r="L73" i="45"/>
  <c r="M73" i="45"/>
  <c r="N73" i="45"/>
  <c r="O73" i="45"/>
  <c r="P73" i="45"/>
  <c r="Q73" i="45"/>
  <c r="R73" i="45"/>
  <c r="S73" i="45"/>
  <c r="T73" i="45"/>
  <c r="U73" i="45"/>
  <c r="V73" i="45"/>
  <c r="W73" i="45"/>
  <c r="X73" i="45"/>
  <c r="Y73" i="45"/>
  <c r="Z73" i="45"/>
  <c r="AA73" i="45"/>
  <c r="AB73" i="45"/>
  <c r="AC73" i="45"/>
  <c r="AD73" i="45"/>
  <c r="AE73" i="45"/>
  <c r="AF73" i="45"/>
  <c r="AG73" i="45"/>
  <c r="AH73" i="45"/>
  <c r="AI73" i="45"/>
  <c r="AJ73" i="45"/>
  <c r="AK73" i="45"/>
  <c r="AL73" i="45"/>
  <c r="AM73" i="45"/>
  <c r="AN73" i="45"/>
  <c r="AO73" i="45"/>
  <c r="AP73" i="45"/>
  <c r="AQ73" i="45"/>
  <c r="AR73" i="45"/>
  <c r="AS73" i="45"/>
  <c r="AT73" i="45"/>
  <c r="AU73" i="45"/>
  <c r="AV73" i="45"/>
  <c r="AW73" i="45"/>
  <c r="AX73" i="45"/>
  <c r="AY73" i="45"/>
  <c r="B74" i="45"/>
  <c r="C74" i="45"/>
  <c r="D74" i="45"/>
  <c r="E74" i="45"/>
  <c r="F74" i="45"/>
  <c r="G74" i="45"/>
  <c r="H74" i="45"/>
  <c r="I74" i="45"/>
  <c r="J74" i="45"/>
  <c r="K74" i="45"/>
  <c r="L74" i="45"/>
  <c r="M74" i="45"/>
  <c r="N74" i="45"/>
  <c r="O74" i="45"/>
  <c r="P74" i="45"/>
  <c r="Q74" i="45"/>
  <c r="R74" i="45"/>
  <c r="S74" i="45"/>
  <c r="T74" i="45"/>
  <c r="U74" i="45"/>
  <c r="V74" i="45"/>
  <c r="W74" i="45"/>
  <c r="X74" i="45"/>
  <c r="Y74" i="45"/>
  <c r="Z74" i="45"/>
  <c r="AA74" i="45"/>
  <c r="AB74" i="45"/>
  <c r="AC74" i="45"/>
  <c r="AD74" i="45"/>
  <c r="AE74" i="45"/>
  <c r="AF74" i="45"/>
  <c r="AG74" i="45"/>
  <c r="AH74" i="45"/>
  <c r="AI74" i="45"/>
  <c r="AJ74" i="45"/>
  <c r="AK74" i="45"/>
  <c r="AL74" i="45"/>
  <c r="AM74" i="45"/>
  <c r="AN74" i="45"/>
  <c r="AO74" i="45"/>
  <c r="AP74" i="45"/>
  <c r="AQ74" i="45"/>
  <c r="AR74" i="45"/>
  <c r="AS74" i="45"/>
  <c r="AT74" i="45"/>
  <c r="AU74" i="45"/>
  <c r="AV74" i="45"/>
  <c r="AW74" i="45"/>
  <c r="AX74" i="45"/>
  <c r="AY74" i="45"/>
  <c r="B75" i="45"/>
  <c r="C75" i="45"/>
  <c r="D75" i="45"/>
  <c r="E75" i="45"/>
  <c r="F75" i="45"/>
  <c r="G75" i="45"/>
  <c r="H75" i="45"/>
  <c r="I75" i="45"/>
  <c r="J75" i="45"/>
  <c r="K75" i="45"/>
  <c r="L75" i="45"/>
  <c r="M75" i="45"/>
  <c r="N75" i="45"/>
  <c r="O75" i="45"/>
  <c r="P75" i="45"/>
  <c r="Q75" i="45"/>
  <c r="R75" i="45"/>
  <c r="S75" i="45"/>
  <c r="T75" i="45"/>
  <c r="U75" i="45"/>
  <c r="V75" i="45"/>
  <c r="W75" i="45"/>
  <c r="X75" i="45"/>
  <c r="Y75" i="45"/>
  <c r="Z75" i="45"/>
  <c r="AA75" i="45"/>
  <c r="AB75" i="45"/>
  <c r="AC75" i="45"/>
  <c r="AD75" i="45"/>
  <c r="AE75" i="45"/>
  <c r="AF75" i="45"/>
  <c r="AG75" i="45"/>
  <c r="AH75" i="45"/>
  <c r="AI75" i="45"/>
  <c r="AJ75" i="45"/>
  <c r="AK75" i="45"/>
  <c r="AL75" i="45"/>
  <c r="AM75" i="45"/>
  <c r="AN75" i="45"/>
  <c r="AO75" i="45"/>
  <c r="AP75" i="45"/>
  <c r="AQ75" i="45"/>
  <c r="AR75" i="45"/>
  <c r="AS75" i="45"/>
  <c r="AT75" i="45"/>
  <c r="AU75" i="45"/>
  <c r="AV75" i="45"/>
  <c r="AW75" i="45"/>
  <c r="AX75" i="45"/>
  <c r="AY75" i="45"/>
  <c r="B76" i="45"/>
  <c r="C76" i="45"/>
  <c r="D76" i="45"/>
  <c r="E76" i="45"/>
  <c r="F76" i="45"/>
  <c r="G76" i="45"/>
  <c r="H76" i="45"/>
  <c r="I76" i="45"/>
  <c r="J76" i="45"/>
  <c r="K76" i="45"/>
  <c r="L76" i="45"/>
  <c r="M76" i="45"/>
  <c r="N76" i="45"/>
  <c r="O76" i="45"/>
  <c r="P76" i="45"/>
  <c r="Q76" i="45"/>
  <c r="R76" i="45"/>
  <c r="S76" i="45"/>
  <c r="T76" i="45"/>
  <c r="U76" i="45"/>
  <c r="V76" i="45"/>
  <c r="W76" i="45"/>
  <c r="X76" i="45"/>
  <c r="Y76" i="45"/>
  <c r="Z76" i="45"/>
  <c r="AA76" i="45"/>
  <c r="AB76" i="45"/>
  <c r="AC76" i="45"/>
  <c r="AD76" i="45"/>
  <c r="AE76" i="45"/>
  <c r="AF76" i="45"/>
  <c r="AG76" i="45"/>
  <c r="AH76" i="45"/>
  <c r="AI76" i="45"/>
  <c r="AJ76" i="45"/>
  <c r="AK76" i="45"/>
  <c r="AL76" i="45"/>
  <c r="AM76" i="45"/>
  <c r="AN76" i="45"/>
  <c r="AO76" i="45"/>
  <c r="AP76" i="45"/>
  <c r="AQ76" i="45"/>
  <c r="AR76" i="45"/>
  <c r="AS76" i="45"/>
  <c r="AT76" i="45"/>
  <c r="AU76" i="45"/>
  <c r="AV76" i="45"/>
  <c r="AW76" i="45"/>
  <c r="AX76" i="45"/>
  <c r="AY76" i="45"/>
  <c r="B77" i="45"/>
  <c r="C77" i="45"/>
  <c r="D77" i="45"/>
  <c r="E77" i="45"/>
  <c r="F77" i="45"/>
  <c r="G77" i="45"/>
  <c r="H77" i="45"/>
  <c r="I77" i="45"/>
  <c r="J77" i="45"/>
  <c r="K77" i="45"/>
  <c r="L77" i="45"/>
  <c r="M77" i="45"/>
  <c r="N77" i="45"/>
  <c r="O77" i="45"/>
  <c r="P77" i="45"/>
  <c r="Q77" i="45"/>
  <c r="R77" i="45"/>
  <c r="S77" i="45"/>
  <c r="T77" i="45"/>
  <c r="U77" i="45"/>
  <c r="V77" i="45"/>
  <c r="W77" i="45"/>
  <c r="X77" i="45"/>
  <c r="Y77" i="45"/>
  <c r="Z77" i="45"/>
  <c r="AA77" i="45"/>
  <c r="AB77" i="45"/>
  <c r="AC77" i="45"/>
  <c r="AD77" i="45"/>
  <c r="AE77" i="45"/>
  <c r="AF77" i="45"/>
  <c r="AG77" i="45"/>
  <c r="AH77" i="45"/>
  <c r="AI77" i="45"/>
  <c r="AJ77" i="45"/>
  <c r="AK77" i="45"/>
  <c r="AL77" i="45"/>
  <c r="AM77" i="45"/>
  <c r="AN77" i="45"/>
  <c r="AO77" i="45"/>
  <c r="AP77" i="45"/>
  <c r="AQ77" i="45"/>
  <c r="AR77" i="45"/>
  <c r="AS77" i="45"/>
  <c r="AT77" i="45"/>
  <c r="AU77" i="45"/>
  <c r="AV77" i="45"/>
  <c r="AW77" i="45"/>
  <c r="AX77" i="45"/>
  <c r="AY77" i="45"/>
  <c r="B78" i="45"/>
  <c r="C78" i="45"/>
  <c r="D78" i="45"/>
  <c r="E78" i="45"/>
  <c r="F78" i="45"/>
  <c r="G78" i="45"/>
  <c r="H78" i="45"/>
  <c r="I78" i="45"/>
  <c r="J78" i="45"/>
  <c r="K78" i="45"/>
  <c r="L78" i="45"/>
  <c r="M78" i="45"/>
  <c r="N78" i="45"/>
  <c r="O78" i="45"/>
  <c r="P78" i="45"/>
  <c r="Q78" i="45"/>
  <c r="R78" i="45"/>
  <c r="S78" i="45"/>
  <c r="T78" i="45"/>
  <c r="U78" i="45"/>
  <c r="V78" i="45"/>
  <c r="W78" i="45"/>
  <c r="X78" i="45"/>
  <c r="Y78" i="45"/>
  <c r="Z78" i="45"/>
  <c r="AA78" i="45"/>
  <c r="AB78" i="45"/>
  <c r="AC78" i="45"/>
  <c r="AD78" i="45"/>
  <c r="AE78" i="45"/>
  <c r="AF78" i="45"/>
  <c r="AG78" i="45"/>
  <c r="AH78" i="45"/>
  <c r="AI78" i="45"/>
  <c r="AJ78" i="45"/>
  <c r="AK78" i="45"/>
  <c r="AL78" i="45"/>
  <c r="AM78" i="45"/>
  <c r="AN78" i="45"/>
  <c r="AO78" i="45"/>
  <c r="AP78" i="45"/>
  <c r="AQ78" i="45"/>
  <c r="AR78" i="45"/>
  <c r="AS78" i="45"/>
  <c r="AT78" i="45"/>
  <c r="AU78" i="45"/>
  <c r="AV78" i="45"/>
  <c r="AW78" i="45"/>
  <c r="AX78" i="45"/>
  <c r="AY78" i="45"/>
  <c r="B79" i="45"/>
  <c r="C79" i="45"/>
  <c r="D79" i="45"/>
  <c r="E79" i="45"/>
  <c r="F79" i="45"/>
  <c r="G79" i="45"/>
  <c r="H79" i="45"/>
  <c r="I79" i="45"/>
  <c r="J79" i="45"/>
  <c r="K79" i="45"/>
  <c r="L79" i="45"/>
  <c r="M79" i="45"/>
  <c r="N79" i="45"/>
  <c r="O79" i="45"/>
  <c r="P79" i="45"/>
  <c r="Q79" i="45"/>
  <c r="R79" i="45"/>
  <c r="S79" i="45"/>
  <c r="T79" i="45"/>
  <c r="U79" i="45"/>
  <c r="V79" i="45"/>
  <c r="W79" i="45"/>
  <c r="X79" i="45"/>
  <c r="Y79" i="45"/>
  <c r="Z79" i="45"/>
  <c r="AA79" i="45"/>
  <c r="AB79" i="45"/>
  <c r="AC79" i="45"/>
  <c r="AD79" i="45"/>
  <c r="AE79" i="45"/>
  <c r="AF79" i="45"/>
  <c r="AG79" i="45"/>
  <c r="AH79" i="45"/>
  <c r="AI79" i="45"/>
  <c r="AJ79" i="45"/>
  <c r="AK79" i="45"/>
  <c r="AL79" i="45"/>
  <c r="AM79" i="45"/>
  <c r="AN79" i="45"/>
  <c r="AO79" i="45"/>
  <c r="AP79" i="45"/>
  <c r="AQ79" i="45"/>
  <c r="AR79" i="45"/>
  <c r="AS79" i="45"/>
  <c r="AT79" i="45"/>
  <c r="AU79" i="45"/>
  <c r="AV79" i="45"/>
  <c r="AW79" i="45"/>
  <c r="AX79" i="45"/>
  <c r="AY79" i="45"/>
  <c r="B80" i="45"/>
  <c r="C80" i="45"/>
  <c r="D80" i="45"/>
  <c r="E80" i="45"/>
  <c r="F80" i="45"/>
  <c r="G80" i="45"/>
  <c r="H80" i="45"/>
  <c r="I80" i="45"/>
  <c r="J80" i="45"/>
  <c r="K80" i="45"/>
  <c r="L80" i="45"/>
  <c r="M80" i="45"/>
  <c r="N80" i="45"/>
  <c r="O80" i="45"/>
  <c r="P80" i="45"/>
  <c r="Q80" i="45"/>
  <c r="R80" i="45"/>
  <c r="S80" i="45"/>
  <c r="T80" i="45"/>
  <c r="U80" i="45"/>
  <c r="V80" i="45"/>
  <c r="W80" i="45"/>
  <c r="X80" i="45"/>
  <c r="Y80" i="45"/>
  <c r="Z80" i="45"/>
  <c r="AA80" i="45"/>
  <c r="AB80" i="45"/>
  <c r="AC80" i="45"/>
  <c r="AD80" i="45"/>
  <c r="AE80" i="45"/>
  <c r="AF80" i="45"/>
  <c r="AG80" i="45"/>
  <c r="AH80" i="45"/>
  <c r="AI80" i="45"/>
  <c r="AJ80" i="45"/>
  <c r="AK80" i="45"/>
  <c r="AL80" i="45"/>
  <c r="AM80" i="45"/>
  <c r="AN80" i="45"/>
  <c r="AO80" i="45"/>
  <c r="AP80" i="45"/>
  <c r="AQ80" i="45"/>
  <c r="AR80" i="45"/>
  <c r="AS80" i="45"/>
  <c r="AT80" i="45"/>
  <c r="AU80" i="45"/>
  <c r="AV80" i="45"/>
  <c r="AW80" i="45"/>
  <c r="AX80" i="45"/>
  <c r="AY80" i="45"/>
  <c r="B81" i="45"/>
  <c r="C81" i="45"/>
  <c r="D81" i="45"/>
  <c r="E81" i="45"/>
  <c r="F81" i="45"/>
  <c r="G81" i="45"/>
  <c r="H81" i="45"/>
  <c r="I81" i="45"/>
  <c r="J81" i="45"/>
  <c r="K81" i="45"/>
  <c r="L81" i="45"/>
  <c r="M81" i="45"/>
  <c r="N81" i="45"/>
  <c r="O81" i="45"/>
  <c r="P81" i="45"/>
  <c r="Q81" i="45"/>
  <c r="R81" i="45"/>
  <c r="S81" i="45"/>
  <c r="T81" i="45"/>
  <c r="U81" i="45"/>
  <c r="V81" i="45"/>
  <c r="W81" i="45"/>
  <c r="X81" i="45"/>
  <c r="Y81" i="45"/>
  <c r="Z81" i="45"/>
  <c r="AA81" i="45"/>
  <c r="AB81" i="45"/>
  <c r="AC81" i="45"/>
  <c r="AD81" i="45"/>
  <c r="AE81" i="45"/>
  <c r="AF81" i="45"/>
  <c r="AG81" i="45"/>
  <c r="AH81" i="45"/>
  <c r="AI81" i="45"/>
  <c r="AJ81" i="45"/>
  <c r="AK81" i="45"/>
  <c r="AL81" i="45"/>
  <c r="AM81" i="45"/>
  <c r="AN81" i="45"/>
  <c r="AO81" i="45"/>
  <c r="AP81" i="45"/>
  <c r="AQ81" i="45"/>
  <c r="AR81" i="45"/>
  <c r="AS81" i="45"/>
  <c r="AT81" i="45"/>
  <c r="AU81" i="45"/>
  <c r="AV81" i="45"/>
  <c r="AW81" i="45"/>
  <c r="AX81" i="45"/>
  <c r="AY81" i="45"/>
  <c r="B82" i="45"/>
  <c r="C82" i="45"/>
  <c r="D82" i="45"/>
  <c r="E82" i="45"/>
  <c r="F82" i="45"/>
  <c r="G82" i="45"/>
  <c r="H82" i="45"/>
  <c r="I82" i="45"/>
  <c r="J82" i="45"/>
  <c r="K82" i="45"/>
  <c r="L82" i="45"/>
  <c r="M82" i="45"/>
  <c r="N82" i="45"/>
  <c r="O82" i="45"/>
  <c r="P82" i="45"/>
  <c r="Q82" i="45"/>
  <c r="R82" i="45"/>
  <c r="S82" i="45"/>
  <c r="T82" i="45"/>
  <c r="U82" i="45"/>
  <c r="V82" i="45"/>
  <c r="W82" i="45"/>
  <c r="X82" i="45"/>
  <c r="Y82" i="45"/>
  <c r="Z82" i="45"/>
  <c r="AA82" i="45"/>
  <c r="AB82" i="45"/>
  <c r="AC82" i="45"/>
  <c r="AD82" i="45"/>
  <c r="AE82" i="45"/>
  <c r="AF82" i="45"/>
  <c r="AG82" i="45"/>
  <c r="AH82" i="45"/>
  <c r="AI82" i="45"/>
  <c r="AJ82" i="45"/>
  <c r="AK82" i="45"/>
  <c r="AL82" i="45"/>
  <c r="AM82" i="45"/>
  <c r="AN82" i="45"/>
  <c r="AO82" i="45"/>
  <c r="AP82" i="45"/>
  <c r="AQ82" i="45"/>
  <c r="AR82" i="45"/>
  <c r="AS82" i="45"/>
  <c r="AT82" i="45"/>
  <c r="AU82" i="45"/>
  <c r="AV82" i="45"/>
  <c r="AW82" i="45"/>
  <c r="AX82" i="45"/>
  <c r="AY82" i="45"/>
  <c r="B83" i="45"/>
  <c r="C83" i="45"/>
  <c r="D83" i="45"/>
  <c r="E83" i="45"/>
  <c r="F83" i="45"/>
  <c r="G83" i="45"/>
  <c r="H83" i="45"/>
  <c r="I83" i="45"/>
  <c r="J83" i="45"/>
  <c r="K83" i="45"/>
  <c r="L83" i="45"/>
  <c r="M83" i="45"/>
  <c r="N83" i="45"/>
  <c r="O83" i="45"/>
  <c r="P83" i="45"/>
  <c r="Q83" i="45"/>
  <c r="R83" i="45"/>
  <c r="S83" i="45"/>
  <c r="T83" i="45"/>
  <c r="U83" i="45"/>
  <c r="V83" i="45"/>
  <c r="W83" i="45"/>
  <c r="X83" i="45"/>
  <c r="Y83" i="45"/>
  <c r="Z83" i="45"/>
  <c r="AA83" i="45"/>
  <c r="AB83" i="45"/>
  <c r="AC83" i="45"/>
  <c r="AD83" i="45"/>
  <c r="AE83" i="45"/>
  <c r="AF83" i="45"/>
  <c r="AG83" i="45"/>
  <c r="AH83" i="45"/>
  <c r="AI83" i="45"/>
  <c r="AJ83" i="45"/>
  <c r="AK83" i="45"/>
  <c r="AL83" i="45"/>
  <c r="AM83" i="45"/>
  <c r="AN83" i="45"/>
  <c r="AO83" i="45"/>
  <c r="AP83" i="45"/>
  <c r="AQ83" i="45"/>
  <c r="AR83" i="45"/>
  <c r="AS83" i="45"/>
  <c r="AT83" i="45"/>
  <c r="AU83" i="45"/>
  <c r="AV83" i="45"/>
  <c r="AW83" i="45"/>
  <c r="AX83" i="45"/>
  <c r="AY83" i="45"/>
  <c r="B84" i="45"/>
  <c r="C84" i="45"/>
  <c r="D84" i="45"/>
  <c r="E84" i="45"/>
  <c r="F84" i="45"/>
  <c r="G84" i="45"/>
  <c r="H84" i="45"/>
  <c r="I84" i="45"/>
  <c r="J84" i="45"/>
  <c r="K84" i="45"/>
  <c r="L84" i="45"/>
  <c r="M84" i="45"/>
  <c r="N84" i="45"/>
  <c r="O84" i="45"/>
  <c r="P84" i="45"/>
  <c r="Q84" i="45"/>
  <c r="R84" i="45"/>
  <c r="S84" i="45"/>
  <c r="T84" i="45"/>
  <c r="U84" i="45"/>
  <c r="V84" i="45"/>
  <c r="W84" i="45"/>
  <c r="X84" i="45"/>
  <c r="Y84" i="45"/>
  <c r="Z84" i="45"/>
  <c r="AA84" i="45"/>
  <c r="AB84" i="45"/>
  <c r="AC84" i="45"/>
  <c r="AD84" i="45"/>
  <c r="AE84" i="45"/>
  <c r="AF84" i="45"/>
  <c r="AG84" i="45"/>
  <c r="AH84" i="45"/>
  <c r="AI84" i="45"/>
  <c r="AJ84" i="45"/>
  <c r="AK84" i="45"/>
  <c r="AL84" i="45"/>
  <c r="AM84" i="45"/>
  <c r="AN84" i="45"/>
  <c r="AO84" i="45"/>
  <c r="AP84" i="45"/>
  <c r="AQ84" i="45"/>
  <c r="AR84" i="45"/>
  <c r="AS84" i="45"/>
  <c r="AT84" i="45"/>
  <c r="AU84" i="45"/>
  <c r="AV84" i="45"/>
  <c r="AW84" i="45"/>
  <c r="AX84" i="45"/>
  <c r="AY84" i="45"/>
  <c r="B85" i="45"/>
  <c r="C85" i="45"/>
  <c r="D85" i="45"/>
  <c r="E85" i="45"/>
  <c r="F85" i="45"/>
  <c r="G85" i="45"/>
  <c r="H85" i="45"/>
  <c r="I85" i="45"/>
  <c r="J85" i="45"/>
  <c r="K85" i="45"/>
  <c r="L85" i="45"/>
  <c r="M85" i="45"/>
  <c r="N85" i="45"/>
  <c r="O85" i="45"/>
  <c r="P85" i="45"/>
  <c r="Q85" i="45"/>
  <c r="R85" i="45"/>
  <c r="S85" i="45"/>
  <c r="T85" i="45"/>
  <c r="U85" i="45"/>
  <c r="V85" i="45"/>
  <c r="W85" i="45"/>
  <c r="X85" i="45"/>
  <c r="Y85" i="45"/>
  <c r="Z85" i="45"/>
  <c r="AA85" i="45"/>
  <c r="AB85" i="45"/>
  <c r="AC85" i="45"/>
  <c r="AD85" i="45"/>
  <c r="AE85" i="45"/>
  <c r="AF85" i="45"/>
  <c r="AG85" i="45"/>
  <c r="AH85" i="45"/>
  <c r="AI85" i="45"/>
  <c r="AJ85" i="45"/>
  <c r="AK85" i="45"/>
  <c r="AL85" i="45"/>
  <c r="AM85" i="45"/>
  <c r="AN85" i="45"/>
  <c r="AO85" i="45"/>
  <c r="AP85" i="45"/>
  <c r="AQ85" i="45"/>
  <c r="AR85" i="45"/>
  <c r="AS85" i="45"/>
  <c r="AT85" i="45"/>
  <c r="AU85" i="45"/>
  <c r="AV85" i="45"/>
  <c r="AW85" i="45"/>
  <c r="AX85" i="45"/>
  <c r="AY85" i="45"/>
  <c r="B86" i="45"/>
  <c r="C86" i="45"/>
  <c r="D86" i="45"/>
  <c r="E86" i="45"/>
  <c r="F86" i="45"/>
  <c r="G86" i="45"/>
  <c r="H86" i="45"/>
  <c r="I86" i="45"/>
  <c r="J86" i="45"/>
  <c r="K86" i="45"/>
  <c r="L86" i="45"/>
  <c r="M86" i="45"/>
  <c r="N86" i="45"/>
  <c r="O86" i="45"/>
  <c r="P86" i="45"/>
  <c r="Q86" i="45"/>
  <c r="R86" i="45"/>
  <c r="S86" i="45"/>
  <c r="T86" i="45"/>
  <c r="U86" i="45"/>
  <c r="V86" i="45"/>
  <c r="W86" i="45"/>
  <c r="X86" i="45"/>
  <c r="Y86" i="45"/>
  <c r="Z86" i="45"/>
  <c r="AA86" i="45"/>
  <c r="AB86" i="45"/>
  <c r="AC86" i="45"/>
  <c r="AD86" i="45"/>
  <c r="AE86" i="45"/>
  <c r="AF86" i="45"/>
  <c r="AG86" i="45"/>
  <c r="AH86" i="45"/>
  <c r="AI86" i="45"/>
  <c r="AJ86" i="45"/>
  <c r="AK86" i="45"/>
  <c r="AL86" i="45"/>
  <c r="AM86" i="45"/>
  <c r="AN86" i="45"/>
  <c r="AO86" i="45"/>
  <c r="AP86" i="45"/>
  <c r="AQ86" i="45"/>
  <c r="AR86" i="45"/>
  <c r="AS86" i="45"/>
  <c r="AT86" i="45"/>
  <c r="AU86" i="45"/>
  <c r="AV86" i="45"/>
  <c r="AW86" i="45"/>
  <c r="AX86" i="45"/>
  <c r="AY86" i="45"/>
  <c r="B87" i="45"/>
  <c r="C87" i="45"/>
  <c r="D87" i="45"/>
  <c r="E87" i="45"/>
  <c r="F87" i="45"/>
  <c r="G87" i="45"/>
  <c r="H87" i="45"/>
  <c r="I87" i="45"/>
  <c r="J87" i="45"/>
  <c r="K87" i="45"/>
  <c r="L87" i="45"/>
  <c r="M87" i="45"/>
  <c r="N87" i="45"/>
  <c r="O87" i="45"/>
  <c r="P87" i="45"/>
  <c r="Q87" i="45"/>
  <c r="R87" i="45"/>
  <c r="S87" i="45"/>
  <c r="T87" i="45"/>
  <c r="U87" i="45"/>
  <c r="V87" i="45"/>
  <c r="W87" i="45"/>
  <c r="X87" i="45"/>
  <c r="Y87" i="45"/>
  <c r="Z87" i="45"/>
  <c r="AA87" i="45"/>
  <c r="AB87" i="45"/>
  <c r="AC87" i="45"/>
  <c r="AD87" i="45"/>
  <c r="AE87" i="45"/>
  <c r="AF87" i="45"/>
  <c r="AG87" i="45"/>
  <c r="AH87" i="45"/>
  <c r="AI87" i="45"/>
  <c r="AJ87" i="45"/>
  <c r="AK87" i="45"/>
  <c r="AL87" i="45"/>
  <c r="AM87" i="45"/>
  <c r="AN87" i="45"/>
  <c r="AO87" i="45"/>
  <c r="AP87" i="45"/>
  <c r="AQ87" i="45"/>
  <c r="AR87" i="45"/>
  <c r="AS87" i="45"/>
  <c r="AT87" i="45"/>
  <c r="AU87" i="45"/>
  <c r="AV87" i="45"/>
  <c r="AW87" i="45"/>
  <c r="AX87" i="45"/>
  <c r="AY87" i="45"/>
  <c r="B88" i="45"/>
  <c r="C88" i="45"/>
  <c r="D88" i="45"/>
  <c r="E88" i="45"/>
  <c r="F88" i="45"/>
  <c r="G88" i="45"/>
  <c r="H88" i="45"/>
  <c r="I88" i="45"/>
  <c r="J88" i="45"/>
  <c r="K88" i="45"/>
  <c r="L88" i="45"/>
  <c r="M88" i="45"/>
  <c r="N88" i="45"/>
  <c r="O88" i="45"/>
  <c r="P88" i="45"/>
  <c r="Q88" i="45"/>
  <c r="R88" i="45"/>
  <c r="S88" i="45"/>
  <c r="T88" i="45"/>
  <c r="U88" i="45"/>
  <c r="V88" i="45"/>
  <c r="W88" i="45"/>
  <c r="X88" i="45"/>
  <c r="Y88" i="45"/>
  <c r="Z88" i="45"/>
  <c r="AA88" i="45"/>
  <c r="AB88" i="45"/>
  <c r="AC88" i="45"/>
  <c r="AD88" i="45"/>
  <c r="AE88" i="45"/>
  <c r="AF88" i="45"/>
  <c r="AG88" i="45"/>
  <c r="AH88" i="45"/>
  <c r="AI88" i="45"/>
  <c r="AJ88" i="45"/>
  <c r="AK88" i="45"/>
  <c r="AL88" i="45"/>
  <c r="AM88" i="45"/>
  <c r="AN88" i="45"/>
  <c r="AO88" i="45"/>
  <c r="AP88" i="45"/>
  <c r="AQ88" i="45"/>
  <c r="AR88" i="45"/>
  <c r="AS88" i="45"/>
  <c r="AT88" i="45"/>
  <c r="AU88" i="45"/>
  <c r="AV88" i="45"/>
  <c r="AW88" i="45"/>
  <c r="AX88" i="45"/>
  <c r="AY88" i="45"/>
  <c r="B89" i="45"/>
  <c r="C89" i="45"/>
  <c r="D89" i="45"/>
  <c r="E89" i="45"/>
  <c r="F89" i="45"/>
  <c r="G89" i="45"/>
  <c r="H89" i="45"/>
  <c r="I89" i="45"/>
  <c r="J89" i="45"/>
  <c r="K89" i="45"/>
  <c r="L89" i="45"/>
  <c r="M89" i="45"/>
  <c r="N89" i="45"/>
  <c r="O89" i="45"/>
  <c r="P89" i="45"/>
  <c r="Q89" i="45"/>
  <c r="R89" i="45"/>
  <c r="S89" i="45"/>
  <c r="T89" i="45"/>
  <c r="U89" i="45"/>
  <c r="V89" i="45"/>
  <c r="W89" i="45"/>
  <c r="X89" i="45"/>
  <c r="Y89" i="45"/>
  <c r="Z89" i="45"/>
  <c r="AA89" i="45"/>
  <c r="AB89" i="45"/>
  <c r="AC89" i="45"/>
  <c r="AD89" i="45"/>
  <c r="AE89" i="45"/>
  <c r="AF89" i="45"/>
  <c r="AG89" i="45"/>
  <c r="AH89" i="45"/>
  <c r="AI89" i="45"/>
  <c r="AJ89" i="45"/>
  <c r="AK89" i="45"/>
  <c r="AL89" i="45"/>
  <c r="AM89" i="45"/>
  <c r="AN89" i="45"/>
  <c r="AO89" i="45"/>
  <c r="AP89" i="45"/>
  <c r="AQ89" i="45"/>
  <c r="AR89" i="45"/>
  <c r="AS89" i="45"/>
  <c r="AT89" i="45"/>
  <c r="AU89" i="45"/>
  <c r="AV89" i="45"/>
  <c r="AW89" i="45"/>
  <c r="AX89" i="45"/>
  <c r="AY89" i="45"/>
  <c r="B90" i="45"/>
  <c r="C90" i="45"/>
  <c r="D90" i="45"/>
  <c r="E90" i="45"/>
  <c r="F90" i="45"/>
  <c r="G90" i="45"/>
  <c r="H90" i="45"/>
  <c r="I90" i="45"/>
  <c r="J90" i="45"/>
  <c r="K90" i="45"/>
  <c r="L90" i="45"/>
  <c r="M90" i="45"/>
  <c r="N90" i="45"/>
  <c r="O90" i="45"/>
  <c r="P90" i="45"/>
  <c r="Q90" i="45"/>
  <c r="R90" i="45"/>
  <c r="S90" i="45"/>
  <c r="T90" i="45"/>
  <c r="U90" i="45"/>
  <c r="V90" i="45"/>
  <c r="W90" i="45"/>
  <c r="X90" i="45"/>
  <c r="Y90" i="45"/>
  <c r="Z90" i="45"/>
  <c r="AA90" i="45"/>
  <c r="AB90" i="45"/>
  <c r="AC90" i="45"/>
  <c r="AD90" i="45"/>
  <c r="AE90" i="45"/>
  <c r="AF90" i="45"/>
  <c r="AG90" i="45"/>
  <c r="AH90" i="45"/>
  <c r="AI90" i="45"/>
  <c r="AJ90" i="45"/>
  <c r="AK90" i="45"/>
  <c r="AL90" i="45"/>
  <c r="AM90" i="45"/>
  <c r="AN90" i="45"/>
  <c r="AO90" i="45"/>
  <c r="AP90" i="45"/>
  <c r="AQ90" i="45"/>
  <c r="AR90" i="45"/>
  <c r="AS90" i="45"/>
  <c r="AT90" i="45"/>
  <c r="AU90" i="45"/>
  <c r="AV90" i="45"/>
  <c r="AW90" i="45"/>
  <c r="AX90" i="45"/>
  <c r="AY90" i="45"/>
  <c r="B91" i="45"/>
  <c r="C91" i="45"/>
  <c r="D91" i="45"/>
  <c r="E91" i="45"/>
  <c r="F91" i="45"/>
  <c r="G91" i="45"/>
  <c r="H91" i="45"/>
  <c r="I91" i="45"/>
  <c r="J91" i="45"/>
  <c r="K91" i="45"/>
  <c r="L91" i="45"/>
  <c r="M91" i="45"/>
  <c r="N91" i="45"/>
  <c r="O91" i="45"/>
  <c r="P91" i="45"/>
  <c r="Q91" i="45"/>
  <c r="R91" i="45"/>
  <c r="S91" i="45"/>
  <c r="T91" i="45"/>
  <c r="U91" i="45"/>
  <c r="V91" i="45"/>
  <c r="W91" i="45"/>
  <c r="X91" i="45"/>
  <c r="Y91" i="45"/>
  <c r="Z91" i="45"/>
  <c r="AA91" i="45"/>
  <c r="AB91" i="45"/>
  <c r="AC91" i="45"/>
  <c r="AD91" i="45"/>
  <c r="AE91" i="45"/>
  <c r="AF91" i="45"/>
  <c r="AG91" i="45"/>
  <c r="AH91" i="45"/>
  <c r="AI91" i="45"/>
  <c r="AJ91" i="45"/>
  <c r="AK91" i="45"/>
  <c r="AL91" i="45"/>
  <c r="AM91" i="45"/>
  <c r="AN91" i="45"/>
  <c r="AO91" i="45"/>
  <c r="AP91" i="45"/>
  <c r="AQ91" i="45"/>
  <c r="AR91" i="45"/>
  <c r="AS91" i="45"/>
  <c r="AT91" i="45"/>
  <c r="AU91" i="45"/>
  <c r="AV91" i="45"/>
  <c r="AW91" i="45"/>
  <c r="AX91" i="45"/>
  <c r="AY91" i="45"/>
  <c r="B92" i="45"/>
  <c r="C92" i="45"/>
  <c r="D92" i="45"/>
  <c r="E92" i="45"/>
  <c r="F92" i="45"/>
  <c r="G92" i="45"/>
  <c r="H92" i="45"/>
  <c r="I92" i="45"/>
  <c r="J92" i="45"/>
  <c r="K92" i="45"/>
  <c r="L92" i="45"/>
  <c r="M92" i="45"/>
  <c r="N92" i="45"/>
  <c r="O92" i="45"/>
  <c r="P92" i="45"/>
  <c r="Q92" i="45"/>
  <c r="R92" i="45"/>
  <c r="S92" i="45"/>
  <c r="T92" i="45"/>
  <c r="U92" i="45"/>
  <c r="V92" i="45"/>
  <c r="W92" i="45"/>
  <c r="X92" i="45"/>
  <c r="Y92" i="45"/>
  <c r="Z92" i="45"/>
  <c r="AA92" i="45"/>
  <c r="AB92" i="45"/>
  <c r="AC92" i="45"/>
  <c r="AD92" i="45"/>
  <c r="AE92" i="45"/>
  <c r="AF92" i="45"/>
  <c r="AG92" i="45"/>
  <c r="AH92" i="45"/>
  <c r="AI92" i="45"/>
  <c r="AJ92" i="45"/>
  <c r="AK92" i="45"/>
  <c r="AL92" i="45"/>
  <c r="AM92" i="45"/>
  <c r="AN92" i="45"/>
  <c r="AO92" i="45"/>
  <c r="AP92" i="45"/>
  <c r="AQ92" i="45"/>
  <c r="AR92" i="45"/>
  <c r="AS92" i="45"/>
  <c r="AT92" i="45"/>
  <c r="AU92" i="45"/>
  <c r="AV92" i="45"/>
  <c r="AW92" i="45"/>
  <c r="AX92" i="45"/>
  <c r="AY92" i="45"/>
  <c r="B93" i="45"/>
  <c r="C93" i="45"/>
  <c r="D93" i="45"/>
  <c r="E93" i="45"/>
  <c r="F93" i="45"/>
  <c r="G93" i="45"/>
  <c r="H93" i="45"/>
  <c r="I93" i="45"/>
  <c r="J93" i="45"/>
  <c r="K93" i="45"/>
  <c r="L93" i="45"/>
  <c r="M93" i="45"/>
  <c r="N93" i="45"/>
  <c r="O93" i="45"/>
  <c r="P93" i="45"/>
  <c r="Q93" i="45"/>
  <c r="R93" i="45"/>
  <c r="S93" i="45"/>
  <c r="T93" i="45"/>
  <c r="U93" i="45"/>
  <c r="V93" i="45"/>
  <c r="W93" i="45"/>
  <c r="X93" i="45"/>
  <c r="Y93" i="45"/>
  <c r="Z93" i="45"/>
  <c r="AA93" i="45"/>
  <c r="AB93" i="45"/>
  <c r="AC93" i="45"/>
  <c r="AD93" i="45"/>
  <c r="AE93" i="45"/>
  <c r="AF93" i="45"/>
  <c r="AG93" i="45"/>
  <c r="AH93" i="45"/>
  <c r="AI93" i="45"/>
  <c r="AJ93" i="45"/>
  <c r="AK93" i="45"/>
  <c r="AL93" i="45"/>
  <c r="AM93" i="45"/>
  <c r="AN93" i="45"/>
  <c r="AO93" i="45"/>
  <c r="AP93" i="45"/>
  <c r="AQ93" i="45"/>
  <c r="AR93" i="45"/>
  <c r="AS93" i="45"/>
  <c r="AT93" i="45"/>
  <c r="AU93" i="45"/>
  <c r="AV93" i="45"/>
  <c r="AW93" i="45"/>
  <c r="AX93" i="45"/>
  <c r="AY93" i="45"/>
  <c r="B94" i="45"/>
  <c r="C94" i="45"/>
  <c r="D94" i="45"/>
  <c r="E94" i="45"/>
  <c r="F94" i="45"/>
  <c r="G94" i="45"/>
  <c r="H94" i="45"/>
  <c r="I94" i="45"/>
  <c r="J94" i="45"/>
  <c r="K94" i="45"/>
  <c r="L94" i="45"/>
  <c r="M94" i="45"/>
  <c r="N94" i="45"/>
  <c r="O94" i="45"/>
  <c r="P94" i="45"/>
  <c r="Q94" i="45"/>
  <c r="R94" i="45"/>
  <c r="S94" i="45"/>
  <c r="T94" i="45"/>
  <c r="U94" i="45"/>
  <c r="V94" i="45"/>
  <c r="W94" i="45"/>
  <c r="X94" i="45"/>
  <c r="Y94" i="45"/>
  <c r="Z94" i="45"/>
  <c r="AA94" i="45"/>
  <c r="AB94" i="45"/>
  <c r="AC94" i="45"/>
  <c r="AD94" i="45"/>
  <c r="AE94" i="45"/>
  <c r="AF94" i="45"/>
  <c r="AG94" i="45"/>
  <c r="AH94" i="45"/>
  <c r="AI94" i="45"/>
  <c r="AJ94" i="45"/>
  <c r="AK94" i="45"/>
  <c r="AL94" i="45"/>
  <c r="AM94" i="45"/>
  <c r="AN94" i="45"/>
  <c r="AO94" i="45"/>
  <c r="AP94" i="45"/>
  <c r="AQ94" i="45"/>
  <c r="AR94" i="45"/>
  <c r="AS94" i="45"/>
  <c r="AT94" i="45"/>
  <c r="AU94" i="45"/>
  <c r="AV94" i="45"/>
  <c r="AW94" i="45"/>
  <c r="AX94" i="45"/>
  <c r="AY94" i="45"/>
  <c r="B95" i="45"/>
  <c r="C95" i="45"/>
  <c r="D95" i="45"/>
  <c r="E95" i="45"/>
  <c r="F95" i="45"/>
  <c r="G95" i="45"/>
  <c r="H95" i="45"/>
  <c r="I95" i="45"/>
  <c r="J95" i="45"/>
  <c r="K95" i="45"/>
  <c r="L95" i="45"/>
  <c r="M95" i="45"/>
  <c r="N95" i="45"/>
  <c r="O95" i="45"/>
  <c r="P95" i="45"/>
  <c r="Q95" i="45"/>
  <c r="R95" i="45"/>
  <c r="S95" i="45"/>
  <c r="T95" i="45"/>
  <c r="U95" i="45"/>
  <c r="V95" i="45"/>
  <c r="W95" i="45"/>
  <c r="X95" i="45"/>
  <c r="Y95" i="45"/>
  <c r="Z95" i="45"/>
  <c r="AA95" i="45"/>
  <c r="AB95" i="45"/>
  <c r="AC95" i="45"/>
  <c r="AD95" i="45"/>
  <c r="AE95" i="45"/>
  <c r="AF95" i="45"/>
  <c r="AG95" i="45"/>
  <c r="AH95" i="45"/>
  <c r="AI95" i="45"/>
  <c r="AJ95" i="45"/>
  <c r="AK95" i="45"/>
  <c r="AL95" i="45"/>
  <c r="AM95" i="45"/>
  <c r="AN95" i="45"/>
  <c r="AO95" i="45"/>
  <c r="AP95" i="45"/>
  <c r="AQ95" i="45"/>
  <c r="AR95" i="45"/>
  <c r="AS95" i="45"/>
  <c r="AT95" i="45"/>
  <c r="AU95" i="45"/>
  <c r="AV95" i="45"/>
  <c r="AW95" i="45"/>
  <c r="AX95" i="45"/>
  <c r="AY95" i="45"/>
  <c r="B96" i="45"/>
  <c r="C96" i="45"/>
  <c r="D96" i="45"/>
  <c r="E96" i="45"/>
  <c r="F96" i="45"/>
  <c r="G96" i="45"/>
  <c r="H96" i="45"/>
  <c r="I96" i="45"/>
  <c r="J96" i="45"/>
  <c r="K96" i="45"/>
  <c r="L96" i="45"/>
  <c r="M96" i="45"/>
  <c r="N96" i="45"/>
  <c r="O96" i="45"/>
  <c r="P96" i="45"/>
  <c r="Q96" i="45"/>
  <c r="R96" i="45"/>
  <c r="S96" i="45"/>
  <c r="T96" i="45"/>
  <c r="U96" i="45"/>
  <c r="V96" i="45"/>
  <c r="W96" i="45"/>
  <c r="X96" i="45"/>
  <c r="Y96" i="45"/>
  <c r="Z96" i="45"/>
  <c r="AA96" i="45"/>
  <c r="AB96" i="45"/>
  <c r="AC96" i="45"/>
  <c r="AD96" i="45"/>
  <c r="AE96" i="45"/>
  <c r="AF96" i="45"/>
  <c r="AG96" i="45"/>
  <c r="AH96" i="45"/>
  <c r="AI96" i="45"/>
  <c r="AJ96" i="45"/>
  <c r="AK96" i="45"/>
  <c r="AL96" i="45"/>
  <c r="AM96" i="45"/>
  <c r="AN96" i="45"/>
  <c r="AO96" i="45"/>
  <c r="AP96" i="45"/>
  <c r="AQ96" i="45"/>
  <c r="AR96" i="45"/>
  <c r="AS96" i="45"/>
  <c r="AT96" i="45"/>
  <c r="AU96" i="45"/>
  <c r="AV96" i="45"/>
  <c r="AW96" i="45"/>
  <c r="AX96" i="45"/>
  <c r="AY96" i="45"/>
  <c r="B97" i="45"/>
  <c r="C97" i="45"/>
  <c r="D97" i="45"/>
  <c r="E97" i="45"/>
  <c r="F97" i="45"/>
  <c r="G97" i="45"/>
  <c r="H97" i="45"/>
  <c r="I97" i="45"/>
  <c r="J97" i="45"/>
  <c r="K97" i="45"/>
  <c r="L97" i="45"/>
  <c r="M97" i="45"/>
  <c r="N97" i="45"/>
  <c r="O97" i="45"/>
  <c r="P97" i="45"/>
  <c r="Q97" i="45"/>
  <c r="R97" i="45"/>
  <c r="S97" i="45"/>
  <c r="T97" i="45"/>
  <c r="U97" i="45"/>
  <c r="V97" i="45"/>
  <c r="W97" i="45"/>
  <c r="X97" i="45"/>
  <c r="Y97" i="45"/>
  <c r="Z97" i="45"/>
  <c r="AA97" i="45"/>
  <c r="AB97" i="45"/>
  <c r="AC97" i="45"/>
  <c r="AD97" i="45"/>
  <c r="AE97" i="45"/>
  <c r="AF97" i="45"/>
  <c r="AG97" i="45"/>
  <c r="AH97" i="45"/>
  <c r="AI97" i="45"/>
  <c r="AJ97" i="45"/>
  <c r="AK97" i="45"/>
  <c r="AL97" i="45"/>
  <c r="AM97" i="45"/>
  <c r="AN97" i="45"/>
  <c r="AO97" i="45"/>
  <c r="AP97" i="45"/>
  <c r="AQ97" i="45"/>
  <c r="AR97" i="45"/>
  <c r="AS97" i="45"/>
  <c r="AT97" i="45"/>
  <c r="AU97" i="45"/>
  <c r="AV97" i="45"/>
  <c r="AW97" i="45"/>
  <c r="AX97" i="45"/>
  <c r="AY97" i="45"/>
  <c r="B98" i="45"/>
  <c r="C98" i="45"/>
  <c r="D98" i="45"/>
  <c r="E98" i="45"/>
  <c r="F98" i="45"/>
  <c r="G98" i="45"/>
  <c r="H98" i="45"/>
  <c r="I98" i="45"/>
  <c r="J98" i="45"/>
  <c r="K98" i="45"/>
  <c r="L98" i="45"/>
  <c r="M98" i="45"/>
  <c r="N98" i="45"/>
  <c r="O98" i="45"/>
  <c r="P98" i="45"/>
  <c r="Q98" i="45"/>
  <c r="R98" i="45"/>
  <c r="S98" i="45"/>
  <c r="T98" i="45"/>
  <c r="U98" i="45"/>
  <c r="V98" i="45"/>
  <c r="W98" i="45"/>
  <c r="X98" i="45"/>
  <c r="Y98" i="45"/>
  <c r="Z98" i="45"/>
  <c r="AA98" i="45"/>
  <c r="AB98" i="45"/>
  <c r="AC98" i="45"/>
  <c r="AD98" i="45"/>
  <c r="AE98" i="45"/>
  <c r="AF98" i="45"/>
  <c r="AG98" i="45"/>
  <c r="AH98" i="45"/>
  <c r="AI98" i="45"/>
  <c r="AJ98" i="45"/>
  <c r="AK98" i="45"/>
  <c r="AL98" i="45"/>
  <c r="AM98" i="45"/>
  <c r="AN98" i="45"/>
  <c r="AO98" i="45"/>
  <c r="AP98" i="45"/>
  <c r="AQ98" i="45"/>
  <c r="AR98" i="45"/>
  <c r="AS98" i="45"/>
  <c r="AT98" i="45"/>
  <c r="AU98" i="45"/>
  <c r="AV98" i="45"/>
  <c r="AW98" i="45"/>
  <c r="AX98" i="45"/>
  <c r="AY98" i="45"/>
  <c r="B99" i="45"/>
  <c r="C99" i="45"/>
  <c r="D99" i="45"/>
  <c r="E99" i="45"/>
  <c r="F99" i="45"/>
  <c r="G99" i="45"/>
  <c r="H99" i="45"/>
  <c r="I99" i="45"/>
  <c r="J99" i="45"/>
  <c r="K99" i="45"/>
  <c r="L99" i="45"/>
  <c r="M99" i="45"/>
  <c r="N99" i="45"/>
  <c r="O99" i="45"/>
  <c r="P99" i="45"/>
  <c r="Q99" i="45"/>
  <c r="R99" i="45"/>
  <c r="S99" i="45"/>
  <c r="T99" i="45"/>
  <c r="U99" i="45"/>
  <c r="V99" i="45"/>
  <c r="W99" i="45"/>
  <c r="X99" i="45"/>
  <c r="Y99" i="45"/>
  <c r="Z99" i="45"/>
  <c r="AA99" i="45"/>
  <c r="AB99" i="45"/>
  <c r="AC99" i="45"/>
  <c r="AD99" i="45"/>
  <c r="AE99" i="45"/>
  <c r="AF99" i="45"/>
  <c r="AG99" i="45"/>
  <c r="AH99" i="45"/>
  <c r="AI99" i="45"/>
  <c r="AJ99" i="45"/>
  <c r="AK99" i="45"/>
  <c r="AL99" i="45"/>
  <c r="AM99" i="45"/>
  <c r="AN99" i="45"/>
  <c r="AO99" i="45"/>
  <c r="AP99" i="45"/>
  <c r="AQ99" i="45"/>
  <c r="AR99" i="45"/>
  <c r="AS99" i="45"/>
  <c r="AT99" i="45"/>
  <c r="AU99" i="45"/>
  <c r="AV99" i="45"/>
  <c r="AW99" i="45"/>
  <c r="AX99" i="45"/>
  <c r="AY99" i="45"/>
  <c r="B100" i="45"/>
  <c r="C100" i="45"/>
  <c r="D100" i="45"/>
  <c r="E100" i="45"/>
  <c r="F100" i="45"/>
  <c r="G100" i="45"/>
  <c r="H100" i="45"/>
  <c r="I100" i="45"/>
  <c r="J100" i="45"/>
  <c r="K100" i="45"/>
  <c r="L100" i="45"/>
  <c r="M100" i="45"/>
  <c r="N100" i="45"/>
  <c r="O100" i="45"/>
  <c r="P100" i="45"/>
  <c r="Q100" i="45"/>
  <c r="R100" i="45"/>
  <c r="S100" i="45"/>
  <c r="T100" i="45"/>
  <c r="U100" i="45"/>
  <c r="V100" i="45"/>
  <c r="W100" i="45"/>
  <c r="X100" i="45"/>
  <c r="Y100" i="45"/>
  <c r="Z100" i="45"/>
  <c r="AA100" i="45"/>
  <c r="AB100" i="45"/>
  <c r="AC100" i="45"/>
  <c r="AD100" i="45"/>
  <c r="AE100" i="45"/>
  <c r="AF100" i="45"/>
  <c r="AG100" i="45"/>
  <c r="AH100" i="45"/>
  <c r="AI100" i="45"/>
  <c r="AJ100" i="45"/>
  <c r="AK100" i="45"/>
  <c r="AL100" i="45"/>
  <c r="AM100" i="45"/>
  <c r="AN100" i="45"/>
  <c r="AO100" i="45"/>
  <c r="AP100" i="45"/>
  <c r="AQ100" i="45"/>
  <c r="AR100" i="45"/>
  <c r="AS100" i="45"/>
  <c r="AT100" i="45"/>
  <c r="AU100" i="45"/>
  <c r="AV100" i="45"/>
  <c r="AW100" i="45"/>
  <c r="AX100" i="45"/>
  <c r="AY100" i="45"/>
  <c r="B101" i="45"/>
  <c r="C101" i="45"/>
  <c r="D101" i="45"/>
  <c r="E101" i="45"/>
  <c r="F101" i="45"/>
  <c r="G101" i="45"/>
  <c r="H101" i="45"/>
  <c r="I101" i="45"/>
  <c r="J101" i="45"/>
  <c r="K101" i="45"/>
  <c r="L101" i="45"/>
  <c r="M101" i="45"/>
  <c r="N101" i="45"/>
  <c r="O101" i="45"/>
  <c r="P101" i="45"/>
  <c r="Q101" i="45"/>
  <c r="R101" i="45"/>
  <c r="S101" i="45"/>
  <c r="T101" i="45"/>
  <c r="U101" i="45"/>
  <c r="V101" i="45"/>
  <c r="W101" i="45"/>
  <c r="X101" i="45"/>
  <c r="Y101" i="45"/>
  <c r="Z101" i="45"/>
  <c r="AA101" i="45"/>
  <c r="AB101" i="45"/>
  <c r="AC101" i="45"/>
  <c r="AD101" i="45"/>
  <c r="AE101" i="45"/>
  <c r="AF101" i="45"/>
  <c r="AG101" i="45"/>
  <c r="AH101" i="45"/>
  <c r="AI101" i="45"/>
  <c r="AJ101" i="45"/>
  <c r="AK101" i="45"/>
  <c r="AL101" i="45"/>
  <c r="AM101" i="45"/>
  <c r="AN101" i="45"/>
  <c r="AO101" i="45"/>
  <c r="AP101" i="45"/>
  <c r="AQ101" i="45"/>
  <c r="AR101" i="45"/>
  <c r="AS101" i="45"/>
  <c r="AT101" i="45"/>
  <c r="AU101" i="45"/>
  <c r="AV101" i="45"/>
  <c r="AW101" i="45"/>
  <c r="AX101" i="45"/>
  <c r="AY101" i="45"/>
  <c r="B102" i="45"/>
  <c r="C102" i="45"/>
  <c r="D102" i="45"/>
  <c r="E102" i="45"/>
  <c r="F102" i="45"/>
  <c r="G102" i="45"/>
  <c r="H102" i="45"/>
  <c r="I102" i="45"/>
  <c r="J102" i="45"/>
  <c r="K102" i="45"/>
  <c r="L102" i="45"/>
  <c r="M102" i="45"/>
  <c r="N102" i="45"/>
  <c r="O102" i="45"/>
  <c r="P102" i="45"/>
  <c r="Q102" i="45"/>
  <c r="R102" i="45"/>
  <c r="S102" i="45"/>
  <c r="T102" i="45"/>
  <c r="U102" i="45"/>
  <c r="V102" i="45"/>
  <c r="W102" i="45"/>
  <c r="X102" i="45"/>
  <c r="Y102" i="45"/>
  <c r="Z102" i="45"/>
  <c r="AA102" i="45"/>
  <c r="AB102" i="45"/>
  <c r="AC102" i="45"/>
  <c r="AD102" i="45"/>
  <c r="AE102" i="45"/>
  <c r="AF102" i="45"/>
  <c r="AG102" i="45"/>
  <c r="AH102" i="45"/>
  <c r="AI102" i="45"/>
  <c r="AJ102" i="45"/>
  <c r="AK102" i="45"/>
  <c r="AL102" i="45"/>
  <c r="AM102" i="45"/>
  <c r="AN102" i="45"/>
  <c r="AO102" i="45"/>
  <c r="AP102" i="45"/>
  <c r="AQ102" i="45"/>
  <c r="AR102" i="45"/>
  <c r="AS102" i="45"/>
  <c r="AT102" i="45"/>
  <c r="AU102" i="45"/>
  <c r="AV102" i="45"/>
  <c r="AW102" i="45"/>
  <c r="AX102" i="45"/>
  <c r="AY102" i="45"/>
  <c r="B103" i="45"/>
  <c r="C103" i="45"/>
  <c r="D103" i="45"/>
  <c r="E103" i="45"/>
  <c r="F103" i="45"/>
  <c r="G103" i="45"/>
  <c r="H103" i="45"/>
  <c r="I103" i="45"/>
  <c r="J103" i="45"/>
  <c r="K103" i="45"/>
  <c r="L103" i="45"/>
  <c r="M103" i="45"/>
  <c r="N103" i="45"/>
  <c r="O103" i="45"/>
  <c r="P103" i="45"/>
  <c r="Q103" i="45"/>
  <c r="R103" i="45"/>
  <c r="S103" i="45"/>
  <c r="T103" i="45"/>
  <c r="U103" i="45"/>
  <c r="V103" i="45"/>
  <c r="W103" i="45"/>
  <c r="X103" i="45"/>
  <c r="Y103" i="45"/>
  <c r="Z103" i="45"/>
  <c r="AA103" i="45"/>
  <c r="AB103" i="45"/>
  <c r="AC103" i="45"/>
  <c r="AD103" i="45"/>
  <c r="AE103" i="45"/>
  <c r="AF103" i="45"/>
  <c r="AG103" i="45"/>
  <c r="AH103" i="45"/>
  <c r="AI103" i="45"/>
  <c r="AJ103" i="45"/>
  <c r="AK103" i="45"/>
  <c r="AL103" i="45"/>
  <c r="AM103" i="45"/>
  <c r="AN103" i="45"/>
  <c r="AO103" i="45"/>
  <c r="AP103" i="45"/>
  <c r="AQ103" i="45"/>
  <c r="AR103" i="45"/>
  <c r="AS103" i="45"/>
  <c r="AT103" i="45"/>
  <c r="AU103" i="45"/>
  <c r="AV103" i="45"/>
  <c r="AW103" i="45"/>
  <c r="AX103" i="45"/>
  <c r="AY103" i="45"/>
  <c r="B104" i="45"/>
  <c r="C104" i="45"/>
  <c r="D104" i="45"/>
  <c r="E104" i="45"/>
  <c r="F104" i="45"/>
  <c r="G104" i="45"/>
  <c r="H104" i="45"/>
  <c r="I104" i="45"/>
  <c r="J104" i="45"/>
  <c r="K104" i="45"/>
  <c r="L104" i="45"/>
  <c r="M104" i="45"/>
  <c r="N104" i="45"/>
  <c r="O104" i="45"/>
  <c r="P104" i="45"/>
  <c r="Q104" i="45"/>
  <c r="R104" i="45"/>
  <c r="S104" i="45"/>
  <c r="T104" i="45"/>
  <c r="U104" i="45"/>
  <c r="V104" i="45"/>
  <c r="W104" i="45"/>
  <c r="X104" i="45"/>
  <c r="Y104" i="45"/>
  <c r="Z104" i="45"/>
  <c r="AA104" i="45"/>
  <c r="AB104" i="45"/>
  <c r="AC104" i="45"/>
  <c r="AD104" i="45"/>
  <c r="AE104" i="45"/>
  <c r="AF104" i="45"/>
  <c r="AG104" i="45"/>
  <c r="AH104" i="45"/>
  <c r="AI104" i="45"/>
  <c r="AJ104" i="45"/>
  <c r="AK104" i="45"/>
  <c r="AL104" i="45"/>
  <c r="AM104" i="45"/>
  <c r="AN104" i="45"/>
  <c r="AO104" i="45"/>
  <c r="AP104" i="45"/>
  <c r="AQ104" i="45"/>
  <c r="AR104" i="45"/>
  <c r="AS104" i="45"/>
  <c r="AT104" i="45"/>
  <c r="AU104" i="45"/>
  <c r="AV104" i="45"/>
  <c r="AW104" i="45"/>
  <c r="AX104" i="45"/>
  <c r="AY104" i="45"/>
  <c r="B105" i="45"/>
  <c r="C105" i="45"/>
  <c r="D105" i="45"/>
  <c r="E105" i="45"/>
  <c r="F105" i="45"/>
  <c r="G105" i="45"/>
  <c r="H105" i="45"/>
  <c r="I105" i="45"/>
  <c r="J105" i="45"/>
  <c r="K105" i="45"/>
  <c r="L105" i="45"/>
  <c r="M105" i="45"/>
  <c r="N105" i="45"/>
  <c r="O105" i="45"/>
  <c r="P105" i="45"/>
  <c r="Q105" i="45"/>
  <c r="R105" i="45"/>
  <c r="S105" i="45"/>
  <c r="T105" i="45"/>
  <c r="U105" i="45"/>
  <c r="V105" i="45"/>
  <c r="W105" i="45"/>
  <c r="X105" i="45"/>
  <c r="Y105" i="45"/>
  <c r="Z105" i="45"/>
  <c r="AA105" i="45"/>
  <c r="AB105" i="45"/>
  <c r="AC105" i="45"/>
  <c r="AD105" i="45"/>
  <c r="AE105" i="45"/>
  <c r="AF105" i="45"/>
  <c r="AG105" i="45"/>
  <c r="AH105" i="45"/>
  <c r="AI105" i="45"/>
  <c r="AJ105" i="45"/>
  <c r="AK105" i="45"/>
  <c r="AL105" i="45"/>
  <c r="AM105" i="45"/>
  <c r="AN105" i="45"/>
  <c r="AO105" i="45"/>
  <c r="AP105" i="45"/>
  <c r="AQ105" i="45"/>
  <c r="AR105" i="45"/>
  <c r="AS105" i="45"/>
  <c r="AT105" i="45"/>
  <c r="AU105" i="45"/>
  <c r="AV105" i="45"/>
  <c r="AW105" i="45"/>
  <c r="AX105" i="45"/>
  <c r="AY105" i="45"/>
  <c r="B106" i="45"/>
  <c r="C106" i="45"/>
  <c r="D106" i="45"/>
  <c r="E106" i="45"/>
  <c r="F106" i="45"/>
  <c r="G106" i="45"/>
  <c r="H106" i="45"/>
  <c r="I106" i="45"/>
  <c r="J106" i="45"/>
  <c r="K106" i="45"/>
  <c r="L106" i="45"/>
  <c r="M106" i="45"/>
  <c r="N106" i="45"/>
  <c r="O106" i="45"/>
  <c r="P106" i="45"/>
  <c r="Q106" i="45"/>
  <c r="R106" i="45"/>
  <c r="S106" i="45"/>
  <c r="T106" i="45"/>
  <c r="U106" i="45"/>
  <c r="V106" i="45"/>
  <c r="W106" i="45"/>
  <c r="X106" i="45"/>
  <c r="Y106" i="45"/>
  <c r="Z106" i="45"/>
  <c r="AA106" i="45"/>
  <c r="AB106" i="45"/>
  <c r="AC106" i="45"/>
  <c r="AD106" i="45"/>
  <c r="AE106" i="45"/>
  <c r="AF106" i="45"/>
  <c r="AG106" i="45"/>
  <c r="AH106" i="45"/>
  <c r="AI106" i="45"/>
  <c r="AJ106" i="45"/>
  <c r="AK106" i="45"/>
  <c r="AL106" i="45"/>
  <c r="AM106" i="45"/>
  <c r="AN106" i="45"/>
  <c r="AO106" i="45"/>
  <c r="AP106" i="45"/>
  <c r="AQ106" i="45"/>
  <c r="AR106" i="45"/>
  <c r="AS106" i="45"/>
  <c r="AT106" i="45"/>
  <c r="AU106" i="45"/>
  <c r="AV106" i="45"/>
  <c r="AW106" i="45"/>
  <c r="AX106" i="45"/>
  <c r="AY106" i="45"/>
  <c r="B107" i="45"/>
  <c r="C107" i="45"/>
  <c r="D107" i="45"/>
  <c r="E107" i="45"/>
  <c r="F107" i="45"/>
  <c r="G107" i="45"/>
  <c r="H107" i="45"/>
  <c r="I107" i="45"/>
  <c r="J107" i="45"/>
  <c r="K107" i="45"/>
  <c r="L107" i="45"/>
  <c r="M107" i="45"/>
  <c r="N107" i="45"/>
  <c r="O107" i="45"/>
  <c r="P107" i="45"/>
  <c r="Q107" i="45"/>
  <c r="R107" i="45"/>
  <c r="S107" i="45"/>
  <c r="T107" i="45"/>
  <c r="U107" i="45"/>
  <c r="V107" i="45"/>
  <c r="W107" i="45"/>
  <c r="X107" i="45"/>
  <c r="Y107" i="45"/>
  <c r="Z107" i="45"/>
  <c r="AA107" i="45"/>
  <c r="AB107" i="45"/>
  <c r="AC107" i="45"/>
  <c r="AD107" i="45"/>
  <c r="AE107" i="45"/>
  <c r="AF107" i="45"/>
  <c r="AG107" i="45"/>
  <c r="AH107" i="45"/>
  <c r="AI107" i="45"/>
  <c r="AJ107" i="45"/>
  <c r="AK107" i="45"/>
  <c r="AL107" i="45"/>
  <c r="AM107" i="45"/>
  <c r="AN107" i="45"/>
  <c r="AO107" i="45"/>
  <c r="AP107" i="45"/>
  <c r="AQ107" i="45"/>
  <c r="AR107" i="45"/>
  <c r="AS107" i="45"/>
  <c r="AT107" i="45"/>
  <c r="AU107" i="45"/>
  <c r="AV107" i="45"/>
  <c r="AW107" i="45"/>
  <c r="AX107" i="45"/>
  <c r="AY107" i="45"/>
  <c r="B108" i="45"/>
  <c r="C108" i="45"/>
  <c r="D108" i="45"/>
  <c r="E108" i="45"/>
  <c r="F108" i="45"/>
  <c r="G108" i="45"/>
  <c r="H108" i="45"/>
  <c r="I108" i="45"/>
  <c r="J108" i="45"/>
  <c r="K108" i="45"/>
  <c r="L108" i="45"/>
  <c r="M108" i="45"/>
  <c r="N108" i="45"/>
  <c r="O108" i="45"/>
  <c r="P108" i="45"/>
  <c r="Q108" i="45"/>
  <c r="R108" i="45"/>
  <c r="S108" i="45"/>
  <c r="T108" i="45"/>
  <c r="U108" i="45"/>
  <c r="V108" i="45"/>
  <c r="W108" i="45"/>
  <c r="X108" i="45"/>
  <c r="Y108" i="45"/>
  <c r="Z108" i="45"/>
  <c r="AA108" i="45"/>
  <c r="AB108" i="45"/>
  <c r="AC108" i="45"/>
  <c r="AD108" i="45"/>
  <c r="AE108" i="45"/>
  <c r="AF108" i="45"/>
  <c r="AG108" i="45"/>
  <c r="AH108" i="45"/>
  <c r="AI108" i="45"/>
  <c r="AJ108" i="45"/>
  <c r="AK108" i="45"/>
  <c r="AL108" i="45"/>
  <c r="AM108" i="45"/>
  <c r="AN108" i="45"/>
  <c r="AO108" i="45"/>
  <c r="AP108" i="45"/>
  <c r="AQ108" i="45"/>
  <c r="AR108" i="45"/>
  <c r="AS108" i="45"/>
  <c r="AT108" i="45"/>
  <c r="AU108" i="45"/>
  <c r="AV108" i="45"/>
  <c r="AW108" i="45"/>
  <c r="AX108" i="45"/>
  <c r="AY108" i="45"/>
  <c r="B109" i="45"/>
  <c r="C109" i="45"/>
  <c r="D109" i="45"/>
  <c r="E109" i="45"/>
  <c r="F109" i="45"/>
  <c r="G109" i="45"/>
  <c r="H109" i="45"/>
  <c r="I109" i="45"/>
  <c r="J109" i="45"/>
  <c r="K109" i="45"/>
  <c r="L109" i="45"/>
  <c r="M109" i="45"/>
  <c r="N109" i="45"/>
  <c r="O109" i="45"/>
  <c r="P109" i="45"/>
  <c r="Q109" i="45"/>
  <c r="R109" i="45"/>
  <c r="S109" i="45"/>
  <c r="T109" i="45"/>
  <c r="U109" i="45"/>
  <c r="V109" i="45"/>
  <c r="W109" i="45"/>
  <c r="X109" i="45"/>
  <c r="Y109" i="45"/>
  <c r="Z109" i="45"/>
  <c r="AA109" i="45"/>
  <c r="AB109" i="45"/>
  <c r="AC109" i="45"/>
  <c r="AD109" i="45"/>
  <c r="AE109" i="45"/>
  <c r="AF109" i="45"/>
  <c r="AG109" i="45"/>
  <c r="AH109" i="45"/>
  <c r="AI109" i="45"/>
  <c r="AJ109" i="45"/>
  <c r="AK109" i="45"/>
  <c r="AL109" i="45"/>
  <c r="AM109" i="45"/>
  <c r="AN109" i="45"/>
  <c r="AO109" i="45"/>
  <c r="AP109" i="45"/>
  <c r="AQ109" i="45"/>
  <c r="AR109" i="45"/>
  <c r="AS109" i="45"/>
  <c r="AT109" i="45"/>
  <c r="AU109" i="45"/>
  <c r="AV109" i="45"/>
  <c r="AW109" i="45"/>
  <c r="AX109" i="45"/>
  <c r="AY109" i="45"/>
  <c r="DC60" i="45" a="1"/>
  <c r="DC60" i="45"/>
  <c r="DD60" i="45"/>
  <c r="DE60" i="45"/>
  <c r="DF60" i="45"/>
  <c r="DG60" i="45"/>
  <c r="DH60" i="45"/>
  <c r="DI60" i="45"/>
  <c r="DJ60" i="45"/>
  <c r="DK60" i="45"/>
  <c r="DL60" i="45"/>
  <c r="DM60" i="45"/>
  <c r="DN60" i="45"/>
  <c r="DO60" i="45"/>
  <c r="DP60" i="45"/>
  <c r="DQ60" i="45"/>
  <c r="DR60" i="45"/>
  <c r="DS60" i="45"/>
  <c r="DT60" i="45"/>
  <c r="DU60" i="45"/>
  <c r="DV60" i="45"/>
  <c r="DW60" i="45"/>
  <c r="DX60" i="45"/>
  <c r="DY60" i="45"/>
  <c r="DZ60" i="45"/>
  <c r="EA60" i="45"/>
  <c r="EB60" i="45"/>
  <c r="EC60" i="45"/>
  <c r="ED60" i="45"/>
  <c r="EE60" i="45"/>
  <c r="EF60" i="45"/>
  <c r="EG60" i="45"/>
  <c r="EH60" i="45"/>
  <c r="EI60" i="45"/>
  <c r="EJ60" i="45"/>
  <c r="EK60" i="45"/>
  <c r="EL60" i="45"/>
  <c r="EM60" i="45"/>
  <c r="EN60" i="45"/>
  <c r="EO60" i="45"/>
  <c r="EP60" i="45"/>
  <c r="EQ60" i="45"/>
  <c r="ER60" i="45"/>
  <c r="ES60" i="45"/>
  <c r="ET60" i="45"/>
  <c r="EU60" i="45"/>
  <c r="EV60" i="45"/>
  <c r="EW60" i="45"/>
  <c r="EX60" i="45"/>
  <c r="EY60" i="45"/>
  <c r="EZ60" i="45"/>
  <c r="DC61" i="45"/>
  <c r="DD61" i="45"/>
  <c r="DE61" i="45"/>
  <c r="DF61" i="45"/>
  <c r="DG61" i="45"/>
  <c r="DH61" i="45"/>
  <c r="DI61" i="45"/>
  <c r="DJ61" i="45"/>
  <c r="DK61" i="45"/>
  <c r="DL61" i="45"/>
  <c r="DM61" i="45"/>
  <c r="DN61" i="45"/>
  <c r="DO61" i="45"/>
  <c r="DP61" i="45"/>
  <c r="DQ61" i="45"/>
  <c r="DR61" i="45"/>
  <c r="DS61" i="45"/>
  <c r="DT61" i="45"/>
  <c r="DU61" i="45"/>
  <c r="DV61" i="45"/>
  <c r="DW61" i="45"/>
  <c r="DX61" i="45"/>
  <c r="DY61" i="45"/>
  <c r="DZ61" i="45"/>
  <c r="EA61" i="45"/>
  <c r="EB61" i="45"/>
  <c r="EC61" i="45"/>
  <c r="ED61" i="45"/>
  <c r="EE61" i="45"/>
  <c r="EF61" i="45"/>
  <c r="EG61" i="45"/>
  <c r="EH61" i="45"/>
  <c r="EI61" i="45"/>
  <c r="EJ61" i="45"/>
  <c r="EK61" i="45"/>
  <c r="EL61" i="45"/>
  <c r="EM61" i="45"/>
  <c r="EN61" i="45"/>
  <c r="EO61" i="45"/>
  <c r="EP61" i="45"/>
  <c r="EQ61" i="45"/>
  <c r="ER61" i="45"/>
  <c r="ES61" i="45"/>
  <c r="ET61" i="45"/>
  <c r="EU61" i="45"/>
  <c r="EV61" i="45"/>
  <c r="EW61" i="45"/>
  <c r="EX61" i="45"/>
  <c r="EY61" i="45"/>
  <c r="EZ61" i="45"/>
  <c r="DC62" i="45"/>
  <c r="DD62" i="45"/>
  <c r="DE62" i="45"/>
  <c r="DF62" i="45"/>
  <c r="DG62" i="45"/>
  <c r="DH62" i="45"/>
  <c r="DI62" i="45"/>
  <c r="DJ62" i="45"/>
  <c r="DK62" i="45"/>
  <c r="DL62" i="45"/>
  <c r="DM62" i="45"/>
  <c r="DN62" i="45"/>
  <c r="DO62" i="45"/>
  <c r="DP62" i="45"/>
  <c r="DQ62" i="45"/>
  <c r="DR62" i="45"/>
  <c r="DS62" i="45"/>
  <c r="DT62" i="45"/>
  <c r="DU62" i="45"/>
  <c r="DV62" i="45"/>
  <c r="DW62" i="45"/>
  <c r="DX62" i="45"/>
  <c r="DY62" i="45"/>
  <c r="DZ62" i="45"/>
  <c r="EA62" i="45"/>
  <c r="EB62" i="45"/>
  <c r="EC62" i="45"/>
  <c r="ED62" i="45"/>
  <c r="EE62" i="45"/>
  <c r="EF62" i="45"/>
  <c r="EG62" i="45"/>
  <c r="EH62" i="45"/>
  <c r="EI62" i="45"/>
  <c r="EJ62" i="45"/>
  <c r="EK62" i="45"/>
  <c r="EL62" i="45"/>
  <c r="EM62" i="45"/>
  <c r="EN62" i="45"/>
  <c r="EO62" i="45"/>
  <c r="EP62" i="45"/>
  <c r="EQ62" i="45"/>
  <c r="ER62" i="45"/>
  <c r="ES62" i="45"/>
  <c r="ET62" i="45"/>
  <c r="EU62" i="45"/>
  <c r="EV62" i="45"/>
  <c r="EW62" i="45"/>
  <c r="EX62" i="45"/>
  <c r="EY62" i="45"/>
  <c r="EZ62" i="45"/>
  <c r="DC63" i="45"/>
  <c r="DD63" i="45"/>
  <c r="DE63" i="45"/>
  <c r="DF63" i="45"/>
  <c r="DG63" i="45"/>
  <c r="DH63" i="45"/>
  <c r="DI63" i="45"/>
  <c r="DJ63" i="45"/>
  <c r="DK63" i="45"/>
  <c r="DL63" i="45"/>
  <c r="DM63" i="45"/>
  <c r="DN63" i="45"/>
  <c r="DO63" i="45"/>
  <c r="DP63" i="45"/>
  <c r="DQ63" i="45"/>
  <c r="DR63" i="45"/>
  <c r="DS63" i="45"/>
  <c r="DT63" i="45"/>
  <c r="DU63" i="45"/>
  <c r="DV63" i="45"/>
  <c r="DW63" i="45"/>
  <c r="DX63" i="45"/>
  <c r="DY63" i="45"/>
  <c r="DZ63" i="45"/>
  <c r="EA63" i="45"/>
  <c r="EB63" i="45"/>
  <c r="EC63" i="45"/>
  <c r="ED63" i="45"/>
  <c r="EE63" i="45"/>
  <c r="EF63" i="45"/>
  <c r="EG63" i="45"/>
  <c r="EH63" i="45"/>
  <c r="EI63" i="45"/>
  <c r="EJ63" i="45"/>
  <c r="EK63" i="45"/>
  <c r="EL63" i="45"/>
  <c r="EM63" i="45"/>
  <c r="EN63" i="45"/>
  <c r="EO63" i="45"/>
  <c r="EP63" i="45"/>
  <c r="EQ63" i="45"/>
  <c r="ER63" i="45"/>
  <c r="ES63" i="45"/>
  <c r="ET63" i="45"/>
  <c r="EU63" i="45"/>
  <c r="EV63" i="45"/>
  <c r="EW63" i="45"/>
  <c r="EX63" i="45"/>
  <c r="EY63" i="45"/>
  <c r="EZ63" i="45"/>
  <c r="DC64" i="45"/>
  <c r="DD64" i="45"/>
  <c r="DE64" i="45"/>
  <c r="DF64" i="45"/>
  <c r="DG64" i="45"/>
  <c r="DH64" i="45"/>
  <c r="DI64" i="45"/>
  <c r="DJ64" i="45"/>
  <c r="DK64" i="45"/>
  <c r="DL64" i="45"/>
  <c r="DM64" i="45"/>
  <c r="DN64" i="45"/>
  <c r="DO64" i="45"/>
  <c r="DP64" i="45"/>
  <c r="DQ64" i="45"/>
  <c r="DR64" i="45"/>
  <c r="DS64" i="45"/>
  <c r="DT64" i="45"/>
  <c r="DU64" i="45"/>
  <c r="DV64" i="45"/>
  <c r="DW64" i="45"/>
  <c r="DX64" i="45"/>
  <c r="DY64" i="45"/>
  <c r="DZ64" i="45"/>
  <c r="EA64" i="45"/>
  <c r="EB64" i="45"/>
  <c r="EC64" i="45"/>
  <c r="ED64" i="45"/>
  <c r="EE64" i="45"/>
  <c r="EF64" i="45"/>
  <c r="EG64" i="45"/>
  <c r="EH64" i="45"/>
  <c r="EI64" i="45"/>
  <c r="EJ64" i="45"/>
  <c r="EK64" i="45"/>
  <c r="EL64" i="45"/>
  <c r="EM64" i="45"/>
  <c r="EN64" i="45"/>
  <c r="EO64" i="45"/>
  <c r="EP64" i="45"/>
  <c r="EQ64" i="45"/>
  <c r="ER64" i="45"/>
  <c r="ES64" i="45"/>
  <c r="ET64" i="45"/>
  <c r="EU64" i="45"/>
  <c r="EV64" i="45"/>
  <c r="EW64" i="45"/>
  <c r="EX64" i="45"/>
  <c r="EY64" i="45"/>
  <c r="EZ64" i="45"/>
  <c r="DC65" i="45"/>
  <c r="DD65" i="45"/>
  <c r="DE65" i="45"/>
  <c r="DF65" i="45"/>
  <c r="DG65" i="45"/>
  <c r="DH65" i="45"/>
  <c r="DI65" i="45"/>
  <c r="DJ65" i="45"/>
  <c r="DK65" i="45"/>
  <c r="DL65" i="45"/>
  <c r="DM65" i="45"/>
  <c r="DN65" i="45"/>
  <c r="DO65" i="45"/>
  <c r="DP65" i="45"/>
  <c r="DQ65" i="45"/>
  <c r="DR65" i="45"/>
  <c r="DS65" i="45"/>
  <c r="DT65" i="45"/>
  <c r="DU65" i="45"/>
  <c r="DV65" i="45"/>
  <c r="DW65" i="45"/>
  <c r="DX65" i="45"/>
  <c r="DY65" i="45"/>
  <c r="DZ65" i="45"/>
  <c r="EA65" i="45"/>
  <c r="EB65" i="45"/>
  <c r="EC65" i="45"/>
  <c r="ED65" i="45"/>
  <c r="EE65" i="45"/>
  <c r="EF65" i="45"/>
  <c r="EG65" i="45"/>
  <c r="EH65" i="45"/>
  <c r="EI65" i="45"/>
  <c r="EJ65" i="45"/>
  <c r="EK65" i="45"/>
  <c r="EL65" i="45"/>
  <c r="EM65" i="45"/>
  <c r="EN65" i="45"/>
  <c r="EO65" i="45"/>
  <c r="EP65" i="45"/>
  <c r="EQ65" i="45"/>
  <c r="ER65" i="45"/>
  <c r="ES65" i="45"/>
  <c r="ET65" i="45"/>
  <c r="EU65" i="45"/>
  <c r="EV65" i="45"/>
  <c r="EW65" i="45"/>
  <c r="EX65" i="45"/>
  <c r="EY65" i="45"/>
  <c r="EZ65" i="45"/>
  <c r="DC66" i="45"/>
  <c r="DD66" i="45"/>
  <c r="DE66" i="45"/>
  <c r="DF66" i="45"/>
  <c r="DG66" i="45"/>
  <c r="DH66" i="45"/>
  <c r="DI66" i="45"/>
  <c r="DJ66" i="45"/>
  <c r="DK66" i="45"/>
  <c r="DL66" i="45"/>
  <c r="DM66" i="45"/>
  <c r="DN66" i="45"/>
  <c r="DO66" i="45"/>
  <c r="DP66" i="45"/>
  <c r="DQ66" i="45"/>
  <c r="DR66" i="45"/>
  <c r="DS66" i="45"/>
  <c r="DT66" i="45"/>
  <c r="DU66" i="45"/>
  <c r="DV66" i="45"/>
  <c r="DW66" i="45"/>
  <c r="DX66" i="45"/>
  <c r="DY66" i="45"/>
  <c r="DZ66" i="45"/>
  <c r="EA66" i="45"/>
  <c r="EB66" i="45"/>
  <c r="EC66" i="45"/>
  <c r="ED66" i="45"/>
  <c r="EE66" i="45"/>
  <c r="EF66" i="45"/>
  <c r="EG66" i="45"/>
  <c r="EH66" i="45"/>
  <c r="EI66" i="45"/>
  <c r="EJ66" i="45"/>
  <c r="EK66" i="45"/>
  <c r="EL66" i="45"/>
  <c r="EM66" i="45"/>
  <c r="EN66" i="45"/>
  <c r="EO66" i="45"/>
  <c r="EP66" i="45"/>
  <c r="EQ66" i="45"/>
  <c r="ER66" i="45"/>
  <c r="ES66" i="45"/>
  <c r="ET66" i="45"/>
  <c r="EU66" i="45"/>
  <c r="EV66" i="45"/>
  <c r="EW66" i="45"/>
  <c r="EX66" i="45"/>
  <c r="EY66" i="45"/>
  <c r="EZ66" i="45"/>
  <c r="DC67" i="45"/>
  <c r="DD67" i="45"/>
  <c r="DE67" i="45"/>
  <c r="DF67" i="45"/>
  <c r="DG67" i="45"/>
  <c r="DH67" i="45"/>
  <c r="DI67" i="45"/>
  <c r="DJ67" i="45"/>
  <c r="DK67" i="45"/>
  <c r="DL67" i="45"/>
  <c r="DM67" i="45"/>
  <c r="DN67" i="45"/>
  <c r="DO67" i="45"/>
  <c r="DP67" i="45"/>
  <c r="DQ67" i="45"/>
  <c r="DR67" i="45"/>
  <c r="DS67" i="45"/>
  <c r="DT67" i="45"/>
  <c r="DU67" i="45"/>
  <c r="DV67" i="45"/>
  <c r="DW67" i="45"/>
  <c r="DX67" i="45"/>
  <c r="DY67" i="45"/>
  <c r="DZ67" i="45"/>
  <c r="EA67" i="45"/>
  <c r="EB67" i="45"/>
  <c r="EC67" i="45"/>
  <c r="ED67" i="45"/>
  <c r="EE67" i="45"/>
  <c r="EF67" i="45"/>
  <c r="EG67" i="45"/>
  <c r="EH67" i="45"/>
  <c r="EI67" i="45"/>
  <c r="EJ67" i="45"/>
  <c r="EK67" i="45"/>
  <c r="EL67" i="45"/>
  <c r="EM67" i="45"/>
  <c r="EN67" i="45"/>
  <c r="EO67" i="45"/>
  <c r="EP67" i="45"/>
  <c r="EQ67" i="45"/>
  <c r="ER67" i="45"/>
  <c r="ES67" i="45"/>
  <c r="ET67" i="45"/>
  <c r="EU67" i="45"/>
  <c r="EV67" i="45"/>
  <c r="EW67" i="45"/>
  <c r="EX67" i="45"/>
  <c r="EY67" i="45"/>
  <c r="EZ67" i="45"/>
  <c r="DC68" i="45"/>
  <c r="DD68" i="45"/>
  <c r="DE68" i="45"/>
  <c r="DF68" i="45"/>
  <c r="DG68" i="45"/>
  <c r="DH68" i="45"/>
  <c r="DI68" i="45"/>
  <c r="DJ68" i="45"/>
  <c r="DK68" i="45"/>
  <c r="DL68" i="45"/>
  <c r="DM68" i="45"/>
  <c r="DN68" i="45"/>
  <c r="DO68" i="45"/>
  <c r="DP68" i="45"/>
  <c r="DQ68" i="45"/>
  <c r="DR68" i="45"/>
  <c r="DS68" i="45"/>
  <c r="DT68" i="45"/>
  <c r="DU68" i="45"/>
  <c r="DV68" i="45"/>
  <c r="DW68" i="45"/>
  <c r="DX68" i="45"/>
  <c r="DY68" i="45"/>
  <c r="DZ68" i="45"/>
  <c r="EA68" i="45"/>
  <c r="EB68" i="45"/>
  <c r="EC68" i="45"/>
  <c r="ED68" i="45"/>
  <c r="EE68" i="45"/>
  <c r="EF68" i="45"/>
  <c r="EG68" i="45"/>
  <c r="EH68" i="45"/>
  <c r="EI68" i="45"/>
  <c r="EJ68" i="45"/>
  <c r="EK68" i="45"/>
  <c r="EL68" i="45"/>
  <c r="EM68" i="45"/>
  <c r="EN68" i="45"/>
  <c r="EO68" i="45"/>
  <c r="EP68" i="45"/>
  <c r="EQ68" i="45"/>
  <c r="ER68" i="45"/>
  <c r="ES68" i="45"/>
  <c r="ET68" i="45"/>
  <c r="EU68" i="45"/>
  <c r="EV68" i="45"/>
  <c r="EW68" i="45"/>
  <c r="EX68" i="45"/>
  <c r="EY68" i="45"/>
  <c r="EZ68" i="45"/>
  <c r="DC69" i="45"/>
  <c r="DD69" i="45"/>
  <c r="DE69" i="45"/>
  <c r="DF69" i="45"/>
  <c r="DG69" i="45"/>
  <c r="DH69" i="45"/>
  <c r="DI69" i="45"/>
  <c r="DJ69" i="45"/>
  <c r="DK69" i="45"/>
  <c r="DL69" i="45"/>
  <c r="DM69" i="45"/>
  <c r="DN69" i="45"/>
  <c r="DO69" i="45"/>
  <c r="DP69" i="45"/>
  <c r="DQ69" i="45"/>
  <c r="DR69" i="45"/>
  <c r="DS69" i="45"/>
  <c r="DT69" i="45"/>
  <c r="DU69" i="45"/>
  <c r="DV69" i="45"/>
  <c r="DW69" i="45"/>
  <c r="DX69" i="45"/>
  <c r="DY69" i="45"/>
  <c r="DZ69" i="45"/>
  <c r="EA69" i="45"/>
  <c r="EB69" i="45"/>
  <c r="EC69" i="45"/>
  <c r="ED69" i="45"/>
  <c r="EE69" i="45"/>
  <c r="EF69" i="45"/>
  <c r="EG69" i="45"/>
  <c r="EH69" i="45"/>
  <c r="EI69" i="45"/>
  <c r="EJ69" i="45"/>
  <c r="EK69" i="45"/>
  <c r="EL69" i="45"/>
  <c r="EM69" i="45"/>
  <c r="EN69" i="45"/>
  <c r="EO69" i="45"/>
  <c r="EP69" i="45"/>
  <c r="EQ69" i="45"/>
  <c r="ER69" i="45"/>
  <c r="ES69" i="45"/>
  <c r="ET69" i="45"/>
  <c r="EU69" i="45"/>
  <c r="EV69" i="45"/>
  <c r="EW69" i="45"/>
  <c r="EX69" i="45"/>
  <c r="EY69" i="45"/>
  <c r="EZ69" i="45"/>
  <c r="DC70" i="45"/>
  <c r="DD70" i="45"/>
  <c r="DE70" i="45"/>
  <c r="DF70" i="45"/>
  <c r="DG70" i="45"/>
  <c r="DH70" i="45"/>
  <c r="DI70" i="45"/>
  <c r="DJ70" i="45"/>
  <c r="DK70" i="45"/>
  <c r="DL70" i="45"/>
  <c r="DM70" i="45"/>
  <c r="DN70" i="45"/>
  <c r="DO70" i="45"/>
  <c r="DP70" i="45"/>
  <c r="DQ70" i="45"/>
  <c r="DR70" i="45"/>
  <c r="DS70" i="45"/>
  <c r="DT70" i="45"/>
  <c r="DU70" i="45"/>
  <c r="DV70" i="45"/>
  <c r="DW70" i="45"/>
  <c r="DX70" i="45"/>
  <c r="DY70" i="45"/>
  <c r="DZ70" i="45"/>
  <c r="EA70" i="45"/>
  <c r="EB70" i="45"/>
  <c r="EC70" i="45"/>
  <c r="ED70" i="45"/>
  <c r="EE70" i="45"/>
  <c r="EF70" i="45"/>
  <c r="EG70" i="45"/>
  <c r="EH70" i="45"/>
  <c r="EI70" i="45"/>
  <c r="EJ70" i="45"/>
  <c r="EK70" i="45"/>
  <c r="EL70" i="45"/>
  <c r="EM70" i="45"/>
  <c r="EN70" i="45"/>
  <c r="EO70" i="45"/>
  <c r="EP70" i="45"/>
  <c r="EQ70" i="45"/>
  <c r="ER70" i="45"/>
  <c r="ES70" i="45"/>
  <c r="ET70" i="45"/>
  <c r="EU70" i="45"/>
  <c r="EV70" i="45"/>
  <c r="EW70" i="45"/>
  <c r="EX70" i="45"/>
  <c r="EY70" i="45"/>
  <c r="EZ70" i="45"/>
  <c r="DC71" i="45"/>
  <c r="DD71" i="45"/>
  <c r="DE71" i="45"/>
  <c r="DF71" i="45"/>
  <c r="DG71" i="45"/>
  <c r="DH71" i="45"/>
  <c r="DI71" i="45"/>
  <c r="DJ71" i="45"/>
  <c r="DK71" i="45"/>
  <c r="DL71" i="45"/>
  <c r="DM71" i="45"/>
  <c r="DN71" i="45"/>
  <c r="DO71" i="45"/>
  <c r="DP71" i="45"/>
  <c r="DQ71" i="45"/>
  <c r="DR71" i="45"/>
  <c r="DS71" i="45"/>
  <c r="DT71" i="45"/>
  <c r="DU71" i="45"/>
  <c r="DV71" i="45"/>
  <c r="DW71" i="45"/>
  <c r="DX71" i="45"/>
  <c r="DY71" i="45"/>
  <c r="DZ71" i="45"/>
  <c r="EA71" i="45"/>
  <c r="EB71" i="45"/>
  <c r="EC71" i="45"/>
  <c r="ED71" i="45"/>
  <c r="EE71" i="45"/>
  <c r="EF71" i="45"/>
  <c r="EG71" i="45"/>
  <c r="EH71" i="45"/>
  <c r="EI71" i="45"/>
  <c r="EJ71" i="45"/>
  <c r="EK71" i="45"/>
  <c r="EL71" i="45"/>
  <c r="EM71" i="45"/>
  <c r="EN71" i="45"/>
  <c r="EO71" i="45"/>
  <c r="EP71" i="45"/>
  <c r="EQ71" i="45"/>
  <c r="ER71" i="45"/>
  <c r="ES71" i="45"/>
  <c r="ET71" i="45"/>
  <c r="EU71" i="45"/>
  <c r="EV71" i="45"/>
  <c r="EW71" i="45"/>
  <c r="EX71" i="45"/>
  <c r="EY71" i="45"/>
  <c r="EZ71" i="45"/>
  <c r="DC72" i="45"/>
  <c r="DD72" i="45"/>
  <c r="DE72" i="45"/>
  <c r="DF72" i="45"/>
  <c r="DG72" i="45"/>
  <c r="DH72" i="45"/>
  <c r="DI72" i="45"/>
  <c r="DJ72" i="45"/>
  <c r="DK72" i="45"/>
  <c r="DL72" i="45"/>
  <c r="DM72" i="45"/>
  <c r="DN72" i="45"/>
  <c r="DO72" i="45"/>
  <c r="DP72" i="45"/>
  <c r="DQ72" i="45"/>
  <c r="DR72" i="45"/>
  <c r="DS72" i="45"/>
  <c r="DT72" i="45"/>
  <c r="DU72" i="45"/>
  <c r="DV72" i="45"/>
  <c r="DW72" i="45"/>
  <c r="DX72" i="45"/>
  <c r="DY72" i="45"/>
  <c r="DZ72" i="45"/>
  <c r="EA72" i="45"/>
  <c r="EB72" i="45"/>
  <c r="EC72" i="45"/>
  <c r="ED72" i="45"/>
  <c r="EE72" i="45"/>
  <c r="EF72" i="45"/>
  <c r="EG72" i="45"/>
  <c r="EH72" i="45"/>
  <c r="EI72" i="45"/>
  <c r="EJ72" i="45"/>
  <c r="EK72" i="45"/>
  <c r="EL72" i="45"/>
  <c r="EM72" i="45"/>
  <c r="EN72" i="45"/>
  <c r="EO72" i="45"/>
  <c r="EP72" i="45"/>
  <c r="EQ72" i="45"/>
  <c r="ER72" i="45"/>
  <c r="ES72" i="45"/>
  <c r="ET72" i="45"/>
  <c r="EU72" i="45"/>
  <c r="EV72" i="45"/>
  <c r="EW72" i="45"/>
  <c r="EX72" i="45"/>
  <c r="EY72" i="45"/>
  <c r="EZ72" i="45"/>
  <c r="DC73" i="45"/>
  <c r="DD73" i="45"/>
  <c r="DE73" i="45"/>
  <c r="DF73" i="45"/>
  <c r="DG73" i="45"/>
  <c r="DH73" i="45"/>
  <c r="DI73" i="45"/>
  <c r="DJ73" i="45"/>
  <c r="DK73" i="45"/>
  <c r="DL73" i="45"/>
  <c r="DM73" i="45"/>
  <c r="DN73" i="45"/>
  <c r="DO73" i="45"/>
  <c r="DP73" i="45"/>
  <c r="DQ73" i="45"/>
  <c r="DR73" i="45"/>
  <c r="DS73" i="45"/>
  <c r="DT73" i="45"/>
  <c r="DU73" i="45"/>
  <c r="DV73" i="45"/>
  <c r="DW73" i="45"/>
  <c r="DX73" i="45"/>
  <c r="DY73" i="45"/>
  <c r="DZ73" i="45"/>
  <c r="EA73" i="45"/>
  <c r="EB73" i="45"/>
  <c r="EC73" i="45"/>
  <c r="ED73" i="45"/>
  <c r="EE73" i="45"/>
  <c r="EF73" i="45"/>
  <c r="EG73" i="45"/>
  <c r="EH73" i="45"/>
  <c r="EI73" i="45"/>
  <c r="EJ73" i="45"/>
  <c r="EK73" i="45"/>
  <c r="EL73" i="45"/>
  <c r="EM73" i="45"/>
  <c r="EN73" i="45"/>
  <c r="EO73" i="45"/>
  <c r="EP73" i="45"/>
  <c r="EQ73" i="45"/>
  <c r="ER73" i="45"/>
  <c r="ES73" i="45"/>
  <c r="ET73" i="45"/>
  <c r="EU73" i="45"/>
  <c r="EV73" i="45"/>
  <c r="EW73" i="45"/>
  <c r="EX73" i="45"/>
  <c r="EY73" i="45"/>
  <c r="EZ73" i="45"/>
  <c r="DC74" i="45"/>
  <c r="DD74" i="45"/>
  <c r="DE74" i="45"/>
  <c r="DF74" i="45"/>
  <c r="DG74" i="45"/>
  <c r="DH74" i="45"/>
  <c r="DI74" i="45"/>
  <c r="DJ74" i="45"/>
  <c r="DK74" i="45"/>
  <c r="DL74" i="45"/>
  <c r="DM74" i="45"/>
  <c r="DN74" i="45"/>
  <c r="DO74" i="45"/>
  <c r="DP74" i="45"/>
  <c r="DQ74" i="45"/>
  <c r="DR74" i="45"/>
  <c r="DS74" i="45"/>
  <c r="DT74" i="45"/>
  <c r="DU74" i="45"/>
  <c r="DV74" i="45"/>
  <c r="DW74" i="45"/>
  <c r="DX74" i="45"/>
  <c r="DY74" i="45"/>
  <c r="DZ74" i="45"/>
  <c r="EA74" i="45"/>
  <c r="EB74" i="45"/>
  <c r="EC74" i="45"/>
  <c r="ED74" i="45"/>
  <c r="EE74" i="45"/>
  <c r="EF74" i="45"/>
  <c r="EG74" i="45"/>
  <c r="EH74" i="45"/>
  <c r="EI74" i="45"/>
  <c r="EJ74" i="45"/>
  <c r="EK74" i="45"/>
  <c r="EL74" i="45"/>
  <c r="EM74" i="45"/>
  <c r="EN74" i="45"/>
  <c r="EO74" i="45"/>
  <c r="EP74" i="45"/>
  <c r="EQ74" i="45"/>
  <c r="ER74" i="45"/>
  <c r="ES74" i="45"/>
  <c r="ET74" i="45"/>
  <c r="EU74" i="45"/>
  <c r="EV74" i="45"/>
  <c r="EW74" i="45"/>
  <c r="EX74" i="45"/>
  <c r="EY74" i="45"/>
  <c r="EZ74" i="45"/>
  <c r="DC75" i="45"/>
  <c r="DD75" i="45"/>
  <c r="DE75" i="45"/>
  <c r="DF75" i="45"/>
  <c r="DG75" i="45"/>
  <c r="DH75" i="45"/>
  <c r="DI75" i="45"/>
  <c r="DJ75" i="45"/>
  <c r="DK75" i="45"/>
  <c r="DL75" i="45"/>
  <c r="DM75" i="45"/>
  <c r="DN75" i="45"/>
  <c r="DO75" i="45"/>
  <c r="DP75" i="45"/>
  <c r="DQ75" i="45"/>
  <c r="DR75" i="45"/>
  <c r="DS75" i="45"/>
  <c r="DT75" i="45"/>
  <c r="DU75" i="45"/>
  <c r="DV75" i="45"/>
  <c r="DW75" i="45"/>
  <c r="DX75" i="45"/>
  <c r="DY75" i="45"/>
  <c r="DZ75" i="45"/>
  <c r="EA75" i="45"/>
  <c r="EB75" i="45"/>
  <c r="EC75" i="45"/>
  <c r="ED75" i="45"/>
  <c r="EE75" i="45"/>
  <c r="EF75" i="45"/>
  <c r="EG75" i="45"/>
  <c r="EH75" i="45"/>
  <c r="EI75" i="45"/>
  <c r="EJ75" i="45"/>
  <c r="EK75" i="45"/>
  <c r="EL75" i="45"/>
  <c r="EM75" i="45"/>
  <c r="EN75" i="45"/>
  <c r="EO75" i="45"/>
  <c r="EP75" i="45"/>
  <c r="EQ75" i="45"/>
  <c r="ER75" i="45"/>
  <c r="ES75" i="45"/>
  <c r="ET75" i="45"/>
  <c r="EU75" i="45"/>
  <c r="EV75" i="45"/>
  <c r="EW75" i="45"/>
  <c r="EX75" i="45"/>
  <c r="EY75" i="45"/>
  <c r="EZ75" i="45"/>
  <c r="DC76" i="45"/>
  <c r="DD76" i="45"/>
  <c r="DE76" i="45"/>
  <c r="DF76" i="45"/>
  <c r="DG76" i="45"/>
  <c r="DH76" i="45"/>
  <c r="DI76" i="45"/>
  <c r="DJ76" i="45"/>
  <c r="DK76" i="45"/>
  <c r="DL76" i="45"/>
  <c r="DM76" i="45"/>
  <c r="DN76" i="45"/>
  <c r="DO76" i="45"/>
  <c r="DP76" i="45"/>
  <c r="DQ76" i="45"/>
  <c r="DR76" i="45"/>
  <c r="DS76" i="45"/>
  <c r="DT76" i="45"/>
  <c r="DU76" i="45"/>
  <c r="DV76" i="45"/>
  <c r="DW76" i="45"/>
  <c r="DX76" i="45"/>
  <c r="DY76" i="45"/>
  <c r="DZ76" i="45"/>
  <c r="EA76" i="45"/>
  <c r="EB76" i="45"/>
  <c r="EC76" i="45"/>
  <c r="ED76" i="45"/>
  <c r="EE76" i="45"/>
  <c r="EF76" i="45"/>
  <c r="EG76" i="45"/>
  <c r="EH76" i="45"/>
  <c r="EI76" i="45"/>
  <c r="EJ76" i="45"/>
  <c r="EK76" i="45"/>
  <c r="EL76" i="45"/>
  <c r="EM76" i="45"/>
  <c r="EN76" i="45"/>
  <c r="EO76" i="45"/>
  <c r="EP76" i="45"/>
  <c r="EQ76" i="45"/>
  <c r="ER76" i="45"/>
  <c r="ES76" i="45"/>
  <c r="ET76" i="45"/>
  <c r="EU76" i="45"/>
  <c r="EV76" i="45"/>
  <c r="EW76" i="45"/>
  <c r="EX76" i="45"/>
  <c r="EY76" i="45"/>
  <c r="EZ76" i="45"/>
  <c r="DC77" i="45"/>
  <c r="DD77" i="45"/>
  <c r="DE77" i="45"/>
  <c r="DF77" i="45"/>
  <c r="DG77" i="45"/>
  <c r="DH77" i="45"/>
  <c r="DI77" i="45"/>
  <c r="DJ77" i="45"/>
  <c r="DK77" i="45"/>
  <c r="DL77" i="45"/>
  <c r="DM77" i="45"/>
  <c r="DN77" i="45"/>
  <c r="DO77" i="45"/>
  <c r="DP77" i="45"/>
  <c r="DQ77" i="45"/>
  <c r="DR77" i="45"/>
  <c r="DS77" i="45"/>
  <c r="DT77" i="45"/>
  <c r="DU77" i="45"/>
  <c r="DV77" i="45"/>
  <c r="DW77" i="45"/>
  <c r="DX77" i="45"/>
  <c r="DY77" i="45"/>
  <c r="DZ77" i="45"/>
  <c r="EA77" i="45"/>
  <c r="EB77" i="45"/>
  <c r="EC77" i="45"/>
  <c r="ED77" i="45"/>
  <c r="EE77" i="45"/>
  <c r="EF77" i="45"/>
  <c r="EG77" i="45"/>
  <c r="EH77" i="45"/>
  <c r="EI77" i="45"/>
  <c r="EJ77" i="45"/>
  <c r="EK77" i="45"/>
  <c r="EL77" i="45"/>
  <c r="EM77" i="45"/>
  <c r="EN77" i="45"/>
  <c r="EO77" i="45"/>
  <c r="EP77" i="45"/>
  <c r="EQ77" i="45"/>
  <c r="ER77" i="45"/>
  <c r="ES77" i="45"/>
  <c r="ET77" i="45"/>
  <c r="EU77" i="45"/>
  <c r="EV77" i="45"/>
  <c r="EW77" i="45"/>
  <c r="EX77" i="45"/>
  <c r="EY77" i="45"/>
  <c r="EZ77" i="45"/>
  <c r="DC78" i="45"/>
  <c r="DD78" i="45"/>
  <c r="DE78" i="45"/>
  <c r="DF78" i="45"/>
  <c r="DG78" i="45"/>
  <c r="DH78" i="45"/>
  <c r="DI78" i="45"/>
  <c r="DJ78" i="45"/>
  <c r="DK78" i="45"/>
  <c r="DL78" i="45"/>
  <c r="DM78" i="45"/>
  <c r="DN78" i="45"/>
  <c r="DO78" i="45"/>
  <c r="DP78" i="45"/>
  <c r="DQ78" i="45"/>
  <c r="DR78" i="45"/>
  <c r="DS78" i="45"/>
  <c r="DT78" i="45"/>
  <c r="DU78" i="45"/>
  <c r="DV78" i="45"/>
  <c r="DW78" i="45"/>
  <c r="DX78" i="45"/>
  <c r="DY78" i="45"/>
  <c r="DZ78" i="45"/>
  <c r="EA78" i="45"/>
  <c r="EB78" i="45"/>
  <c r="EC78" i="45"/>
  <c r="ED78" i="45"/>
  <c r="EE78" i="45"/>
  <c r="EF78" i="45"/>
  <c r="EG78" i="45"/>
  <c r="EH78" i="45"/>
  <c r="EI78" i="45"/>
  <c r="EJ78" i="45"/>
  <c r="EK78" i="45"/>
  <c r="EL78" i="45"/>
  <c r="EM78" i="45"/>
  <c r="EN78" i="45"/>
  <c r="EO78" i="45"/>
  <c r="EP78" i="45"/>
  <c r="EQ78" i="45"/>
  <c r="ER78" i="45"/>
  <c r="ES78" i="45"/>
  <c r="ET78" i="45"/>
  <c r="EU78" i="45"/>
  <c r="EV78" i="45"/>
  <c r="EW78" i="45"/>
  <c r="EX78" i="45"/>
  <c r="EY78" i="45"/>
  <c r="EZ78" i="45"/>
  <c r="DC79" i="45"/>
  <c r="DD79" i="45"/>
  <c r="DE79" i="45"/>
  <c r="DF79" i="45"/>
  <c r="DG79" i="45"/>
  <c r="DH79" i="45"/>
  <c r="DI79" i="45"/>
  <c r="DJ79" i="45"/>
  <c r="DK79" i="45"/>
  <c r="DL79" i="45"/>
  <c r="DM79" i="45"/>
  <c r="DN79" i="45"/>
  <c r="DO79" i="45"/>
  <c r="DP79" i="45"/>
  <c r="DQ79" i="45"/>
  <c r="DR79" i="45"/>
  <c r="DS79" i="45"/>
  <c r="DT79" i="45"/>
  <c r="DU79" i="45"/>
  <c r="DV79" i="45"/>
  <c r="DW79" i="45"/>
  <c r="DX79" i="45"/>
  <c r="DY79" i="45"/>
  <c r="DZ79" i="45"/>
  <c r="EA79" i="45"/>
  <c r="EB79" i="45"/>
  <c r="EC79" i="45"/>
  <c r="ED79" i="45"/>
  <c r="EE79" i="45"/>
  <c r="EF79" i="45"/>
  <c r="EG79" i="45"/>
  <c r="EH79" i="45"/>
  <c r="EI79" i="45"/>
  <c r="EJ79" i="45"/>
  <c r="EK79" i="45"/>
  <c r="EL79" i="45"/>
  <c r="EM79" i="45"/>
  <c r="EN79" i="45"/>
  <c r="EO79" i="45"/>
  <c r="EP79" i="45"/>
  <c r="EQ79" i="45"/>
  <c r="ER79" i="45"/>
  <c r="ES79" i="45"/>
  <c r="ET79" i="45"/>
  <c r="EU79" i="45"/>
  <c r="EV79" i="45"/>
  <c r="EW79" i="45"/>
  <c r="EX79" i="45"/>
  <c r="EY79" i="45"/>
  <c r="EZ79" i="45"/>
  <c r="DC80" i="45"/>
  <c r="DD80" i="45"/>
  <c r="DE80" i="45"/>
  <c r="DF80" i="45"/>
  <c r="DG80" i="45"/>
  <c r="DH80" i="45"/>
  <c r="DI80" i="45"/>
  <c r="DJ80" i="45"/>
  <c r="DK80" i="45"/>
  <c r="DL80" i="45"/>
  <c r="DM80" i="45"/>
  <c r="DN80" i="45"/>
  <c r="DO80" i="45"/>
  <c r="DP80" i="45"/>
  <c r="DQ80" i="45"/>
  <c r="DR80" i="45"/>
  <c r="DS80" i="45"/>
  <c r="DT80" i="45"/>
  <c r="DU80" i="45"/>
  <c r="DV80" i="45"/>
  <c r="DW80" i="45"/>
  <c r="DX80" i="45"/>
  <c r="DY80" i="45"/>
  <c r="DZ80" i="45"/>
  <c r="EA80" i="45"/>
  <c r="EB80" i="45"/>
  <c r="EC80" i="45"/>
  <c r="ED80" i="45"/>
  <c r="EE80" i="45"/>
  <c r="EF80" i="45"/>
  <c r="EG80" i="45"/>
  <c r="EH80" i="45"/>
  <c r="EI80" i="45"/>
  <c r="EJ80" i="45"/>
  <c r="EK80" i="45"/>
  <c r="EL80" i="45"/>
  <c r="EM80" i="45"/>
  <c r="EN80" i="45"/>
  <c r="EO80" i="45"/>
  <c r="EP80" i="45"/>
  <c r="EQ80" i="45"/>
  <c r="ER80" i="45"/>
  <c r="ES80" i="45"/>
  <c r="ET80" i="45"/>
  <c r="EU80" i="45"/>
  <c r="EV80" i="45"/>
  <c r="EW80" i="45"/>
  <c r="EX80" i="45"/>
  <c r="EY80" i="45"/>
  <c r="EZ80" i="45"/>
  <c r="DC81" i="45"/>
  <c r="DD81" i="45"/>
  <c r="DE81" i="45"/>
  <c r="DF81" i="45"/>
  <c r="DG81" i="45"/>
  <c r="DH81" i="45"/>
  <c r="DI81" i="45"/>
  <c r="DJ81" i="45"/>
  <c r="DK81" i="45"/>
  <c r="DL81" i="45"/>
  <c r="DM81" i="45"/>
  <c r="DN81" i="45"/>
  <c r="DO81" i="45"/>
  <c r="DP81" i="45"/>
  <c r="DQ81" i="45"/>
  <c r="DR81" i="45"/>
  <c r="DS81" i="45"/>
  <c r="DT81" i="45"/>
  <c r="DU81" i="45"/>
  <c r="DV81" i="45"/>
  <c r="DW81" i="45"/>
  <c r="DX81" i="45"/>
  <c r="DY81" i="45"/>
  <c r="DZ81" i="45"/>
  <c r="EA81" i="45"/>
  <c r="EB81" i="45"/>
  <c r="EC81" i="45"/>
  <c r="ED81" i="45"/>
  <c r="EE81" i="45"/>
  <c r="EF81" i="45"/>
  <c r="EG81" i="45"/>
  <c r="EH81" i="45"/>
  <c r="EI81" i="45"/>
  <c r="EJ81" i="45"/>
  <c r="EK81" i="45"/>
  <c r="EL81" i="45"/>
  <c r="EM81" i="45"/>
  <c r="EN81" i="45"/>
  <c r="EO81" i="45"/>
  <c r="EP81" i="45"/>
  <c r="EQ81" i="45"/>
  <c r="ER81" i="45"/>
  <c r="ES81" i="45"/>
  <c r="ET81" i="45"/>
  <c r="EU81" i="45"/>
  <c r="EV81" i="45"/>
  <c r="EW81" i="45"/>
  <c r="EX81" i="45"/>
  <c r="EY81" i="45"/>
  <c r="EZ81" i="45"/>
  <c r="DC82" i="45"/>
  <c r="DD82" i="45"/>
  <c r="DE82" i="45"/>
  <c r="DF82" i="45"/>
  <c r="DG82" i="45"/>
  <c r="DH82" i="45"/>
  <c r="DI82" i="45"/>
  <c r="DJ82" i="45"/>
  <c r="DK82" i="45"/>
  <c r="DL82" i="45"/>
  <c r="DM82" i="45"/>
  <c r="DN82" i="45"/>
  <c r="DO82" i="45"/>
  <c r="DP82" i="45"/>
  <c r="DQ82" i="45"/>
  <c r="DR82" i="45"/>
  <c r="DS82" i="45"/>
  <c r="DT82" i="45"/>
  <c r="DU82" i="45"/>
  <c r="DV82" i="45"/>
  <c r="DW82" i="45"/>
  <c r="DX82" i="45"/>
  <c r="DY82" i="45"/>
  <c r="DZ82" i="45"/>
  <c r="EA82" i="45"/>
  <c r="EB82" i="45"/>
  <c r="EC82" i="45"/>
  <c r="ED82" i="45"/>
  <c r="EE82" i="45"/>
  <c r="EF82" i="45"/>
  <c r="EG82" i="45"/>
  <c r="EH82" i="45"/>
  <c r="EI82" i="45"/>
  <c r="EJ82" i="45"/>
  <c r="EK82" i="45"/>
  <c r="EL82" i="45"/>
  <c r="EM82" i="45"/>
  <c r="EN82" i="45"/>
  <c r="EO82" i="45"/>
  <c r="EP82" i="45"/>
  <c r="EQ82" i="45"/>
  <c r="ER82" i="45"/>
  <c r="ES82" i="45"/>
  <c r="ET82" i="45"/>
  <c r="EU82" i="45"/>
  <c r="EV82" i="45"/>
  <c r="EW82" i="45"/>
  <c r="EX82" i="45"/>
  <c r="EY82" i="45"/>
  <c r="EZ82" i="45"/>
  <c r="DC83" i="45"/>
  <c r="DD83" i="45"/>
  <c r="DE83" i="45"/>
  <c r="DF83" i="45"/>
  <c r="DG83" i="45"/>
  <c r="DH83" i="45"/>
  <c r="DI83" i="45"/>
  <c r="DJ83" i="45"/>
  <c r="DK83" i="45"/>
  <c r="DL83" i="45"/>
  <c r="DM83" i="45"/>
  <c r="DN83" i="45"/>
  <c r="DO83" i="45"/>
  <c r="DP83" i="45"/>
  <c r="DQ83" i="45"/>
  <c r="DR83" i="45"/>
  <c r="DS83" i="45"/>
  <c r="DT83" i="45"/>
  <c r="DU83" i="45"/>
  <c r="DV83" i="45"/>
  <c r="DW83" i="45"/>
  <c r="DX83" i="45"/>
  <c r="DY83" i="45"/>
  <c r="DZ83" i="45"/>
  <c r="EA83" i="45"/>
  <c r="EB83" i="45"/>
  <c r="EC83" i="45"/>
  <c r="ED83" i="45"/>
  <c r="EE83" i="45"/>
  <c r="EF83" i="45"/>
  <c r="EG83" i="45"/>
  <c r="EH83" i="45"/>
  <c r="EI83" i="45"/>
  <c r="EJ83" i="45"/>
  <c r="EK83" i="45"/>
  <c r="EL83" i="45"/>
  <c r="EM83" i="45"/>
  <c r="EN83" i="45"/>
  <c r="EO83" i="45"/>
  <c r="EP83" i="45"/>
  <c r="EQ83" i="45"/>
  <c r="ER83" i="45"/>
  <c r="ES83" i="45"/>
  <c r="ET83" i="45"/>
  <c r="EU83" i="45"/>
  <c r="EV83" i="45"/>
  <c r="EW83" i="45"/>
  <c r="EX83" i="45"/>
  <c r="EY83" i="45"/>
  <c r="EZ83" i="45"/>
  <c r="DC84" i="45"/>
  <c r="DD84" i="45"/>
  <c r="DE84" i="45"/>
  <c r="DF84" i="45"/>
  <c r="DG84" i="45"/>
  <c r="DH84" i="45"/>
  <c r="DI84" i="45"/>
  <c r="DJ84" i="45"/>
  <c r="DK84" i="45"/>
  <c r="DL84" i="45"/>
  <c r="DM84" i="45"/>
  <c r="DN84" i="45"/>
  <c r="DO84" i="45"/>
  <c r="DP84" i="45"/>
  <c r="DQ84" i="45"/>
  <c r="DR84" i="45"/>
  <c r="DS84" i="45"/>
  <c r="DT84" i="45"/>
  <c r="DU84" i="45"/>
  <c r="DV84" i="45"/>
  <c r="DW84" i="45"/>
  <c r="DX84" i="45"/>
  <c r="DY84" i="45"/>
  <c r="DZ84" i="45"/>
  <c r="EA84" i="45"/>
  <c r="EB84" i="45"/>
  <c r="EC84" i="45"/>
  <c r="ED84" i="45"/>
  <c r="EE84" i="45"/>
  <c r="EF84" i="45"/>
  <c r="EG84" i="45"/>
  <c r="EH84" i="45"/>
  <c r="EI84" i="45"/>
  <c r="EJ84" i="45"/>
  <c r="EK84" i="45"/>
  <c r="EL84" i="45"/>
  <c r="EM84" i="45"/>
  <c r="EN84" i="45"/>
  <c r="EO84" i="45"/>
  <c r="EP84" i="45"/>
  <c r="EQ84" i="45"/>
  <c r="ER84" i="45"/>
  <c r="ES84" i="45"/>
  <c r="ET84" i="45"/>
  <c r="EU84" i="45"/>
  <c r="EV84" i="45"/>
  <c r="EW84" i="45"/>
  <c r="EX84" i="45"/>
  <c r="EY84" i="45"/>
  <c r="EZ84" i="45"/>
  <c r="DC85" i="45"/>
  <c r="DD85" i="45"/>
  <c r="DE85" i="45"/>
  <c r="DF85" i="45"/>
  <c r="DG85" i="45"/>
  <c r="DH85" i="45"/>
  <c r="DI85" i="45"/>
  <c r="DJ85" i="45"/>
  <c r="DK85" i="45"/>
  <c r="DL85" i="45"/>
  <c r="DM85" i="45"/>
  <c r="DN85" i="45"/>
  <c r="DO85" i="45"/>
  <c r="DP85" i="45"/>
  <c r="DQ85" i="45"/>
  <c r="DR85" i="45"/>
  <c r="DS85" i="45"/>
  <c r="DT85" i="45"/>
  <c r="DU85" i="45"/>
  <c r="DV85" i="45"/>
  <c r="DW85" i="45"/>
  <c r="DX85" i="45"/>
  <c r="DY85" i="45"/>
  <c r="DZ85" i="45"/>
  <c r="EA85" i="45"/>
  <c r="EB85" i="45"/>
  <c r="EC85" i="45"/>
  <c r="ED85" i="45"/>
  <c r="EE85" i="45"/>
  <c r="EF85" i="45"/>
  <c r="EG85" i="45"/>
  <c r="EH85" i="45"/>
  <c r="EI85" i="45"/>
  <c r="EJ85" i="45"/>
  <c r="EK85" i="45"/>
  <c r="EL85" i="45"/>
  <c r="EM85" i="45"/>
  <c r="EN85" i="45"/>
  <c r="EO85" i="45"/>
  <c r="EP85" i="45"/>
  <c r="EQ85" i="45"/>
  <c r="ER85" i="45"/>
  <c r="ES85" i="45"/>
  <c r="ET85" i="45"/>
  <c r="EU85" i="45"/>
  <c r="EV85" i="45"/>
  <c r="EW85" i="45"/>
  <c r="EX85" i="45"/>
  <c r="EY85" i="45"/>
  <c r="EZ85" i="45"/>
  <c r="DC86" i="45"/>
  <c r="DD86" i="45"/>
  <c r="DE86" i="45"/>
  <c r="DF86" i="45"/>
  <c r="DG86" i="45"/>
  <c r="DH86" i="45"/>
  <c r="DI86" i="45"/>
  <c r="DJ86" i="45"/>
  <c r="DK86" i="45"/>
  <c r="DL86" i="45"/>
  <c r="DM86" i="45"/>
  <c r="DN86" i="45"/>
  <c r="DO86" i="45"/>
  <c r="DP86" i="45"/>
  <c r="DQ86" i="45"/>
  <c r="DR86" i="45"/>
  <c r="DS86" i="45"/>
  <c r="DT86" i="45"/>
  <c r="DU86" i="45"/>
  <c r="DV86" i="45"/>
  <c r="DW86" i="45"/>
  <c r="DX86" i="45"/>
  <c r="DY86" i="45"/>
  <c r="DZ86" i="45"/>
  <c r="EA86" i="45"/>
  <c r="EB86" i="45"/>
  <c r="EC86" i="45"/>
  <c r="ED86" i="45"/>
  <c r="EE86" i="45"/>
  <c r="EF86" i="45"/>
  <c r="EG86" i="45"/>
  <c r="EH86" i="45"/>
  <c r="EI86" i="45"/>
  <c r="EJ86" i="45"/>
  <c r="EK86" i="45"/>
  <c r="EL86" i="45"/>
  <c r="EM86" i="45"/>
  <c r="EN86" i="45"/>
  <c r="EO86" i="45"/>
  <c r="EP86" i="45"/>
  <c r="EQ86" i="45"/>
  <c r="ER86" i="45"/>
  <c r="ES86" i="45"/>
  <c r="ET86" i="45"/>
  <c r="EU86" i="45"/>
  <c r="EV86" i="45"/>
  <c r="EW86" i="45"/>
  <c r="EX86" i="45"/>
  <c r="EY86" i="45"/>
  <c r="EZ86" i="45"/>
  <c r="DC87" i="45"/>
  <c r="DD87" i="45"/>
  <c r="DE87" i="45"/>
  <c r="DF87" i="45"/>
  <c r="DG87" i="45"/>
  <c r="DH87" i="45"/>
  <c r="DI87" i="45"/>
  <c r="DJ87" i="45"/>
  <c r="DK87" i="45"/>
  <c r="DL87" i="45"/>
  <c r="DM87" i="45"/>
  <c r="DN87" i="45"/>
  <c r="DO87" i="45"/>
  <c r="DP87" i="45"/>
  <c r="DQ87" i="45"/>
  <c r="DR87" i="45"/>
  <c r="DS87" i="45"/>
  <c r="DT87" i="45"/>
  <c r="DU87" i="45"/>
  <c r="DV87" i="45"/>
  <c r="DW87" i="45"/>
  <c r="DX87" i="45"/>
  <c r="DY87" i="45"/>
  <c r="DZ87" i="45"/>
  <c r="EA87" i="45"/>
  <c r="EB87" i="45"/>
  <c r="EC87" i="45"/>
  <c r="ED87" i="45"/>
  <c r="EE87" i="45"/>
  <c r="EF87" i="45"/>
  <c r="EG87" i="45"/>
  <c r="EH87" i="45"/>
  <c r="EI87" i="45"/>
  <c r="EJ87" i="45"/>
  <c r="EK87" i="45"/>
  <c r="EL87" i="45"/>
  <c r="EM87" i="45"/>
  <c r="EN87" i="45"/>
  <c r="EO87" i="45"/>
  <c r="EP87" i="45"/>
  <c r="EQ87" i="45"/>
  <c r="ER87" i="45"/>
  <c r="ES87" i="45"/>
  <c r="ET87" i="45"/>
  <c r="EU87" i="45"/>
  <c r="EV87" i="45"/>
  <c r="EW87" i="45"/>
  <c r="EX87" i="45"/>
  <c r="EY87" i="45"/>
  <c r="EZ87" i="45"/>
  <c r="DC88" i="45"/>
  <c r="DD88" i="45"/>
  <c r="DE88" i="45"/>
  <c r="DF88" i="45"/>
  <c r="DG88" i="45"/>
  <c r="DH88" i="45"/>
  <c r="DI88" i="45"/>
  <c r="DJ88" i="45"/>
  <c r="DK88" i="45"/>
  <c r="DL88" i="45"/>
  <c r="DM88" i="45"/>
  <c r="DN88" i="45"/>
  <c r="DO88" i="45"/>
  <c r="DP88" i="45"/>
  <c r="DQ88" i="45"/>
  <c r="DR88" i="45"/>
  <c r="DS88" i="45"/>
  <c r="DT88" i="45"/>
  <c r="DU88" i="45"/>
  <c r="DV88" i="45"/>
  <c r="DW88" i="45"/>
  <c r="DX88" i="45"/>
  <c r="DY88" i="45"/>
  <c r="DZ88" i="45"/>
  <c r="EA88" i="45"/>
  <c r="EB88" i="45"/>
  <c r="EC88" i="45"/>
  <c r="ED88" i="45"/>
  <c r="EE88" i="45"/>
  <c r="EF88" i="45"/>
  <c r="EG88" i="45"/>
  <c r="EH88" i="45"/>
  <c r="EI88" i="45"/>
  <c r="EJ88" i="45"/>
  <c r="EK88" i="45"/>
  <c r="EL88" i="45"/>
  <c r="EM88" i="45"/>
  <c r="EN88" i="45"/>
  <c r="EO88" i="45"/>
  <c r="EP88" i="45"/>
  <c r="EQ88" i="45"/>
  <c r="ER88" i="45"/>
  <c r="ES88" i="45"/>
  <c r="ET88" i="45"/>
  <c r="EU88" i="45"/>
  <c r="EV88" i="45"/>
  <c r="EW88" i="45"/>
  <c r="EX88" i="45"/>
  <c r="EY88" i="45"/>
  <c r="EZ88" i="45"/>
  <c r="DC89" i="45"/>
  <c r="DD89" i="45"/>
  <c r="DE89" i="45"/>
  <c r="DF89" i="45"/>
  <c r="DG89" i="45"/>
  <c r="DH89" i="45"/>
  <c r="DI89" i="45"/>
  <c r="DJ89" i="45"/>
  <c r="DK89" i="45"/>
  <c r="DL89" i="45"/>
  <c r="DM89" i="45"/>
  <c r="DN89" i="45"/>
  <c r="DO89" i="45"/>
  <c r="DP89" i="45"/>
  <c r="DQ89" i="45"/>
  <c r="DR89" i="45"/>
  <c r="DS89" i="45"/>
  <c r="DT89" i="45"/>
  <c r="DU89" i="45"/>
  <c r="DV89" i="45"/>
  <c r="DW89" i="45"/>
  <c r="DX89" i="45"/>
  <c r="DY89" i="45"/>
  <c r="DZ89" i="45"/>
  <c r="EA89" i="45"/>
  <c r="EB89" i="45"/>
  <c r="EC89" i="45"/>
  <c r="ED89" i="45"/>
  <c r="EE89" i="45"/>
  <c r="EF89" i="45"/>
  <c r="EG89" i="45"/>
  <c r="EH89" i="45"/>
  <c r="EI89" i="45"/>
  <c r="EJ89" i="45"/>
  <c r="EK89" i="45"/>
  <c r="EL89" i="45"/>
  <c r="EM89" i="45"/>
  <c r="EN89" i="45"/>
  <c r="EO89" i="45"/>
  <c r="EP89" i="45"/>
  <c r="EQ89" i="45"/>
  <c r="ER89" i="45"/>
  <c r="ES89" i="45"/>
  <c r="ET89" i="45"/>
  <c r="EU89" i="45"/>
  <c r="EV89" i="45"/>
  <c r="EW89" i="45"/>
  <c r="EX89" i="45"/>
  <c r="EY89" i="45"/>
  <c r="EZ89" i="45"/>
  <c r="DC90" i="45"/>
  <c r="DD90" i="45"/>
  <c r="DE90" i="45"/>
  <c r="DF90" i="45"/>
  <c r="DG90" i="45"/>
  <c r="DH90" i="45"/>
  <c r="DI90" i="45"/>
  <c r="DJ90" i="45"/>
  <c r="DK90" i="45"/>
  <c r="DL90" i="45"/>
  <c r="DM90" i="45"/>
  <c r="DN90" i="45"/>
  <c r="DO90" i="45"/>
  <c r="DP90" i="45"/>
  <c r="DQ90" i="45"/>
  <c r="DR90" i="45"/>
  <c r="DS90" i="45"/>
  <c r="DT90" i="45"/>
  <c r="DU90" i="45"/>
  <c r="DV90" i="45"/>
  <c r="DW90" i="45"/>
  <c r="DX90" i="45"/>
  <c r="DY90" i="45"/>
  <c r="DZ90" i="45"/>
  <c r="EA90" i="45"/>
  <c r="EB90" i="45"/>
  <c r="EC90" i="45"/>
  <c r="ED90" i="45"/>
  <c r="EE90" i="45"/>
  <c r="EF90" i="45"/>
  <c r="EG90" i="45"/>
  <c r="EH90" i="45"/>
  <c r="EI90" i="45"/>
  <c r="EJ90" i="45"/>
  <c r="EK90" i="45"/>
  <c r="EL90" i="45"/>
  <c r="EM90" i="45"/>
  <c r="EN90" i="45"/>
  <c r="EO90" i="45"/>
  <c r="EP90" i="45"/>
  <c r="EQ90" i="45"/>
  <c r="ER90" i="45"/>
  <c r="ES90" i="45"/>
  <c r="ET90" i="45"/>
  <c r="EU90" i="45"/>
  <c r="EV90" i="45"/>
  <c r="EW90" i="45"/>
  <c r="EX90" i="45"/>
  <c r="EY90" i="45"/>
  <c r="EZ90" i="45"/>
  <c r="DC91" i="45"/>
  <c r="DD91" i="45"/>
  <c r="DE91" i="45"/>
  <c r="DF91" i="45"/>
  <c r="DG91" i="45"/>
  <c r="DH91" i="45"/>
  <c r="DI91" i="45"/>
  <c r="DJ91" i="45"/>
  <c r="DK91" i="45"/>
  <c r="DL91" i="45"/>
  <c r="DM91" i="45"/>
  <c r="DN91" i="45"/>
  <c r="DO91" i="45"/>
  <c r="DP91" i="45"/>
  <c r="DQ91" i="45"/>
  <c r="DR91" i="45"/>
  <c r="DS91" i="45"/>
  <c r="DT91" i="45"/>
  <c r="DU91" i="45"/>
  <c r="DV91" i="45"/>
  <c r="DW91" i="45"/>
  <c r="DX91" i="45"/>
  <c r="DY91" i="45"/>
  <c r="DZ91" i="45"/>
  <c r="EA91" i="45"/>
  <c r="EB91" i="45"/>
  <c r="EC91" i="45"/>
  <c r="ED91" i="45"/>
  <c r="EE91" i="45"/>
  <c r="EF91" i="45"/>
  <c r="EG91" i="45"/>
  <c r="EH91" i="45"/>
  <c r="EI91" i="45"/>
  <c r="EJ91" i="45"/>
  <c r="EK91" i="45"/>
  <c r="EL91" i="45"/>
  <c r="EM91" i="45"/>
  <c r="EN91" i="45"/>
  <c r="EO91" i="45"/>
  <c r="EP91" i="45"/>
  <c r="EQ91" i="45"/>
  <c r="ER91" i="45"/>
  <c r="ES91" i="45"/>
  <c r="ET91" i="45"/>
  <c r="EU91" i="45"/>
  <c r="EV91" i="45"/>
  <c r="EW91" i="45"/>
  <c r="EX91" i="45"/>
  <c r="EY91" i="45"/>
  <c r="EZ91" i="45"/>
  <c r="DC92" i="45"/>
  <c r="DD92" i="45"/>
  <c r="DE92" i="45"/>
  <c r="DF92" i="45"/>
  <c r="DG92" i="45"/>
  <c r="DH92" i="45"/>
  <c r="DI92" i="45"/>
  <c r="DJ92" i="45"/>
  <c r="DK92" i="45"/>
  <c r="DL92" i="45"/>
  <c r="DM92" i="45"/>
  <c r="DN92" i="45"/>
  <c r="DO92" i="45"/>
  <c r="DP92" i="45"/>
  <c r="DQ92" i="45"/>
  <c r="DR92" i="45"/>
  <c r="DS92" i="45"/>
  <c r="DT92" i="45"/>
  <c r="DU92" i="45"/>
  <c r="DV92" i="45"/>
  <c r="DW92" i="45"/>
  <c r="DX92" i="45"/>
  <c r="DY92" i="45"/>
  <c r="DZ92" i="45"/>
  <c r="EA92" i="45"/>
  <c r="EB92" i="45"/>
  <c r="EC92" i="45"/>
  <c r="ED92" i="45"/>
  <c r="EE92" i="45"/>
  <c r="EF92" i="45"/>
  <c r="EG92" i="45"/>
  <c r="EH92" i="45"/>
  <c r="EI92" i="45"/>
  <c r="EJ92" i="45"/>
  <c r="EK92" i="45"/>
  <c r="EL92" i="45"/>
  <c r="EM92" i="45"/>
  <c r="EN92" i="45"/>
  <c r="EO92" i="45"/>
  <c r="EP92" i="45"/>
  <c r="EQ92" i="45"/>
  <c r="ER92" i="45"/>
  <c r="ES92" i="45"/>
  <c r="ET92" i="45"/>
  <c r="EU92" i="45"/>
  <c r="EV92" i="45"/>
  <c r="EW92" i="45"/>
  <c r="EX92" i="45"/>
  <c r="EY92" i="45"/>
  <c r="EZ92" i="45"/>
  <c r="DC93" i="45"/>
  <c r="DD93" i="45"/>
  <c r="DE93" i="45"/>
  <c r="DF93" i="45"/>
  <c r="DG93" i="45"/>
  <c r="DH93" i="45"/>
  <c r="DI93" i="45"/>
  <c r="DJ93" i="45"/>
  <c r="DK93" i="45"/>
  <c r="DL93" i="45"/>
  <c r="DM93" i="45"/>
  <c r="DN93" i="45"/>
  <c r="DO93" i="45"/>
  <c r="DP93" i="45"/>
  <c r="DQ93" i="45"/>
  <c r="DR93" i="45"/>
  <c r="DS93" i="45"/>
  <c r="DT93" i="45"/>
  <c r="DU93" i="45"/>
  <c r="DV93" i="45"/>
  <c r="DW93" i="45"/>
  <c r="DX93" i="45"/>
  <c r="DY93" i="45"/>
  <c r="DZ93" i="45"/>
  <c r="EA93" i="45"/>
  <c r="EB93" i="45"/>
  <c r="EC93" i="45"/>
  <c r="ED93" i="45"/>
  <c r="EE93" i="45"/>
  <c r="EF93" i="45"/>
  <c r="EG93" i="45"/>
  <c r="EH93" i="45"/>
  <c r="EI93" i="45"/>
  <c r="EJ93" i="45"/>
  <c r="EK93" i="45"/>
  <c r="EL93" i="45"/>
  <c r="EM93" i="45"/>
  <c r="EN93" i="45"/>
  <c r="EO93" i="45"/>
  <c r="EP93" i="45"/>
  <c r="EQ93" i="45"/>
  <c r="ER93" i="45"/>
  <c r="ES93" i="45"/>
  <c r="ET93" i="45"/>
  <c r="EU93" i="45"/>
  <c r="EV93" i="45"/>
  <c r="EW93" i="45"/>
  <c r="EX93" i="45"/>
  <c r="EY93" i="45"/>
  <c r="EZ93" i="45"/>
  <c r="DC94" i="45"/>
  <c r="DD94" i="45"/>
  <c r="DE94" i="45"/>
  <c r="DF94" i="45"/>
  <c r="DG94" i="45"/>
  <c r="DH94" i="45"/>
  <c r="DI94" i="45"/>
  <c r="DJ94" i="45"/>
  <c r="DK94" i="45"/>
  <c r="DL94" i="45"/>
  <c r="DM94" i="45"/>
  <c r="DN94" i="45"/>
  <c r="DO94" i="45"/>
  <c r="DP94" i="45"/>
  <c r="DQ94" i="45"/>
  <c r="DR94" i="45"/>
  <c r="DS94" i="45"/>
  <c r="DT94" i="45"/>
  <c r="DU94" i="45"/>
  <c r="DV94" i="45"/>
  <c r="DW94" i="45"/>
  <c r="DX94" i="45"/>
  <c r="DY94" i="45"/>
  <c r="DZ94" i="45"/>
  <c r="EA94" i="45"/>
  <c r="EB94" i="45"/>
  <c r="EC94" i="45"/>
  <c r="ED94" i="45"/>
  <c r="EE94" i="45"/>
  <c r="EF94" i="45"/>
  <c r="EG94" i="45"/>
  <c r="EH94" i="45"/>
  <c r="EI94" i="45"/>
  <c r="EJ94" i="45"/>
  <c r="EK94" i="45"/>
  <c r="EL94" i="45"/>
  <c r="EM94" i="45"/>
  <c r="EN94" i="45"/>
  <c r="EO94" i="45"/>
  <c r="EP94" i="45"/>
  <c r="EQ94" i="45"/>
  <c r="ER94" i="45"/>
  <c r="ES94" i="45"/>
  <c r="ET94" i="45"/>
  <c r="EU94" i="45"/>
  <c r="EV94" i="45"/>
  <c r="EW94" i="45"/>
  <c r="EX94" i="45"/>
  <c r="EY94" i="45"/>
  <c r="EZ94" i="45"/>
  <c r="DC95" i="45"/>
  <c r="DD95" i="45"/>
  <c r="DE95" i="45"/>
  <c r="DF95" i="45"/>
  <c r="DG95" i="45"/>
  <c r="DH95" i="45"/>
  <c r="DI95" i="45"/>
  <c r="DJ95" i="45"/>
  <c r="DK95" i="45"/>
  <c r="DL95" i="45"/>
  <c r="DM95" i="45"/>
  <c r="DN95" i="45"/>
  <c r="DO95" i="45"/>
  <c r="DP95" i="45"/>
  <c r="DQ95" i="45"/>
  <c r="DR95" i="45"/>
  <c r="DS95" i="45"/>
  <c r="DT95" i="45"/>
  <c r="DU95" i="45"/>
  <c r="DV95" i="45"/>
  <c r="DW95" i="45"/>
  <c r="DX95" i="45"/>
  <c r="DY95" i="45"/>
  <c r="DZ95" i="45"/>
  <c r="EA95" i="45"/>
  <c r="EB95" i="45"/>
  <c r="EC95" i="45"/>
  <c r="ED95" i="45"/>
  <c r="EE95" i="45"/>
  <c r="EF95" i="45"/>
  <c r="EG95" i="45"/>
  <c r="EH95" i="45"/>
  <c r="EI95" i="45"/>
  <c r="EJ95" i="45"/>
  <c r="EK95" i="45"/>
  <c r="EL95" i="45"/>
  <c r="EM95" i="45"/>
  <c r="EN95" i="45"/>
  <c r="EO95" i="45"/>
  <c r="EP95" i="45"/>
  <c r="EQ95" i="45"/>
  <c r="ER95" i="45"/>
  <c r="ES95" i="45"/>
  <c r="ET95" i="45"/>
  <c r="EU95" i="45"/>
  <c r="EV95" i="45"/>
  <c r="EW95" i="45"/>
  <c r="EX95" i="45"/>
  <c r="EY95" i="45"/>
  <c r="EZ95" i="45"/>
  <c r="DC96" i="45"/>
  <c r="DD96" i="45"/>
  <c r="DE96" i="45"/>
  <c r="DF96" i="45"/>
  <c r="DG96" i="45"/>
  <c r="DH96" i="45"/>
  <c r="DI96" i="45"/>
  <c r="DJ96" i="45"/>
  <c r="DK96" i="45"/>
  <c r="DL96" i="45"/>
  <c r="DM96" i="45"/>
  <c r="DN96" i="45"/>
  <c r="DO96" i="45"/>
  <c r="DP96" i="45"/>
  <c r="DQ96" i="45"/>
  <c r="DR96" i="45"/>
  <c r="DS96" i="45"/>
  <c r="DT96" i="45"/>
  <c r="DU96" i="45"/>
  <c r="DV96" i="45"/>
  <c r="DW96" i="45"/>
  <c r="DX96" i="45"/>
  <c r="DY96" i="45"/>
  <c r="DZ96" i="45"/>
  <c r="EA96" i="45"/>
  <c r="EB96" i="45"/>
  <c r="EC96" i="45"/>
  <c r="ED96" i="45"/>
  <c r="EE96" i="45"/>
  <c r="EF96" i="45"/>
  <c r="EG96" i="45"/>
  <c r="EH96" i="45"/>
  <c r="EI96" i="45"/>
  <c r="EJ96" i="45"/>
  <c r="EK96" i="45"/>
  <c r="EL96" i="45"/>
  <c r="EM96" i="45"/>
  <c r="EN96" i="45"/>
  <c r="EO96" i="45"/>
  <c r="EP96" i="45"/>
  <c r="EQ96" i="45"/>
  <c r="ER96" i="45"/>
  <c r="ES96" i="45"/>
  <c r="ET96" i="45"/>
  <c r="EU96" i="45"/>
  <c r="EV96" i="45"/>
  <c r="EW96" i="45"/>
  <c r="EX96" i="45"/>
  <c r="EY96" i="45"/>
  <c r="EZ96" i="45"/>
  <c r="DC97" i="45"/>
  <c r="DD97" i="45"/>
  <c r="DE97" i="45"/>
  <c r="DF97" i="45"/>
  <c r="DG97" i="45"/>
  <c r="DH97" i="45"/>
  <c r="DI97" i="45"/>
  <c r="DJ97" i="45"/>
  <c r="DK97" i="45"/>
  <c r="DL97" i="45"/>
  <c r="DM97" i="45"/>
  <c r="DN97" i="45"/>
  <c r="DO97" i="45"/>
  <c r="DP97" i="45"/>
  <c r="DQ97" i="45"/>
  <c r="DR97" i="45"/>
  <c r="DS97" i="45"/>
  <c r="DT97" i="45"/>
  <c r="DU97" i="45"/>
  <c r="DV97" i="45"/>
  <c r="DW97" i="45"/>
  <c r="DX97" i="45"/>
  <c r="DY97" i="45"/>
  <c r="DZ97" i="45"/>
  <c r="EA97" i="45"/>
  <c r="EB97" i="45"/>
  <c r="EC97" i="45"/>
  <c r="ED97" i="45"/>
  <c r="EE97" i="45"/>
  <c r="EF97" i="45"/>
  <c r="EG97" i="45"/>
  <c r="EH97" i="45"/>
  <c r="EI97" i="45"/>
  <c r="EJ97" i="45"/>
  <c r="EK97" i="45"/>
  <c r="EL97" i="45"/>
  <c r="EM97" i="45"/>
  <c r="EN97" i="45"/>
  <c r="EO97" i="45"/>
  <c r="EP97" i="45"/>
  <c r="EQ97" i="45"/>
  <c r="ER97" i="45"/>
  <c r="ES97" i="45"/>
  <c r="ET97" i="45"/>
  <c r="EU97" i="45"/>
  <c r="EV97" i="45"/>
  <c r="EW97" i="45"/>
  <c r="EX97" i="45"/>
  <c r="EY97" i="45"/>
  <c r="EZ97" i="45"/>
  <c r="DC98" i="45"/>
  <c r="DD98" i="45"/>
  <c r="DE98" i="45"/>
  <c r="DF98" i="45"/>
  <c r="DG98" i="45"/>
  <c r="DH98" i="45"/>
  <c r="DI98" i="45"/>
  <c r="DJ98" i="45"/>
  <c r="DK98" i="45"/>
  <c r="DL98" i="45"/>
  <c r="DM98" i="45"/>
  <c r="DN98" i="45"/>
  <c r="DO98" i="45"/>
  <c r="DP98" i="45"/>
  <c r="DQ98" i="45"/>
  <c r="DR98" i="45"/>
  <c r="DS98" i="45"/>
  <c r="DT98" i="45"/>
  <c r="DU98" i="45"/>
  <c r="DV98" i="45"/>
  <c r="DW98" i="45"/>
  <c r="DX98" i="45"/>
  <c r="DY98" i="45"/>
  <c r="DZ98" i="45"/>
  <c r="EA98" i="45"/>
  <c r="EB98" i="45"/>
  <c r="EC98" i="45"/>
  <c r="ED98" i="45"/>
  <c r="EE98" i="45"/>
  <c r="EF98" i="45"/>
  <c r="EG98" i="45"/>
  <c r="EH98" i="45"/>
  <c r="EI98" i="45"/>
  <c r="EJ98" i="45"/>
  <c r="EK98" i="45"/>
  <c r="EL98" i="45"/>
  <c r="EM98" i="45"/>
  <c r="EN98" i="45"/>
  <c r="EO98" i="45"/>
  <c r="EP98" i="45"/>
  <c r="EQ98" i="45"/>
  <c r="ER98" i="45"/>
  <c r="ES98" i="45"/>
  <c r="ET98" i="45"/>
  <c r="EU98" i="45"/>
  <c r="EV98" i="45"/>
  <c r="EW98" i="45"/>
  <c r="EX98" i="45"/>
  <c r="EY98" i="45"/>
  <c r="EZ98" i="45"/>
  <c r="DC99" i="45"/>
  <c r="DD99" i="45"/>
  <c r="DE99" i="45"/>
  <c r="DF99" i="45"/>
  <c r="DG99" i="45"/>
  <c r="DH99" i="45"/>
  <c r="DI99" i="45"/>
  <c r="DJ99" i="45"/>
  <c r="DK99" i="45"/>
  <c r="DL99" i="45"/>
  <c r="DM99" i="45"/>
  <c r="DN99" i="45"/>
  <c r="DO99" i="45"/>
  <c r="DP99" i="45"/>
  <c r="DQ99" i="45"/>
  <c r="DR99" i="45"/>
  <c r="DS99" i="45"/>
  <c r="DT99" i="45"/>
  <c r="DU99" i="45"/>
  <c r="DV99" i="45"/>
  <c r="DW99" i="45"/>
  <c r="DX99" i="45"/>
  <c r="DY99" i="45"/>
  <c r="DZ99" i="45"/>
  <c r="EA99" i="45"/>
  <c r="EB99" i="45"/>
  <c r="EC99" i="45"/>
  <c r="ED99" i="45"/>
  <c r="EE99" i="45"/>
  <c r="EF99" i="45"/>
  <c r="EG99" i="45"/>
  <c r="EH99" i="45"/>
  <c r="EI99" i="45"/>
  <c r="EJ99" i="45"/>
  <c r="EK99" i="45"/>
  <c r="EL99" i="45"/>
  <c r="EM99" i="45"/>
  <c r="EN99" i="45"/>
  <c r="EO99" i="45"/>
  <c r="EP99" i="45"/>
  <c r="EQ99" i="45"/>
  <c r="ER99" i="45"/>
  <c r="ES99" i="45"/>
  <c r="ET99" i="45"/>
  <c r="EU99" i="45"/>
  <c r="EV99" i="45"/>
  <c r="EW99" i="45"/>
  <c r="EX99" i="45"/>
  <c r="EY99" i="45"/>
  <c r="EZ99" i="45"/>
  <c r="DC100" i="45"/>
  <c r="DD100" i="45"/>
  <c r="DE100" i="45"/>
  <c r="DF100" i="45"/>
  <c r="DG100" i="45"/>
  <c r="DH100" i="45"/>
  <c r="DI100" i="45"/>
  <c r="DJ100" i="45"/>
  <c r="DK100" i="45"/>
  <c r="DL100" i="45"/>
  <c r="DM100" i="45"/>
  <c r="DN100" i="45"/>
  <c r="DO100" i="45"/>
  <c r="DP100" i="45"/>
  <c r="DQ100" i="45"/>
  <c r="DR100" i="45"/>
  <c r="DS100" i="45"/>
  <c r="DT100" i="45"/>
  <c r="DU100" i="45"/>
  <c r="DV100" i="45"/>
  <c r="DW100" i="45"/>
  <c r="DX100" i="45"/>
  <c r="DY100" i="45"/>
  <c r="DZ100" i="45"/>
  <c r="EA100" i="45"/>
  <c r="EB100" i="45"/>
  <c r="EC100" i="45"/>
  <c r="ED100" i="45"/>
  <c r="EE100" i="45"/>
  <c r="EF100" i="45"/>
  <c r="EG100" i="45"/>
  <c r="EH100" i="45"/>
  <c r="EI100" i="45"/>
  <c r="EJ100" i="45"/>
  <c r="EK100" i="45"/>
  <c r="EL100" i="45"/>
  <c r="EM100" i="45"/>
  <c r="EN100" i="45"/>
  <c r="EO100" i="45"/>
  <c r="EP100" i="45"/>
  <c r="EQ100" i="45"/>
  <c r="ER100" i="45"/>
  <c r="ES100" i="45"/>
  <c r="ET100" i="45"/>
  <c r="EU100" i="45"/>
  <c r="EV100" i="45"/>
  <c r="EW100" i="45"/>
  <c r="EX100" i="45"/>
  <c r="EY100" i="45"/>
  <c r="EZ100" i="45"/>
  <c r="DC101" i="45"/>
  <c r="DD101" i="45"/>
  <c r="DE101" i="45"/>
  <c r="DF101" i="45"/>
  <c r="DG101" i="45"/>
  <c r="DH101" i="45"/>
  <c r="DI101" i="45"/>
  <c r="DJ101" i="45"/>
  <c r="DK101" i="45"/>
  <c r="DL101" i="45"/>
  <c r="DM101" i="45"/>
  <c r="DN101" i="45"/>
  <c r="DO101" i="45"/>
  <c r="DP101" i="45"/>
  <c r="DQ101" i="45"/>
  <c r="DR101" i="45"/>
  <c r="DS101" i="45"/>
  <c r="DT101" i="45"/>
  <c r="DU101" i="45"/>
  <c r="DV101" i="45"/>
  <c r="DW101" i="45"/>
  <c r="DX101" i="45"/>
  <c r="DY101" i="45"/>
  <c r="DZ101" i="45"/>
  <c r="EA101" i="45"/>
  <c r="EB101" i="45"/>
  <c r="EC101" i="45"/>
  <c r="ED101" i="45"/>
  <c r="EE101" i="45"/>
  <c r="EF101" i="45"/>
  <c r="EG101" i="45"/>
  <c r="EH101" i="45"/>
  <c r="EI101" i="45"/>
  <c r="EJ101" i="45"/>
  <c r="EK101" i="45"/>
  <c r="EL101" i="45"/>
  <c r="EM101" i="45"/>
  <c r="EN101" i="45"/>
  <c r="EO101" i="45"/>
  <c r="EP101" i="45"/>
  <c r="EQ101" i="45"/>
  <c r="ER101" i="45"/>
  <c r="ES101" i="45"/>
  <c r="ET101" i="45"/>
  <c r="EU101" i="45"/>
  <c r="EV101" i="45"/>
  <c r="EW101" i="45"/>
  <c r="EX101" i="45"/>
  <c r="EY101" i="45"/>
  <c r="EZ101" i="45"/>
  <c r="DC102" i="45"/>
  <c r="DD102" i="45"/>
  <c r="DE102" i="45"/>
  <c r="DF102" i="45"/>
  <c r="DG102" i="45"/>
  <c r="DH102" i="45"/>
  <c r="DI102" i="45"/>
  <c r="DJ102" i="45"/>
  <c r="DK102" i="45"/>
  <c r="DL102" i="45"/>
  <c r="DM102" i="45"/>
  <c r="DN102" i="45"/>
  <c r="DO102" i="45"/>
  <c r="DP102" i="45"/>
  <c r="DQ102" i="45"/>
  <c r="DR102" i="45"/>
  <c r="DS102" i="45"/>
  <c r="DT102" i="45"/>
  <c r="DU102" i="45"/>
  <c r="DV102" i="45"/>
  <c r="DW102" i="45"/>
  <c r="DX102" i="45"/>
  <c r="DY102" i="45"/>
  <c r="DZ102" i="45"/>
  <c r="EA102" i="45"/>
  <c r="EB102" i="45"/>
  <c r="EC102" i="45"/>
  <c r="ED102" i="45"/>
  <c r="EE102" i="45"/>
  <c r="EF102" i="45"/>
  <c r="EG102" i="45"/>
  <c r="EH102" i="45"/>
  <c r="EI102" i="45"/>
  <c r="EJ102" i="45"/>
  <c r="EK102" i="45"/>
  <c r="EL102" i="45"/>
  <c r="EM102" i="45"/>
  <c r="EN102" i="45"/>
  <c r="EO102" i="45"/>
  <c r="EP102" i="45"/>
  <c r="EQ102" i="45"/>
  <c r="ER102" i="45"/>
  <c r="ES102" i="45"/>
  <c r="ET102" i="45"/>
  <c r="EU102" i="45"/>
  <c r="EV102" i="45"/>
  <c r="EW102" i="45"/>
  <c r="EX102" i="45"/>
  <c r="EY102" i="45"/>
  <c r="EZ102" i="45"/>
  <c r="DC103" i="45"/>
  <c r="DD103" i="45"/>
  <c r="DE103" i="45"/>
  <c r="DF103" i="45"/>
  <c r="DG103" i="45"/>
  <c r="DH103" i="45"/>
  <c r="DI103" i="45"/>
  <c r="DJ103" i="45"/>
  <c r="DK103" i="45"/>
  <c r="DL103" i="45"/>
  <c r="DM103" i="45"/>
  <c r="DN103" i="45"/>
  <c r="DO103" i="45"/>
  <c r="DP103" i="45"/>
  <c r="DQ103" i="45"/>
  <c r="DR103" i="45"/>
  <c r="DS103" i="45"/>
  <c r="DT103" i="45"/>
  <c r="DU103" i="45"/>
  <c r="DV103" i="45"/>
  <c r="DW103" i="45"/>
  <c r="DX103" i="45"/>
  <c r="DY103" i="45"/>
  <c r="DZ103" i="45"/>
  <c r="EA103" i="45"/>
  <c r="EB103" i="45"/>
  <c r="EC103" i="45"/>
  <c r="ED103" i="45"/>
  <c r="EE103" i="45"/>
  <c r="EF103" i="45"/>
  <c r="EG103" i="45"/>
  <c r="EH103" i="45"/>
  <c r="EI103" i="45"/>
  <c r="EJ103" i="45"/>
  <c r="EK103" i="45"/>
  <c r="EL103" i="45"/>
  <c r="EM103" i="45"/>
  <c r="EN103" i="45"/>
  <c r="EO103" i="45"/>
  <c r="EP103" i="45"/>
  <c r="EQ103" i="45"/>
  <c r="ER103" i="45"/>
  <c r="ES103" i="45"/>
  <c r="ET103" i="45"/>
  <c r="EU103" i="45"/>
  <c r="EV103" i="45"/>
  <c r="EW103" i="45"/>
  <c r="EX103" i="45"/>
  <c r="EY103" i="45"/>
  <c r="EZ103" i="45"/>
  <c r="DC104" i="45"/>
  <c r="DD104" i="45"/>
  <c r="DE104" i="45"/>
  <c r="DF104" i="45"/>
  <c r="DG104" i="45"/>
  <c r="DH104" i="45"/>
  <c r="DI104" i="45"/>
  <c r="DJ104" i="45"/>
  <c r="DK104" i="45"/>
  <c r="DL104" i="45"/>
  <c r="DM104" i="45"/>
  <c r="DN104" i="45"/>
  <c r="DO104" i="45"/>
  <c r="DP104" i="45"/>
  <c r="DQ104" i="45"/>
  <c r="DR104" i="45"/>
  <c r="DS104" i="45"/>
  <c r="DT104" i="45"/>
  <c r="DU104" i="45"/>
  <c r="DV104" i="45"/>
  <c r="DW104" i="45"/>
  <c r="DX104" i="45"/>
  <c r="DY104" i="45"/>
  <c r="DZ104" i="45"/>
  <c r="EA104" i="45"/>
  <c r="EB104" i="45"/>
  <c r="EC104" i="45"/>
  <c r="ED104" i="45"/>
  <c r="EE104" i="45"/>
  <c r="EF104" i="45"/>
  <c r="EG104" i="45"/>
  <c r="EH104" i="45"/>
  <c r="EI104" i="45"/>
  <c r="EJ104" i="45"/>
  <c r="EK104" i="45"/>
  <c r="EL104" i="45"/>
  <c r="EM104" i="45"/>
  <c r="EN104" i="45"/>
  <c r="EO104" i="45"/>
  <c r="EP104" i="45"/>
  <c r="EQ104" i="45"/>
  <c r="ER104" i="45"/>
  <c r="ES104" i="45"/>
  <c r="ET104" i="45"/>
  <c r="EU104" i="45"/>
  <c r="EV104" i="45"/>
  <c r="EW104" i="45"/>
  <c r="EX104" i="45"/>
  <c r="EY104" i="45"/>
  <c r="EZ104" i="45"/>
  <c r="DC105" i="45"/>
  <c r="DD105" i="45"/>
  <c r="DE105" i="45"/>
  <c r="DF105" i="45"/>
  <c r="DG105" i="45"/>
  <c r="DH105" i="45"/>
  <c r="DI105" i="45"/>
  <c r="DJ105" i="45"/>
  <c r="DK105" i="45"/>
  <c r="DL105" i="45"/>
  <c r="DM105" i="45"/>
  <c r="DN105" i="45"/>
  <c r="DO105" i="45"/>
  <c r="DP105" i="45"/>
  <c r="DQ105" i="45"/>
  <c r="DR105" i="45"/>
  <c r="DS105" i="45"/>
  <c r="DT105" i="45"/>
  <c r="DU105" i="45"/>
  <c r="DV105" i="45"/>
  <c r="DW105" i="45"/>
  <c r="DX105" i="45"/>
  <c r="DY105" i="45"/>
  <c r="DZ105" i="45"/>
  <c r="EA105" i="45"/>
  <c r="EB105" i="45"/>
  <c r="EC105" i="45"/>
  <c r="ED105" i="45"/>
  <c r="EE105" i="45"/>
  <c r="EF105" i="45"/>
  <c r="EG105" i="45"/>
  <c r="EH105" i="45"/>
  <c r="EI105" i="45"/>
  <c r="EJ105" i="45"/>
  <c r="EK105" i="45"/>
  <c r="EL105" i="45"/>
  <c r="EM105" i="45"/>
  <c r="EN105" i="45"/>
  <c r="EO105" i="45"/>
  <c r="EP105" i="45"/>
  <c r="EQ105" i="45"/>
  <c r="ER105" i="45"/>
  <c r="ES105" i="45"/>
  <c r="ET105" i="45"/>
  <c r="EU105" i="45"/>
  <c r="EV105" i="45"/>
  <c r="EW105" i="45"/>
  <c r="EX105" i="45"/>
  <c r="EY105" i="45"/>
  <c r="EZ105" i="45"/>
  <c r="DC106" i="45"/>
  <c r="DD106" i="45"/>
  <c r="DE106" i="45"/>
  <c r="DF106" i="45"/>
  <c r="DG106" i="45"/>
  <c r="DH106" i="45"/>
  <c r="DI106" i="45"/>
  <c r="DJ106" i="45"/>
  <c r="DK106" i="45"/>
  <c r="DL106" i="45"/>
  <c r="DM106" i="45"/>
  <c r="DN106" i="45"/>
  <c r="DO106" i="45"/>
  <c r="DP106" i="45"/>
  <c r="DQ106" i="45"/>
  <c r="DR106" i="45"/>
  <c r="DS106" i="45"/>
  <c r="DT106" i="45"/>
  <c r="DU106" i="45"/>
  <c r="DV106" i="45"/>
  <c r="DW106" i="45"/>
  <c r="DX106" i="45"/>
  <c r="DY106" i="45"/>
  <c r="DZ106" i="45"/>
  <c r="EA106" i="45"/>
  <c r="EB106" i="45"/>
  <c r="EC106" i="45"/>
  <c r="ED106" i="45"/>
  <c r="EE106" i="45"/>
  <c r="EF106" i="45"/>
  <c r="EG106" i="45"/>
  <c r="EH106" i="45"/>
  <c r="EI106" i="45"/>
  <c r="EJ106" i="45"/>
  <c r="EK106" i="45"/>
  <c r="EL106" i="45"/>
  <c r="EM106" i="45"/>
  <c r="EN106" i="45"/>
  <c r="EO106" i="45"/>
  <c r="EP106" i="45"/>
  <c r="EQ106" i="45"/>
  <c r="ER106" i="45"/>
  <c r="ES106" i="45"/>
  <c r="ET106" i="45"/>
  <c r="EU106" i="45"/>
  <c r="EV106" i="45"/>
  <c r="EW106" i="45"/>
  <c r="EX106" i="45"/>
  <c r="EY106" i="45"/>
  <c r="EZ106" i="45"/>
  <c r="DC107" i="45"/>
  <c r="DD107" i="45"/>
  <c r="DE107" i="45"/>
  <c r="DF107" i="45"/>
  <c r="DG107" i="45"/>
  <c r="DH107" i="45"/>
  <c r="DI107" i="45"/>
  <c r="DJ107" i="45"/>
  <c r="DK107" i="45"/>
  <c r="DL107" i="45"/>
  <c r="DM107" i="45"/>
  <c r="DN107" i="45"/>
  <c r="DO107" i="45"/>
  <c r="DP107" i="45"/>
  <c r="DQ107" i="45"/>
  <c r="DR107" i="45"/>
  <c r="DS107" i="45"/>
  <c r="DT107" i="45"/>
  <c r="DU107" i="45"/>
  <c r="DV107" i="45"/>
  <c r="DW107" i="45"/>
  <c r="DX107" i="45"/>
  <c r="DY107" i="45"/>
  <c r="DZ107" i="45"/>
  <c r="EA107" i="45"/>
  <c r="EB107" i="45"/>
  <c r="EC107" i="45"/>
  <c r="ED107" i="45"/>
  <c r="EE107" i="45"/>
  <c r="EF107" i="45"/>
  <c r="EG107" i="45"/>
  <c r="EH107" i="45"/>
  <c r="EI107" i="45"/>
  <c r="EJ107" i="45"/>
  <c r="EK107" i="45"/>
  <c r="EL107" i="45"/>
  <c r="EM107" i="45"/>
  <c r="EN107" i="45"/>
  <c r="EO107" i="45"/>
  <c r="EP107" i="45"/>
  <c r="EQ107" i="45"/>
  <c r="ER107" i="45"/>
  <c r="ES107" i="45"/>
  <c r="ET107" i="45"/>
  <c r="EU107" i="45"/>
  <c r="EV107" i="45"/>
  <c r="EW107" i="45"/>
  <c r="EX107" i="45"/>
  <c r="EY107" i="45"/>
  <c r="EZ107" i="45"/>
  <c r="DC108" i="45"/>
  <c r="DD108" i="45"/>
  <c r="DE108" i="45"/>
  <c r="DF108" i="45"/>
  <c r="DG108" i="45"/>
  <c r="DH108" i="45"/>
  <c r="DI108" i="45"/>
  <c r="DJ108" i="45"/>
  <c r="DK108" i="45"/>
  <c r="DL108" i="45"/>
  <c r="DM108" i="45"/>
  <c r="DN108" i="45"/>
  <c r="DO108" i="45"/>
  <c r="DP108" i="45"/>
  <c r="DQ108" i="45"/>
  <c r="DR108" i="45"/>
  <c r="DS108" i="45"/>
  <c r="DT108" i="45"/>
  <c r="DU108" i="45"/>
  <c r="DV108" i="45"/>
  <c r="DW108" i="45"/>
  <c r="DX108" i="45"/>
  <c r="DY108" i="45"/>
  <c r="DZ108" i="45"/>
  <c r="EA108" i="45"/>
  <c r="EB108" i="45"/>
  <c r="EC108" i="45"/>
  <c r="ED108" i="45"/>
  <c r="EE108" i="45"/>
  <c r="EF108" i="45"/>
  <c r="EG108" i="45"/>
  <c r="EH108" i="45"/>
  <c r="EI108" i="45"/>
  <c r="EJ108" i="45"/>
  <c r="EK108" i="45"/>
  <c r="EL108" i="45"/>
  <c r="EM108" i="45"/>
  <c r="EN108" i="45"/>
  <c r="EO108" i="45"/>
  <c r="EP108" i="45"/>
  <c r="EQ108" i="45"/>
  <c r="ER108" i="45"/>
  <c r="ES108" i="45"/>
  <c r="ET108" i="45"/>
  <c r="EU108" i="45"/>
  <c r="EV108" i="45"/>
  <c r="EW108" i="45"/>
  <c r="EX108" i="45"/>
  <c r="EY108" i="45"/>
  <c r="EZ108" i="45"/>
  <c r="DC109" i="45"/>
  <c r="DD109" i="45"/>
  <c r="DE109" i="45"/>
  <c r="DF109" i="45"/>
  <c r="DG109" i="45"/>
  <c r="DH109" i="45"/>
  <c r="DI109" i="45"/>
  <c r="DJ109" i="45"/>
  <c r="DK109" i="45"/>
  <c r="DL109" i="45"/>
  <c r="DM109" i="45"/>
  <c r="DN109" i="45"/>
  <c r="DO109" i="45"/>
  <c r="DP109" i="45"/>
  <c r="DQ109" i="45"/>
  <c r="DR109" i="45"/>
  <c r="DS109" i="45"/>
  <c r="DT109" i="45"/>
  <c r="DU109" i="45"/>
  <c r="DV109" i="45"/>
  <c r="DW109" i="45"/>
  <c r="DX109" i="45"/>
  <c r="DY109" i="45"/>
  <c r="DZ109" i="45"/>
  <c r="EA109" i="45"/>
  <c r="EB109" i="45"/>
  <c r="EC109" i="45"/>
  <c r="ED109" i="45"/>
  <c r="EE109" i="45"/>
  <c r="EF109" i="45"/>
  <c r="EG109" i="45"/>
  <c r="EH109" i="45"/>
  <c r="EI109" i="45"/>
  <c r="EJ109" i="45"/>
  <c r="EK109" i="45"/>
  <c r="EL109" i="45"/>
  <c r="EM109" i="45"/>
  <c r="EN109" i="45"/>
  <c r="EO109" i="45"/>
  <c r="EP109" i="45"/>
  <c r="EQ109" i="45"/>
  <c r="ER109" i="45"/>
  <c r="ES109" i="45"/>
  <c r="ET109" i="45"/>
  <c r="EU109" i="45"/>
  <c r="EV109" i="45"/>
  <c r="EW109" i="45"/>
  <c r="EX109" i="45"/>
  <c r="EY109" i="45"/>
  <c r="EZ109" i="45"/>
  <c r="B168" i="45" a="1"/>
  <c r="B168" i="45"/>
  <c r="B169" i="45"/>
  <c r="B170" i="45" a="1"/>
  <c r="B170" i="45"/>
  <c r="B171" i="45"/>
  <c r="B172" i="45"/>
  <c r="E170" i="45" a="1"/>
  <c r="E170" i="45"/>
  <c r="E171" i="45"/>
  <c r="E172" i="45"/>
  <c r="B60" i="30" a="1"/>
  <c r="B60" i="30"/>
  <c r="C60" i="30"/>
  <c r="D60" i="30"/>
  <c r="B61" i="30"/>
  <c r="C61" i="30"/>
  <c r="D61" i="30"/>
  <c r="B62" i="30"/>
  <c r="C62" i="30"/>
  <c r="D62" i="30"/>
  <c r="AD3" i="17" a="1"/>
  <c r="AD3" i="17"/>
  <c r="AD54" i="17" a="1"/>
  <c r="AD54" i="17"/>
  <c r="AD53" i="17" a="1"/>
  <c r="AD53" i="17"/>
  <c r="AD52" i="17" a="1"/>
  <c r="AD52" i="17"/>
  <c r="AD51" i="17" a="1"/>
  <c r="AD51" i="17"/>
  <c r="AD50" i="17" a="1"/>
  <c r="AD50" i="17"/>
  <c r="AD49" i="17" a="1"/>
  <c r="AD49" i="17"/>
  <c r="AD48" i="17" a="1"/>
  <c r="AD48" i="17"/>
  <c r="AD47" i="17" a="1"/>
  <c r="AD47" i="17"/>
  <c r="AD46" i="17" a="1"/>
  <c r="AD46" i="17"/>
  <c r="AD45" i="17" a="1"/>
  <c r="AD45" i="17"/>
  <c r="AD44" i="17" a="1"/>
  <c r="AD44" i="17"/>
  <c r="AD43" i="17" a="1"/>
  <c r="AD43" i="17"/>
  <c r="AD42" i="17" a="1"/>
  <c r="AD42" i="17"/>
  <c r="AD41" i="17" a="1"/>
  <c r="AD41" i="17"/>
  <c r="AD40" i="17" a="1"/>
  <c r="AD40" i="17"/>
  <c r="AD39" i="17" a="1"/>
  <c r="AD39" i="17"/>
  <c r="AD38" i="17" a="1"/>
  <c r="AD38" i="17"/>
  <c r="AD37" i="17" a="1"/>
  <c r="AD37" i="17"/>
  <c r="AD36" i="17" a="1"/>
  <c r="AD36" i="17"/>
  <c r="AD35" i="17" a="1"/>
  <c r="AD35" i="17"/>
  <c r="AD34" i="17" a="1"/>
  <c r="AD34" i="17"/>
  <c r="AD33" i="17" a="1"/>
  <c r="AD33" i="17"/>
  <c r="AD32" i="17" a="1"/>
  <c r="AD32" i="17"/>
  <c r="AD31" i="17" a="1"/>
  <c r="AD31" i="17"/>
  <c r="AD30" i="17" a="1"/>
  <c r="AD30" i="17"/>
  <c r="AD29" i="17" a="1"/>
  <c r="AD29" i="17"/>
  <c r="AD28" i="17" a="1"/>
  <c r="AD28" i="17"/>
  <c r="AD27" i="17" a="1"/>
  <c r="AD27" i="17"/>
  <c r="AD26" i="17" a="1"/>
  <c r="AD26" i="17"/>
  <c r="AD25" i="17" a="1"/>
  <c r="AD25" i="17"/>
  <c r="AD24" i="17" a="1"/>
  <c r="AD24" i="17"/>
  <c r="AD23" i="17" a="1"/>
  <c r="AD23" i="17"/>
  <c r="AD22" i="17" a="1"/>
  <c r="AD22" i="17"/>
  <c r="AD21" i="17" a="1"/>
  <c r="AD21" i="17"/>
  <c r="AD20" i="17" a="1"/>
  <c r="AD20" i="17"/>
  <c r="AD19" i="17" a="1"/>
  <c r="AD19" i="17"/>
  <c r="AD18" i="17" a="1"/>
  <c r="AD18" i="17"/>
  <c r="AD17" i="17" a="1"/>
  <c r="AD17" i="17"/>
  <c r="AD16" i="17" a="1"/>
  <c r="AD16" i="17"/>
  <c r="AD15" i="17" a="1"/>
  <c r="AD15" i="17"/>
  <c r="AD14" i="17" a="1"/>
  <c r="AD14" i="17"/>
  <c r="AD13" i="17" a="1"/>
  <c r="AD13" i="17"/>
  <c r="AD12" i="17" a="1"/>
  <c r="AD12" i="17"/>
  <c r="AD11" i="17" a="1"/>
  <c r="AD11" i="17"/>
  <c r="AD10" i="17" a="1"/>
  <c r="AD10" i="17"/>
  <c r="AD9" i="17" a="1"/>
  <c r="AD9" i="17"/>
  <c r="AD8" i="17" a="1"/>
  <c r="AD8" i="17"/>
  <c r="AD7" i="17" a="1"/>
  <c r="AD7" i="17"/>
  <c r="AD6" i="17" a="1"/>
  <c r="AD6" i="17"/>
  <c r="AD5" i="17" a="1"/>
  <c r="AD5" i="17"/>
  <c r="AD4" i="17" a="1"/>
  <c r="AD4" i="17"/>
  <c r="B60" i="23" a="1"/>
  <c r="B60" i="23"/>
  <c r="C60" i="23"/>
  <c r="D60" i="23"/>
  <c r="E60" i="23"/>
  <c r="B61" i="23"/>
  <c r="C61" i="23"/>
  <c r="D61" i="23"/>
  <c r="E61" i="23"/>
  <c r="B62" i="23"/>
  <c r="C62" i="23"/>
  <c r="D62" i="23"/>
  <c r="E62" i="23"/>
  <c r="B63" i="23"/>
  <c r="C63" i="23"/>
  <c r="D63" i="23"/>
  <c r="E63" i="23"/>
  <c r="V3" i="18" a="1"/>
  <c r="V3" i="18"/>
  <c r="V54" i="18" a="1"/>
  <c r="V54" i="18"/>
  <c r="V53" i="18" a="1"/>
  <c r="V53" i="18"/>
  <c r="V52" i="18" a="1"/>
  <c r="V52" i="18"/>
  <c r="V51" i="18" a="1"/>
  <c r="V51" i="18"/>
  <c r="V50" i="18" a="1"/>
  <c r="V50" i="18"/>
  <c r="V49" i="18" a="1"/>
  <c r="V49" i="18"/>
  <c r="V48" i="18" a="1"/>
  <c r="V48" i="18"/>
  <c r="V47" i="18" a="1"/>
  <c r="V47" i="18"/>
  <c r="V46" i="18" a="1"/>
  <c r="V46" i="18"/>
  <c r="V45" i="18" a="1"/>
  <c r="V45" i="18"/>
  <c r="V44" i="18" a="1"/>
  <c r="V44" i="18"/>
  <c r="V43" i="18" a="1"/>
  <c r="V43" i="18"/>
  <c r="V42" i="18" a="1"/>
  <c r="V42" i="18"/>
  <c r="V41" i="18" a="1"/>
  <c r="V41" i="18"/>
  <c r="V40" i="18" a="1"/>
  <c r="V40" i="18"/>
  <c r="V39" i="18" a="1"/>
  <c r="V39" i="18"/>
  <c r="V38" i="18" a="1"/>
  <c r="V38" i="18"/>
  <c r="V37" i="18" a="1"/>
  <c r="V37" i="18"/>
  <c r="V36" i="18" a="1"/>
  <c r="V36" i="18"/>
  <c r="V35" i="18" a="1"/>
  <c r="V35" i="18"/>
  <c r="V34" i="18" a="1"/>
  <c r="V34" i="18"/>
  <c r="V33" i="18" a="1"/>
  <c r="V33" i="18"/>
  <c r="V32" i="18" a="1"/>
  <c r="V32" i="18"/>
  <c r="V31" i="18" a="1"/>
  <c r="V31" i="18"/>
  <c r="V30" i="18" a="1"/>
  <c r="V30" i="18"/>
  <c r="V29" i="18" a="1"/>
  <c r="V29" i="18"/>
  <c r="V28" i="18" a="1"/>
  <c r="V28" i="18"/>
  <c r="V27" i="18" a="1"/>
  <c r="V27" i="18"/>
  <c r="V26" i="18" a="1"/>
  <c r="V26" i="18"/>
  <c r="V25" i="18" a="1"/>
  <c r="V25" i="18"/>
  <c r="V24" i="18" a="1"/>
  <c r="V24" i="18"/>
  <c r="V23" i="18" a="1"/>
  <c r="V23" i="18"/>
  <c r="V22" i="18" a="1"/>
  <c r="V22" i="18"/>
  <c r="V21" i="18" a="1"/>
  <c r="V21" i="18"/>
  <c r="V20" i="18" a="1"/>
  <c r="V20" i="18"/>
  <c r="V19" i="18" a="1"/>
  <c r="V19" i="18"/>
  <c r="V18" i="18" a="1"/>
  <c r="V18" i="18"/>
  <c r="V17" i="18" a="1"/>
  <c r="V17" i="18"/>
  <c r="V16" i="18" a="1"/>
  <c r="V16" i="18"/>
  <c r="V15" i="18" a="1"/>
  <c r="V15" i="18"/>
  <c r="V14" i="18" a="1"/>
  <c r="V14" i="18"/>
  <c r="V13" i="18" a="1"/>
  <c r="V13" i="18"/>
  <c r="V12" i="18" a="1"/>
  <c r="V12" i="18"/>
  <c r="V11" i="18" a="1"/>
  <c r="V11" i="18"/>
  <c r="V10" i="18" a="1"/>
  <c r="V10" i="18"/>
  <c r="V9" i="18" a="1"/>
  <c r="V9" i="18"/>
  <c r="V8" i="18" a="1"/>
  <c r="V8" i="18"/>
  <c r="V7" i="18" a="1"/>
  <c r="V7" i="18"/>
  <c r="V6" i="18" a="1"/>
  <c r="V6" i="18"/>
  <c r="V5" i="18" a="1"/>
  <c r="V5" i="18"/>
  <c r="V4" i="18" a="1"/>
  <c r="V4" i="18"/>
  <c r="H3" i="20" a="1"/>
  <c r="H3" i="20"/>
  <c r="H54" i="20" a="1"/>
  <c r="H54" i="20"/>
  <c r="H53" i="20" a="1"/>
  <c r="H53" i="20"/>
  <c r="H52" i="20" a="1"/>
  <c r="H52" i="20"/>
  <c r="H51" i="20" a="1"/>
  <c r="H51" i="20"/>
  <c r="H50" i="20" a="1"/>
  <c r="H50" i="20"/>
  <c r="H49" i="20" a="1"/>
  <c r="H49" i="20"/>
  <c r="H48" i="20" a="1"/>
  <c r="H48" i="20"/>
  <c r="H47" i="20" a="1"/>
  <c r="H47" i="20"/>
  <c r="H46" i="20" a="1"/>
  <c r="H46" i="20"/>
  <c r="H45" i="20" a="1"/>
  <c r="H45" i="20"/>
  <c r="H44" i="20" a="1"/>
  <c r="H44" i="20"/>
  <c r="H43" i="20" a="1"/>
  <c r="H43" i="20"/>
  <c r="H42" i="20" a="1"/>
  <c r="H42" i="20"/>
  <c r="H41" i="20" a="1"/>
  <c r="H41" i="20"/>
  <c r="H40" i="20" a="1"/>
  <c r="H40" i="20"/>
  <c r="H39" i="20" a="1"/>
  <c r="H39" i="20"/>
  <c r="H38" i="20" a="1"/>
  <c r="H38" i="20"/>
  <c r="H37" i="20" a="1"/>
  <c r="H37" i="20"/>
  <c r="H36" i="20" a="1"/>
  <c r="H36" i="20"/>
  <c r="H35" i="20" a="1"/>
  <c r="H35" i="20"/>
  <c r="H34" i="20" a="1"/>
  <c r="H34" i="20"/>
  <c r="H33" i="20" a="1"/>
  <c r="H33" i="20"/>
  <c r="H32" i="20" a="1"/>
  <c r="H32" i="20"/>
  <c r="H31" i="20" a="1"/>
  <c r="H31" i="20"/>
  <c r="H30" i="20" a="1"/>
  <c r="H30" i="20"/>
  <c r="H29" i="20" a="1"/>
  <c r="H29" i="20"/>
  <c r="H28" i="20" a="1"/>
  <c r="H28" i="20"/>
  <c r="H27" i="20" a="1"/>
  <c r="H27" i="20"/>
  <c r="H26" i="20" a="1"/>
  <c r="H26" i="20"/>
  <c r="H25" i="20" a="1"/>
  <c r="H25" i="20"/>
  <c r="H24" i="20" a="1"/>
  <c r="H24" i="20"/>
  <c r="H23" i="20" a="1"/>
  <c r="H23" i="20"/>
  <c r="H22" i="20" a="1"/>
  <c r="H22" i="20"/>
  <c r="H21" i="20" a="1"/>
  <c r="H21" i="20"/>
  <c r="H20" i="20" a="1"/>
  <c r="H20" i="20"/>
  <c r="H19" i="20" a="1"/>
  <c r="H19" i="20"/>
  <c r="H18" i="20" a="1"/>
  <c r="H18" i="20"/>
  <c r="H17" i="20" a="1"/>
  <c r="H17" i="20"/>
  <c r="H16" i="20" a="1"/>
  <c r="H16" i="20"/>
  <c r="H15" i="20" a="1"/>
  <c r="H15" i="20"/>
  <c r="H14" i="20" a="1"/>
  <c r="H14" i="20"/>
  <c r="H13" i="20" a="1"/>
  <c r="H13" i="20"/>
  <c r="H12" i="20" a="1"/>
  <c r="H12" i="20"/>
  <c r="H11" i="20" a="1"/>
  <c r="H11" i="20"/>
  <c r="H10" i="20" a="1"/>
  <c r="H10" i="20"/>
  <c r="H9" i="20" a="1"/>
  <c r="H9" i="20"/>
  <c r="H8" i="20" a="1"/>
  <c r="H8" i="20"/>
  <c r="H7" i="20" a="1"/>
  <c r="H7" i="20"/>
  <c r="H6" i="20" a="1"/>
  <c r="H6" i="20"/>
  <c r="H5" i="20" a="1"/>
  <c r="H5" i="20"/>
  <c r="H4" i="20" a="1"/>
  <c r="H4" i="20"/>
  <c r="AF3" i="21" a="1"/>
  <c r="AF3" i="21"/>
  <c r="AF54" i="21" a="1"/>
  <c r="AF54" i="21"/>
  <c r="AF53" i="21" a="1"/>
  <c r="AF53" i="21"/>
  <c r="AF52" i="21" a="1"/>
  <c r="AF52" i="21"/>
  <c r="AF51" i="21" a="1"/>
  <c r="AF51" i="21"/>
  <c r="AF50" i="21" a="1"/>
  <c r="AF50" i="21"/>
  <c r="AF49" i="21" a="1"/>
  <c r="AF49" i="21"/>
  <c r="AF48" i="21" a="1"/>
  <c r="AF48" i="21"/>
  <c r="AF47" i="21" a="1"/>
  <c r="AF47" i="21"/>
  <c r="AF46" i="21" a="1"/>
  <c r="AF46" i="21"/>
  <c r="AF45" i="21" a="1"/>
  <c r="AF45" i="21"/>
  <c r="AF44" i="21" a="1"/>
  <c r="AF44" i="21"/>
  <c r="AF43" i="21" a="1"/>
  <c r="AF43" i="21"/>
  <c r="AF42" i="21" a="1"/>
  <c r="AF42" i="21"/>
  <c r="AF41" i="21" a="1"/>
  <c r="AF41" i="21"/>
  <c r="AF40" i="21" a="1"/>
  <c r="AF40" i="21"/>
  <c r="AF39" i="21" a="1"/>
  <c r="AF39" i="21"/>
  <c r="AF38" i="21" a="1"/>
  <c r="AF38" i="21"/>
  <c r="AF37" i="21" a="1"/>
  <c r="AF37" i="21"/>
  <c r="AF36" i="21" a="1"/>
  <c r="AF36" i="21"/>
  <c r="AF35" i="21" a="1"/>
  <c r="AF35" i="21"/>
  <c r="AF34" i="21" a="1"/>
  <c r="AF34" i="21"/>
  <c r="AF33" i="21" a="1"/>
  <c r="AF33" i="21"/>
  <c r="AF32" i="21" a="1"/>
  <c r="AF32" i="21"/>
  <c r="AF31" i="21" a="1"/>
  <c r="AF31" i="21"/>
  <c r="AF30" i="21" a="1"/>
  <c r="AF30" i="21"/>
  <c r="AF29" i="21" a="1"/>
  <c r="AF29" i="21"/>
  <c r="AF28" i="21" a="1"/>
  <c r="AF28" i="21"/>
  <c r="AF27" i="21" a="1"/>
  <c r="AF27" i="21"/>
  <c r="AF26" i="21" a="1"/>
  <c r="AF26" i="21"/>
  <c r="AF25" i="21" a="1"/>
  <c r="AF25" i="21"/>
  <c r="AF24" i="21" a="1"/>
  <c r="AF24" i="21"/>
  <c r="AF23" i="21" a="1"/>
  <c r="AF23" i="21"/>
  <c r="AF22" i="21" a="1"/>
  <c r="AF22" i="21"/>
  <c r="AF21" i="21" a="1"/>
  <c r="AF21" i="21"/>
  <c r="AF20" i="21" a="1"/>
  <c r="AF20" i="21"/>
  <c r="AF19" i="21" a="1"/>
  <c r="AF19" i="21"/>
  <c r="AF18" i="21" a="1"/>
  <c r="AF18" i="21"/>
  <c r="AF17" i="21" a="1"/>
  <c r="AF17" i="21"/>
  <c r="AF16" i="21" a="1"/>
  <c r="AF16" i="21"/>
  <c r="AF15" i="21" a="1"/>
  <c r="AF15" i="21"/>
  <c r="AF14" i="21" a="1"/>
  <c r="AF14" i="21"/>
  <c r="AF13" i="21" a="1"/>
  <c r="AF13" i="21"/>
  <c r="AF12" i="21" a="1"/>
  <c r="AF12" i="21"/>
  <c r="AF11" i="21" a="1"/>
  <c r="AF11" i="21"/>
  <c r="AF10" i="21" a="1"/>
  <c r="AF10" i="21"/>
  <c r="AF9" i="21" a="1"/>
  <c r="AF9" i="21"/>
  <c r="AF8" i="21" a="1"/>
  <c r="AF8" i="21"/>
  <c r="AF7" i="21" a="1"/>
  <c r="AF7" i="21"/>
  <c r="AF6" i="21" a="1"/>
  <c r="AF6" i="21"/>
  <c r="AF5" i="21" a="1"/>
  <c r="AF5" i="21"/>
  <c r="AF4" i="21" a="1"/>
  <c r="AF4" i="21"/>
  <c r="N3" i="23" a="1"/>
  <c r="N3" i="23"/>
  <c r="N54" i="23" a="1"/>
  <c r="N54" i="23"/>
  <c r="N53" i="23" a="1"/>
  <c r="N53" i="23"/>
  <c r="N52" i="23" a="1"/>
  <c r="N52" i="23"/>
  <c r="N51" i="23" a="1"/>
  <c r="N51" i="23"/>
  <c r="N50" i="23" a="1"/>
  <c r="N50" i="23"/>
  <c r="N49" i="23" a="1"/>
  <c r="N49" i="23"/>
  <c r="N48" i="23" a="1"/>
  <c r="N48" i="23"/>
  <c r="N47" i="23" a="1"/>
  <c r="N47" i="23"/>
  <c r="N46" i="23" a="1"/>
  <c r="N46" i="23"/>
  <c r="N45" i="23" a="1"/>
  <c r="N45" i="23"/>
  <c r="N44" i="23" a="1"/>
  <c r="N44" i="23"/>
  <c r="N43" i="23" a="1"/>
  <c r="N43" i="23"/>
  <c r="N42" i="23" a="1"/>
  <c r="N42" i="23"/>
  <c r="N41" i="23" a="1"/>
  <c r="N41" i="23"/>
  <c r="N40" i="23" a="1"/>
  <c r="N40" i="23"/>
  <c r="N39" i="23" a="1"/>
  <c r="N39" i="23"/>
  <c r="N38" i="23" a="1"/>
  <c r="N38" i="23"/>
  <c r="N37" i="23" a="1"/>
  <c r="N37" i="23"/>
  <c r="N36" i="23" a="1"/>
  <c r="N36" i="23"/>
  <c r="N35" i="23" a="1"/>
  <c r="N35" i="23"/>
  <c r="N34" i="23" a="1"/>
  <c r="N34" i="23"/>
  <c r="N33" i="23" a="1"/>
  <c r="N33" i="23"/>
  <c r="N32" i="23" a="1"/>
  <c r="N32" i="23"/>
  <c r="N31" i="23" a="1"/>
  <c r="N31" i="23"/>
  <c r="N30" i="23" a="1"/>
  <c r="N30" i="23"/>
  <c r="N29" i="23" a="1"/>
  <c r="N29" i="23"/>
  <c r="N28" i="23" a="1"/>
  <c r="N28" i="23"/>
  <c r="N27" i="23" a="1"/>
  <c r="N27" i="23"/>
  <c r="N26" i="23" a="1"/>
  <c r="N26" i="23"/>
  <c r="N25" i="23" a="1"/>
  <c r="N25" i="23"/>
  <c r="N24" i="23" a="1"/>
  <c r="N24" i="23"/>
  <c r="N23" i="23" a="1"/>
  <c r="N23" i="23"/>
  <c r="N22" i="23" a="1"/>
  <c r="N22" i="23"/>
  <c r="N21" i="23" a="1"/>
  <c r="N21" i="23"/>
  <c r="N20" i="23" a="1"/>
  <c r="N20" i="23"/>
  <c r="N19" i="23" a="1"/>
  <c r="N19" i="23"/>
  <c r="N18" i="23" a="1"/>
  <c r="N18" i="23"/>
  <c r="N17" i="23" a="1"/>
  <c r="N17" i="23"/>
  <c r="N16" i="23" a="1"/>
  <c r="N16" i="23"/>
  <c r="N15" i="23" a="1"/>
  <c r="N15" i="23"/>
  <c r="N14" i="23" a="1"/>
  <c r="N14" i="23"/>
  <c r="N13" i="23" a="1"/>
  <c r="N13" i="23"/>
  <c r="N12" i="23" a="1"/>
  <c r="N12" i="23"/>
  <c r="N11" i="23" a="1"/>
  <c r="N11" i="23"/>
  <c r="N10" i="23" a="1"/>
  <c r="N10" i="23"/>
  <c r="N9" i="23" a="1"/>
  <c r="N9" i="23"/>
  <c r="N8" i="23" a="1"/>
  <c r="N8" i="23"/>
  <c r="N7" i="23" a="1"/>
  <c r="N7" i="23"/>
  <c r="N6" i="23" a="1"/>
  <c r="N6" i="23"/>
  <c r="N5" i="23" a="1"/>
  <c r="N5" i="23"/>
  <c r="N4" i="23" a="1"/>
  <c r="N4" i="23"/>
  <c r="Z3" i="24" a="1"/>
  <c r="Z3" i="24"/>
  <c r="Z54" i="24" a="1"/>
  <c r="Z54" i="24"/>
  <c r="Z53" i="24" a="1"/>
  <c r="Z53" i="24"/>
  <c r="Z52" i="24" a="1"/>
  <c r="Z52" i="24"/>
  <c r="Z51" i="24" a="1"/>
  <c r="Z51" i="24"/>
  <c r="Z50" i="24" a="1"/>
  <c r="Z50" i="24"/>
  <c r="Z49" i="24" a="1"/>
  <c r="Z49" i="24"/>
  <c r="Z48" i="24" a="1"/>
  <c r="Z48" i="24"/>
  <c r="Z47" i="24" a="1"/>
  <c r="Z47" i="24"/>
  <c r="Z46" i="24" a="1"/>
  <c r="Z46" i="24"/>
  <c r="Z45" i="24" a="1"/>
  <c r="Z45" i="24"/>
  <c r="Z44" i="24" a="1"/>
  <c r="Z44" i="24"/>
  <c r="Z43" i="24" a="1"/>
  <c r="Z43" i="24"/>
  <c r="Z42" i="24" a="1"/>
  <c r="Z42" i="24"/>
  <c r="Z41" i="24" a="1"/>
  <c r="Z41" i="24"/>
  <c r="Z40" i="24" a="1"/>
  <c r="Z40" i="24"/>
  <c r="Z39" i="24" a="1"/>
  <c r="Z39" i="24"/>
  <c r="Z38" i="24" a="1"/>
  <c r="Z38" i="24"/>
  <c r="Z37" i="24" a="1"/>
  <c r="Z37" i="24"/>
  <c r="Z36" i="24" a="1"/>
  <c r="Z36" i="24"/>
  <c r="Z35" i="24" a="1"/>
  <c r="Z35" i="24"/>
  <c r="Z34" i="24" a="1"/>
  <c r="Z34" i="24"/>
  <c r="Z33" i="24" a="1"/>
  <c r="Z33" i="24"/>
  <c r="Z32" i="24" a="1"/>
  <c r="Z32" i="24"/>
  <c r="Z31" i="24" a="1"/>
  <c r="Z31" i="24"/>
  <c r="Z30" i="24" a="1"/>
  <c r="Z30" i="24"/>
  <c r="Z29" i="24" a="1"/>
  <c r="Z29" i="24"/>
  <c r="Z28" i="24" a="1"/>
  <c r="Z28" i="24"/>
  <c r="Z27" i="24" a="1"/>
  <c r="Z27" i="24"/>
  <c r="Z26" i="24" a="1"/>
  <c r="Z26" i="24"/>
  <c r="Z25" i="24" a="1"/>
  <c r="Z25" i="24"/>
  <c r="Z24" i="24" a="1"/>
  <c r="Z24" i="24"/>
  <c r="Z23" i="24" a="1"/>
  <c r="Z23" i="24"/>
  <c r="Z22" i="24" a="1"/>
  <c r="Z22" i="24"/>
  <c r="Z21" i="24" a="1"/>
  <c r="Z21" i="24"/>
  <c r="Z20" i="24" a="1"/>
  <c r="Z20" i="24"/>
  <c r="Z19" i="24" a="1"/>
  <c r="Z19" i="24"/>
  <c r="Z18" i="24" a="1"/>
  <c r="Z18" i="24"/>
  <c r="Z17" i="24" a="1"/>
  <c r="Z17" i="24"/>
  <c r="Z16" i="24" a="1"/>
  <c r="Z16" i="24"/>
  <c r="Z15" i="24" a="1"/>
  <c r="Z15" i="24"/>
  <c r="Z14" i="24" a="1"/>
  <c r="Z14" i="24"/>
  <c r="Z13" i="24" a="1"/>
  <c r="Z13" i="24"/>
  <c r="Z12" i="24" a="1"/>
  <c r="Z12" i="24"/>
  <c r="Z11" i="24" a="1"/>
  <c r="Z11" i="24"/>
  <c r="Z10" i="24" a="1"/>
  <c r="Z10" i="24"/>
  <c r="Z9" i="24" a="1"/>
  <c r="Z9" i="24"/>
  <c r="Z8" i="24" a="1"/>
  <c r="Z8" i="24"/>
  <c r="Z7" i="24" a="1"/>
  <c r="Z7" i="24"/>
  <c r="Z6" i="24" a="1"/>
  <c r="Z6" i="24"/>
  <c r="Z5" i="24" a="1"/>
  <c r="Z5" i="24"/>
  <c r="Z4" i="24" a="1"/>
  <c r="Z4" i="24"/>
  <c r="K3" i="27" a="1"/>
  <c r="K3" i="27"/>
  <c r="K54" i="27" a="1"/>
  <c r="K54" i="27"/>
  <c r="K53" i="27" a="1"/>
  <c r="K53" i="27"/>
  <c r="K52" i="27" a="1"/>
  <c r="K52" i="27"/>
  <c r="K51" i="27" a="1"/>
  <c r="K51" i="27"/>
  <c r="K50" i="27" a="1"/>
  <c r="K50" i="27"/>
  <c r="K49" i="27" a="1"/>
  <c r="K49" i="27"/>
  <c r="K48" i="27" a="1"/>
  <c r="K48" i="27"/>
  <c r="K47" i="27" a="1"/>
  <c r="K47" i="27"/>
  <c r="K46" i="27" a="1"/>
  <c r="K46" i="27"/>
  <c r="K45" i="27" a="1"/>
  <c r="K45" i="27"/>
  <c r="K44" i="27" a="1"/>
  <c r="K44" i="27"/>
  <c r="K43" i="27" a="1"/>
  <c r="K43" i="27"/>
  <c r="K42" i="27" a="1"/>
  <c r="K42" i="27"/>
  <c r="K41" i="27" a="1"/>
  <c r="K41" i="27"/>
  <c r="K40" i="27" a="1"/>
  <c r="K40" i="27"/>
  <c r="K39" i="27" a="1"/>
  <c r="K39" i="27"/>
  <c r="K38" i="27" a="1"/>
  <c r="K38" i="27"/>
  <c r="K37" i="27" a="1"/>
  <c r="K37" i="27"/>
  <c r="K36" i="27" a="1"/>
  <c r="K36" i="27"/>
  <c r="K35" i="27" a="1"/>
  <c r="K35" i="27"/>
  <c r="K34" i="27" a="1"/>
  <c r="K34" i="27"/>
  <c r="K33" i="27" a="1"/>
  <c r="K33" i="27"/>
  <c r="K32" i="27" a="1"/>
  <c r="K32" i="27"/>
  <c r="K31" i="27" a="1"/>
  <c r="K31" i="27"/>
  <c r="K30" i="27" a="1"/>
  <c r="K30" i="27"/>
  <c r="K29" i="27" a="1"/>
  <c r="K29" i="27"/>
  <c r="K28" i="27" a="1"/>
  <c r="K28" i="27"/>
  <c r="K27" i="27" a="1"/>
  <c r="K27" i="27"/>
  <c r="K26" i="27" a="1"/>
  <c r="K26" i="27"/>
  <c r="K25" i="27" a="1"/>
  <c r="K25" i="27"/>
  <c r="K24" i="27" a="1"/>
  <c r="K24" i="27"/>
  <c r="K23" i="27" a="1"/>
  <c r="K23" i="27"/>
  <c r="K22" i="27" a="1"/>
  <c r="K22" i="27"/>
  <c r="K21" i="27" a="1"/>
  <c r="K21" i="27"/>
  <c r="K20" i="27" a="1"/>
  <c r="K20" i="27"/>
  <c r="K19" i="27" a="1"/>
  <c r="K19" i="27"/>
  <c r="K18" i="27" a="1"/>
  <c r="K18" i="27"/>
  <c r="K17" i="27" a="1"/>
  <c r="K17" i="27"/>
  <c r="K16" i="27" a="1"/>
  <c r="K16" i="27"/>
  <c r="K15" i="27" a="1"/>
  <c r="K15" i="27"/>
  <c r="K14" i="27" a="1"/>
  <c r="K14" i="27"/>
  <c r="K13" i="27" a="1"/>
  <c r="K13" i="27"/>
  <c r="K12" i="27" a="1"/>
  <c r="K12" i="27"/>
  <c r="K11" i="27" a="1"/>
  <c r="K11" i="27"/>
  <c r="K10" i="27" a="1"/>
  <c r="K10" i="27"/>
  <c r="K9" i="27" a="1"/>
  <c r="K9" i="27"/>
  <c r="K8" i="27" a="1"/>
  <c r="K8" i="27"/>
  <c r="K7" i="27" a="1"/>
  <c r="K7" i="27"/>
  <c r="K6" i="27" a="1"/>
  <c r="K6" i="27"/>
  <c r="K5" i="27" a="1"/>
  <c r="K5" i="27"/>
  <c r="K4" i="27" a="1"/>
  <c r="K4" i="27"/>
  <c r="K3" i="28" a="1"/>
  <c r="K3" i="28"/>
  <c r="K54" i="28" a="1"/>
  <c r="K54" i="28"/>
  <c r="K53" i="28" a="1"/>
  <c r="K53" i="28"/>
  <c r="K52" i="28" a="1"/>
  <c r="K52" i="28"/>
  <c r="K51" i="28" a="1"/>
  <c r="K51" i="28"/>
  <c r="K50" i="28" a="1"/>
  <c r="K50" i="28"/>
  <c r="K49" i="28" a="1"/>
  <c r="K49" i="28"/>
  <c r="K48" i="28" a="1"/>
  <c r="K48" i="28"/>
  <c r="K47" i="28" a="1"/>
  <c r="K47" i="28"/>
  <c r="K46" i="28" a="1"/>
  <c r="K46" i="28"/>
  <c r="K45" i="28" a="1"/>
  <c r="K45" i="28"/>
  <c r="K44" i="28" a="1"/>
  <c r="K44" i="28"/>
  <c r="K43" i="28" a="1"/>
  <c r="K43" i="28"/>
  <c r="K42" i="28" a="1"/>
  <c r="K42" i="28"/>
  <c r="K41" i="28" a="1"/>
  <c r="K41" i="28"/>
  <c r="K40" i="28" a="1"/>
  <c r="K40" i="28"/>
  <c r="K39" i="28" a="1"/>
  <c r="K39" i="28"/>
  <c r="K38" i="28" a="1"/>
  <c r="K38" i="28"/>
  <c r="K37" i="28" a="1"/>
  <c r="K37" i="28"/>
  <c r="K36" i="28" a="1"/>
  <c r="K36" i="28"/>
  <c r="K35" i="28" a="1"/>
  <c r="K35" i="28"/>
  <c r="K34" i="28" a="1"/>
  <c r="K34" i="28"/>
  <c r="K33" i="28" a="1"/>
  <c r="K33" i="28"/>
  <c r="K32" i="28" a="1"/>
  <c r="K32" i="28"/>
  <c r="K31" i="28" a="1"/>
  <c r="K31" i="28"/>
  <c r="K30" i="28" a="1"/>
  <c r="K30" i="28"/>
  <c r="K29" i="28" a="1"/>
  <c r="K29" i="28"/>
  <c r="K28" i="28" a="1"/>
  <c r="K28" i="28"/>
  <c r="K27" i="28" a="1"/>
  <c r="K27" i="28"/>
  <c r="K26" i="28" a="1"/>
  <c r="K26" i="28"/>
  <c r="K25" i="28" a="1"/>
  <c r="K25" i="28"/>
  <c r="K24" i="28" a="1"/>
  <c r="K24" i="28"/>
  <c r="K23" i="28" a="1"/>
  <c r="K23" i="28"/>
  <c r="K22" i="28" a="1"/>
  <c r="K22" i="28"/>
  <c r="K21" i="28" a="1"/>
  <c r="K21" i="28"/>
  <c r="K20" i="28" a="1"/>
  <c r="K20" i="28"/>
  <c r="K19" i="28" a="1"/>
  <c r="K19" i="28"/>
  <c r="K18" i="28" a="1"/>
  <c r="K18" i="28"/>
  <c r="K17" i="28" a="1"/>
  <c r="K17" i="28"/>
  <c r="K16" i="28" a="1"/>
  <c r="K16" i="28"/>
  <c r="K15" i="28" a="1"/>
  <c r="K15" i="28"/>
  <c r="K14" i="28" a="1"/>
  <c r="K14" i="28"/>
  <c r="K13" i="28" a="1"/>
  <c r="K13" i="28"/>
  <c r="K12" i="28" a="1"/>
  <c r="K12" i="28"/>
  <c r="K11" i="28" a="1"/>
  <c r="K11" i="28"/>
  <c r="K10" i="28" a="1"/>
  <c r="K10" i="28"/>
  <c r="K9" i="28" a="1"/>
  <c r="K9" i="28"/>
  <c r="K8" i="28" a="1"/>
  <c r="K8" i="28"/>
  <c r="K7" i="28" a="1"/>
  <c r="K7" i="28"/>
  <c r="K6" i="28" a="1"/>
  <c r="K6" i="28"/>
  <c r="K5" i="28" a="1"/>
  <c r="K5" i="28"/>
  <c r="K4" i="28" a="1"/>
  <c r="K4" i="28"/>
  <c r="K3" i="30" a="1"/>
  <c r="K3" i="30"/>
  <c r="K54" i="30" a="1"/>
  <c r="K54" i="30"/>
  <c r="K53" i="30" a="1"/>
  <c r="K53" i="30"/>
  <c r="K52" i="30" a="1"/>
  <c r="K52" i="30"/>
  <c r="K51" i="30" a="1"/>
  <c r="K51" i="30"/>
  <c r="K50" i="30" a="1"/>
  <c r="K50" i="30"/>
  <c r="K49" i="30" a="1"/>
  <c r="K49" i="30"/>
  <c r="K48" i="30" a="1"/>
  <c r="K48" i="30"/>
  <c r="K47" i="30" a="1"/>
  <c r="K47" i="30"/>
  <c r="K46" i="30" a="1"/>
  <c r="K46" i="30"/>
  <c r="K45" i="30" a="1"/>
  <c r="K45" i="30"/>
  <c r="K44" i="30" a="1"/>
  <c r="K44" i="30"/>
  <c r="K43" i="30" a="1"/>
  <c r="K43" i="30"/>
  <c r="K42" i="30" a="1"/>
  <c r="K42" i="30"/>
  <c r="K41" i="30" a="1"/>
  <c r="K41" i="30"/>
  <c r="K40" i="30" a="1"/>
  <c r="K40" i="30"/>
  <c r="K39" i="30" a="1"/>
  <c r="K39" i="30"/>
  <c r="K38" i="30" a="1"/>
  <c r="K38" i="30"/>
  <c r="K37" i="30" a="1"/>
  <c r="K37" i="30"/>
  <c r="K36" i="30" a="1"/>
  <c r="K36" i="30"/>
  <c r="K35" i="30" a="1"/>
  <c r="K35" i="30"/>
  <c r="K34" i="30" a="1"/>
  <c r="K34" i="30"/>
  <c r="K33" i="30" a="1"/>
  <c r="K33" i="30"/>
  <c r="K32" i="30" a="1"/>
  <c r="K32" i="30"/>
  <c r="K31" i="30" a="1"/>
  <c r="K31" i="30"/>
  <c r="K30" i="30" a="1"/>
  <c r="K30" i="30"/>
  <c r="K29" i="30" a="1"/>
  <c r="K29" i="30"/>
  <c r="K28" i="30" a="1"/>
  <c r="K28" i="30"/>
  <c r="K27" i="30" a="1"/>
  <c r="K27" i="30"/>
  <c r="K26" i="30" a="1"/>
  <c r="K26" i="30"/>
  <c r="K25" i="30" a="1"/>
  <c r="K25" i="30"/>
  <c r="K24" i="30" a="1"/>
  <c r="K24" i="30"/>
  <c r="K23" i="30" a="1"/>
  <c r="K23" i="30"/>
  <c r="K22" i="30" a="1"/>
  <c r="K22" i="30"/>
  <c r="K21" i="30" a="1"/>
  <c r="K21" i="30"/>
  <c r="K20" i="30" a="1"/>
  <c r="K20" i="30"/>
  <c r="K19" i="30" a="1"/>
  <c r="K19" i="30"/>
  <c r="K18" i="30" a="1"/>
  <c r="K18" i="30"/>
  <c r="K17" i="30" a="1"/>
  <c r="K17" i="30"/>
  <c r="K16" i="30" a="1"/>
  <c r="K16" i="30"/>
  <c r="K15" i="30" a="1"/>
  <c r="K15" i="30"/>
  <c r="K14" i="30" a="1"/>
  <c r="K14" i="30"/>
  <c r="K13" i="30" a="1"/>
  <c r="K13" i="30"/>
  <c r="K12" i="30" a="1"/>
  <c r="K12" i="30"/>
  <c r="K11" i="30" a="1"/>
  <c r="K11" i="30"/>
  <c r="K10" i="30" a="1"/>
  <c r="K10" i="30"/>
  <c r="K9" i="30" a="1"/>
  <c r="K9" i="30"/>
  <c r="K8" i="30" a="1"/>
  <c r="K8" i="30"/>
  <c r="K7" i="30" a="1"/>
  <c r="K7" i="30"/>
  <c r="K6" i="30" a="1"/>
  <c r="K6" i="30"/>
  <c r="K5" i="30" a="1"/>
  <c r="K5" i="30"/>
  <c r="K4" i="30" a="1"/>
  <c r="K4" i="30"/>
  <c r="N3" i="43" a="1"/>
  <c r="N3" i="43"/>
  <c r="N54" i="43" a="1"/>
  <c r="N54" i="43"/>
  <c r="N53" i="43" a="1"/>
  <c r="N53" i="43"/>
  <c r="N52" i="43" a="1"/>
  <c r="N52" i="43"/>
  <c r="N51" i="43" a="1"/>
  <c r="N51" i="43"/>
  <c r="N50" i="43" a="1"/>
  <c r="N50" i="43"/>
  <c r="N49" i="43" a="1"/>
  <c r="N49" i="43"/>
  <c r="N48" i="43" a="1"/>
  <c r="N48" i="43"/>
  <c r="N47" i="43" a="1"/>
  <c r="N47" i="43"/>
  <c r="N46" i="43" a="1"/>
  <c r="N46" i="43"/>
  <c r="N45" i="43" a="1"/>
  <c r="N45" i="43"/>
  <c r="N44" i="43" a="1"/>
  <c r="N44" i="43"/>
  <c r="N43" i="43" a="1"/>
  <c r="N43" i="43"/>
  <c r="N42" i="43" a="1"/>
  <c r="N42" i="43"/>
  <c r="N41" i="43" a="1"/>
  <c r="N41" i="43"/>
  <c r="N40" i="43" a="1"/>
  <c r="N40" i="43"/>
  <c r="N39" i="43" a="1"/>
  <c r="N39" i="43"/>
  <c r="N38" i="43" a="1"/>
  <c r="N38" i="43"/>
  <c r="N37" i="43" a="1"/>
  <c r="N37" i="43"/>
  <c r="N36" i="43" a="1"/>
  <c r="N36" i="43"/>
  <c r="N35" i="43" a="1"/>
  <c r="N35" i="43"/>
  <c r="N34" i="43" a="1"/>
  <c r="N34" i="43"/>
  <c r="N33" i="43" a="1"/>
  <c r="N33" i="43"/>
  <c r="N32" i="43" a="1"/>
  <c r="N32" i="43"/>
  <c r="N31" i="43" a="1"/>
  <c r="N31" i="43"/>
  <c r="N30" i="43" a="1"/>
  <c r="N30" i="43"/>
  <c r="N29" i="43" a="1"/>
  <c r="N29" i="43"/>
  <c r="N28" i="43" a="1"/>
  <c r="N28" i="43"/>
  <c r="N27" i="43" a="1"/>
  <c r="N27" i="43"/>
  <c r="N26" i="43" a="1"/>
  <c r="N26" i="43"/>
  <c r="N25" i="43" a="1"/>
  <c r="N25" i="43"/>
  <c r="N24" i="43" a="1"/>
  <c r="N24" i="43"/>
  <c r="N23" i="43" a="1"/>
  <c r="N23" i="43"/>
  <c r="N22" i="43" a="1"/>
  <c r="N22" i="43"/>
  <c r="N21" i="43" a="1"/>
  <c r="N21" i="43"/>
  <c r="N20" i="43" a="1"/>
  <c r="N20" i="43"/>
  <c r="N19" i="43" a="1"/>
  <c r="N19" i="43"/>
  <c r="N18" i="43" a="1"/>
  <c r="N18" i="43"/>
  <c r="N17" i="43" a="1"/>
  <c r="N17" i="43"/>
  <c r="N16" i="43" a="1"/>
  <c r="N16" i="43"/>
  <c r="N15" i="43" a="1"/>
  <c r="N15" i="43"/>
  <c r="N14" i="43" a="1"/>
  <c r="N14" i="43"/>
  <c r="N13" i="43" a="1"/>
  <c r="N13" i="43"/>
  <c r="N12" i="43" a="1"/>
  <c r="N12" i="43"/>
  <c r="N11" i="43" a="1"/>
  <c r="N11" i="43"/>
  <c r="N10" i="43" a="1"/>
  <c r="N10" i="43"/>
  <c r="N9" i="43" a="1"/>
  <c r="N9" i="43"/>
  <c r="N8" i="43" a="1"/>
  <c r="N8" i="43"/>
  <c r="N7" i="43" a="1"/>
  <c r="N7" i="43"/>
  <c r="N6" i="43" a="1"/>
  <c r="N6" i="43"/>
  <c r="N5" i="43" a="1"/>
  <c r="N5" i="43"/>
  <c r="N4" i="43" a="1"/>
  <c r="N4" i="43"/>
  <c r="B60" i="27" a="1"/>
  <c r="B60" i="27"/>
  <c r="C60" i="27"/>
  <c r="D60" i="27"/>
  <c r="B61" i="27"/>
  <c r="C61" i="27"/>
  <c r="D61" i="27"/>
  <c r="B62" i="27"/>
  <c r="C62" i="27"/>
  <c r="D62" i="27"/>
  <c r="R57" i="67" a="1"/>
  <c r="R57" i="67"/>
  <c r="S57" i="67"/>
  <c r="T57" i="67"/>
  <c r="U57" i="67"/>
  <c r="V57" i="67"/>
  <c r="W57" i="67"/>
  <c r="X57" i="67"/>
  <c r="Y57" i="67"/>
  <c r="Z57" i="67"/>
  <c r="AA57" i="67"/>
  <c r="AB57" i="67"/>
  <c r="R58" i="67"/>
  <c r="S58" i="67"/>
  <c r="T58" i="67"/>
  <c r="U58" i="67"/>
  <c r="V58" i="67"/>
  <c r="W58" i="67"/>
  <c r="X58" i="67"/>
  <c r="Y58" i="67"/>
  <c r="Z58" i="67"/>
  <c r="AA58" i="67"/>
  <c r="AB58" i="67"/>
  <c r="R59" i="67"/>
  <c r="S59" i="67"/>
  <c r="T59" i="67"/>
  <c r="U59" i="67"/>
  <c r="V59" i="67"/>
  <c r="W59" i="67"/>
  <c r="X59" i="67"/>
  <c r="Y59" i="67"/>
  <c r="Z59" i="67"/>
  <c r="AA59" i="67"/>
  <c r="AB59" i="67"/>
  <c r="R60" i="67"/>
  <c r="S60" i="67"/>
  <c r="T60" i="67"/>
  <c r="U60" i="67"/>
  <c r="V60" i="67"/>
  <c r="W60" i="67"/>
  <c r="X60" i="67"/>
  <c r="Y60" i="67"/>
  <c r="Z60" i="67"/>
  <c r="AA60" i="67"/>
  <c r="AB60" i="67"/>
  <c r="R61" i="67"/>
  <c r="S61" i="67"/>
  <c r="T61" i="67"/>
  <c r="U61" i="67"/>
  <c r="V61" i="67"/>
  <c r="W61" i="67"/>
  <c r="X61" i="67"/>
  <c r="Y61" i="67"/>
  <c r="Z61" i="67"/>
  <c r="AA61" i="67"/>
  <c r="AB61" i="67"/>
  <c r="R62" i="67"/>
  <c r="S62" i="67"/>
  <c r="T62" i="67"/>
  <c r="U62" i="67"/>
  <c r="V62" i="67"/>
  <c r="W62" i="67"/>
  <c r="X62" i="67"/>
  <c r="Y62" i="67"/>
  <c r="Z62" i="67"/>
  <c r="AA62" i="67"/>
  <c r="AB62" i="67"/>
  <c r="R63" i="67"/>
  <c r="S63" i="67"/>
  <c r="T63" i="67"/>
  <c r="U63" i="67"/>
  <c r="V63" i="67"/>
  <c r="W63" i="67"/>
  <c r="X63" i="67"/>
  <c r="Y63" i="67"/>
  <c r="Z63" i="67"/>
  <c r="AA63" i="67"/>
  <c r="AB63" i="67"/>
  <c r="R64" i="67"/>
  <c r="S64" i="67"/>
  <c r="T64" i="67"/>
  <c r="U64" i="67"/>
  <c r="V64" i="67"/>
  <c r="W64" i="67"/>
  <c r="X64" i="67"/>
  <c r="Y64" i="67"/>
  <c r="Z64" i="67"/>
  <c r="AA64" i="67"/>
  <c r="AB64" i="67"/>
  <c r="R65" i="67"/>
  <c r="S65" i="67"/>
  <c r="T65" i="67"/>
  <c r="U65" i="67"/>
  <c r="V65" i="67"/>
  <c r="W65" i="67"/>
  <c r="X65" i="67"/>
  <c r="Y65" i="67"/>
  <c r="Z65" i="67"/>
  <c r="AA65" i="67"/>
  <c r="AB65" i="67"/>
  <c r="R66" i="67"/>
  <c r="S66" i="67"/>
  <c r="T66" i="67"/>
  <c r="U66" i="67"/>
  <c r="V66" i="67"/>
  <c r="W66" i="67"/>
  <c r="X66" i="67"/>
  <c r="Y66" i="67"/>
  <c r="Z66" i="67"/>
  <c r="AA66" i="67"/>
  <c r="AB66" i="67"/>
  <c r="R67" i="67"/>
  <c r="S67" i="67"/>
  <c r="T67" i="67"/>
  <c r="U67" i="67"/>
  <c r="V67" i="67"/>
  <c r="W67" i="67"/>
  <c r="X67" i="67"/>
  <c r="Y67" i="67"/>
  <c r="Z67" i="67"/>
  <c r="AA67" i="67"/>
  <c r="AB67" i="67"/>
  <c r="AF57" i="67" a="1"/>
  <c r="AF57" i="67"/>
  <c r="AG57" i="67"/>
  <c r="AH57" i="67"/>
  <c r="AI57" i="67"/>
  <c r="AJ57" i="67"/>
  <c r="AK57" i="67"/>
  <c r="AL57" i="67"/>
  <c r="AM57" i="67"/>
  <c r="AN57" i="67"/>
  <c r="AO57" i="67"/>
  <c r="AP57" i="67"/>
  <c r="AF58" i="67"/>
  <c r="AG58" i="67"/>
  <c r="AH58" i="67"/>
  <c r="AI58" i="67"/>
  <c r="AJ58" i="67"/>
  <c r="AK58" i="67"/>
  <c r="AL58" i="67"/>
  <c r="AM58" i="67"/>
  <c r="AN58" i="67"/>
  <c r="AO58" i="67"/>
  <c r="AP58" i="67"/>
  <c r="AF59" i="67"/>
  <c r="AG59" i="67"/>
  <c r="AH59" i="67"/>
  <c r="AI59" i="67"/>
  <c r="AJ59" i="67"/>
  <c r="AK59" i="67"/>
  <c r="AL59" i="67"/>
  <c r="AM59" i="67"/>
  <c r="AN59" i="67"/>
  <c r="AO59" i="67"/>
  <c r="AP59" i="67"/>
  <c r="AF60" i="67"/>
  <c r="AG60" i="67"/>
  <c r="AH60" i="67"/>
  <c r="AI60" i="67"/>
  <c r="AJ60" i="67"/>
  <c r="AK60" i="67"/>
  <c r="AL60" i="67"/>
  <c r="AM60" i="67"/>
  <c r="AN60" i="67"/>
  <c r="AO60" i="67"/>
  <c r="AP60" i="67"/>
  <c r="AF61" i="67"/>
  <c r="AG61" i="67"/>
  <c r="AH61" i="67"/>
  <c r="AI61" i="67"/>
  <c r="AJ61" i="67"/>
  <c r="AK61" i="67"/>
  <c r="AL61" i="67"/>
  <c r="AM61" i="67"/>
  <c r="AN61" i="67"/>
  <c r="AO61" i="67"/>
  <c r="AP61" i="67"/>
  <c r="AF62" i="67"/>
  <c r="AG62" i="67"/>
  <c r="AH62" i="67"/>
  <c r="AI62" i="67"/>
  <c r="AJ62" i="67"/>
  <c r="AK62" i="67"/>
  <c r="AL62" i="67"/>
  <c r="AM62" i="67"/>
  <c r="AN62" i="67"/>
  <c r="AO62" i="67"/>
  <c r="AP62" i="67"/>
  <c r="AF63" i="67"/>
  <c r="AG63" i="67"/>
  <c r="AH63" i="67"/>
  <c r="AI63" i="67"/>
  <c r="AJ63" i="67"/>
  <c r="AK63" i="67"/>
  <c r="AL63" i="67"/>
  <c r="AM63" i="67"/>
  <c r="AN63" i="67"/>
  <c r="AO63" i="67"/>
  <c r="AP63" i="67"/>
  <c r="AF64" i="67"/>
  <c r="AG64" i="67"/>
  <c r="AH64" i="67"/>
  <c r="AI64" i="67"/>
  <c r="AJ64" i="67"/>
  <c r="AK64" i="67"/>
  <c r="AL64" i="67"/>
  <c r="AM64" i="67"/>
  <c r="AN64" i="67"/>
  <c r="AO64" i="67"/>
  <c r="AP64" i="67"/>
  <c r="AF65" i="67"/>
  <c r="AG65" i="67"/>
  <c r="AH65" i="67"/>
  <c r="AI65" i="67"/>
  <c r="AJ65" i="67"/>
  <c r="AK65" i="67"/>
  <c r="AL65" i="67"/>
  <c r="AM65" i="67"/>
  <c r="AN65" i="67"/>
  <c r="AO65" i="67"/>
  <c r="AP65" i="67"/>
  <c r="AF66" i="67"/>
  <c r="AG66" i="67"/>
  <c r="AH66" i="67"/>
  <c r="AI66" i="67"/>
  <c r="AJ66" i="67"/>
  <c r="AK66" i="67"/>
  <c r="AL66" i="67"/>
  <c r="AM66" i="67"/>
  <c r="AN66" i="67"/>
  <c r="AO66" i="67"/>
  <c r="AP66" i="67"/>
  <c r="AF67" i="67"/>
  <c r="AG67" i="67"/>
  <c r="AH67" i="67"/>
  <c r="AI67" i="67"/>
  <c r="AJ67" i="67"/>
  <c r="AK67" i="67"/>
  <c r="AL67" i="67"/>
  <c r="AM67" i="67"/>
  <c r="AN67" i="67"/>
  <c r="AO67" i="67"/>
  <c r="AP67" i="67"/>
  <c r="B87" i="67" a="1"/>
  <c r="B87" i="67"/>
  <c r="E86" i="67" a="1"/>
  <c r="E86" i="67"/>
  <c r="E87" i="67" a="1"/>
  <c r="E87" i="67"/>
  <c r="E89" i="67"/>
  <c r="D86" i="67" a="1"/>
  <c r="D86" i="67"/>
  <c r="D87" i="67" a="1"/>
  <c r="D87" i="67"/>
  <c r="D89" i="67"/>
  <c r="C86" i="67" a="1"/>
  <c r="C86" i="67"/>
  <c r="C87" i="67" a="1"/>
  <c r="C87" i="67"/>
  <c r="C89" i="67"/>
  <c r="B86" i="67" a="1"/>
  <c r="B86" i="67"/>
  <c r="B89" i="67"/>
  <c r="E75" i="30" a="1"/>
  <c r="E75" i="30"/>
  <c r="E76" i="30" a="1"/>
  <c r="E76" i="30"/>
  <c r="C75" i="27" a="1"/>
  <c r="C75" i="27"/>
  <c r="C76" i="27" a="1"/>
  <c r="C76" i="27"/>
  <c r="D75" i="27" a="1"/>
  <c r="D75" i="27"/>
  <c r="D76" i="27" a="1"/>
  <c r="D76" i="27"/>
  <c r="E75" i="27" a="1"/>
  <c r="E75" i="27"/>
  <c r="E76" i="27" a="1"/>
  <c r="E76" i="27"/>
  <c r="M60" i="27" a="1"/>
  <c r="M60" i="27"/>
  <c r="N60" i="27"/>
  <c r="O60" i="27"/>
  <c r="M61" i="27"/>
  <c r="N61" i="27"/>
  <c r="O61" i="27"/>
  <c r="M62" i="27"/>
  <c r="N62" i="27"/>
  <c r="O62" i="27"/>
  <c r="C77" i="23" a="1"/>
  <c r="C77" i="23"/>
  <c r="C78" i="23"/>
  <c r="D77" i="23" a="1"/>
  <c r="D77" i="23"/>
  <c r="D78" i="23"/>
  <c r="E77" i="23" a="1"/>
  <c r="E77" i="23"/>
  <c r="E78" i="23"/>
  <c r="B77" i="23" a="1"/>
  <c r="B77" i="23"/>
  <c r="B78" i="23"/>
  <c r="O60" i="23" a="1"/>
  <c r="O60" i="23"/>
  <c r="P60" i="23"/>
  <c r="Q60" i="23"/>
  <c r="R60" i="23"/>
  <c r="O61" i="23"/>
  <c r="P61" i="23"/>
  <c r="Q61" i="23"/>
  <c r="R61" i="23"/>
  <c r="O62" i="23"/>
  <c r="P62" i="23"/>
  <c r="Q62" i="23"/>
  <c r="R62" i="23"/>
  <c r="O63" i="23"/>
  <c r="P63" i="23"/>
  <c r="Q63" i="23"/>
  <c r="R63" i="23"/>
  <c r="B75" i="27" a="1"/>
  <c r="B75" i="27"/>
  <c r="B76" i="27" a="1"/>
  <c r="B76" i="27"/>
  <c r="M60" i="28" a="1"/>
  <c r="M60" i="28"/>
  <c r="N60" i="28"/>
  <c r="O60" i="28"/>
  <c r="M61" i="28"/>
  <c r="N61" i="28"/>
  <c r="O61" i="28"/>
  <c r="M62" i="28"/>
  <c r="N62" i="28"/>
  <c r="O62" i="28"/>
  <c r="B75" i="28" a="1"/>
  <c r="B75" i="28"/>
  <c r="B76" i="28" a="1"/>
  <c r="B76" i="28"/>
  <c r="C75" i="28" a="1"/>
  <c r="C75" i="28"/>
  <c r="C76" i="28" a="1"/>
  <c r="C76" i="28"/>
  <c r="D75" i="28" a="1"/>
  <c r="D75" i="28"/>
  <c r="D76" i="28" a="1"/>
  <c r="D76" i="28"/>
  <c r="E75" i="28" a="1"/>
  <c r="E75" i="28"/>
  <c r="E76" i="28" a="1"/>
  <c r="E76" i="28"/>
  <c r="M60" i="30" a="1"/>
  <c r="M60" i="30"/>
  <c r="N60" i="30"/>
  <c r="O60" i="30"/>
  <c r="M61" i="30"/>
  <c r="N61" i="30"/>
  <c r="O61" i="30"/>
  <c r="M62" i="30"/>
  <c r="N62" i="30"/>
  <c r="O62" i="30"/>
  <c r="B75" i="30" a="1"/>
  <c r="B75" i="30"/>
  <c r="B76" i="30" a="1"/>
  <c r="B76" i="30"/>
  <c r="C75" i="30" a="1"/>
  <c r="C75" i="30"/>
  <c r="C76" i="30" a="1"/>
  <c r="C76" i="30"/>
  <c r="D75" i="30" a="1"/>
  <c r="D75" i="30"/>
  <c r="D76" i="30" a="1"/>
  <c r="D76" i="30"/>
  <c r="O60" i="43" a="1"/>
  <c r="O60" i="43"/>
  <c r="P60" i="43"/>
  <c r="Q60" i="43"/>
  <c r="R60" i="43"/>
  <c r="O61" i="43"/>
  <c r="P61" i="43"/>
  <c r="Q61" i="43"/>
  <c r="R61" i="43"/>
  <c r="O62" i="43"/>
  <c r="P62" i="43"/>
  <c r="Q62" i="43"/>
  <c r="R62" i="43"/>
  <c r="O63" i="43"/>
  <c r="P63" i="43"/>
  <c r="Q63" i="43"/>
  <c r="R63" i="43"/>
  <c r="B77" i="43" a="1"/>
  <c r="B77" i="43"/>
  <c r="B78" i="43"/>
  <c r="C77" i="43" a="1"/>
  <c r="C77" i="43"/>
  <c r="C78" i="43"/>
  <c r="D77" i="43" a="1"/>
  <c r="D77" i="43"/>
  <c r="D78" i="43"/>
  <c r="F87" i="67" a="1"/>
  <c r="F87" i="67"/>
  <c r="D170" i="45" a="1"/>
  <c r="D170" i="45"/>
  <c r="D171" i="45"/>
  <c r="D172" i="45"/>
  <c r="F170" i="45" a="1"/>
  <c r="F170" i="45"/>
  <c r="F171" i="45"/>
  <c r="F172" i="45"/>
  <c r="B60" i="69" a="1"/>
  <c r="B60" i="69"/>
  <c r="C60" i="69"/>
  <c r="D60" i="69"/>
  <c r="E60" i="69"/>
  <c r="F60" i="69"/>
  <c r="G60" i="69"/>
  <c r="H60" i="69"/>
  <c r="I60" i="69"/>
  <c r="J60" i="69"/>
  <c r="K60" i="69"/>
  <c r="L60" i="69"/>
  <c r="M60" i="69"/>
  <c r="N60" i="69"/>
  <c r="O60" i="69"/>
  <c r="P60" i="69"/>
  <c r="Q60" i="69"/>
  <c r="R60" i="69"/>
  <c r="S60" i="69"/>
  <c r="T60" i="69"/>
  <c r="U60" i="69"/>
  <c r="V60" i="69"/>
  <c r="W60" i="69"/>
  <c r="X60" i="69"/>
  <c r="Y60" i="69"/>
  <c r="Z60" i="69"/>
  <c r="AA60" i="69"/>
  <c r="AB60" i="69"/>
  <c r="AC60" i="69"/>
  <c r="AD60" i="69"/>
  <c r="AE60" i="69"/>
  <c r="AF60" i="69"/>
  <c r="B61" i="69"/>
  <c r="C61" i="69"/>
  <c r="D61" i="69"/>
  <c r="E61" i="69"/>
  <c r="F61" i="69"/>
  <c r="G61" i="69"/>
  <c r="H61" i="69"/>
  <c r="I61" i="69"/>
  <c r="J61" i="69"/>
  <c r="K61" i="69"/>
  <c r="L61" i="69"/>
  <c r="M61" i="69"/>
  <c r="N61" i="69"/>
  <c r="O61" i="69"/>
  <c r="P61" i="69"/>
  <c r="Q61" i="69"/>
  <c r="R61" i="69"/>
  <c r="S61" i="69"/>
  <c r="T61" i="69"/>
  <c r="U61" i="69"/>
  <c r="V61" i="69"/>
  <c r="W61" i="69"/>
  <c r="X61" i="69"/>
  <c r="Y61" i="69"/>
  <c r="Z61" i="69"/>
  <c r="AA61" i="69"/>
  <c r="AB61" i="69"/>
  <c r="AC61" i="69"/>
  <c r="AD61" i="69"/>
  <c r="AE61" i="69"/>
  <c r="AF61" i="69"/>
  <c r="B62" i="69"/>
  <c r="C62" i="69"/>
  <c r="D62" i="69"/>
  <c r="E62" i="69"/>
  <c r="F62" i="69"/>
  <c r="G62" i="69"/>
  <c r="H62" i="69"/>
  <c r="I62" i="69"/>
  <c r="J62" i="69"/>
  <c r="K62" i="69"/>
  <c r="L62" i="69"/>
  <c r="M62" i="69"/>
  <c r="N62" i="69"/>
  <c r="O62" i="69"/>
  <c r="P62" i="69"/>
  <c r="Q62" i="69"/>
  <c r="R62" i="69"/>
  <c r="S62" i="69"/>
  <c r="T62" i="69"/>
  <c r="U62" i="69"/>
  <c r="V62" i="69"/>
  <c r="W62" i="69"/>
  <c r="X62" i="69"/>
  <c r="Y62" i="69"/>
  <c r="Z62" i="69"/>
  <c r="AA62" i="69"/>
  <c r="AB62" i="69"/>
  <c r="AC62" i="69"/>
  <c r="AD62" i="69"/>
  <c r="AE62" i="69"/>
  <c r="AF62" i="69"/>
  <c r="B63" i="69"/>
  <c r="C63" i="69"/>
  <c r="D63" i="69"/>
  <c r="E63" i="69"/>
  <c r="F63" i="69"/>
  <c r="G63" i="69"/>
  <c r="H63" i="69"/>
  <c r="I63" i="69"/>
  <c r="J63" i="69"/>
  <c r="K63" i="69"/>
  <c r="L63" i="69"/>
  <c r="M63" i="69"/>
  <c r="N63" i="69"/>
  <c r="O63" i="69"/>
  <c r="P63" i="69"/>
  <c r="Q63" i="69"/>
  <c r="R63" i="69"/>
  <c r="S63" i="69"/>
  <c r="T63" i="69"/>
  <c r="U63" i="69"/>
  <c r="V63" i="69"/>
  <c r="W63" i="69"/>
  <c r="X63" i="69"/>
  <c r="Y63" i="69"/>
  <c r="Z63" i="69"/>
  <c r="AA63" i="69"/>
  <c r="AB63" i="69"/>
  <c r="AC63" i="69"/>
  <c r="AD63" i="69"/>
  <c r="AE63" i="69"/>
  <c r="AF63" i="69"/>
  <c r="B64" i="69"/>
  <c r="C64" i="69"/>
  <c r="D64" i="69"/>
  <c r="E64" i="69"/>
  <c r="F64" i="69"/>
  <c r="G64" i="69"/>
  <c r="H64" i="69"/>
  <c r="I64" i="69"/>
  <c r="J64" i="69"/>
  <c r="K64" i="69"/>
  <c r="L64" i="69"/>
  <c r="M64" i="69"/>
  <c r="N64" i="69"/>
  <c r="O64" i="69"/>
  <c r="P64" i="69"/>
  <c r="Q64" i="69"/>
  <c r="R64" i="69"/>
  <c r="S64" i="69"/>
  <c r="T64" i="69"/>
  <c r="U64" i="69"/>
  <c r="V64" i="69"/>
  <c r="W64" i="69"/>
  <c r="X64" i="69"/>
  <c r="Y64" i="69"/>
  <c r="Z64" i="69"/>
  <c r="AA64" i="69"/>
  <c r="AB64" i="69"/>
  <c r="AC64" i="69"/>
  <c r="AD64" i="69"/>
  <c r="AE64" i="69"/>
  <c r="AF64" i="69"/>
  <c r="B65" i="69"/>
  <c r="C65" i="69"/>
  <c r="D65" i="69"/>
  <c r="E65" i="69"/>
  <c r="F65" i="69"/>
  <c r="G65" i="69"/>
  <c r="H65" i="69"/>
  <c r="I65" i="69"/>
  <c r="J65" i="69"/>
  <c r="K65" i="69"/>
  <c r="L65" i="69"/>
  <c r="M65" i="69"/>
  <c r="N65" i="69"/>
  <c r="O65" i="69"/>
  <c r="P65" i="69"/>
  <c r="Q65" i="69"/>
  <c r="R65" i="69"/>
  <c r="S65" i="69"/>
  <c r="T65" i="69"/>
  <c r="U65" i="69"/>
  <c r="V65" i="69"/>
  <c r="W65" i="69"/>
  <c r="X65" i="69"/>
  <c r="Y65" i="69"/>
  <c r="Z65" i="69"/>
  <c r="AA65" i="69"/>
  <c r="AB65" i="69"/>
  <c r="AC65" i="69"/>
  <c r="AD65" i="69"/>
  <c r="AE65" i="69"/>
  <c r="AF65" i="69"/>
  <c r="B66" i="69"/>
  <c r="C66" i="69"/>
  <c r="D66" i="69"/>
  <c r="E66" i="69"/>
  <c r="F66" i="69"/>
  <c r="G66" i="69"/>
  <c r="H66" i="69"/>
  <c r="I66" i="69"/>
  <c r="J66" i="69"/>
  <c r="K66" i="69"/>
  <c r="L66" i="69"/>
  <c r="M66" i="69"/>
  <c r="N66" i="69"/>
  <c r="O66" i="69"/>
  <c r="P66" i="69"/>
  <c r="Q66" i="69"/>
  <c r="R66" i="69"/>
  <c r="S66" i="69"/>
  <c r="T66" i="69"/>
  <c r="U66" i="69"/>
  <c r="V66" i="69"/>
  <c r="W66" i="69"/>
  <c r="X66" i="69"/>
  <c r="Y66" i="69"/>
  <c r="Z66" i="69"/>
  <c r="AA66" i="69"/>
  <c r="AB66" i="69"/>
  <c r="AC66" i="69"/>
  <c r="AD66" i="69"/>
  <c r="AE66" i="69"/>
  <c r="AF66" i="69"/>
  <c r="B67" i="69"/>
  <c r="C67" i="69"/>
  <c r="D67" i="69"/>
  <c r="E67" i="69"/>
  <c r="F67" i="69"/>
  <c r="G67" i="69"/>
  <c r="H67" i="69"/>
  <c r="I67" i="69"/>
  <c r="J67" i="69"/>
  <c r="K67" i="69"/>
  <c r="L67" i="69"/>
  <c r="M67" i="69"/>
  <c r="N67" i="69"/>
  <c r="O67" i="69"/>
  <c r="P67" i="69"/>
  <c r="Q67" i="69"/>
  <c r="R67" i="69"/>
  <c r="S67" i="69"/>
  <c r="T67" i="69"/>
  <c r="U67" i="69"/>
  <c r="V67" i="69"/>
  <c r="W67" i="69"/>
  <c r="X67" i="69"/>
  <c r="Y67" i="69"/>
  <c r="Z67" i="69"/>
  <c r="AA67" i="69"/>
  <c r="AB67" i="69"/>
  <c r="AC67" i="69"/>
  <c r="AD67" i="69"/>
  <c r="AE67" i="69"/>
  <c r="AF67" i="69"/>
  <c r="B68" i="69"/>
  <c r="C68" i="69"/>
  <c r="D68" i="69"/>
  <c r="E68" i="69"/>
  <c r="F68" i="69"/>
  <c r="G68" i="69"/>
  <c r="H68" i="69"/>
  <c r="I68" i="69"/>
  <c r="J68" i="69"/>
  <c r="K68" i="69"/>
  <c r="L68" i="69"/>
  <c r="M68" i="69"/>
  <c r="N68" i="69"/>
  <c r="O68" i="69"/>
  <c r="P68" i="69"/>
  <c r="Q68" i="69"/>
  <c r="R68" i="69"/>
  <c r="S68" i="69"/>
  <c r="T68" i="69"/>
  <c r="U68" i="69"/>
  <c r="V68" i="69"/>
  <c r="W68" i="69"/>
  <c r="X68" i="69"/>
  <c r="Y68" i="69"/>
  <c r="Z68" i="69"/>
  <c r="AA68" i="69"/>
  <c r="AB68" i="69"/>
  <c r="AC68" i="69"/>
  <c r="AD68" i="69"/>
  <c r="AE68" i="69"/>
  <c r="AF68" i="69"/>
  <c r="B69" i="69"/>
  <c r="C69" i="69"/>
  <c r="D69" i="69"/>
  <c r="E69" i="69"/>
  <c r="F69" i="69"/>
  <c r="G69" i="69"/>
  <c r="H69" i="69"/>
  <c r="I69" i="69"/>
  <c r="J69" i="69"/>
  <c r="K69" i="69"/>
  <c r="L69" i="69"/>
  <c r="M69" i="69"/>
  <c r="N69" i="69"/>
  <c r="O69" i="69"/>
  <c r="P69" i="69"/>
  <c r="Q69" i="69"/>
  <c r="R69" i="69"/>
  <c r="S69" i="69"/>
  <c r="T69" i="69"/>
  <c r="U69" i="69"/>
  <c r="V69" i="69"/>
  <c r="W69" i="69"/>
  <c r="X69" i="69"/>
  <c r="Y69" i="69"/>
  <c r="Z69" i="69"/>
  <c r="AA69" i="69"/>
  <c r="AB69" i="69"/>
  <c r="AC69" i="69"/>
  <c r="AD69" i="69"/>
  <c r="AE69" i="69"/>
  <c r="AF69" i="69"/>
  <c r="B70" i="69"/>
  <c r="C70" i="69"/>
  <c r="D70" i="69"/>
  <c r="E70" i="69"/>
  <c r="F70" i="69"/>
  <c r="G70" i="69"/>
  <c r="H70" i="69"/>
  <c r="I70" i="69"/>
  <c r="J70" i="69"/>
  <c r="K70" i="69"/>
  <c r="L70" i="69"/>
  <c r="M70" i="69"/>
  <c r="N70" i="69"/>
  <c r="O70" i="69"/>
  <c r="P70" i="69"/>
  <c r="Q70" i="69"/>
  <c r="R70" i="69"/>
  <c r="S70" i="69"/>
  <c r="T70" i="69"/>
  <c r="U70" i="69"/>
  <c r="V70" i="69"/>
  <c r="W70" i="69"/>
  <c r="X70" i="69"/>
  <c r="Y70" i="69"/>
  <c r="Z70" i="69"/>
  <c r="AA70" i="69"/>
  <c r="AB70" i="69"/>
  <c r="AC70" i="69"/>
  <c r="AD70" i="69"/>
  <c r="AE70" i="69"/>
  <c r="AF70" i="69"/>
  <c r="B71" i="69"/>
  <c r="C71" i="69"/>
  <c r="D71" i="69"/>
  <c r="E71" i="69"/>
  <c r="F71" i="69"/>
  <c r="G71" i="69"/>
  <c r="H71" i="69"/>
  <c r="I71" i="69"/>
  <c r="J71" i="69"/>
  <c r="K71" i="69"/>
  <c r="L71" i="69"/>
  <c r="M71" i="69"/>
  <c r="N71" i="69"/>
  <c r="O71" i="69"/>
  <c r="P71" i="69"/>
  <c r="Q71" i="69"/>
  <c r="R71" i="69"/>
  <c r="S71" i="69"/>
  <c r="T71" i="69"/>
  <c r="U71" i="69"/>
  <c r="V71" i="69"/>
  <c r="W71" i="69"/>
  <c r="X71" i="69"/>
  <c r="Y71" i="69"/>
  <c r="Z71" i="69"/>
  <c r="AA71" i="69"/>
  <c r="AB71" i="69"/>
  <c r="AC71" i="69"/>
  <c r="AD71" i="69"/>
  <c r="AE71" i="69"/>
  <c r="AF71" i="69"/>
  <c r="B72" i="69"/>
  <c r="C72" i="69"/>
  <c r="D72" i="69"/>
  <c r="E72" i="69"/>
  <c r="F72" i="69"/>
  <c r="G72" i="69"/>
  <c r="H72" i="69"/>
  <c r="I72" i="69"/>
  <c r="J72" i="69"/>
  <c r="K72" i="69"/>
  <c r="L72" i="69"/>
  <c r="M72" i="69"/>
  <c r="N72" i="69"/>
  <c r="O72" i="69"/>
  <c r="P72" i="69"/>
  <c r="Q72" i="69"/>
  <c r="R72" i="69"/>
  <c r="S72" i="69"/>
  <c r="T72" i="69"/>
  <c r="U72" i="69"/>
  <c r="V72" i="69"/>
  <c r="W72" i="69"/>
  <c r="X72" i="69"/>
  <c r="Y72" i="69"/>
  <c r="Z72" i="69"/>
  <c r="AA72" i="69"/>
  <c r="AB72" i="69"/>
  <c r="AC72" i="69"/>
  <c r="AD72" i="69"/>
  <c r="AE72" i="69"/>
  <c r="AF72" i="69"/>
  <c r="B73" i="69"/>
  <c r="C73" i="69"/>
  <c r="D73" i="69"/>
  <c r="E73" i="69"/>
  <c r="F73" i="69"/>
  <c r="G73" i="69"/>
  <c r="H73" i="69"/>
  <c r="I73" i="69"/>
  <c r="J73" i="69"/>
  <c r="K73" i="69"/>
  <c r="L73" i="69"/>
  <c r="M73" i="69"/>
  <c r="N73" i="69"/>
  <c r="O73" i="69"/>
  <c r="P73" i="69"/>
  <c r="Q73" i="69"/>
  <c r="R73" i="69"/>
  <c r="S73" i="69"/>
  <c r="T73" i="69"/>
  <c r="U73" i="69"/>
  <c r="V73" i="69"/>
  <c r="W73" i="69"/>
  <c r="X73" i="69"/>
  <c r="Y73" i="69"/>
  <c r="Z73" i="69"/>
  <c r="AA73" i="69"/>
  <c r="AB73" i="69"/>
  <c r="AC73" i="69"/>
  <c r="AD73" i="69"/>
  <c r="AE73" i="69"/>
  <c r="AF73" i="69"/>
  <c r="B74" i="69"/>
  <c r="C74" i="69"/>
  <c r="D74" i="69"/>
  <c r="E74" i="69"/>
  <c r="F74" i="69"/>
  <c r="G74" i="69"/>
  <c r="H74" i="69"/>
  <c r="I74" i="69"/>
  <c r="J74" i="69"/>
  <c r="K74" i="69"/>
  <c r="L74" i="69"/>
  <c r="M74" i="69"/>
  <c r="N74" i="69"/>
  <c r="O74" i="69"/>
  <c r="P74" i="69"/>
  <c r="Q74" i="69"/>
  <c r="R74" i="69"/>
  <c r="S74" i="69"/>
  <c r="T74" i="69"/>
  <c r="U74" i="69"/>
  <c r="V74" i="69"/>
  <c r="W74" i="69"/>
  <c r="X74" i="69"/>
  <c r="Y74" i="69"/>
  <c r="Z74" i="69"/>
  <c r="AA74" i="69"/>
  <c r="AB74" i="69"/>
  <c r="AC74" i="69"/>
  <c r="AD74" i="69"/>
  <c r="AE74" i="69"/>
  <c r="AF74" i="69"/>
  <c r="B75" i="69"/>
  <c r="C75" i="69"/>
  <c r="D75" i="69"/>
  <c r="E75" i="69"/>
  <c r="F75" i="69"/>
  <c r="G75" i="69"/>
  <c r="H75" i="69"/>
  <c r="I75" i="69"/>
  <c r="J75" i="69"/>
  <c r="K75" i="69"/>
  <c r="L75" i="69"/>
  <c r="M75" i="69"/>
  <c r="N75" i="69"/>
  <c r="O75" i="69"/>
  <c r="P75" i="69"/>
  <c r="Q75" i="69"/>
  <c r="R75" i="69"/>
  <c r="S75" i="69"/>
  <c r="T75" i="69"/>
  <c r="U75" i="69"/>
  <c r="V75" i="69"/>
  <c r="W75" i="69"/>
  <c r="X75" i="69"/>
  <c r="Y75" i="69"/>
  <c r="Z75" i="69"/>
  <c r="AA75" i="69"/>
  <c r="AB75" i="69"/>
  <c r="AC75" i="69"/>
  <c r="AD75" i="69"/>
  <c r="AE75" i="69"/>
  <c r="AF75" i="69"/>
  <c r="B76" i="69"/>
  <c r="C76" i="69"/>
  <c r="D76" i="69"/>
  <c r="E76" i="69"/>
  <c r="F76" i="69"/>
  <c r="G76" i="69"/>
  <c r="H76" i="69"/>
  <c r="I76" i="69"/>
  <c r="J76" i="69"/>
  <c r="K76" i="69"/>
  <c r="L76" i="69"/>
  <c r="M76" i="69"/>
  <c r="N76" i="69"/>
  <c r="O76" i="69"/>
  <c r="P76" i="69"/>
  <c r="Q76" i="69"/>
  <c r="R76" i="69"/>
  <c r="S76" i="69"/>
  <c r="T76" i="69"/>
  <c r="U76" i="69"/>
  <c r="V76" i="69"/>
  <c r="W76" i="69"/>
  <c r="X76" i="69"/>
  <c r="Y76" i="69"/>
  <c r="Z76" i="69"/>
  <c r="AA76" i="69"/>
  <c r="AB76" i="69"/>
  <c r="AC76" i="69"/>
  <c r="AD76" i="69"/>
  <c r="AE76" i="69"/>
  <c r="AF76" i="69"/>
  <c r="B77" i="69"/>
  <c r="C77" i="69"/>
  <c r="D77" i="69"/>
  <c r="E77" i="69"/>
  <c r="F77" i="69"/>
  <c r="G77" i="69"/>
  <c r="H77" i="69"/>
  <c r="I77" i="69"/>
  <c r="J77" i="69"/>
  <c r="K77" i="69"/>
  <c r="L77" i="69"/>
  <c r="M77" i="69"/>
  <c r="N77" i="69"/>
  <c r="O77" i="69"/>
  <c r="P77" i="69"/>
  <c r="Q77" i="69"/>
  <c r="R77" i="69"/>
  <c r="S77" i="69"/>
  <c r="T77" i="69"/>
  <c r="U77" i="69"/>
  <c r="V77" i="69"/>
  <c r="W77" i="69"/>
  <c r="X77" i="69"/>
  <c r="Y77" i="69"/>
  <c r="Z77" i="69"/>
  <c r="AA77" i="69"/>
  <c r="AB77" i="69"/>
  <c r="AC77" i="69"/>
  <c r="AD77" i="69"/>
  <c r="AE77" i="69"/>
  <c r="AF77" i="69"/>
  <c r="B78" i="69"/>
  <c r="C78" i="69"/>
  <c r="D78" i="69"/>
  <c r="E78" i="69"/>
  <c r="F78" i="69"/>
  <c r="G78" i="69"/>
  <c r="H78" i="69"/>
  <c r="I78" i="69"/>
  <c r="J78" i="69"/>
  <c r="K78" i="69"/>
  <c r="L78" i="69"/>
  <c r="M78" i="69"/>
  <c r="N78" i="69"/>
  <c r="O78" i="69"/>
  <c r="P78" i="69"/>
  <c r="Q78" i="69"/>
  <c r="R78" i="69"/>
  <c r="S78" i="69"/>
  <c r="T78" i="69"/>
  <c r="U78" i="69"/>
  <c r="V78" i="69"/>
  <c r="W78" i="69"/>
  <c r="X78" i="69"/>
  <c r="Y78" i="69"/>
  <c r="Z78" i="69"/>
  <c r="AA78" i="69"/>
  <c r="AB78" i="69"/>
  <c r="AC78" i="69"/>
  <c r="AD78" i="69"/>
  <c r="AE78" i="69"/>
  <c r="AF78" i="69"/>
  <c r="B79" i="69"/>
  <c r="C79" i="69"/>
  <c r="D79" i="69"/>
  <c r="E79" i="69"/>
  <c r="F79" i="69"/>
  <c r="G79" i="69"/>
  <c r="H79" i="69"/>
  <c r="I79" i="69"/>
  <c r="J79" i="69"/>
  <c r="K79" i="69"/>
  <c r="L79" i="69"/>
  <c r="M79" i="69"/>
  <c r="N79" i="69"/>
  <c r="O79" i="69"/>
  <c r="P79" i="69"/>
  <c r="Q79" i="69"/>
  <c r="R79" i="69"/>
  <c r="S79" i="69"/>
  <c r="T79" i="69"/>
  <c r="U79" i="69"/>
  <c r="V79" i="69"/>
  <c r="W79" i="69"/>
  <c r="X79" i="69"/>
  <c r="Y79" i="69"/>
  <c r="Z79" i="69"/>
  <c r="AA79" i="69"/>
  <c r="AB79" i="69"/>
  <c r="AC79" i="69"/>
  <c r="AD79" i="69"/>
  <c r="AE79" i="69"/>
  <c r="AF79" i="69"/>
  <c r="B80" i="69"/>
  <c r="C80" i="69"/>
  <c r="D80" i="69"/>
  <c r="E80" i="69"/>
  <c r="F80" i="69"/>
  <c r="G80" i="69"/>
  <c r="H80" i="69"/>
  <c r="I80" i="69"/>
  <c r="J80" i="69"/>
  <c r="K80" i="69"/>
  <c r="L80" i="69"/>
  <c r="M80" i="69"/>
  <c r="N80" i="69"/>
  <c r="O80" i="69"/>
  <c r="P80" i="69"/>
  <c r="Q80" i="69"/>
  <c r="R80" i="69"/>
  <c r="S80" i="69"/>
  <c r="T80" i="69"/>
  <c r="U80" i="69"/>
  <c r="V80" i="69"/>
  <c r="W80" i="69"/>
  <c r="X80" i="69"/>
  <c r="Y80" i="69"/>
  <c r="Z80" i="69"/>
  <c r="AA80" i="69"/>
  <c r="AB80" i="69"/>
  <c r="AC80" i="69"/>
  <c r="AD80" i="69"/>
  <c r="AE80" i="69"/>
  <c r="AF80" i="69"/>
  <c r="B81" i="69"/>
  <c r="C81" i="69"/>
  <c r="D81" i="69"/>
  <c r="E81" i="69"/>
  <c r="F81" i="69"/>
  <c r="G81" i="69"/>
  <c r="H81" i="69"/>
  <c r="I81" i="69"/>
  <c r="J81" i="69"/>
  <c r="K81" i="69"/>
  <c r="L81" i="69"/>
  <c r="M81" i="69"/>
  <c r="N81" i="69"/>
  <c r="O81" i="69"/>
  <c r="P81" i="69"/>
  <c r="Q81" i="69"/>
  <c r="R81" i="69"/>
  <c r="S81" i="69"/>
  <c r="T81" i="69"/>
  <c r="U81" i="69"/>
  <c r="V81" i="69"/>
  <c r="W81" i="69"/>
  <c r="X81" i="69"/>
  <c r="Y81" i="69"/>
  <c r="Z81" i="69"/>
  <c r="AA81" i="69"/>
  <c r="AB81" i="69"/>
  <c r="AC81" i="69"/>
  <c r="AD81" i="69"/>
  <c r="AE81" i="69"/>
  <c r="AF81" i="69"/>
  <c r="B82" i="69"/>
  <c r="C82" i="69"/>
  <c r="D82" i="69"/>
  <c r="E82" i="69"/>
  <c r="F82" i="69"/>
  <c r="G82" i="69"/>
  <c r="H82" i="69"/>
  <c r="I82" i="69"/>
  <c r="J82" i="69"/>
  <c r="K82" i="69"/>
  <c r="L82" i="69"/>
  <c r="M82" i="69"/>
  <c r="N82" i="69"/>
  <c r="O82" i="69"/>
  <c r="P82" i="69"/>
  <c r="Q82" i="69"/>
  <c r="R82" i="69"/>
  <c r="S82" i="69"/>
  <c r="T82" i="69"/>
  <c r="U82" i="69"/>
  <c r="V82" i="69"/>
  <c r="W82" i="69"/>
  <c r="X82" i="69"/>
  <c r="Y82" i="69"/>
  <c r="Z82" i="69"/>
  <c r="AA82" i="69"/>
  <c r="AB82" i="69"/>
  <c r="AC82" i="69"/>
  <c r="AD82" i="69"/>
  <c r="AE82" i="69"/>
  <c r="AF82" i="69"/>
  <c r="B83" i="69"/>
  <c r="C83" i="69"/>
  <c r="D83" i="69"/>
  <c r="E83" i="69"/>
  <c r="F83" i="69"/>
  <c r="G83" i="69"/>
  <c r="H83" i="69"/>
  <c r="I83" i="69"/>
  <c r="J83" i="69"/>
  <c r="K83" i="69"/>
  <c r="L83" i="69"/>
  <c r="M83" i="69"/>
  <c r="N83" i="69"/>
  <c r="O83" i="69"/>
  <c r="P83" i="69"/>
  <c r="Q83" i="69"/>
  <c r="R83" i="69"/>
  <c r="S83" i="69"/>
  <c r="T83" i="69"/>
  <c r="U83" i="69"/>
  <c r="V83" i="69"/>
  <c r="W83" i="69"/>
  <c r="X83" i="69"/>
  <c r="Y83" i="69"/>
  <c r="Z83" i="69"/>
  <c r="AA83" i="69"/>
  <c r="AB83" i="69"/>
  <c r="AC83" i="69"/>
  <c r="AD83" i="69"/>
  <c r="AE83" i="69"/>
  <c r="AF83" i="69"/>
  <c r="B84" i="69"/>
  <c r="C84" i="69"/>
  <c r="D84" i="69"/>
  <c r="E84" i="69"/>
  <c r="F84" i="69"/>
  <c r="G84" i="69"/>
  <c r="H84" i="69"/>
  <c r="I84" i="69"/>
  <c r="J84" i="69"/>
  <c r="K84" i="69"/>
  <c r="L84" i="69"/>
  <c r="M84" i="69"/>
  <c r="N84" i="69"/>
  <c r="O84" i="69"/>
  <c r="P84" i="69"/>
  <c r="Q84" i="69"/>
  <c r="R84" i="69"/>
  <c r="S84" i="69"/>
  <c r="T84" i="69"/>
  <c r="U84" i="69"/>
  <c r="V84" i="69"/>
  <c r="W84" i="69"/>
  <c r="X84" i="69"/>
  <c r="Y84" i="69"/>
  <c r="Z84" i="69"/>
  <c r="AA84" i="69"/>
  <c r="AB84" i="69"/>
  <c r="AC84" i="69"/>
  <c r="AD84" i="69"/>
  <c r="AE84" i="69"/>
  <c r="AF84" i="69"/>
  <c r="B85" i="69"/>
  <c r="C85" i="69"/>
  <c r="D85" i="69"/>
  <c r="E85" i="69"/>
  <c r="F85" i="69"/>
  <c r="G85" i="69"/>
  <c r="H85" i="69"/>
  <c r="I85" i="69"/>
  <c r="J85" i="69"/>
  <c r="K85" i="69"/>
  <c r="L85" i="69"/>
  <c r="M85" i="69"/>
  <c r="N85" i="69"/>
  <c r="O85" i="69"/>
  <c r="P85" i="69"/>
  <c r="Q85" i="69"/>
  <c r="R85" i="69"/>
  <c r="S85" i="69"/>
  <c r="T85" i="69"/>
  <c r="U85" i="69"/>
  <c r="V85" i="69"/>
  <c r="W85" i="69"/>
  <c r="X85" i="69"/>
  <c r="Y85" i="69"/>
  <c r="Z85" i="69"/>
  <c r="AA85" i="69"/>
  <c r="AB85" i="69"/>
  <c r="AC85" i="69"/>
  <c r="AD85" i="69"/>
  <c r="AE85" i="69"/>
  <c r="AF85" i="69"/>
  <c r="B86" i="69"/>
  <c r="C86" i="69"/>
  <c r="D86" i="69"/>
  <c r="E86" i="69"/>
  <c r="F86" i="69"/>
  <c r="G86" i="69"/>
  <c r="H86" i="69"/>
  <c r="I86" i="69"/>
  <c r="J86" i="69"/>
  <c r="K86" i="69"/>
  <c r="L86" i="69"/>
  <c r="M86" i="69"/>
  <c r="N86" i="69"/>
  <c r="O86" i="69"/>
  <c r="P86" i="69"/>
  <c r="Q86" i="69"/>
  <c r="R86" i="69"/>
  <c r="S86" i="69"/>
  <c r="T86" i="69"/>
  <c r="U86" i="69"/>
  <c r="V86" i="69"/>
  <c r="W86" i="69"/>
  <c r="X86" i="69"/>
  <c r="Y86" i="69"/>
  <c r="Z86" i="69"/>
  <c r="AA86" i="69"/>
  <c r="AB86" i="69"/>
  <c r="AC86" i="69"/>
  <c r="AD86" i="69"/>
  <c r="AE86" i="69"/>
  <c r="AF86" i="69"/>
  <c r="B87" i="69"/>
  <c r="C87" i="69"/>
  <c r="D87" i="69"/>
  <c r="E87" i="69"/>
  <c r="F87" i="69"/>
  <c r="G87" i="69"/>
  <c r="H87" i="69"/>
  <c r="I87" i="69"/>
  <c r="J87" i="69"/>
  <c r="K87" i="69"/>
  <c r="L87" i="69"/>
  <c r="M87" i="69"/>
  <c r="N87" i="69"/>
  <c r="O87" i="69"/>
  <c r="P87" i="69"/>
  <c r="Q87" i="69"/>
  <c r="R87" i="69"/>
  <c r="S87" i="69"/>
  <c r="T87" i="69"/>
  <c r="U87" i="69"/>
  <c r="V87" i="69"/>
  <c r="W87" i="69"/>
  <c r="X87" i="69"/>
  <c r="Y87" i="69"/>
  <c r="Z87" i="69"/>
  <c r="AA87" i="69"/>
  <c r="AB87" i="69"/>
  <c r="AC87" i="69"/>
  <c r="AD87" i="69"/>
  <c r="AE87" i="69"/>
  <c r="AF87" i="69"/>
  <c r="B88" i="69"/>
  <c r="C88" i="69"/>
  <c r="D88" i="69"/>
  <c r="E88" i="69"/>
  <c r="F88" i="69"/>
  <c r="G88" i="69"/>
  <c r="H88" i="69"/>
  <c r="I88" i="69"/>
  <c r="J88" i="69"/>
  <c r="K88" i="69"/>
  <c r="L88" i="69"/>
  <c r="M88" i="69"/>
  <c r="N88" i="69"/>
  <c r="O88" i="69"/>
  <c r="P88" i="69"/>
  <c r="Q88" i="69"/>
  <c r="R88" i="69"/>
  <c r="S88" i="69"/>
  <c r="T88" i="69"/>
  <c r="U88" i="69"/>
  <c r="V88" i="69"/>
  <c r="W88" i="69"/>
  <c r="X88" i="69"/>
  <c r="Y88" i="69"/>
  <c r="Z88" i="69"/>
  <c r="AA88" i="69"/>
  <c r="AB88" i="69"/>
  <c r="AC88" i="69"/>
  <c r="AD88" i="69"/>
  <c r="AE88" i="69"/>
  <c r="AF88" i="69"/>
  <c r="B89" i="69"/>
  <c r="C89" i="69"/>
  <c r="D89" i="69"/>
  <c r="E89" i="69"/>
  <c r="F89" i="69"/>
  <c r="G89" i="69"/>
  <c r="H89" i="69"/>
  <c r="I89" i="69"/>
  <c r="J89" i="69"/>
  <c r="K89" i="69"/>
  <c r="L89" i="69"/>
  <c r="M89" i="69"/>
  <c r="N89" i="69"/>
  <c r="O89" i="69"/>
  <c r="P89" i="69"/>
  <c r="Q89" i="69"/>
  <c r="R89" i="69"/>
  <c r="S89" i="69"/>
  <c r="T89" i="69"/>
  <c r="U89" i="69"/>
  <c r="V89" i="69"/>
  <c r="W89" i="69"/>
  <c r="X89" i="69"/>
  <c r="Y89" i="69"/>
  <c r="Z89" i="69"/>
  <c r="AA89" i="69"/>
  <c r="AB89" i="69"/>
  <c r="AC89" i="69"/>
  <c r="AD89" i="69"/>
  <c r="AE89" i="69"/>
  <c r="AF89" i="69"/>
  <c r="B90" i="69"/>
  <c r="C90" i="69"/>
  <c r="D90" i="69"/>
  <c r="E90" i="69"/>
  <c r="F90" i="69"/>
  <c r="G90" i="69"/>
  <c r="H90" i="69"/>
  <c r="I90" i="69"/>
  <c r="J90" i="69"/>
  <c r="K90" i="69"/>
  <c r="L90" i="69"/>
  <c r="M90" i="69"/>
  <c r="N90" i="69"/>
  <c r="O90" i="69"/>
  <c r="P90" i="69"/>
  <c r="Q90" i="69"/>
  <c r="R90" i="69"/>
  <c r="S90" i="69"/>
  <c r="T90" i="69"/>
  <c r="U90" i="69"/>
  <c r="V90" i="69"/>
  <c r="W90" i="69"/>
  <c r="X90" i="69"/>
  <c r="Y90" i="69"/>
  <c r="Z90" i="69"/>
  <c r="AA90" i="69"/>
  <c r="AB90" i="69"/>
  <c r="AC90" i="69"/>
  <c r="AD90" i="69"/>
  <c r="AE90" i="69"/>
  <c r="AF90" i="69"/>
  <c r="B129" i="69" a="1"/>
  <c r="B129" i="69"/>
  <c r="B130" i="69"/>
  <c r="I170" i="45" a="1"/>
  <c r="I170" i="45"/>
  <c r="I171" i="45"/>
  <c r="I172" i="45"/>
  <c r="F86" i="67" a="1"/>
  <c r="F86" i="67"/>
  <c r="F89" i="67"/>
  <c r="B81" i="18" a="1"/>
  <c r="B81" i="18"/>
  <c r="B109" i="70"/>
  <c r="B60" i="70" a="1"/>
  <c r="B60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R60" i="70"/>
  <c r="S60" i="70"/>
  <c r="T60" i="70"/>
  <c r="U60" i="70"/>
  <c r="B61" i="70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R61" i="70"/>
  <c r="S61" i="70"/>
  <c r="T61" i="70"/>
  <c r="U61" i="70"/>
  <c r="B62" i="70"/>
  <c r="C62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R62" i="70"/>
  <c r="S62" i="70"/>
  <c r="T62" i="70"/>
  <c r="U62" i="70"/>
  <c r="B63" i="70"/>
  <c r="C63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R63" i="70"/>
  <c r="S63" i="70"/>
  <c r="T63" i="70"/>
  <c r="U63" i="70"/>
  <c r="B64" i="70"/>
  <c r="C64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R64" i="70"/>
  <c r="S64" i="70"/>
  <c r="T64" i="70"/>
  <c r="U64" i="70"/>
  <c r="B65" i="70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R65" i="70"/>
  <c r="S65" i="70"/>
  <c r="T65" i="70"/>
  <c r="U65" i="70"/>
  <c r="B66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R66" i="70"/>
  <c r="S66" i="70"/>
  <c r="T66" i="70"/>
  <c r="U66" i="70"/>
  <c r="B67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R67" i="70"/>
  <c r="S67" i="70"/>
  <c r="T67" i="70"/>
  <c r="U67" i="70"/>
  <c r="B68" i="70"/>
  <c r="C68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R68" i="70"/>
  <c r="S68" i="70"/>
  <c r="T68" i="70"/>
  <c r="U68" i="70"/>
  <c r="B69" i="70"/>
  <c r="C69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R69" i="70"/>
  <c r="S69" i="70"/>
  <c r="T69" i="70"/>
  <c r="U69" i="70"/>
  <c r="B70" i="70"/>
  <c r="C70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R70" i="70"/>
  <c r="S70" i="70"/>
  <c r="T70" i="70"/>
  <c r="U70" i="70"/>
  <c r="B71" i="70"/>
  <c r="C71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R71" i="70"/>
  <c r="S71" i="70"/>
  <c r="T71" i="70"/>
  <c r="U71" i="70"/>
  <c r="B72" i="70"/>
  <c r="C72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R72" i="70"/>
  <c r="S72" i="70"/>
  <c r="T72" i="70"/>
  <c r="U72" i="70"/>
  <c r="B73" i="70"/>
  <c r="C73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R73" i="70"/>
  <c r="S73" i="70"/>
  <c r="T73" i="70"/>
  <c r="U73" i="70"/>
  <c r="B74" i="70"/>
  <c r="C74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R74" i="70"/>
  <c r="S74" i="70"/>
  <c r="T74" i="70"/>
  <c r="U74" i="70"/>
  <c r="B75" i="70"/>
  <c r="C75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R75" i="70"/>
  <c r="S75" i="70"/>
  <c r="T75" i="70"/>
  <c r="U75" i="70"/>
  <c r="B76" i="70"/>
  <c r="C76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R76" i="70"/>
  <c r="S76" i="70"/>
  <c r="T76" i="70"/>
  <c r="U76" i="70"/>
  <c r="B77" i="70"/>
  <c r="C77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R77" i="70"/>
  <c r="S77" i="70"/>
  <c r="T77" i="70"/>
  <c r="U77" i="70"/>
  <c r="B78" i="70"/>
  <c r="C78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R78" i="70"/>
  <c r="S78" i="70"/>
  <c r="T78" i="70"/>
  <c r="U78" i="70"/>
  <c r="B79" i="70"/>
  <c r="C79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R79" i="70"/>
  <c r="S79" i="70"/>
  <c r="T79" i="70"/>
  <c r="U79" i="70"/>
  <c r="B110" i="70" a="1"/>
  <c r="B110" i="70"/>
  <c r="B111" i="70"/>
  <c r="B112" i="70"/>
  <c r="I103" i="44" a="1"/>
  <c r="I103" i="44"/>
  <c r="I104" i="44"/>
  <c r="E108" i="70" a="1"/>
  <c r="E108" i="70"/>
  <c r="E109" i="70"/>
  <c r="E110" i="70" a="1"/>
  <c r="E110" i="70"/>
  <c r="E111" i="70"/>
  <c r="E112" i="70"/>
  <c r="D108" i="70" a="1"/>
  <c r="D108" i="70"/>
  <c r="D109" i="70"/>
  <c r="D110" i="70" a="1"/>
  <c r="D110" i="70"/>
  <c r="D111" i="70"/>
  <c r="D112" i="70"/>
  <c r="C108" i="70" a="1"/>
  <c r="C108" i="70"/>
  <c r="C109" i="70"/>
  <c r="C110" i="70" a="1"/>
  <c r="C110" i="70"/>
  <c r="C111" i="70"/>
  <c r="C112" i="70"/>
  <c r="J108" i="70" a="1"/>
  <c r="J108" i="70"/>
  <c r="J109" i="70"/>
  <c r="J110" i="70" a="1"/>
  <c r="J110" i="70"/>
  <c r="J111" i="70"/>
  <c r="J112" i="70"/>
  <c r="N171" i="45" a="1"/>
  <c r="N171" i="45"/>
  <c r="N172" i="45"/>
  <c r="N169" i="45" a="1"/>
  <c r="N169" i="45"/>
  <c r="N170" i="45"/>
  <c r="N173" i="45"/>
  <c r="I101" i="44" a="1"/>
  <c r="I101" i="44"/>
  <c r="I102" i="44"/>
  <c r="I105" i="44"/>
  <c r="H86" i="67" a="1"/>
  <c r="H86" i="67"/>
  <c r="H87" i="67" a="1"/>
  <c r="H87" i="67"/>
  <c r="H89" i="67"/>
</calcChain>
</file>

<file path=xl/comments1.xml><?xml version="1.0" encoding="utf-8"?>
<comments xmlns="http://schemas.openxmlformats.org/spreadsheetml/2006/main">
  <authors>
    <author>Microsoft Office User</author>
  </authors>
  <commentList>
    <comment ref="A36" authorId="0">
      <text>
        <r>
          <rPr>
            <sz val="10"/>
            <color indexed="81"/>
            <rFont val="Calibri"/>
          </rPr>
          <t xml:space="preserve">The higher it is, the better is th eportfolio (we have the same gain with a less volaitility).
</t>
        </r>
      </text>
    </comment>
    <comment ref="A38" authorId="0">
      <text>
        <r>
          <rPr>
            <b/>
            <sz val="10"/>
            <color indexed="81"/>
            <rFont val="Calibri"/>
          </rPr>
          <t>It is better studing this value, because there is asimmetry in the distribution.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39" authorId="0">
      <text>
        <r>
          <rPr>
            <sz val="10"/>
            <color indexed="81"/>
            <rFont val="Calibri"/>
          </rPr>
          <t xml:space="preserve">The higher it is, the better is th eportfolio (we have the same gain with a less volaitility).
</t>
        </r>
      </text>
    </comment>
    <comment ref="A41" authorId="0">
      <text>
        <r>
          <rPr>
            <b/>
            <sz val="10"/>
            <color indexed="81"/>
            <rFont val="Calibri"/>
          </rPr>
          <t>It is better studing this value, because there is asimmetry in the distribution.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68" authorId="0">
      <text>
        <r>
          <rPr>
            <sz val="10"/>
            <color indexed="81"/>
            <rFont val="Calibri"/>
          </rPr>
          <t xml:space="preserve">The higher it is, the better is th eportfolio (we have the same gain with a less volaitility).
</t>
        </r>
      </text>
    </comment>
    <comment ref="A70" authorId="0">
      <text>
        <r>
          <rPr>
            <b/>
            <sz val="10"/>
            <color indexed="81"/>
            <rFont val="Calibri"/>
          </rPr>
          <t>It is better studing this value, because there is asimmetry in the distribution.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D172" authorId="0">
      <text>
        <r>
          <rPr>
            <b/>
            <sz val="10"/>
            <color indexed="81"/>
            <rFont val="Calibri"/>
          </rPr>
          <t>SD&lt;0.1347
Max SR</t>
        </r>
        <r>
          <rPr>
            <sz val="10"/>
            <color indexed="81"/>
            <rFont val="Calibri"/>
          </rPr>
          <t xml:space="preserve">
</t>
        </r>
      </text>
    </comment>
    <comment ref="E172" authorId="0">
      <text>
        <r>
          <rPr>
            <b/>
            <sz val="10"/>
            <color indexed="81"/>
            <rFont val="Calibri"/>
          </rPr>
          <t>SD&lt;0,1347
0,01&lt;w&lt;0,15
MAX SR</t>
        </r>
        <r>
          <rPr>
            <sz val="10"/>
            <color indexed="81"/>
            <rFont val="Calibri"/>
          </rPr>
          <t xml:space="preserve">
</t>
        </r>
      </text>
    </comment>
    <comment ref="F172" authorId="0">
      <text>
        <r>
          <rPr>
            <b/>
            <sz val="10"/>
            <color indexed="81"/>
            <rFont val="Calibri"/>
          </rPr>
          <t>SD&lt;0.1347
w&lt;0,01
MAX SR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3" authorId="0">
      <text>
        <r>
          <rPr>
            <b/>
            <sz val="9"/>
            <color indexed="81"/>
            <rFont val="Tahoma"/>
          </rPr>
          <t>already %</t>
        </r>
      </text>
    </comment>
  </commentList>
</comments>
</file>

<file path=xl/sharedStrings.xml><?xml version="1.0" encoding="utf-8"?>
<sst xmlns="http://schemas.openxmlformats.org/spreadsheetml/2006/main" count="1895" uniqueCount="145">
  <si>
    <t>ADS GY Equity</t>
  </si>
  <si>
    <t>VIV FP Equity</t>
  </si>
  <si>
    <t>OR FP Equity</t>
  </si>
  <si>
    <t>UNA NA Equity</t>
  </si>
  <si>
    <t>CS FP Equity</t>
  </si>
  <si>
    <t>FRE GY Equity</t>
  </si>
  <si>
    <t>DPW GY Equity</t>
  </si>
  <si>
    <t>SAF FP Equity</t>
  </si>
  <si>
    <t>SIE GY Equity</t>
  </si>
  <si>
    <t>BAS GY Equity</t>
  </si>
  <si>
    <t>UL NA Equity</t>
  </si>
  <si>
    <t>EOAN GY Equity</t>
  </si>
  <si>
    <t>ENGI FP Equity</t>
  </si>
  <si>
    <t>ITX SQ Equity</t>
  </si>
  <si>
    <t>AD NA Equity</t>
  </si>
  <si>
    <t>BN FP Equity</t>
  </si>
  <si>
    <t>Arithmetic Average:</t>
  </si>
  <si>
    <t>Return:</t>
  </si>
  <si>
    <t>ToT:</t>
  </si>
  <si>
    <t>GTDEM10Y Govt</t>
  </si>
  <si>
    <t>Terminal value:</t>
  </si>
  <si>
    <t>Geometric Average:</t>
  </si>
  <si>
    <t>Variance (N):</t>
  </si>
  <si>
    <t>SD (N):</t>
  </si>
  <si>
    <t>SD (S):</t>
  </si>
  <si>
    <t>Risk Premium:</t>
  </si>
  <si>
    <t>Sharpe Ratio:</t>
  </si>
  <si>
    <t>LPSD</t>
  </si>
  <si>
    <t>Sortino Ratio:</t>
  </si>
  <si>
    <t>ABI BB Equity</t>
  </si>
  <si>
    <t>AI FP Equity</t>
  </si>
  <si>
    <t>AIR FP Equity</t>
  </si>
  <si>
    <t>ALV GY Equity</t>
  </si>
  <si>
    <t>ASML NA Equity</t>
  </si>
  <si>
    <t>BAYN GY Equity</t>
  </si>
  <si>
    <t>BBVA SQ Equity</t>
  </si>
  <si>
    <t>BMW GY Equity</t>
  </si>
  <si>
    <t>BNP FP Equity</t>
  </si>
  <si>
    <t>CRH ID Equity</t>
  </si>
  <si>
    <t>DAI GY Equity</t>
  </si>
  <si>
    <t>DBK GY Equity</t>
  </si>
  <si>
    <t>DG FP Equity</t>
  </si>
  <si>
    <t>DTE GY Equity</t>
  </si>
  <si>
    <t>EI FP Equity</t>
  </si>
  <si>
    <t>ENEL IM Equity</t>
  </si>
  <si>
    <t>ENI IM Equity</t>
  </si>
  <si>
    <t>FP FP Equity</t>
  </si>
  <si>
    <t>GLE FP Equity</t>
  </si>
  <si>
    <t>IBE SQ Equity</t>
  </si>
  <si>
    <t>INGA NA Equity</t>
  </si>
  <si>
    <t>ISP IM Equity</t>
  </si>
  <si>
    <t>MC FP Equity</t>
  </si>
  <si>
    <t>MUV2 GY Equity</t>
  </si>
  <si>
    <t>NOKIA FH Equity</t>
  </si>
  <si>
    <t>ORA FP Equity</t>
  </si>
  <si>
    <t>PHIA NA Equity</t>
  </si>
  <si>
    <t>SAN FP Equity</t>
  </si>
  <si>
    <t>SAN SQ Equity</t>
  </si>
  <si>
    <t>SAP GY Equity</t>
  </si>
  <si>
    <t>SGO FP Equity</t>
  </si>
  <si>
    <t>SU FP Equity</t>
  </si>
  <si>
    <t>TEF SQ Equity</t>
  </si>
  <si>
    <t>VOW3 GY Equity</t>
  </si>
  <si>
    <t>Weights:</t>
  </si>
  <si>
    <t>Wealth Index (R):</t>
  </si>
  <si>
    <t>Excess Return:</t>
  </si>
  <si>
    <t>Bed return:</t>
  </si>
  <si>
    <t>Yearly:</t>
  </si>
  <si>
    <t>Skewness</t>
  </si>
  <si>
    <t>Kurtosis</t>
  </si>
  <si>
    <t>Max:</t>
  </si>
  <si>
    <t>Min:</t>
  </si>
  <si>
    <t>Diff:</t>
  </si>
  <si>
    <t>SX5E Index</t>
  </si>
  <si>
    <t>Bed Return:</t>
  </si>
  <si>
    <t>Wealth Index:</t>
  </si>
  <si>
    <t>Weekly</t>
  </si>
  <si>
    <t>Arithmetic averqge:</t>
  </si>
  <si>
    <t>Weighted return:</t>
  </si>
  <si>
    <t xml:space="preserve"> Weekly:</t>
  </si>
  <si>
    <t>Bayer AG</t>
  </si>
  <si>
    <t>Bayerische Motoren Werke AG</t>
  </si>
  <si>
    <t>Allianz SE</t>
  </si>
  <si>
    <t>Daimler AG</t>
  </si>
  <si>
    <t>Excess return:</t>
  </si>
  <si>
    <t>E( r ):</t>
  </si>
  <si>
    <t>𝜎:</t>
  </si>
  <si>
    <t>VAR-COV MATRIX</t>
  </si>
  <si>
    <t>Portfolio:</t>
  </si>
  <si>
    <t>Equal Wt.</t>
  </si>
  <si>
    <t>Min SD</t>
  </si>
  <si>
    <t>Max SR</t>
  </si>
  <si>
    <t>Value of Constraint:</t>
  </si>
  <si>
    <t>Constraining Variable:</t>
  </si>
  <si>
    <t>Portfolio Weights:</t>
  </si>
  <si>
    <t>Weights sum:</t>
  </si>
  <si>
    <t>SD:</t>
  </si>
  <si>
    <t>Sharpe ratio:</t>
  </si>
  <si>
    <t>Ma Ret.</t>
  </si>
  <si>
    <t>Energy</t>
  </si>
  <si>
    <t>Returns:</t>
  </si>
  <si>
    <t>RETURNS:</t>
  </si>
  <si>
    <t>EXCESS RETURNS:</t>
  </si>
  <si>
    <t>X - E(X)</t>
  </si>
  <si>
    <t>VAR-COV MATRIX:</t>
  </si>
  <si>
    <t>SD'*SD</t>
  </si>
  <si>
    <t>CORRELATION MATRIX:</t>
  </si>
  <si>
    <t>X - E(X):</t>
  </si>
  <si>
    <t>SD' * SD</t>
  </si>
  <si>
    <t>E(X):</t>
  </si>
  <si>
    <t>RETURNS</t>
  </si>
  <si>
    <t xml:space="preserve">X - E(X) </t>
  </si>
  <si>
    <t>D'*D:</t>
  </si>
  <si>
    <t>SD * SD'</t>
  </si>
  <si>
    <t>CORR MATRIX:</t>
  </si>
  <si>
    <t>VAR - COV MATRIX:</t>
  </si>
  <si>
    <t>X -E(X):</t>
  </si>
  <si>
    <t>Portfolio weights:</t>
  </si>
  <si>
    <t>Tot. w:</t>
  </si>
  <si>
    <t>We_E( r ):</t>
  </si>
  <si>
    <t>An_E( r ):</t>
  </si>
  <si>
    <t>We_𝜎:</t>
  </si>
  <si>
    <t>An_𝜎:</t>
  </si>
  <si>
    <t>Consumer Discretionary:</t>
  </si>
  <si>
    <t>Cnsumer Staples:</t>
  </si>
  <si>
    <t>Financials:</t>
  </si>
  <si>
    <t>Health Care:</t>
  </si>
  <si>
    <t>Industrial:</t>
  </si>
  <si>
    <t>Information Technology:</t>
  </si>
  <si>
    <t>Materials:</t>
  </si>
  <si>
    <t>Real Estate:</t>
  </si>
  <si>
    <t>Telecomunication Services:</t>
  </si>
  <si>
    <t>Utilities:</t>
  </si>
  <si>
    <t>PORTFOLIO RETURNS:</t>
  </si>
  <si>
    <t>PORTFOLIO RET:</t>
  </si>
  <si>
    <t>Retruns:</t>
  </si>
  <si>
    <t>Portfolio weigths:</t>
  </si>
  <si>
    <t>Tot: weigt:</t>
  </si>
  <si>
    <t>Risk free rate:</t>
  </si>
  <si>
    <t>Max Returns</t>
  </si>
  <si>
    <t>Max SR wirh sell short positions</t>
  </si>
  <si>
    <t>VAR-COV:</t>
  </si>
  <si>
    <t>PORTFOLIO WEIGHTS:</t>
  </si>
  <si>
    <t>An_SD:</t>
  </si>
  <si>
    <t>SR: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</si>
</sst>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0.0000"/>
    <numFmt numFmtId="165" formatCode="0.000"/>
    <numFmt numFmtId="166" formatCode="0.000%"/>
    <numFmt numFmtId="167" formatCode="_-* #,##0.000_-;\-* #,##0.000_-;_-* &quot;-&quot;??_-;_-@_-"/>
    <numFmt numFmtId="168" formatCode="0.000000"/>
    <numFmt numFmtId="169" formatCode="0.0000%"/>
    <numFmt numFmtId="170" formatCode="0.0%"/>
    <numFmt numFmtId="171" formatCode="0.0000000"/>
    <numFmt numFmtId="172" formatCode="0.000000%"/>
    <numFmt numFmtId="173" formatCode="0.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 (Body)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14" fontId="0" fillId="0" borderId="0" xfId="0" applyNumberFormat="1"/>
    <xf numFmtId="0" fontId="4" fillId="0" borderId="0" xfId="0" applyFont="1"/>
    <xf numFmtId="9" fontId="4" fillId="0" borderId="0" xfId="0" applyNumberFormat="1" applyFont="1"/>
    <xf numFmtId="0" fontId="0" fillId="0" borderId="1" xfId="0" applyBorder="1"/>
    <xf numFmtId="10" fontId="0" fillId="0" borderId="0" xfId="2" applyNumberFormat="1" applyFont="1"/>
    <xf numFmtId="2" fontId="0" fillId="0" borderId="0" xfId="0" applyNumberFormat="1"/>
    <xf numFmtId="165" fontId="0" fillId="0" borderId="0" xfId="0" applyNumberFormat="1"/>
    <xf numFmtId="2" fontId="0" fillId="0" borderId="0" xfId="2" applyNumberFormat="1" applyFont="1"/>
    <xf numFmtId="0" fontId="0" fillId="0" borderId="0" xfId="0" applyBorder="1"/>
    <xf numFmtId="9" fontId="4" fillId="0" borderId="0" xfId="0" applyNumberFormat="1" applyFont="1" applyBorder="1"/>
    <xf numFmtId="10" fontId="0" fillId="0" borderId="1" xfId="2" applyNumberFormat="1" applyFont="1" applyBorder="1"/>
    <xf numFmtId="2" fontId="0" fillId="0" borderId="1" xfId="0" applyNumberFormat="1" applyBorder="1"/>
    <xf numFmtId="10" fontId="0" fillId="0" borderId="0" xfId="2" applyNumberFormat="1" applyFont="1" applyBorder="1"/>
    <xf numFmtId="0" fontId="0" fillId="0" borderId="0" xfId="0" applyFill="1" applyBorder="1"/>
    <xf numFmtId="0" fontId="0" fillId="0" borderId="1" xfId="0" applyFill="1" applyBorder="1"/>
    <xf numFmtId="10" fontId="0" fillId="0" borderId="0" xfId="0" applyNumberFormat="1"/>
    <xf numFmtId="164" fontId="0" fillId="0" borderId="0" xfId="2" applyNumberFormat="1" applyFont="1"/>
    <xf numFmtId="0" fontId="0" fillId="0" borderId="0" xfId="0" applyNumberFormat="1"/>
    <xf numFmtId="166" fontId="0" fillId="0" borderId="0" xfId="2" applyNumberFormat="1" applyFont="1"/>
    <xf numFmtId="0" fontId="5" fillId="0" borderId="0" xfId="0" applyFont="1"/>
    <xf numFmtId="165" fontId="0" fillId="0" borderId="0" xfId="1" applyNumberFormat="1" applyFont="1"/>
    <xf numFmtId="0" fontId="0" fillId="0" borderId="2" xfId="0" applyBorder="1"/>
    <xf numFmtId="10" fontId="0" fillId="0" borderId="2" xfId="2" applyNumberFormat="1" applyFont="1" applyBorder="1"/>
    <xf numFmtId="165" fontId="0" fillId="0" borderId="0" xfId="2" applyNumberFormat="1" applyFont="1"/>
    <xf numFmtId="165" fontId="0" fillId="0" borderId="0" xfId="0" applyNumberFormat="1" applyFill="1" applyBorder="1"/>
    <xf numFmtId="167" fontId="0" fillId="0" borderId="0" xfId="1" applyNumberFormat="1" applyFont="1"/>
    <xf numFmtId="9" fontId="0" fillId="0" borderId="0" xfId="2" applyFont="1" applyBorder="1"/>
    <xf numFmtId="9" fontId="0" fillId="0" borderId="0" xfId="2" applyNumberFormat="1" applyFont="1" applyBorder="1"/>
    <xf numFmtId="168" fontId="0" fillId="0" borderId="0" xfId="0" applyNumberFormat="1"/>
    <xf numFmtId="10" fontId="0" fillId="0" borderId="0" xfId="2" applyNumberFormat="1" applyFont="1" applyFill="1" applyBorder="1"/>
    <xf numFmtId="9" fontId="4" fillId="0" borderId="0" xfId="0" applyNumberFormat="1" applyFont="1" applyFill="1" applyBorder="1"/>
    <xf numFmtId="2" fontId="0" fillId="0" borderId="2" xfId="0" applyNumberFormat="1" applyBorder="1"/>
    <xf numFmtId="0" fontId="0" fillId="0" borderId="2" xfId="0" applyFill="1" applyBorder="1"/>
    <xf numFmtId="9" fontId="4" fillId="0" borderId="1" xfId="0" applyNumberFormat="1" applyFont="1" applyBorder="1"/>
    <xf numFmtId="9" fontId="0" fillId="0" borderId="0" xfId="0" applyNumberFormat="1"/>
    <xf numFmtId="166" fontId="0" fillId="0" borderId="0" xfId="0" applyNumberFormat="1"/>
    <xf numFmtId="170" fontId="0" fillId="0" borderId="0" xfId="2" applyNumberFormat="1" applyFont="1"/>
    <xf numFmtId="0" fontId="0" fillId="4" borderId="0" xfId="0" applyFill="1"/>
    <xf numFmtId="171" fontId="0" fillId="0" borderId="0" xfId="0" applyNumberFormat="1"/>
    <xf numFmtId="0" fontId="0" fillId="0" borderId="3" xfId="0" applyBorder="1"/>
    <xf numFmtId="0" fontId="0" fillId="0" borderId="5" xfId="0" applyBorder="1"/>
    <xf numFmtId="10" fontId="0" fillId="0" borderId="3" xfId="2" applyNumberFormat="1" applyFont="1" applyBorder="1"/>
    <xf numFmtId="10" fontId="0" fillId="0" borderId="3" xfId="2" applyNumberFormat="1" applyFont="1" applyFill="1" applyBorder="1"/>
    <xf numFmtId="10" fontId="0" fillId="0" borderId="3" xfId="0" applyNumberFormat="1" applyBorder="1"/>
    <xf numFmtId="169" fontId="0" fillId="0" borderId="0" xfId="2" applyNumberFormat="1" applyFont="1"/>
    <xf numFmtId="0" fontId="0" fillId="0" borderId="6" xfId="0" applyBorder="1"/>
    <xf numFmtId="10" fontId="0" fillId="0" borderId="7" xfId="2" applyNumberFormat="1" applyFont="1" applyBorder="1"/>
    <xf numFmtId="10" fontId="0" fillId="0" borderId="0" xfId="0" applyNumberFormat="1" applyBorder="1"/>
    <xf numFmtId="10" fontId="0" fillId="0" borderId="0" xfId="2" applyNumberFormat="1" applyFont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10" fillId="0" borderId="0" xfId="0" applyFont="1" applyFill="1" applyAlignment="1"/>
    <xf numFmtId="0" fontId="0" fillId="3" borderId="0" xfId="0" applyFill="1" applyBorder="1" applyAlignment="1">
      <alignment horizontal="center"/>
    </xf>
    <xf numFmtId="169" fontId="0" fillId="0" borderId="0" xfId="0" applyNumberFormat="1"/>
    <xf numFmtId="10" fontId="0" fillId="0" borderId="5" xfId="2" applyNumberFormat="1" applyFont="1" applyBorder="1"/>
    <xf numFmtId="172" fontId="0" fillId="0" borderId="0" xfId="2" applyNumberFormat="1" applyFont="1"/>
    <xf numFmtId="0" fontId="0" fillId="4" borderId="0" xfId="0" applyFill="1" applyBorder="1"/>
    <xf numFmtId="166" fontId="10" fillId="0" borderId="0" xfId="0" applyNumberFormat="1" applyFont="1"/>
    <xf numFmtId="171" fontId="0" fillId="0" borderId="0" xfId="2" applyNumberFormat="1" applyFont="1"/>
    <xf numFmtId="10" fontId="0" fillId="0" borderId="1" xfId="0" applyNumberFormat="1" applyBorder="1"/>
    <xf numFmtId="164" fontId="0" fillId="0" borderId="0" xfId="0" applyNumberFormat="1"/>
    <xf numFmtId="169" fontId="0" fillId="0" borderId="1" xfId="2" applyNumberFormat="1" applyFont="1" applyBorder="1"/>
    <xf numFmtId="173" fontId="0" fillId="0" borderId="0" xfId="2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12" fillId="5" borderId="0" xfId="0" applyFont="1" applyFill="1" applyBorder="1"/>
    <xf numFmtId="0" fontId="0" fillId="5" borderId="0" xfId="0" applyFill="1" applyBorder="1"/>
    <xf numFmtId="0" fontId="0" fillId="0" borderId="11" xfId="0" applyBorder="1"/>
    <xf numFmtId="0" fontId="0" fillId="5" borderId="6" xfId="0" applyFill="1" applyBorder="1"/>
    <xf numFmtId="9" fontId="0" fillId="0" borderId="0" xfId="2" applyNumberFormat="1" applyFont="1"/>
    <xf numFmtId="0" fontId="0" fillId="0" borderId="9" xfId="0" applyFill="1" applyBorder="1"/>
    <xf numFmtId="10" fontId="0" fillId="0" borderId="9" xfId="2" applyNumberFormat="1" applyFon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</cellXfs>
  <cellStyles count="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7"/>
  <sheetViews>
    <sheetView zoomScale="57" workbookViewId="0">
      <selection activeCell="E27" sqref="E27"/>
    </sheetView>
  </sheetViews>
  <sheetFormatPr baseColWidth="10" defaultRowHeight="15" x14ac:dyDescent="0.2"/>
  <cols>
    <col min="1" max="1" width="19.5" customWidth="1"/>
    <col min="2" max="2" width="9.5" customWidth="1"/>
    <col min="3" max="3" width="11.6640625" customWidth="1"/>
    <col min="4" max="4" width="11.5" customWidth="1"/>
    <col min="5" max="5" width="11.83203125" bestFit="1" customWidth="1"/>
    <col min="8" max="8" width="13.1640625" bestFit="1" customWidth="1"/>
  </cols>
  <sheetData>
    <row r="1" spans="1:55" x14ac:dyDescent="0.2">
      <c r="B1" s="2" t="s">
        <v>63</v>
      </c>
      <c r="C1" s="1">
        <v>42818</v>
      </c>
      <c r="D1" s="1">
        <v>42825</v>
      </c>
      <c r="E1" s="1">
        <v>42832</v>
      </c>
      <c r="F1" s="1">
        <v>42839</v>
      </c>
      <c r="G1" s="1">
        <v>42846</v>
      </c>
      <c r="H1" s="1">
        <v>42853</v>
      </c>
      <c r="I1" s="1">
        <v>42860</v>
      </c>
      <c r="J1" s="1">
        <v>42867</v>
      </c>
      <c r="K1" s="1">
        <v>42874</v>
      </c>
      <c r="L1" s="1">
        <v>42881</v>
      </c>
      <c r="M1" s="1">
        <v>42888</v>
      </c>
      <c r="N1" s="1">
        <v>42895</v>
      </c>
      <c r="O1" s="1">
        <v>42902</v>
      </c>
      <c r="P1" s="1">
        <v>42909</v>
      </c>
      <c r="Q1" s="1">
        <v>42916</v>
      </c>
      <c r="R1" s="1">
        <v>42923</v>
      </c>
      <c r="S1" s="1">
        <v>42930</v>
      </c>
      <c r="T1" s="1">
        <v>42937</v>
      </c>
      <c r="U1" s="1">
        <v>42944</v>
      </c>
      <c r="V1" s="1">
        <v>42951</v>
      </c>
      <c r="W1" s="1">
        <v>42958</v>
      </c>
      <c r="X1" s="1">
        <v>42965</v>
      </c>
      <c r="Y1" s="1">
        <v>42972</v>
      </c>
      <c r="Z1" s="1">
        <v>42979</v>
      </c>
      <c r="AA1" s="1">
        <v>42986</v>
      </c>
      <c r="AB1" s="1">
        <v>42993</v>
      </c>
      <c r="AC1" s="1">
        <v>43000</v>
      </c>
      <c r="AD1" s="1">
        <v>43007</v>
      </c>
      <c r="AE1" s="1">
        <v>43014</v>
      </c>
      <c r="AF1" s="1">
        <v>43021</v>
      </c>
      <c r="AG1" s="1">
        <v>43028</v>
      </c>
      <c r="AH1" s="1">
        <v>43035</v>
      </c>
      <c r="AI1" s="1">
        <v>43042</v>
      </c>
      <c r="AJ1" s="1">
        <v>43049</v>
      </c>
      <c r="AK1" s="1">
        <v>43056</v>
      </c>
      <c r="AL1" s="1">
        <v>43063</v>
      </c>
      <c r="AM1" s="1">
        <v>43070</v>
      </c>
      <c r="AN1" s="1">
        <v>43077</v>
      </c>
      <c r="AO1" s="1">
        <v>43084</v>
      </c>
      <c r="AP1" s="1">
        <v>43091</v>
      </c>
      <c r="AQ1" s="1">
        <v>43098</v>
      </c>
      <c r="AR1" s="1">
        <v>43105</v>
      </c>
      <c r="AS1" s="1">
        <v>43112</v>
      </c>
      <c r="AT1" s="1">
        <v>43119</v>
      </c>
      <c r="AU1" s="1">
        <v>43126</v>
      </c>
      <c r="AV1" s="1">
        <v>43133</v>
      </c>
      <c r="AW1" s="1">
        <v>43140</v>
      </c>
      <c r="AX1" s="1">
        <v>43147</v>
      </c>
      <c r="AY1" s="1">
        <v>43154</v>
      </c>
      <c r="AZ1" s="1">
        <v>43161</v>
      </c>
      <c r="BA1" s="1">
        <v>43168</v>
      </c>
      <c r="BB1" s="1">
        <v>43175</v>
      </c>
      <c r="BC1" s="1">
        <v>43182</v>
      </c>
    </row>
    <row r="2" spans="1:55" x14ac:dyDescent="0.2">
      <c r="A2" t="s">
        <v>0</v>
      </c>
      <c r="B2" s="3">
        <v>0.09</v>
      </c>
      <c r="C2">
        <v>178.55</v>
      </c>
      <c r="D2">
        <v>178.3</v>
      </c>
      <c r="E2">
        <v>178.3</v>
      </c>
      <c r="F2">
        <v>178.05</v>
      </c>
      <c r="G2">
        <v>180.4</v>
      </c>
      <c r="H2">
        <v>183.9</v>
      </c>
      <c r="I2">
        <v>184.15</v>
      </c>
      <c r="J2">
        <v>176.2</v>
      </c>
      <c r="K2">
        <v>172.5</v>
      </c>
      <c r="L2">
        <v>172.15</v>
      </c>
      <c r="M2">
        <v>171.5</v>
      </c>
      <c r="N2">
        <v>170</v>
      </c>
      <c r="O2">
        <v>174.05</v>
      </c>
      <c r="P2">
        <v>168.5</v>
      </c>
      <c r="Q2">
        <v>167.75</v>
      </c>
      <c r="R2">
        <v>176.2</v>
      </c>
      <c r="S2">
        <v>180.6</v>
      </c>
      <c r="T2">
        <v>177.2</v>
      </c>
      <c r="U2">
        <v>192.55</v>
      </c>
      <c r="V2">
        <v>199.95</v>
      </c>
      <c r="W2">
        <v>192</v>
      </c>
      <c r="X2">
        <v>189.25</v>
      </c>
      <c r="Y2">
        <v>187.7</v>
      </c>
      <c r="Z2">
        <v>190.4</v>
      </c>
      <c r="AA2">
        <v>194.95</v>
      </c>
      <c r="AB2">
        <v>197.9</v>
      </c>
      <c r="AC2">
        <v>192.25</v>
      </c>
      <c r="AD2">
        <v>191.4</v>
      </c>
      <c r="AE2">
        <v>192.5</v>
      </c>
      <c r="AF2">
        <v>193.1</v>
      </c>
      <c r="AG2">
        <v>187.25</v>
      </c>
      <c r="AH2">
        <v>191.4</v>
      </c>
      <c r="AI2">
        <v>187</v>
      </c>
      <c r="AJ2">
        <v>181</v>
      </c>
      <c r="AK2">
        <v>185.8</v>
      </c>
      <c r="AL2">
        <v>180</v>
      </c>
      <c r="AM2">
        <v>175.1</v>
      </c>
      <c r="AN2">
        <v>180.6</v>
      </c>
      <c r="AO2">
        <v>172.25</v>
      </c>
      <c r="AP2">
        <v>169.4</v>
      </c>
      <c r="AQ2">
        <v>167.15</v>
      </c>
      <c r="AR2">
        <v>172.05</v>
      </c>
      <c r="AS2">
        <v>168.55</v>
      </c>
      <c r="AT2">
        <v>182.8</v>
      </c>
      <c r="AU2">
        <v>184.5</v>
      </c>
      <c r="AV2">
        <v>180.25</v>
      </c>
      <c r="AW2">
        <v>176.85</v>
      </c>
      <c r="AX2">
        <v>180.25</v>
      </c>
      <c r="AY2">
        <v>181.8</v>
      </c>
      <c r="AZ2">
        <v>172.2</v>
      </c>
      <c r="BA2">
        <v>173.7</v>
      </c>
      <c r="BB2">
        <v>194.1</v>
      </c>
      <c r="BC2">
        <v>195.6</v>
      </c>
    </row>
    <row r="3" spans="1:55" x14ac:dyDescent="0.2">
      <c r="A3" t="s">
        <v>1</v>
      </c>
      <c r="B3" s="3">
        <v>0.09</v>
      </c>
      <c r="C3">
        <v>17.164999999999999</v>
      </c>
      <c r="D3">
        <v>18.225000000000001</v>
      </c>
      <c r="E3">
        <v>18.074999999999999</v>
      </c>
      <c r="F3">
        <v>18</v>
      </c>
      <c r="G3">
        <v>17.66</v>
      </c>
      <c r="H3">
        <v>18.215</v>
      </c>
      <c r="I3">
        <v>18.745000000000001</v>
      </c>
      <c r="J3">
        <v>19.25</v>
      </c>
      <c r="K3">
        <v>18.940000000000001</v>
      </c>
      <c r="L3">
        <v>19.579999999999998</v>
      </c>
      <c r="M3">
        <v>19.920000000000002</v>
      </c>
      <c r="N3">
        <v>20.05</v>
      </c>
      <c r="O3">
        <v>20.56</v>
      </c>
      <c r="P3">
        <v>20.594999999999999</v>
      </c>
      <c r="Q3">
        <v>19.489999999999998</v>
      </c>
      <c r="R3">
        <v>19.55</v>
      </c>
      <c r="S3">
        <v>19.815000000000001</v>
      </c>
      <c r="T3">
        <v>19.585000000000001</v>
      </c>
      <c r="U3">
        <v>19.829999999999998</v>
      </c>
      <c r="V3">
        <v>20.260000000000002</v>
      </c>
      <c r="W3">
        <v>18.975000000000001</v>
      </c>
      <c r="X3">
        <v>18.945</v>
      </c>
      <c r="Y3">
        <v>19.38</v>
      </c>
      <c r="Z3">
        <v>20.28</v>
      </c>
      <c r="AA3">
        <v>19.940000000000001</v>
      </c>
      <c r="AB3">
        <v>20.98</v>
      </c>
      <c r="AC3">
        <v>20.745000000000001</v>
      </c>
      <c r="AD3">
        <v>21.42</v>
      </c>
      <c r="AE3">
        <v>21.16</v>
      </c>
      <c r="AF3">
        <v>21.254999999999999</v>
      </c>
      <c r="AG3">
        <v>20.815000000000001</v>
      </c>
      <c r="AH3">
        <v>20.555</v>
      </c>
      <c r="AI3">
        <v>21.74</v>
      </c>
      <c r="AJ3">
        <v>20.875</v>
      </c>
      <c r="AK3">
        <v>22.61</v>
      </c>
      <c r="AL3">
        <v>23.274999999999999</v>
      </c>
      <c r="AM3">
        <v>22.05</v>
      </c>
      <c r="AN3">
        <v>22.195</v>
      </c>
      <c r="AO3">
        <v>22.42</v>
      </c>
      <c r="AP3">
        <v>22.765000000000001</v>
      </c>
      <c r="AQ3">
        <v>22.42</v>
      </c>
      <c r="AR3">
        <v>23.55</v>
      </c>
      <c r="AS3">
        <v>23.38</v>
      </c>
      <c r="AT3">
        <v>23.64</v>
      </c>
      <c r="AU3">
        <v>23.25</v>
      </c>
      <c r="AV3">
        <v>22.66</v>
      </c>
      <c r="AW3">
        <v>21.29</v>
      </c>
      <c r="AX3">
        <v>20.86</v>
      </c>
      <c r="AY3">
        <v>20.9</v>
      </c>
      <c r="AZ3">
        <v>20.350000000000001</v>
      </c>
      <c r="BA3">
        <v>21.27</v>
      </c>
      <c r="BB3">
        <v>21.72</v>
      </c>
      <c r="BC3">
        <v>21.05</v>
      </c>
    </row>
    <row r="4" spans="1:55" x14ac:dyDescent="0.2">
      <c r="A4" t="s">
        <v>2</v>
      </c>
      <c r="B4" s="3">
        <v>0.03</v>
      </c>
      <c r="C4">
        <v>177.85</v>
      </c>
      <c r="D4">
        <v>180.15</v>
      </c>
      <c r="E4">
        <v>180.7</v>
      </c>
      <c r="F4">
        <v>181.05</v>
      </c>
      <c r="G4">
        <v>180.8</v>
      </c>
      <c r="H4">
        <v>182.85</v>
      </c>
      <c r="I4">
        <v>188.55</v>
      </c>
      <c r="J4">
        <v>190.05</v>
      </c>
      <c r="K4">
        <v>187.1</v>
      </c>
      <c r="L4">
        <v>189.1</v>
      </c>
      <c r="M4">
        <v>192.9</v>
      </c>
      <c r="N4">
        <v>190.05</v>
      </c>
      <c r="O4">
        <v>191</v>
      </c>
      <c r="P4">
        <v>188.1</v>
      </c>
      <c r="Q4">
        <v>182.4</v>
      </c>
      <c r="R4">
        <v>179.35</v>
      </c>
      <c r="S4">
        <v>184.15</v>
      </c>
      <c r="T4">
        <v>180.9</v>
      </c>
      <c r="U4">
        <v>176.05</v>
      </c>
      <c r="V4">
        <v>176.55</v>
      </c>
      <c r="W4">
        <v>173.6</v>
      </c>
      <c r="X4">
        <v>175.4</v>
      </c>
      <c r="Y4">
        <v>178.05</v>
      </c>
      <c r="Z4">
        <v>177.95</v>
      </c>
      <c r="AA4">
        <v>178.6</v>
      </c>
      <c r="AB4">
        <v>178.9</v>
      </c>
      <c r="AC4">
        <v>180.95</v>
      </c>
      <c r="AD4">
        <v>179.9</v>
      </c>
      <c r="AE4">
        <v>180.75</v>
      </c>
      <c r="AF4">
        <v>188.5</v>
      </c>
      <c r="AG4">
        <v>185.55</v>
      </c>
      <c r="AH4">
        <v>190.2</v>
      </c>
      <c r="AI4">
        <v>192.6</v>
      </c>
      <c r="AJ4">
        <v>186.2</v>
      </c>
      <c r="AK4">
        <v>185.4</v>
      </c>
      <c r="AL4">
        <v>187.2</v>
      </c>
      <c r="AM4">
        <v>184.6</v>
      </c>
      <c r="AN4">
        <v>188.4</v>
      </c>
      <c r="AO4">
        <v>187.25</v>
      </c>
      <c r="AP4">
        <v>186.8</v>
      </c>
      <c r="AQ4">
        <v>184.95</v>
      </c>
      <c r="AR4">
        <v>186.9</v>
      </c>
      <c r="AS4">
        <v>184.05</v>
      </c>
      <c r="AT4">
        <v>185.8</v>
      </c>
      <c r="AU4">
        <v>182.6</v>
      </c>
      <c r="AV4">
        <v>180.65</v>
      </c>
      <c r="AW4">
        <v>172.35</v>
      </c>
      <c r="AX4">
        <v>176.8</v>
      </c>
      <c r="AY4">
        <v>178.7</v>
      </c>
      <c r="AZ4">
        <v>171.1</v>
      </c>
      <c r="BA4">
        <v>181.65</v>
      </c>
      <c r="BB4">
        <v>180.05</v>
      </c>
      <c r="BC4">
        <v>175.95</v>
      </c>
    </row>
    <row r="5" spans="1:55" x14ac:dyDescent="0.2">
      <c r="A5" t="s">
        <v>3</v>
      </c>
      <c r="B5" s="3">
        <v>0.03</v>
      </c>
      <c r="C5">
        <v>46.6</v>
      </c>
      <c r="D5">
        <v>46.57</v>
      </c>
      <c r="E5">
        <v>47.65</v>
      </c>
      <c r="F5">
        <v>47.97</v>
      </c>
      <c r="G5">
        <v>47.7</v>
      </c>
      <c r="H5">
        <v>48.145000000000003</v>
      </c>
      <c r="I5">
        <v>48.125</v>
      </c>
      <c r="J5">
        <v>49.145000000000003</v>
      </c>
      <c r="K5">
        <v>49.234999999999999</v>
      </c>
      <c r="L5">
        <v>50.54</v>
      </c>
      <c r="M5">
        <v>51.09</v>
      </c>
      <c r="N5">
        <v>50.25</v>
      </c>
      <c r="O5">
        <v>49.81</v>
      </c>
      <c r="P5">
        <v>49.91</v>
      </c>
      <c r="Q5">
        <v>48.32</v>
      </c>
      <c r="R5">
        <v>48.07</v>
      </c>
      <c r="S5">
        <v>49.555</v>
      </c>
      <c r="T5">
        <v>49.664999999999999</v>
      </c>
      <c r="U5">
        <v>49.435000000000002</v>
      </c>
      <c r="V5">
        <v>49.49</v>
      </c>
      <c r="W5">
        <v>49.145000000000003</v>
      </c>
      <c r="X5">
        <v>49.87</v>
      </c>
      <c r="Y5">
        <v>49.92</v>
      </c>
      <c r="Z5">
        <v>50.06</v>
      </c>
      <c r="AA5">
        <v>50.44</v>
      </c>
      <c r="AB5">
        <v>50.63</v>
      </c>
      <c r="AC5">
        <v>49.13</v>
      </c>
      <c r="AD5">
        <v>50.04</v>
      </c>
      <c r="AE5">
        <v>50.11</v>
      </c>
      <c r="AF5">
        <v>51.75</v>
      </c>
      <c r="AG5">
        <v>47.79</v>
      </c>
      <c r="AH5">
        <v>49.195</v>
      </c>
      <c r="AI5">
        <v>49.42</v>
      </c>
      <c r="AJ5">
        <v>48.81</v>
      </c>
      <c r="AK5">
        <v>47.585000000000001</v>
      </c>
      <c r="AL5">
        <v>48.465000000000003</v>
      </c>
      <c r="AM5">
        <v>47.77</v>
      </c>
      <c r="AN5">
        <v>48.814999999999998</v>
      </c>
      <c r="AO5">
        <v>48.524999999999999</v>
      </c>
      <c r="AP5">
        <v>47.48</v>
      </c>
      <c r="AQ5">
        <v>46.954999999999998</v>
      </c>
      <c r="AR5">
        <v>47.064999999999998</v>
      </c>
      <c r="AS5">
        <v>45.715000000000003</v>
      </c>
      <c r="AT5">
        <v>47.07</v>
      </c>
      <c r="AU5">
        <v>46.155000000000001</v>
      </c>
      <c r="AV5">
        <v>46.704999999999998</v>
      </c>
      <c r="AW5">
        <v>43.725000000000001</v>
      </c>
      <c r="AX5">
        <v>43.965000000000003</v>
      </c>
      <c r="AY5">
        <v>43.484999999999999</v>
      </c>
      <c r="AZ5">
        <v>42.17</v>
      </c>
      <c r="BA5">
        <v>44.734999999999999</v>
      </c>
      <c r="BB5">
        <v>43.22</v>
      </c>
      <c r="BC5">
        <v>43.44</v>
      </c>
    </row>
    <row r="6" spans="1:55" x14ac:dyDescent="0.2">
      <c r="A6" t="s">
        <v>4</v>
      </c>
      <c r="B6" s="3">
        <v>0.02</v>
      </c>
      <c r="C6">
        <v>23.55</v>
      </c>
      <c r="D6">
        <v>24.254999999999999</v>
      </c>
      <c r="E6">
        <v>23.68</v>
      </c>
      <c r="F6">
        <v>23.25</v>
      </c>
      <c r="G6">
        <v>23.495000000000001</v>
      </c>
      <c r="H6">
        <v>24.51</v>
      </c>
      <c r="I6">
        <v>25</v>
      </c>
      <c r="J6">
        <v>24.234999999999999</v>
      </c>
      <c r="K6">
        <v>23.79</v>
      </c>
      <c r="L6">
        <v>23.704999999999998</v>
      </c>
      <c r="M6">
        <v>23.885000000000002</v>
      </c>
      <c r="N6">
        <v>24.024999999999999</v>
      </c>
      <c r="O6">
        <v>24.225000000000001</v>
      </c>
      <c r="P6">
        <v>23.92</v>
      </c>
      <c r="Q6">
        <v>23.95</v>
      </c>
      <c r="R6">
        <v>25</v>
      </c>
      <c r="S6">
        <v>25.215</v>
      </c>
      <c r="T6">
        <v>24.56</v>
      </c>
      <c r="U6">
        <v>25.145</v>
      </c>
      <c r="V6">
        <v>25.47</v>
      </c>
      <c r="W6">
        <v>24.565000000000001</v>
      </c>
      <c r="X6">
        <v>24.78</v>
      </c>
      <c r="Y6">
        <v>24.79</v>
      </c>
      <c r="Z6">
        <v>24.495000000000001</v>
      </c>
      <c r="AA6">
        <v>23.954999999999998</v>
      </c>
      <c r="AB6">
        <v>24.55</v>
      </c>
      <c r="AC6">
        <v>24.954999999999998</v>
      </c>
      <c r="AD6">
        <v>25.59</v>
      </c>
      <c r="AE6">
        <v>25.94</v>
      </c>
      <c r="AF6">
        <v>25.31</v>
      </c>
      <c r="AG6">
        <v>25.475000000000001</v>
      </c>
      <c r="AH6">
        <v>25.754999999999999</v>
      </c>
      <c r="AI6">
        <v>25.475000000000001</v>
      </c>
      <c r="AJ6">
        <v>25.215</v>
      </c>
      <c r="AK6">
        <v>25.14</v>
      </c>
      <c r="AL6">
        <v>25.35</v>
      </c>
      <c r="AM6">
        <v>25.23</v>
      </c>
      <c r="AN6">
        <v>25.27</v>
      </c>
      <c r="AO6">
        <v>25.274999999999999</v>
      </c>
      <c r="AP6">
        <v>25.175000000000001</v>
      </c>
      <c r="AQ6">
        <v>24.734999999999999</v>
      </c>
      <c r="AR6">
        <v>25.504999999999999</v>
      </c>
      <c r="AS6">
        <v>26.86</v>
      </c>
      <c r="AT6">
        <v>27.335000000000001</v>
      </c>
      <c r="AU6">
        <v>26.92</v>
      </c>
      <c r="AV6">
        <v>26.565000000000001</v>
      </c>
      <c r="AW6">
        <v>24.91</v>
      </c>
      <c r="AX6">
        <v>25.22</v>
      </c>
      <c r="AY6">
        <v>25.48</v>
      </c>
      <c r="AZ6">
        <v>25.05</v>
      </c>
      <c r="BA6">
        <v>22.49</v>
      </c>
      <c r="BB6">
        <v>22.795000000000002</v>
      </c>
      <c r="BC6">
        <v>21.31</v>
      </c>
    </row>
    <row r="7" spans="1:55" x14ac:dyDescent="0.2">
      <c r="A7" t="s">
        <v>5</v>
      </c>
      <c r="B7" s="3">
        <v>0.09</v>
      </c>
      <c r="C7">
        <v>73.81</v>
      </c>
      <c r="D7">
        <v>75.33</v>
      </c>
      <c r="E7">
        <v>74.680000000000007</v>
      </c>
      <c r="F7">
        <v>74.92</v>
      </c>
      <c r="G7">
        <v>73.55</v>
      </c>
      <c r="H7">
        <v>74.41</v>
      </c>
      <c r="I7">
        <v>78.89</v>
      </c>
      <c r="J7">
        <v>79.489999999999995</v>
      </c>
      <c r="K7">
        <v>76.040000000000006</v>
      </c>
      <c r="L7">
        <v>76.34</v>
      </c>
      <c r="M7">
        <v>76.81</v>
      </c>
      <c r="N7">
        <v>77.760000000000005</v>
      </c>
      <c r="O7">
        <v>79.34</v>
      </c>
      <c r="P7">
        <v>78.239999999999995</v>
      </c>
      <c r="Q7">
        <v>75.06</v>
      </c>
      <c r="R7">
        <v>74.72</v>
      </c>
      <c r="S7">
        <v>76.23</v>
      </c>
      <c r="T7">
        <v>73.459999999999994</v>
      </c>
      <c r="U7">
        <v>72.25</v>
      </c>
      <c r="V7">
        <v>69.95</v>
      </c>
      <c r="W7">
        <v>68.349999999999994</v>
      </c>
      <c r="X7">
        <v>68.7</v>
      </c>
      <c r="Y7">
        <v>71.09</v>
      </c>
      <c r="Z7">
        <v>71.3</v>
      </c>
      <c r="AA7">
        <v>70.25</v>
      </c>
      <c r="AB7">
        <v>69.91</v>
      </c>
      <c r="AC7">
        <v>67.72</v>
      </c>
      <c r="AD7">
        <v>68.25</v>
      </c>
      <c r="AE7">
        <v>70.38</v>
      </c>
      <c r="AF7">
        <v>69.45</v>
      </c>
      <c r="AG7">
        <v>71.17</v>
      </c>
      <c r="AH7">
        <v>72.08</v>
      </c>
      <c r="AI7">
        <v>69.77</v>
      </c>
      <c r="AJ7">
        <v>68.39</v>
      </c>
      <c r="AK7">
        <v>63.37</v>
      </c>
      <c r="AL7">
        <v>60.76</v>
      </c>
      <c r="AM7">
        <v>60.6</v>
      </c>
      <c r="AN7">
        <v>66.22</v>
      </c>
      <c r="AO7">
        <v>64.180000000000007</v>
      </c>
      <c r="AP7">
        <v>65.36</v>
      </c>
      <c r="AQ7">
        <v>65.069999999999993</v>
      </c>
      <c r="AR7">
        <v>67.06</v>
      </c>
      <c r="AS7">
        <v>65.42</v>
      </c>
      <c r="AT7">
        <v>67.14</v>
      </c>
      <c r="AU7">
        <v>69.66</v>
      </c>
      <c r="AV7">
        <v>66.680000000000007</v>
      </c>
      <c r="AW7">
        <v>61.62</v>
      </c>
      <c r="AX7">
        <v>63.94</v>
      </c>
      <c r="AY7">
        <v>63.48</v>
      </c>
      <c r="AZ7">
        <v>62.9</v>
      </c>
      <c r="BA7">
        <v>65.900000000000006</v>
      </c>
      <c r="BB7">
        <v>63.92</v>
      </c>
      <c r="BC7">
        <v>60.74</v>
      </c>
    </row>
    <row r="8" spans="1:55" x14ac:dyDescent="0.2">
      <c r="A8" t="s">
        <v>6</v>
      </c>
      <c r="B8" s="3">
        <v>0.09</v>
      </c>
      <c r="C8">
        <v>31.44</v>
      </c>
      <c r="D8">
        <v>32.104999999999997</v>
      </c>
      <c r="E8">
        <v>31.555</v>
      </c>
      <c r="F8">
        <v>31.094999999999999</v>
      </c>
      <c r="G8">
        <v>30.715</v>
      </c>
      <c r="H8">
        <v>33</v>
      </c>
      <c r="I8">
        <v>33.085000000000001</v>
      </c>
      <c r="J8">
        <v>32.090000000000003</v>
      </c>
      <c r="K8">
        <v>31.565000000000001</v>
      </c>
      <c r="L8">
        <v>31.585000000000001</v>
      </c>
      <c r="M8">
        <v>32.634999999999998</v>
      </c>
      <c r="N8">
        <v>31.91</v>
      </c>
      <c r="O8">
        <v>32.384999999999998</v>
      </c>
      <c r="P8">
        <v>32.494999999999997</v>
      </c>
      <c r="Q8">
        <v>32.82</v>
      </c>
      <c r="R8">
        <v>32.83</v>
      </c>
      <c r="S8">
        <v>34.159999999999997</v>
      </c>
      <c r="T8">
        <v>33.07</v>
      </c>
      <c r="U8">
        <v>32.755000000000003</v>
      </c>
      <c r="V8">
        <v>34.200000000000003</v>
      </c>
      <c r="W8">
        <v>34.24</v>
      </c>
      <c r="X8">
        <v>34.979999999999997</v>
      </c>
      <c r="Y8">
        <v>34.729999999999997</v>
      </c>
      <c r="Z8">
        <v>35.134999999999998</v>
      </c>
      <c r="AA8">
        <v>35.21</v>
      </c>
      <c r="AB8">
        <v>36.119999999999997</v>
      </c>
      <c r="AC8">
        <v>37.225000000000001</v>
      </c>
      <c r="AD8">
        <v>37.664999999999999</v>
      </c>
      <c r="AE8">
        <v>37.229999999999997</v>
      </c>
      <c r="AF8">
        <v>38.204999999999998</v>
      </c>
      <c r="AG8">
        <v>38.22</v>
      </c>
      <c r="AH8">
        <v>39.1</v>
      </c>
      <c r="AI8">
        <v>40.215000000000003</v>
      </c>
      <c r="AJ8">
        <v>39.204999999999998</v>
      </c>
      <c r="AK8">
        <v>39.07</v>
      </c>
      <c r="AL8">
        <v>39.56</v>
      </c>
      <c r="AM8">
        <v>39.26</v>
      </c>
      <c r="AN8">
        <v>40.409999999999997</v>
      </c>
      <c r="AO8">
        <v>40.354999999999997</v>
      </c>
      <c r="AP8">
        <v>40.494999999999997</v>
      </c>
      <c r="AQ8">
        <v>39.75</v>
      </c>
      <c r="AR8">
        <v>40.76</v>
      </c>
      <c r="AS8">
        <v>40.44</v>
      </c>
      <c r="AT8">
        <v>40.96</v>
      </c>
      <c r="AU8">
        <v>38.96</v>
      </c>
      <c r="AV8">
        <v>37.229999999999997</v>
      </c>
      <c r="AW8">
        <v>35.950000000000003</v>
      </c>
      <c r="AX8">
        <v>37.26</v>
      </c>
      <c r="AY8">
        <v>37.43</v>
      </c>
      <c r="AZ8">
        <v>36.119999999999997</v>
      </c>
      <c r="BA8">
        <v>37.19</v>
      </c>
      <c r="BB8">
        <v>36.86</v>
      </c>
      <c r="BC8">
        <v>35.04</v>
      </c>
    </row>
    <row r="9" spans="1:55" x14ac:dyDescent="0.2">
      <c r="A9" t="s">
        <v>7</v>
      </c>
      <c r="B9" s="3">
        <v>0.09</v>
      </c>
      <c r="C9">
        <v>69.599999999999994</v>
      </c>
      <c r="D9">
        <v>70.03</v>
      </c>
      <c r="E9">
        <v>72.83</v>
      </c>
      <c r="F9">
        <v>72.8</v>
      </c>
      <c r="G9">
        <v>73.73</v>
      </c>
      <c r="H9">
        <v>76.02</v>
      </c>
      <c r="I9">
        <v>78.13</v>
      </c>
      <c r="J9">
        <v>77.03</v>
      </c>
      <c r="K9">
        <v>76.36</v>
      </c>
      <c r="L9">
        <v>79.569999999999993</v>
      </c>
      <c r="M9">
        <v>79.78</v>
      </c>
      <c r="N9">
        <v>79.2</v>
      </c>
      <c r="O9">
        <v>80.209999999999994</v>
      </c>
      <c r="P9">
        <v>81.819999999999993</v>
      </c>
      <c r="Q9">
        <v>80.239999999999995</v>
      </c>
      <c r="R9">
        <v>81.97</v>
      </c>
      <c r="S9">
        <v>83.43</v>
      </c>
      <c r="T9">
        <v>81.05</v>
      </c>
      <c r="U9">
        <v>80.16</v>
      </c>
      <c r="V9">
        <v>81.77</v>
      </c>
      <c r="W9">
        <v>80.239999999999995</v>
      </c>
      <c r="X9">
        <v>82.99</v>
      </c>
      <c r="Y9">
        <v>83.45</v>
      </c>
      <c r="Z9">
        <v>82.24</v>
      </c>
      <c r="AA9">
        <v>81.36</v>
      </c>
      <c r="AB9">
        <v>85</v>
      </c>
      <c r="AC9">
        <v>84.98</v>
      </c>
      <c r="AD9">
        <v>86.44</v>
      </c>
      <c r="AE9">
        <v>86.93</v>
      </c>
      <c r="AF9">
        <v>85.83</v>
      </c>
      <c r="AG9">
        <v>86.34</v>
      </c>
      <c r="AH9">
        <v>91.22</v>
      </c>
      <c r="AI9">
        <v>91.34</v>
      </c>
      <c r="AJ9">
        <v>87</v>
      </c>
      <c r="AK9">
        <v>87.21</v>
      </c>
      <c r="AL9">
        <v>86.8</v>
      </c>
      <c r="AM9">
        <v>87.75</v>
      </c>
      <c r="AN9">
        <v>89.07</v>
      </c>
      <c r="AO9">
        <v>86.11</v>
      </c>
      <c r="AP9">
        <v>88.05</v>
      </c>
      <c r="AQ9">
        <v>85.91</v>
      </c>
      <c r="AR9">
        <v>89.2</v>
      </c>
      <c r="AS9">
        <v>90.48</v>
      </c>
      <c r="AT9">
        <v>91.26</v>
      </c>
      <c r="AU9">
        <v>90.04</v>
      </c>
      <c r="AV9">
        <v>86.74</v>
      </c>
      <c r="AW9">
        <v>83.1</v>
      </c>
      <c r="AX9">
        <v>89.1</v>
      </c>
      <c r="AY9">
        <v>90.3</v>
      </c>
      <c r="AZ9">
        <v>84.84</v>
      </c>
      <c r="BA9">
        <v>88.76</v>
      </c>
      <c r="BB9">
        <v>87.98</v>
      </c>
      <c r="BC9">
        <v>82.96</v>
      </c>
    </row>
    <row r="10" spans="1:55" x14ac:dyDescent="0.2">
      <c r="A10" t="s">
        <v>8</v>
      </c>
      <c r="B10" s="3">
        <v>0.09</v>
      </c>
      <c r="C10">
        <v>124.35</v>
      </c>
      <c r="D10">
        <v>128.4</v>
      </c>
      <c r="E10">
        <v>128.4</v>
      </c>
      <c r="F10">
        <v>126.55</v>
      </c>
      <c r="G10">
        <v>125.35</v>
      </c>
      <c r="H10">
        <v>131.6</v>
      </c>
      <c r="I10">
        <v>132</v>
      </c>
      <c r="J10">
        <v>130</v>
      </c>
      <c r="K10">
        <v>128.15</v>
      </c>
      <c r="L10">
        <v>126.05</v>
      </c>
      <c r="M10">
        <v>129.5</v>
      </c>
      <c r="N10">
        <v>129.4</v>
      </c>
      <c r="O10">
        <v>124.55</v>
      </c>
      <c r="P10">
        <v>124.75</v>
      </c>
      <c r="Q10">
        <v>120.35</v>
      </c>
      <c r="R10">
        <v>120.85</v>
      </c>
      <c r="S10">
        <v>120.3</v>
      </c>
      <c r="T10">
        <v>115.95</v>
      </c>
      <c r="U10">
        <v>115.75</v>
      </c>
      <c r="V10">
        <v>111.55</v>
      </c>
      <c r="W10">
        <v>109.2</v>
      </c>
      <c r="X10">
        <v>111.3</v>
      </c>
      <c r="Y10">
        <v>110.85</v>
      </c>
      <c r="Z10">
        <v>110.75</v>
      </c>
      <c r="AA10">
        <v>112.25</v>
      </c>
      <c r="AB10">
        <v>116.3</v>
      </c>
      <c r="AC10">
        <v>116.55</v>
      </c>
      <c r="AD10">
        <v>119.2</v>
      </c>
      <c r="AE10">
        <v>119.6</v>
      </c>
      <c r="AF10">
        <v>119.9</v>
      </c>
      <c r="AG10">
        <v>115.9</v>
      </c>
      <c r="AH10">
        <v>120.5</v>
      </c>
      <c r="AI10">
        <v>124.2</v>
      </c>
      <c r="AJ10">
        <v>116.95</v>
      </c>
      <c r="AK10">
        <v>114.9</v>
      </c>
      <c r="AL10">
        <v>114.05</v>
      </c>
      <c r="AM10">
        <v>113.05</v>
      </c>
      <c r="AN10">
        <v>115.2</v>
      </c>
      <c r="AO10">
        <v>116.45</v>
      </c>
      <c r="AP10">
        <v>117.45</v>
      </c>
      <c r="AQ10">
        <v>116.15</v>
      </c>
      <c r="AR10">
        <v>120.12</v>
      </c>
      <c r="AS10">
        <v>122.44</v>
      </c>
      <c r="AT10">
        <v>123.7</v>
      </c>
      <c r="AU10">
        <v>121.06</v>
      </c>
      <c r="AV10">
        <v>114.88</v>
      </c>
      <c r="AW10">
        <v>107.02</v>
      </c>
      <c r="AX10">
        <v>111.18</v>
      </c>
      <c r="AY10">
        <v>110.72</v>
      </c>
      <c r="AZ10">
        <v>102.98</v>
      </c>
      <c r="BA10">
        <v>105.7</v>
      </c>
      <c r="BB10">
        <v>107.16</v>
      </c>
      <c r="BC10">
        <v>101.44</v>
      </c>
    </row>
    <row r="11" spans="1:55" x14ac:dyDescent="0.2">
      <c r="A11" t="s">
        <v>9</v>
      </c>
      <c r="B11" s="3">
        <v>0.03</v>
      </c>
      <c r="C11">
        <v>90.26</v>
      </c>
      <c r="D11">
        <v>92.92</v>
      </c>
      <c r="E11">
        <v>93.27</v>
      </c>
      <c r="F11">
        <v>90.77</v>
      </c>
      <c r="G11">
        <v>88.77</v>
      </c>
      <c r="H11">
        <v>89.46</v>
      </c>
      <c r="I11">
        <v>90.14</v>
      </c>
      <c r="J11">
        <v>89.56</v>
      </c>
      <c r="K11">
        <v>85.74</v>
      </c>
      <c r="L11">
        <v>83.86</v>
      </c>
      <c r="M11">
        <v>85.31</v>
      </c>
      <c r="N11">
        <v>86.59</v>
      </c>
      <c r="O11">
        <v>85.03</v>
      </c>
      <c r="P11">
        <v>84.98</v>
      </c>
      <c r="Q11">
        <v>81.09</v>
      </c>
      <c r="R11">
        <v>81.12</v>
      </c>
      <c r="S11">
        <v>83.72</v>
      </c>
      <c r="T11">
        <v>80.88</v>
      </c>
      <c r="U11">
        <v>79.64</v>
      </c>
      <c r="V11">
        <v>82.11</v>
      </c>
      <c r="W11">
        <v>79.87</v>
      </c>
      <c r="X11">
        <v>81.400000000000006</v>
      </c>
      <c r="Y11">
        <v>82.3</v>
      </c>
      <c r="Z11">
        <v>82.44</v>
      </c>
      <c r="AA11">
        <v>84.4</v>
      </c>
      <c r="AB11">
        <v>86.2</v>
      </c>
      <c r="AC11">
        <v>88.34</v>
      </c>
      <c r="AD11">
        <v>90.04</v>
      </c>
      <c r="AE11">
        <v>89.97</v>
      </c>
      <c r="AF11">
        <v>88.9</v>
      </c>
      <c r="AG11">
        <v>90.45</v>
      </c>
      <c r="AH11">
        <v>93.83</v>
      </c>
      <c r="AI11">
        <v>97.01</v>
      </c>
      <c r="AJ11">
        <v>94.43</v>
      </c>
      <c r="AK11">
        <v>92.01</v>
      </c>
      <c r="AL11">
        <v>95.1</v>
      </c>
      <c r="AM11">
        <v>92.64</v>
      </c>
      <c r="AN11">
        <v>94.08</v>
      </c>
      <c r="AO11">
        <v>93.67</v>
      </c>
      <c r="AP11">
        <v>93.51</v>
      </c>
      <c r="AQ11">
        <v>91.74</v>
      </c>
      <c r="AR11">
        <v>94.85</v>
      </c>
      <c r="AS11">
        <v>94.87</v>
      </c>
      <c r="AT11">
        <v>97.67</v>
      </c>
      <c r="AU11">
        <v>95.29</v>
      </c>
      <c r="AV11">
        <v>90.39</v>
      </c>
      <c r="AW11">
        <v>84.83</v>
      </c>
      <c r="AX11">
        <v>86.74</v>
      </c>
      <c r="AY11">
        <v>88.07</v>
      </c>
      <c r="AZ11">
        <v>82.82</v>
      </c>
      <c r="BA11">
        <v>84.99</v>
      </c>
      <c r="BB11">
        <v>84.74</v>
      </c>
      <c r="BC11">
        <v>81.069999999999993</v>
      </c>
    </row>
    <row r="12" spans="1:55" x14ac:dyDescent="0.2">
      <c r="A12" t="s">
        <v>10</v>
      </c>
      <c r="B12" s="3">
        <v>0.03</v>
      </c>
      <c r="C12">
        <v>222.7</v>
      </c>
      <c r="D12">
        <v>219.1</v>
      </c>
      <c r="E12">
        <v>223.5</v>
      </c>
      <c r="F12">
        <v>224.1</v>
      </c>
      <c r="G12">
        <v>219.65</v>
      </c>
      <c r="H12">
        <v>225.45</v>
      </c>
      <c r="I12">
        <v>229.6</v>
      </c>
      <c r="J12">
        <v>236.8</v>
      </c>
      <c r="K12">
        <v>229.8</v>
      </c>
      <c r="L12">
        <v>232</v>
      </c>
      <c r="M12">
        <v>236.15</v>
      </c>
      <c r="N12">
        <v>233.55</v>
      </c>
      <c r="O12">
        <v>232</v>
      </c>
      <c r="P12">
        <v>232.85</v>
      </c>
      <c r="Q12">
        <v>220.65</v>
      </c>
      <c r="R12">
        <v>213.55</v>
      </c>
      <c r="S12">
        <v>215.3</v>
      </c>
      <c r="T12">
        <v>215.35</v>
      </c>
      <c r="U12">
        <v>213.45</v>
      </c>
      <c r="V12">
        <v>214.2</v>
      </c>
      <c r="W12">
        <v>208.15</v>
      </c>
      <c r="X12">
        <v>213.8</v>
      </c>
      <c r="Y12">
        <v>212.15</v>
      </c>
      <c r="Z12">
        <v>211.05</v>
      </c>
      <c r="AA12">
        <v>212.6</v>
      </c>
      <c r="AB12">
        <v>208.3</v>
      </c>
      <c r="AC12">
        <v>205</v>
      </c>
      <c r="AD12">
        <v>205.75</v>
      </c>
      <c r="AE12">
        <v>205.8</v>
      </c>
      <c r="AF12">
        <v>208.2</v>
      </c>
      <c r="AG12">
        <v>206.9</v>
      </c>
      <c r="AH12">
        <v>212.9</v>
      </c>
      <c r="AI12">
        <v>216.05</v>
      </c>
      <c r="AJ12">
        <v>218.85</v>
      </c>
      <c r="AK12">
        <v>218.2</v>
      </c>
      <c r="AL12">
        <v>218.3</v>
      </c>
      <c r="AM12">
        <v>214.55</v>
      </c>
      <c r="AN12">
        <v>224.5</v>
      </c>
      <c r="AO12">
        <v>212.05</v>
      </c>
      <c r="AP12">
        <v>210.65</v>
      </c>
      <c r="AQ12">
        <v>210</v>
      </c>
      <c r="AR12">
        <v>211.1</v>
      </c>
      <c r="AS12">
        <v>204.4</v>
      </c>
      <c r="AT12">
        <v>203</v>
      </c>
      <c r="AU12">
        <v>205.1</v>
      </c>
      <c r="AV12">
        <v>201.1</v>
      </c>
      <c r="AW12">
        <v>187.35</v>
      </c>
      <c r="AX12">
        <v>188.85</v>
      </c>
      <c r="AY12">
        <v>192.55</v>
      </c>
      <c r="AZ12">
        <v>187.4</v>
      </c>
      <c r="BA12">
        <v>190.75</v>
      </c>
      <c r="BB12">
        <v>191.6</v>
      </c>
      <c r="BC12">
        <v>185.75</v>
      </c>
    </row>
    <row r="13" spans="1:55" x14ac:dyDescent="0.2">
      <c r="A13" t="s">
        <v>11</v>
      </c>
      <c r="B13" s="3">
        <v>0.09</v>
      </c>
      <c r="C13">
        <v>7.2620000000000005</v>
      </c>
      <c r="D13">
        <v>7.4509999999999996</v>
      </c>
      <c r="E13">
        <v>7.39</v>
      </c>
      <c r="F13">
        <v>7.282</v>
      </c>
      <c r="G13">
        <v>7.1740000000000004</v>
      </c>
      <c r="H13">
        <v>7.157</v>
      </c>
      <c r="I13">
        <v>7.0659999999999998</v>
      </c>
      <c r="J13">
        <v>7.21</v>
      </c>
      <c r="K13">
        <v>7.3949999999999996</v>
      </c>
      <c r="L13">
        <v>7.5380000000000003</v>
      </c>
      <c r="M13">
        <v>7.8330000000000002</v>
      </c>
      <c r="N13">
        <v>8.7970000000000006</v>
      </c>
      <c r="O13">
        <v>8.84</v>
      </c>
      <c r="P13">
        <v>8.9049999999999994</v>
      </c>
      <c r="Q13">
        <v>8.2479999999999993</v>
      </c>
      <c r="R13">
        <v>8.2430000000000003</v>
      </c>
      <c r="S13">
        <v>8.5719999999999992</v>
      </c>
      <c r="T13">
        <v>8.3610000000000007</v>
      </c>
      <c r="U13">
        <v>8.2620000000000005</v>
      </c>
      <c r="V13">
        <v>8.81</v>
      </c>
      <c r="W13">
        <v>9.2579999999999991</v>
      </c>
      <c r="X13">
        <v>9.6210000000000004</v>
      </c>
      <c r="Y13">
        <v>9.4559999999999995</v>
      </c>
      <c r="Z13">
        <v>9.6289999999999996</v>
      </c>
      <c r="AA13">
        <v>9.5809999999999995</v>
      </c>
      <c r="AB13">
        <v>9.1590000000000007</v>
      </c>
      <c r="AC13">
        <v>9.3130000000000006</v>
      </c>
      <c r="AD13">
        <v>9.5760000000000005</v>
      </c>
      <c r="AE13">
        <v>9.4</v>
      </c>
      <c r="AF13">
        <v>9.99</v>
      </c>
      <c r="AG13">
        <v>10.039999999999999</v>
      </c>
      <c r="AH13">
        <v>10.074999999999999</v>
      </c>
      <c r="AI13">
        <v>10.365</v>
      </c>
      <c r="AJ13">
        <v>10.255000000000001</v>
      </c>
      <c r="AK13">
        <v>9.7780000000000005</v>
      </c>
      <c r="AL13">
        <v>9.7219999999999995</v>
      </c>
      <c r="AM13">
        <v>9.6140000000000008</v>
      </c>
      <c r="AN13">
        <v>9.7899999999999991</v>
      </c>
      <c r="AO13">
        <v>9.3870000000000005</v>
      </c>
      <c r="AP13">
        <v>9.2129999999999992</v>
      </c>
      <c r="AQ13">
        <v>9.0609999999999999</v>
      </c>
      <c r="AR13">
        <v>9.2370000000000001</v>
      </c>
      <c r="AS13">
        <v>8.9049999999999994</v>
      </c>
      <c r="AT13">
        <v>8.92</v>
      </c>
      <c r="AU13">
        <v>8.6180000000000003</v>
      </c>
      <c r="AV13">
        <v>8.2349999999999994</v>
      </c>
      <c r="AW13">
        <v>7.992</v>
      </c>
      <c r="AX13">
        <v>8.14</v>
      </c>
      <c r="AY13">
        <v>8.6839999999999993</v>
      </c>
      <c r="AZ13">
        <v>8.0269999999999992</v>
      </c>
      <c r="BA13">
        <v>8.4529999999999994</v>
      </c>
      <c r="BB13">
        <v>9.0329999999999995</v>
      </c>
      <c r="BC13">
        <v>8.8640000000000008</v>
      </c>
    </row>
    <row r="14" spans="1:55" x14ac:dyDescent="0.2">
      <c r="A14" t="s">
        <v>12</v>
      </c>
      <c r="B14" s="3">
        <v>0.09</v>
      </c>
      <c r="C14">
        <v>12.58</v>
      </c>
      <c r="D14">
        <v>13.28</v>
      </c>
      <c r="E14">
        <v>13.45</v>
      </c>
      <c r="F14">
        <v>13.164999999999999</v>
      </c>
      <c r="G14">
        <v>12.785</v>
      </c>
      <c r="H14">
        <v>12.95</v>
      </c>
      <c r="I14">
        <v>13.83</v>
      </c>
      <c r="J14">
        <v>13.8</v>
      </c>
      <c r="K14">
        <v>13.48</v>
      </c>
      <c r="L14">
        <v>13.24</v>
      </c>
      <c r="M14">
        <v>13.5</v>
      </c>
      <c r="N14">
        <v>13.93</v>
      </c>
      <c r="O14">
        <v>14.015000000000001</v>
      </c>
      <c r="P14">
        <v>13.914999999999999</v>
      </c>
      <c r="Q14">
        <v>13.215</v>
      </c>
      <c r="R14">
        <v>13.095000000000001</v>
      </c>
      <c r="S14">
        <v>13.315</v>
      </c>
      <c r="T14">
        <v>13.57</v>
      </c>
      <c r="U14">
        <v>13.64</v>
      </c>
      <c r="V14">
        <v>13.845000000000001</v>
      </c>
      <c r="W14">
        <v>13.56</v>
      </c>
      <c r="X14">
        <v>14.15</v>
      </c>
      <c r="Y14">
        <v>14.33</v>
      </c>
      <c r="Z14">
        <v>14.1</v>
      </c>
      <c r="AA14">
        <v>14.75</v>
      </c>
      <c r="AB14">
        <v>14.4</v>
      </c>
      <c r="AC14">
        <v>14.39</v>
      </c>
      <c r="AD14">
        <v>14.37</v>
      </c>
      <c r="AE14">
        <v>14.31</v>
      </c>
      <c r="AF14">
        <v>14.43</v>
      </c>
      <c r="AG14">
        <v>14.32</v>
      </c>
      <c r="AH14">
        <v>14.5</v>
      </c>
      <c r="AI14">
        <v>14.635</v>
      </c>
      <c r="AJ14">
        <v>14.734999999999999</v>
      </c>
      <c r="AK14">
        <v>14.305</v>
      </c>
      <c r="AL14">
        <v>14.455</v>
      </c>
      <c r="AM14">
        <v>14.69</v>
      </c>
      <c r="AN14">
        <v>14.815</v>
      </c>
      <c r="AO14">
        <v>14.54</v>
      </c>
      <c r="AP14">
        <v>14.565</v>
      </c>
      <c r="AQ14">
        <v>14.335000000000001</v>
      </c>
      <c r="AR14">
        <v>14.595000000000001</v>
      </c>
      <c r="AS14">
        <v>14.56</v>
      </c>
      <c r="AT14">
        <v>14.42</v>
      </c>
      <c r="AU14">
        <v>13.994999999999999</v>
      </c>
      <c r="AV14">
        <v>13.574999999999999</v>
      </c>
      <c r="AW14">
        <v>12.635</v>
      </c>
      <c r="AX14">
        <v>12.65</v>
      </c>
      <c r="AY14">
        <v>12.975</v>
      </c>
      <c r="AZ14">
        <v>12.27</v>
      </c>
      <c r="BA14">
        <v>13.175000000000001</v>
      </c>
      <c r="BB14">
        <v>13.54</v>
      </c>
      <c r="BC14">
        <v>13.255000000000001</v>
      </c>
    </row>
    <row r="15" spans="1:55" x14ac:dyDescent="0.2">
      <c r="A15" t="s">
        <v>13</v>
      </c>
      <c r="B15" s="3">
        <v>0.03</v>
      </c>
      <c r="C15">
        <v>32.35</v>
      </c>
      <c r="D15">
        <v>33.04</v>
      </c>
      <c r="E15">
        <v>33.92</v>
      </c>
      <c r="F15">
        <v>34.325000000000003</v>
      </c>
      <c r="G15">
        <v>34.19</v>
      </c>
      <c r="H15">
        <v>35.21</v>
      </c>
      <c r="I15">
        <v>36.314999999999998</v>
      </c>
      <c r="J15">
        <v>36.424999999999997</v>
      </c>
      <c r="K15">
        <v>35.935000000000002</v>
      </c>
      <c r="L15">
        <v>36.270000000000003</v>
      </c>
      <c r="M15">
        <v>36.664999999999999</v>
      </c>
      <c r="N15">
        <v>36.405000000000001</v>
      </c>
      <c r="O15">
        <v>35.21</v>
      </c>
      <c r="P15">
        <v>34.86</v>
      </c>
      <c r="Q15">
        <v>33.61</v>
      </c>
      <c r="R15">
        <v>33.634999999999998</v>
      </c>
      <c r="S15">
        <v>34.200000000000003</v>
      </c>
      <c r="T15">
        <v>33.625</v>
      </c>
      <c r="U15">
        <v>33.5</v>
      </c>
      <c r="V15">
        <v>33.96</v>
      </c>
      <c r="W15">
        <v>33.17</v>
      </c>
      <c r="X15">
        <v>33.445</v>
      </c>
      <c r="Y15">
        <v>33.409999999999997</v>
      </c>
      <c r="Z15">
        <v>31.85</v>
      </c>
      <c r="AA15">
        <v>30.895</v>
      </c>
      <c r="AB15">
        <v>32.645000000000003</v>
      </c>
      <c r="AC15">
        <v>31.905000000000001</v>
      </c>
      <c r="AD15">
        <v>31.885000000000002</v>
      </c>
      <c r="AE15">
        <v>30.945</v>
      </c>
      <c r="AF15">
        <v>31.18</v>
      </c>
      <c r="AG15">
        <v>30.99</v>
      </c>
      <c r="AH15">
        <v>31.26</v>
      </c>
      <c r="AI15">
        <v>31.15</v>
      </c>
      <c r="AJ15">
        <v>29.555</v>
      </c>
      <c r="AK15">
        <v>29.265000000000001</v>
      </c>
      <c r="AL15">
        <v>29.475000000000001</v>
      </c>
      <c r="AM15">
        <v>29.57</v>
      </c>
      <c r="AN15">
        <v>31.074999999999999</v>
      </c>
      <c r="AO15">
        <v>29.954999999999998</v>
      </c>
      <c r="AP15">
        <v>29.614999999999998</v>
      </c>
      <c r="AQ15">
        <v>29.045000000000002</v>
      </c>
      <c r="AR15">
        <v>29.6</v>
      </c>
      <c r="AS15">
        <v>28.69</v>
      </c>
      <c r="AT15">
        <v>28.56</v>
      </c>
      <c r="AU15">
        <v>29.01</v>
      </c>
      <c r="AV15">
        <v>27.65</v>
      </c>
      <c r="AW15">
        <v>26.11</v>
      </c>
      <c r="AX15">
        <v>26.82</v>
      </c>
      <c r="AY15">
        <v>25</v>
      </c>
      <c r="AZ15">
        <v>24</v>
      </c>
      <c r="BA15">
        <v>24.07</v>
      </c>
      <c r="BB15">
        <v>25.87</v>
      </c>
      <c r="BC15">
        <v>25.08</v>
      </c>
    </row>
    <row r="16" spans="1:55" x14ac:dyDescent="0.2">
      <c r="A16" t="s">
        <v>14</v>
      </c>
      <c r="B16" s="3">
        <v>0.03</v>
      </c>
      <c r="C16">
        <v>19.8</v>
      </c>
      <c r="D16">
        <v>20.059999999999999</v>
      </c>
      <c r="E16">
        <v>19.34</v>
      </c>
      <c r="F16">
        <v>19.39</v>
      </c>
      <c r="G16">
        <v>18.555</v>
      </c>
      <c r="H16">
        <v>19.02</v>
      </c>
      <c r="I16">
        <v>19.600000000000001</v>
      </c>
      <c r="J16">
        <v>19.954999999999998</v>
      </c>
      <c r="K16">
        <v>20.18</v>
      </c>
      <c r="L16">
        <v>19.774999999999999</v>
      </c>
      <c r="M16">
        <v>19.704999999999998</v>
      </c>
      <c r="N16">
        <v>19.28</v>
      </c>
      <c r="O16">
        <v>16.7</v>
      </c>
      <c r="P16">
        <v>17.09</v>
      </c>
      <c r="Q16">
        <v>16.739999999999998</v>
      </c>
      <c r="R16">
        <v>16.62</v>
      </c>
      <c r="S16">
        <v>17.195</v>
      </c>
      <c r="T16">
        <v>17.14</v>
      </c>
      <c r="U16">
        <v>17.414999999999999</v>
      </c>
      <c r="V16">
        <v>17.399999999999999</v>
      </c>
      <c r="W16">
        <v>16.8</v>
      </c>
      <c r="X16">
        <v>16.695</v>
      </c>
      <c r="Y16">
        <v>15.45</v>
      </c>
      <c r="Z16">
        <v>15.074999999999999</v>
      </c>
      <c r="AA16">
        <v>14.97</v>
      </c>
      <c r="AB16">
        <v>15.345000000000001</v>
      </c>
      <c r="AC16">
        <v>15.414999999999999</v>
      </c>
      <c r="AD16">
        <v>15.82</v>
      </c>
      <c r="AE16">
        <v>15.835000000000001</v>
      </c>
      <c r="AF16">
        <v>15.755000000000001</v>
      </c>
      <c r="AG16">
        <v>16.32</v>
      </c>
      <c r="AH16">
        <v>16.164999999999999</v>
      </c>
      <c r="AI16">
        <v>16.27</v>
      </c>
      <c r="AJ16">
        <v>17.059999999999999</v>
      </c>
      <c r="AK16">
        <v>17.004999999999999</v>
      </c>
      <c r="AL16">
        <v>17.015000000000001</v>
      </c>
      <c r="AM16">
        <v>17.995000000000001</v>
      </c>
      <c r="AN16">
        <v>18.565000000000001</v>
      </c>
      <c r="AO16">
        <v>18.239999999999998</v>
      </c>
      <c r="AP16">
        <v>18.2</v>
      </c>
      <c r="AQ16">
        <v>18.335000000000001</v>
      </c>
      <c r="AR16">
        <v>18.474</v>
      </c>
      <c r="AS16">
        <v>18.37</v>
      </c>
      <c r="AT16">
        <v>18.821999999999999</v>
      </c>
      <c r="AU16">
        <v>18.440000000000001</v>
      </c>
      <c r="AV16">
        <v>17.850000000000001</v>
      </c>
      <c r="AW16">
        <v>17.533999999999999</v>
      </c>
      <c r="AX16">
        <v>17.788</v>
      </c>
      <c r="AY16">
        <v>17.62</v>
      </c>
      <c r="AZ16">
        <v>18.378</v>
      </c>
      <c r="BA16">
        <v>18.202000000000002</v>
      </c>
      <c r="BB16">
        <v>18.54</v>
      </c>
      <c r="BC16">
        <v>18.692</v>
      </c>
    </row>
    <row r="17" spans="1:57" x14ac:dyDescent="0.2">
      <c r="A17" s="9" t="s">
        <v>15</v>
      </c>
      <c r="B17" s="10">
        <v>0.09</v>
      </c>
      <c r="C17" s="9">
        <v>63.61</v>
      </c>
      <c r="D17" s="9">
        <v>63.76</v>
      </c>
      <c r="E17" s="9">
        <v>64.17</v>
      </c>
      <c r="F17" s="9">
        <v>64.27</v>
      </c>
      <c r="G17" s="9">
        <v>62.15</v>
      </c>
      <c r="H17" s="9">
        <v>64.180000000000007</v>
      </c>
      <c r="I17" s="9">
        <v>65.010000000000005</v>
      </c>
      <c r="J17" s="9">
        <v>67.12</v>
      </c>
      <c r="K17" s="9">
        <v>65.849999999999994</v>
      </c>
      <c r="L17" s="9">
        <v>66.55</v>
      </c>
      <c r="M17" s="9">
        <v>67.319999999999993</v>
      </c>
      <c r="N17" s="9">
        <v>66.91</v>
      </c>
      <c r="O17" s="9">
        <v>67.430000000000007</v>
      </c>
      <c r="P17" s="9">
        <v>67.48</v>
      </c>
      <c r="Q17" s="9">
        <v>65.81</v>
      </c>
      <c r="R17" s="9">
        <v>65.58</v>
      </c>
      <c r="S17" s="9">
        <v>65.94</v>
      </c>
      <c r="T17" s="9">
        <v>64.650000000000006</v>
      </c>
      <c r="U17" s="9">
        <v>63.65</v>
      </c>
      <c r="V17" s="9">
        <v>67.05</v>
      </c>
      <c r="W17" s="9">
        <v>64.92</v>
      </c>
      <c r="X17" s="9">
        <v>66.19</v>
      </c>
      <c r="Y17" s="9">
        <v>66.7</v>
      </c>
      <c r="Z17" s="9">
        <v>65.819999999999993</v>
      </c>
      <c r="AA17" s="9">
        <v>67.45</v>
      </c>
      <c r="AB17" s="9">
        <v>67.22</v>
      </c>
      <c r="AC17" s="9">
        <v>66.7</v>
      </c>
      <c r="AD17" s="9">
        <v>66.37</v>
      </c>
      <c r="AE17" s="9">
        <v>68.319999999999993</v>
      </c>
      <c r="AF17" s="9">
        <v>68.89</v>
      </c>
      <c r="AG17" s="9">
        <v>70.290000000000006</v>
      </c>
      <c r="AH17" s="9">
        <v>70</v>
      </c>
      <c r="AI17" s="9">
        <v>70.53</v>
      </c>
      <c r="AJ17" s="9">
        <v>68.959999999999994</v>
      </c>
      <c r="AK17" s="9">
        <v>68.92</v>
      </c>
      <c r="AL17" s="9">
        <v>70.790000000000006</v>
      </c>
      <c r="AM17" s="9">
        <v>69.790000000000006</v>
      </c>
      <c r="AN17" s="9">
        <v>70.94</v>
      </c>
      <c r="AO17" s="9">
        <v>71.2</v>
      </c>
      <c r="AP17" s="9">
        <v>70.599999999999994</v>
      </c>
      <c r="AQ17" s="9">
        <v>69.95</v>
      </c>
      <c r="AR17" s="9">
        <v>71.75</v>
      </c>
      <c r="AS17" s="9">
        <v>69.59</v>
      </c>
      <c r="AT17" s="9">
        <v>70.39</v>
      </c>
      <c r="AU17" s="9">
        <v>69.86</v>
      </c>
      <c r="AV17" s="9">
        <v>68.5</v>
      </c>
      <c r="AW17" s="9">
        <v>63.79</v>
      </c>
      <c r="AX17" s="9">
        <v>65.489999999999995</v>
      </c>
      <c r="AY17" s="9">
        <v>65.819999999999993</v>
      </c>
      <c r="AZ17" s="9">
        <v>63.77</v>
      </c>
      <c r="BA17" s="9">
        <v>67.5</v>
      </c>
      <c r="BB17" s="9">
        <v>67.28</v>
      </c>
      <c r="BC17" s="9">
        <v>64.16</v>
      </c>
    </row>
    <row r="18" spans="1:57" x14ac:dyDescent="0.2">
      <c r="A18" s="4" t="s">
        <v>18</v>
      </c>
      <c r="B18" s="4"/>
      <c r="C18" s="4">
        <f>SUM(C2:C17)</f>
        <v>1191.4769999999999</v>
      </c>
      <c r="D18" s="4">
        <f t="shared" ref="D18:BC18" si="0">SUM(D2:D17)</f>
        <v>1202.9759999999999</v>
      </c>
      <c r="E18" s="4">
        <f t="shared" si="0"/>
        <v>1210.9100000000001</v>
      </c>
      <c r="F18" s="4">
        <f t="shared" si="0"/>
        <v>1206.9869999999999</v>
      </c>
      <c r="G18" s="4">
        <f t="shared" si="0"/>
        <v>1196.6740000000004</v>
      </c>
      <c r="H18" s="4">
        <f t="shared" si="0"/>
        <v>1226.077</v>
      </c>
      <c r="I18" s="4">
        <f t="shared" si="0"/>
        <v>1248.2359999999999</v>
      </c>
      <c r="J18" s="4">
        <f t="shared" si="0"/>
        <v>1248.3599999999997</v>
      </c>
      <c r="K18" s="4">
        <f t="shared" si="0"/>
        <v>1222.06</v>
      </c>
      <c r="L18" s="4">
        <f t="shared" si="0"/>
        <v>1227.8530000000001</v>
      </c>
      <c r="M18" s="4">
        <f t="shared" si="0"/>
        <v>1244.5029999999999</v>
      </c>
      <c r="N18" s="4">
        <f t="shared" si="0"/>
        <v>1238.1070000000002</v>
      </c>
      <c r="O18" s="4">
        <f t="shared" si="0"/>
        <v>1235.355</v>
      </c>
      <c r="P18" s="4">
        <f t="shared" si="0"/>
        <v>1228.4099999999996</v>
      </c>
      <c r="Q18" s="4">
        <f t="shared" si="0"/>
        <v>1189.7429999999999</v>
      </c>
      <c r="R18" s="4">
        <f t="shared" si="0"/>
        <v>1190.3829999999998</v>
      </c>
      <c r="S18" s="4">
        <f t="shared" si="0"/>
        <v>1211.6969999999999</v>
      </c>
      <c r="T18" s="4">
        <f t="shared" si="0"/>
        <v>1189.0160000000003</v>
      </c>
      <c r="U18" s="4">
        <f t="shared" si="0"/>
        <v>1193.482</v>
      </c>
      <c r="V18" s="4">
        <f t="shared" si="0"/>
        <v>1206.5650000000001</v>
      </c>
      <c r="W18" s="4">
        <f t="shared" si="0"/>
        <v>1176.0430000000001</v>
      </c>
      <c r="X18" s="4">
        <f t="shared" si="0"/>
        <v>1191.5160000000001</v>
      </c>
      <c r="Y18" s="4">
        <f t="shared" si="0"/>
        <v>1193.7560000000001</v>
      </c>
      <c r="Z18" s="4">
        <f t="shared" si="0"/>
        <v>1192.5739999999996</v>
      </c>
      <c r="AA18" s="4">
        <f t="shared" si="0"/>
        <v>1201.6009999999999</v>
      </c>
      <c r="AB18" s="4">
        <f t="shared" si="0"/>
        <v>1213.5590000000002</v>
      </c>
      <c r="AC18" s="4">
        <f t="shared" si="0"/>
        <v>1205.5680000000002</v>
      </c>
      <c r="AD18" s="4">
        <f t="shared" si="0"/>
        <v>1213.7159999999999</v>
      </c>
      <c r="AE18" s="4">
        <f t="shared" si="0"/>
        <v>1219.18</v>
      </c>
      <c r="AF18" s="4">
        <f t="shared" si="0"/>
        <v>1230.6450000000004</v>
      </c>
      <c r="AG18" s="4">
        <f t="shared" si="0"/>
        <v>1217.82</v>
      </c>
      <c r="AH18" s="4">
        <f t="shared" si="0"/>
        <v>1248.7350000000001</v>
      </c>
      <c r="AI18" s="4">
        <f t="shared" si="0"/>
        <v>1257.7700000000002</v>
      </c>
      <c r="AJ18" s="4">
        <f t="shared" si="0"/>
        <v>1227.49</v>
      </c>
      <c r="AK18" s="4">
        <f t="shared" si="0"/>
        <v>1220.5680000000004</v>
      </c>
      <c r="AL18" s="4">
        <f t="shared" si="0"/>
        <v>1220.317</v>
      </c>
      <c r="AM18" s="4">
        <f t="shared" si="0"/>
        <v>1204.2589999999998</v>
      </c>
      <c r="AN18" s="4">
        <f t="shared" si="0"/>
        <v>1239.9450000000004</v>
      </c>
      <c r="AO18" s="4">
        <f t="shared" si="0"/>
        <v>1211.857</v>
      </c>
      <c r="AP18" s="4">
        <f t="shared" si="0"/>
        <v>1209.328</v>
      </c>
      <c r="AQ18" s="4">
        <f t="shared" si="0"/>
        <v>1195.556</v>
      </c>
      <c r="AR18" s="4">
        <f t="shared" si="0"/>
        <v>1221.816</v>
      </c>
      <c r="AS18" s="4">
        <f t="shared" si="0"/>
        <v>1206.7199999999998</v>
      </c>
      <c r="AT18" s="4">
        <f t="shared" si="0"/>
        <v>1231.4870000000001</v>
      </c>
      <c r="AU18" s="4">
        <f t="shared" si="0"/>
        <v>1223.4579999999996</v>
      </c>
      <c r="AV18" s="4">
        <f t="shared" si="0"/>
        <v>1189.6599999999999</v>
      </c>
      <c r="AW18" s="4">
        <f t="shared" si="0"/>
        <v>1127.056</v>
      </c>
      <c r="AX18" s="4">
        <f t="shared" si="0"/>
        <v>1155.0530000000001</v>
      </c>
      <c r="AY18" s="4">
        <f t="shared" si="0"/>
        <v>1163.0139999999997</v>
      </c>
      <c r="AZ18" s="4">
        <f t="shared" si="0"/>
        <v>1114.3749999999998</v>
      </c>
      <c r="BA18" s="4">
        <f t="shared" si="0"/>
        <v>1148.5349999999999</v>
      </c>
      <c r="BB18" s="4">
        <f t="shared" si="0"/>
        <v>1168.4079999999997</v>
      </c>
      <c r="BC18" s="4">
        <f t="shared" si="0"/>
        <v>1134.4010000000001</v>
      </c>
    </row>
    <row r="19" spans="1:57" x14ac:dyDescent="0.2">
      <c r="A19" s="4" t="s">
        <v>19</v>
      </c>
      <c r="B19" s="4"/>
      <c r="C19" s="4">
        <v>0.40300000000000002</v>
      </c>
      <c r="D19" s="4">
        <v>0.32800000000000001</v>
      </c>
      <c r="E19" s="4">
        <v>0.22800000000000001</v>
      </c>
      <c r="F19" s="4">
        <v>0.187</v>
      </c>
      <c r="G19" s="4">
        <v>0.253</v>
      </c>
      <c r="H19" s="4">
        <v>0.317</v>
      </c>
      <c r="I19" s="4">
        <v>0.41799999999999998</v>
      </c>
      <c r="J19" s="4">
        <v>0.39100000000000001</v>
      </c>
      <c r="K19" s="4">
        <v>0.36799999999999999</v>
      </c>
      <c r="L19" s="4">
        <v>0.33100000000000002</v>
      </c>
      <c r="M19" s="4">
        <v>0.27400000000000002</v>
      </c>
      <c r="N19" s="4">
        <v>0.26400000000000001</v>
      </c>
      <c r="O19" s="4">
        <v>0.27600000000000002</v>
      </c>
      <c r="P19" s="4">
        <v>0.255</v>
      </c>
      <c r="Q19" s="4">
        <v>0.46600000000000003</v>
      </c>
      <c r="R19" s="4">
        <v>0.57299999999999995</v>
      </c>
      <c r="S19" s="4">
        <v>0.59699999999999998</v>
      </c>
      <c r="T19" s="4">
        <v>0.50600000000000001</v>
      </c>
      <c r="U19" s="4">
        <v>0.54200000000000004</v>
      </c>
      <c r="V19" s="4">
        <v>0.46800000000000003</v>
      </c>
      <c r="W19" s="4">
        <v>0.38200000000000001</v>
      </c>
      <c r="X19" s="4">
        <v>0.41399999999999998</v>
      </c>
      <c r="Y19" s="4">
        <v>0.38</v>
      </c>
      <c r="Z19" s="4">
        <v>0.379</v>
      </c>
      <c r="AA19" s="4">
        <v>0.312</v>
      </c>
      <c r="AB19" s="4">
        <v>0.433</v>
      </c>
      <c r="AC19" s="4">
        <v>0.44700000000000001</v>
      </c>
      <c r="AD19" s="4">
        <v>0.46400000000000002</v>
      </c>
      <c r="AE19" s="4">
        <v>0.45900000000000002</v>
      </c>
      <c r="AF19" s="4">
        <v>0.40300000000000002</v>
      </c>
      <c r="AG19" s="4">
        <v>0.45200000000000001</v>
      </c>
      <c r="AH19" s="4">
        <v>0.38300000000000001</v>
      </c>
      <c r="AI19" s="4">
        <v>0.36399999999999999</v>
      </c>
      <c r="AJ19" s="4">
        <v>0.41</v>
      </c>
      <c r="AK19" s="4">
        <v>0.36099999999999999</v>
      </c>
      <c r="AL19" s="4">
        <v>0.36</v>
      </c>
      <c r="AM19" s="4">
        <v>0.30499999999999999</v>
      </c>
      <c r="AN19" s="4">
        <v>0.307</v>
      </c>
      <c r="AO19" s="4">
        <v>0.30099999999999999</v>
      </c>
      <c r="AP19" s="4">
        <v>0.42</v>
      </c>
      <c r="AQ19" s="4">
        <v>0.42699999999999999</v>
      </c>
      <c r="AR19" s="4">
        <v>0.439</v>
      </c>
      <c r="AS19" s="4">
        <v>0.58099999999999996</v>
      </c>
      <c r="AT19" s="4">
        <v>0.56799999999999995</v>
      </c>
      <c r="AU19" s="4">
        <v>0.629</v>
      </c>
      <c r="AV19" s="4">
        <v>0.76700000000000002</v>
      </c>
      <c r="AW19" s="4">
        <v>0.745</v>
      </c>
      <c r="AX19" s="4">
        <v>0.70599999999999996</v>
      </c>
      <c r="AY19" s="4">
        <v>0.65300000000000002</v>
      </c>
      <c r="AZ19" s="4">
        <v>0.65100000000000002</v>
      </c>
      <c r="BA19" s="4">
        <v>0.64800000000000002</v>
      </c>
      <c r="BB19" s="4">
        <v>0.57099999999999995</v>
      </c>
      <c r="BC19" s="4">
        <v>0.52700000000000002</v>
      </c>
      <c r="BD19" s="9"/>
    </row>
    <row r="20" spans="1:57" s="5" customFormat="1" x14ac:dyDescent="0.2">
      <c r="A20" s="30" t="s">
        <v>78</v>
      </c>
      <c r="B20" s="13"/>
      <c r="C20" s="13"/>
      <c r="D20" s="13">
        <f t="array" ref="D20">SUM((D2:D17-C2:C17)/C2:C17*$B$2:$B$17)</f>
        <v>2.2638977331072705E-2</v>
      </c>
      <c r="E20" s="13">
        <f t="array" ref="E20">SUM((E2:E17-D2:D17)/D2:D17*$B$2:$B$17)</f>
        <v>2.2842604461192125E-3</v>
      </c>
      <c r="F20" s="13">
        <f t="array" ref="F20">SUM((F2:F17-E2:E17)/E2:E17*$B$2:$B$17)</f>
        <v>-6.3297241622799344E-3</v>
      </c>
      <c r="G20" s="13">
        <f t="array" ref="G20">SUM((G2:G17-F2:F17)/F2:F17*$B$2:$B$17)</f>
        <v>-1.2528903794522643E-2</v>
      </c>
      <c r="H20" s="13">
        <f t="array" ref="H20">SUM((H2:H17-G2:G17)/G2:G17*$B$2:$B$17)</f>
        <v>2.7649211867481743E-2</v>
      </c>
      <c r="I20" s="13">
        <f t="array" ref="I20">SUM((I2:I17-H2:H17)/H2:H17*$B$2:$B$17)</f>
        <v>2.125765897596053E-2</v>
      </c>
      <c r="J20" s="13">
        <f t="array" ref="J20">SUM((J2:J17-I2:I17)/I2:I17*$B$2:$B$17)</f>
        <v>9.0781171276295512E-5</v>
      </c>
      <c r="K20" s="13">
        <f t="array" ref="K20">SUM((K2:K17-J2:J17)/J2:J17*$B$2:$B$17)</f>
        <v>-1.5271672910753783E-2</v>
      </c>
      <c r="L20" s="13">
        <f t="array" ref="L20">SUM((L2:L17-K2:K17)/K2:K17*$B$2:$B$17)</f>
        <v>7.0253322973868838E-3</v>
      </c>
      <c r="M20" s="13">
        <f t="array" ref="M20">SUM((M2:M17-L2:L17)/L2:L17*$B$2:$B$17)</f>
        <v>1.6157786775623108E-2</v>
      </c>
      <c r="N20" s="13">
        <f t="array" ref="N20">SUM((N2:N17-M2:M17)/M2:M17*$B$2:$B$17)</f>
        <v>1.0025673516155588E-2</v>
      </c>
      <c r="O20" s="13">
        <f t="array" ref="O20">SUM((O2:O17-N2:N17)/N2:N17*$B$2:$B$17)</f>
        <v>1.3797244029636001E-3</v>
      </c>
      <c r="P20" s="13">
        <f t="array" ref="P20">SUM((P2:P17-O2:O17)/O2:O17*$B$2:$B$17)</f>
        <v>-1.7738058911015888E-3</v>
      </c>
      <c r="Q20" s="13">
        <f t="array" ref="Q20">SUM((Q2:Q17-P2:P17)/P2:P17*$B$2:$B$17)</f>
        <v>-3.2769432379300287E-2</v>
      </c>
      <c r="R20" s="13">
        <f t="array" ref="R20">SUM((R2:R17-Q2:Q17)/Q2:Q17*$B$2:$B$17)</f>
        <v>4.6313269742988264E-3</v>
      </c>
      <c r="S20" s="13">
        <f t="array" ref="S20">SUM((S2:S17-R2:R17)/R2:R17*$B$2:$B$17)</f>
        <v>2.0374787508382983E-2</v>
      </c>
      <c r="T20" s="13">
        <f t="array" ref="T20">SUM((T2:T17-S2:S17)/S2:S17*$B$2:$B$17)</f>
        <v>-1.9548824974325685E-2</v>
      </c>
      <c r="U20" s="13">
        <f t="array" ref="U20">SUM((U2:U17-T2:T17)/T2:T17*$B$2:$B$17)</f>
        <v>2.6237147689909136E-3</v>
      </c>
      <c r="V20" s="13">
        <f t="array" ref="V20">SUM((V2:V17-U2:U17)/U2:U17*$B$2:$B$17)</f>
        <v>1.8986449590337781E-2</v>
      </c>
      <c r="W20" s="13">
        <f t="array" ref="W20">SUM((W2:W17-V2:V17)/V2:V17*$B$2:$B$17)</f>
        <v>-1.9774300117676523E-2</v>
      </c>
      <c r="X20" s="13">
        <f t="array" ref="X20">SUM((X2:X17-W2:W17)/W2:W17*$B$2:$B$17)</f>
        <v>1.7374157802333395E-2</v>
      </c>
      <c r="Y20" s="13">
        <f t="array" ref="Y20">SUM((Y2:Y17-X2:X17)/X2:X17*$B$2:$B$17)</f>
        <v>2.5699554985326601E-3</v>
      </c>
      <c r="Z20" s="13">
        <f t="array" ref="Z20">SUM((Z2:Z17-Y2:Y17)/Y2:Y17*$B$2:$B$17)</f>
        <v>2.013887370556377E-3</v>
      </c>
      <c r="AA20" s="13">
        <f t="array" ref="AA20">SUM((AA2:AA17-Z2:Z17)/Z2:Z17*$B$2:$B$17)</f>
        <v>5.4151043059590415E-3</v>
      </c>
      <c r="AB20" s="13">
        <f t="array" ref="AB20">SUM((AB2:AB17-AA2:AA17)/AA2:AA17*$B$2:$B$17)</f>
        <v>1.1957614845246363E-2</v>
      </c>
      <c r="AC20" s="13">
        <f t="array" ref="AC20">SUM((AC2:AC17-AB2:AB17)/AB2:AB17*$B$2:$B$17)</f>
        <v>-3.2055480886417215E-3</v>
      </c>
      <c r="AD20" s="13">
        <f t="array" ref="AD20">SUM((AD2:AD17-AC2:AC17)/AC2:AC17*$B$2:$B$17)</f>
        <v>1.2209453707851141E-2</v>
      </c>
      <c r="AE20" s="13">
        <f t="array" ref="AE20">SUM((AE2:AE17-AD2:AD17)/AD2:AD17*$B$2:$B$17)</f>
        <v>2.2059519729343289E-3</v>
      </c>
      <c r="AF20" s="13">
        <f t="array" ref="AF20">SUM((AF2:AF17-AE2:AE17)/AE2:AE17*$B$2:$B$17)</f>
        <v>9.9454720456887066E-3</v>
      </c>
      <c r="AG20" s="13">
        <f t="array" ref="AG20">SUM((AG2:AG17-AF2:AF17)/AF2:AF17*$B$2:$B$17)</f>
        <v>-4.6057074935639732E-3</v>
      </c>
      <c r="AH20" s="13">
        <f t="array" ref="AH20">SUM((AH2:AH17-AG2:AG17)/AG2:AG17*$B$2:$B$17)</f>
        <v>1.7647192369874134E-2</v>
      </c>
      <c r="AI20" s="13">
        <f t="array" ref="AI20">SUM((AI2:AI17-AH2:AH17)/AH2:AH17*$B$2:$B$17)</f>
        <v>1.1641791354091463E-2</v>
      </c>
      <c r="AJ20" s="13">
        <f t="array" ref="AJ20">SUM((AJ2:AJ17-AI2:AI17)/AI2:AI17*$B$2:$B$17)</f>
        <v>-2.4442477892219965E-2</v>
      </c>
      <c r="AK20" s="13">
        <f t="array" ref="AK20">SUM((AK2:AK17-AJ2:AJ17)/AJ2:AJ17*$B$2:$B$17)</f>
        <v>-7.4646800188128424E-3</v>
      </c>
      <c r="AL20" s="13">
        <f t="array" ref="AL20">SUM((AL2:AL17-AK2:AK17)/AK2:AK17*$B$2:$B$17)</f>
        <v>1.3081474844507442E-3</v>
      </c>
      <c r="AM20" s="13">
        <f t="array" ref="AM20">SUM((AM2:AM17-AL2:AL17)/AL2:AL17*$B$2:$B$17)</f>
        <v>-9.1267914148004722E-3</v>
      </c>
      <c r="AN20" s="13">
        <f t="array" ref="AN20">SUM((AN2:AN17-AM2:AM17)/AM2:AM17*$B$2:$B$17)</f>
        <v>2.7003805456603462E-2</v>
      </c>
      <c r="AO20" s="13">
        <f t="array" ref="AO20">SUM((AO2:AO17-AN2:AN17)/AN2:AN17*$B$2:$B$17)</f>
        <v>-1.696198624437838E-2</v>
      </c>
      <c r="AP20" s="13">
        <f t="array" ref="AP20">SUM((AP2:AP17-AO2:AO17)/AO2:AO17*$B$2:$B$17)</f>
        <v>9.3842158210381561E-4</v>
      </c>
      <c r="AQ20" s="13">
        <f t="array" ref="AQ20">SUM((AQ2:AQ17-AP2:AP17)/AP2:AP17*$B$2:$B$17)</f>
        <v>-1.3526353655071044E-2</v>
      </c>
      <c r="AR20" s="13">
        <f t="array" ref="AR20">SUM((AR2:AR17-AQ2:AQ17)/AQ2:AQ17*$B$2:$B$17)</f>
        <v>2.7416985669663455E-2</v>
      </c>
      <c r="AS20" s="13">
        <f t="array" ref="AS20">SUM((AS2:AS17-AR2:AR17)/AR2:AR17*$B$2:$B$17)</f>
        <v>-1.0810895767381411E-2</v>
      </c>
      <c r="AT20" s="13">
        <f t="array" ref="AT20">SUM((AT2:AT17-AS2:AS17)/AS2:AS17*$B$2:$B$17)</f>
        <v>1.6966575510477176E-2</v>
      </c>
      <c r="AU20" s="13">
        <f t="array" ref="AU20">SUM((AU2:AU17-AT2:AT17)/AT2:AT17*$B$2:$B$17)</f>
        <v>-1.3125902241976144E-2</v>
      </c>
      <c r="AV20" s="13">
        <f t="array" ref="AV20">SUM((AV2:AV17-AU2:AU17)/AU2:AU17*$B$2:$B$17)</f>
        <v>-3.3269982477308696E-2</v>
      </c>
      <c r="AW20" s="13">
        <f t="array" ref="AW20">SUM((AW2:AW17-AV2:AV17)/AV2:AV17*$B$2:$B$17)</f>
        <v>-5.2710530384061691E-2</v>
      </c>
      <c r="AX20" s="13">
        <f t="array" ref="AX20">SUM((AX2:AX17-AW2:AW17)/AW2:AW17*$B$2:$B$17)</f>
        <v>2.4103377008995373E-2</v>
      </c>
      <c r="AY20" s="13">
        <f t="array" ref="AY20">SUM((AY2:AY17-AX2:AX17)/AX2:AX17*$B$2:$B$17)</f>
        <v>9.2595843054207542E-3</v>
      </c>
      <c r="AZ20" s="13">
        <f t="array" ref="AZ20">SUM((AZ2:AZ17-AY2:AY17)/AY2:AY17*$B$2:$B$17)</f>
        <v>-4.2349606602925707E-2</v>
      </c>
      <c r="BA20" s="13">
        <f t="array" ref="BA20">SUM((BA2:BA17-AZ2:AZ17)/AZ2:AZ17*$B$2:$B$17)</f>
        <v>3.7778905992785078E-2</v>
      </c>
      <c r="BB20" s="13">
        <f t="array" ref="BB20">SUM((BB2:BB17-BA2:BA17)/BA2:BA17*$B$2:$B$17)</f>
        <v>1.9635910999495767E-2</v>
      </c>
      <c r="BC20" s="13">
        <f t="array" ref="BC20">SUM((BC2:BC17-BB2:BB17)/BB2:BB17*$B$2:$B$17)</f>
        <v>-3.3411901201435432E-2</v>
      </c>
    </row>
    <row r="21" spans="1:57" x14ac:dyDescent="0.2">
      <c r="A21" s="14" t="s">
        <v>66</v>
      </c>
      <c r="B21" s="9"/>
      <c r="C21" s="9"/>
      <c r="D21" s="13" t="str">
        <f>IF(D20&lt;0,D20,"")</f>
        <v/>
      </c>
      <c r="E21" s="13" t="str">
        <f t="shared" ref="E21:BC21" si="1">IF(E20&lt;0,E20,"")</f>
        <v/>
      </c>
      <c r="F21" s="13">
        <f t="shared" si="1"/>
        <v>-6.3297241622799344E-3</v>
      </c>
      <c r="G21" s="13">
        <f t="shared" si="1"/>
        <v>-1.2528903794522643E-2</v>
      </c>
      <c r="H21" s="13" t="str">
        <f t="shared" si="1"/>
        <v/>
      </c>
      <c r="I21" s="13" t="str">
        <f t="shared" si="1"/>
        <v/>
      </c>
      <c r="J21" s="13" t="str">
        <f t="shared" si="1"/>
        <v/>
      </c>
      <c r="K21" s="13">
        <f t="shared" si="1"/>
        <v>-1.5271672910753783E-2</v>
      </c>
      <c r="L21" s="13" t="str">
        <f t="shared" si="1"/>
        <v/>
      </c>
      <c r="M21" s="13" t="str">
        <f t="shared" si="1"/>
        <v/>
      </c>
      <c r="N21" s="13" t="str">
        <f t="shared" si="1"/>
        <v/>
      </c>
      <c r="O21" s="13" t="str">
        <f t="shared" si="1"/>
        <v/>
      </c>
      <c r="P21" s="13">
        <f t="shared" si="1"/>
        <v>-1.7738058911015888E-3</v>
      </c>
      <c r="Q21" s="13">
        <f t="shared" si="1"/>
        <v>-3.2769432379300287E-2</v>
      </c>
      <c r="R21" s="13" t="str">
        <f t="shared" si="1"/>
        <v/>
      </c>
      <c r="S21" s="13" t="str">
        <f t="shared" si="1"/>
        <v/>
      </c>
      <c r="T21" s="13">
        <f t="shared" si="1"/>
        <v>-1.9548824974325685E-2</v>
      </c>
      <c r="U21" s="13" t="str">
        <f t="shared" si="1"/>
        <v/>
      </c>
      <c r="V21" s="13" t="str">
        <f t="shared" si="1"/>
        <v/>
      </c>
      <c r="W21" s="13">
        <f t="shared" si="1"/>
        <v>-1.9774300117676523E-2</v>
      </c>
      <c r="X21" s="13" t="str">
        <f t="shared" si="1"/>
        <v/>
      </c>
      <c r="Y21" s="13" t="str">
        <f t="shared" si="1"/>
        <v/>
      </c>
      <c r="Z21" s="13" t="str">
        <f t="shared" si="1"/>
        <v/>
      </c>
      <c r="AA21" s="13" t="str">
        <f t="shared" si="1"/>
        <v/>
      </c>
      <c r="AB21" s="13" t="str">
        <f t="shared" si="1"/>
        <v/>
      </c>
      <c r="AC21" s="13">
        <f t="shared" si="1"/>
        <v>-3.2055480886417215E-3</v>
      </c>
      <c r="AD21" s="13" t="str">
        <f t="shared" si="1"/>
        <v/>
      </c>
      <c r="AE21" s="13" t="str">
        <f t="shared" si="1"/>
        <v/>
      </c>
      <c r="AF21" s="13" t="str">
        <f t="shared" si="1"/>
        <v/>
      </c>
      <c r="AG21" s="13">
        <f t="shared" si="1"/>
        <v>-4.6057074935639732E-3</v>
      </c>
      <c r="AH21" s="13" t="str">
        <f t="shared" si="1"/>
        <v/>
      </c>
      <c r="AI21" s="13" t="str">
        <f t="shared" si="1"/>
        <v/>
      </c>
      <c r="AJ21" s="13">
        <f t="shared" si="1"/>
        <v>-2.4442477892219965E-2</v>
      </c>
      <c r="AK21" s="13">
        <f t="shared" si="1"/>
        <v>-7.4646800188128424E-3</v>
      </c>
      <c r="AL21" s="13" t="str">
        <f t="shared" si="1"/>
        <v/>
      </c>
      <c r="AM21" s="13">
        <f t="shared" si="1"/>
        <v>-9.1267914148004722E-3</v>
      </c>
      <c r="AN21" s="13" t="str">
        <f t="shared" si="1"/>
        <v/>
      </c>
      <c r="AO21" s="13">
        <f t="shared" si="1"/>
        <v>-1.696198624437838E-2</v>
      </c>
      <c r="AP21" s="13" t="str">
        <f t="shared" si="1"/>
        <v/>
      </c>
      <c r="AQ21" s="13">
        <f t="shared" si="1"/>
        <v>-1.3526353655071044E-2</v>
      </c>
      <c r="AR21" s="13" t="str">
        <f t="shared" si="1"/>
        <v/>
      </c>
      <c r="AS21" s="13">
        <f t="shared" si="1"/>
        <v>-1.0810895767381411E-2</v>
      </c>
      <c r="AT21" s="13" t="str">
        <f t="shared" si="1"/>
        <v/>
      </c>
      <c r="AU21" s="13">
        <f t="shared" si="1"/>
        <v>-1.3125902241976144E-2</v>
      </c>
      <c r="AV21" s="13">
        <f t="shared" si="1"/>
        <v>-3.3269982477308696E-2</v>
      </c>
      <c r="AW21" s="13">
        <f t="shared" si="1"/>
        <v>-5.2710530384061691E-2</v>
      </c>
      <c r="AX21" s="13" t="str">
        <f t="shared" si="1"/>
        <v/>
      </c>
      <c r="AY21" s="13" t="str">
        <f t="shared" si="1"/>
        <v/>
      </c>
      <c r="AZ21" s="13">
        <f t="shared" si="1"/>
        <v>-4.2349606602925707E-2</v>
      </c>
      <c r="BA21" s="13" t="str">
        <f t="shared" si="1"/>
        <v/>
      </c>
      <c r="BB21" s="13" t="str">
        <f t="shared" si="1"/>
        <v/>
      </c>
      <c r="BC21" s="13">
        <f t="shared" si="1"/>
        <v>-3.3411901201435432E-2</v>
      </c>
    </row>
    <row r="22" spans="1:57" x14ac:dyDescent="0.2">
      <c r="A22" s="15" t="s">
        <v>65</v>
      </c>
      <c r="B22" s="4"/>
      <c r="C22" s="4"/>
      <c r="D22" s="11">
        <f>D20-((1+D19%)^(1/52)-1)</f>
        <v>2.2576001645617159E-2</v>
      </c>
      <c r="E22" s="11">
        <f t="shared" ref="E22:BC22" si="2">E20-((1+E19%)^(1/52)-1)</f>
        <v>2.2404632419720568E-3</v>
      </c>
      <c r="F22" s="11">
        <f t="shared" si="2"/>
        <v>-6.3656527639790322E-3</v>
      </c>
      <c r="G22" s="11">
        <f t="shared" si="2"/>
        <v>-1.2577497377803885E-2</v>
      </c>
      <c r="H22" s="11">
        <f t="shared" si="2"/>
        <v>2.7588344897025257E-2</v>
      </c>
      <c r="I22" s="11">
        <f t="shared" si="2"/>
        <v>2.1177438680238341E-2</v>
      </c>
      <c r="J22" s="11">
        <f t="shared" si="2"/>
        <v>1.573266648495367E-5</v>
      </c>
      <c r="K22" s="11">
        <f t="shared" si="2"/>
        <v>-1.5342314739737536E-2</v>
      </c>
      <c r="L22" s="11">
        <f t="shared" si="2"/>
        <v>6.9617815471946188E-3</v>
      </c>
      <c r="M22" s="11">
        <f t="shared" si="2"/>
        <v>1.6105165140328816E-2</v>
      </c>
      <c r="N22" s="11">
        <f t="shared" si="2"/>
        <v>9.9749698976720046E-3</v>
      </c>
      <c r="O22" s="11">
        <f t="shared" si="2"/>
        <v>1.3267191868191141E-3</v>
      </c>
      <c r="P22" s="11">
        <f t="shared" si="2"/>
        <v>-1.8227831340355452E-3</v>
      </c>
      <c r="Q22" s="11">
        <f t="shared" si="2"/>
        <v>-3.2858843603439922E-2</v>
      </c>
      <c r="R22" s="11">
        <f t="shared" si="2"/>
        <v>4.5214431299620819E-3</v>
      </c>
      <c r="S22" s="11">
        <f t="shared" si="2"/>
        <v>2.0260314607642469E-2</v>
      </c>
      <c r="T22" s="11">
        <f t="shared" si="2"/>
        <v>-1.9645892016209077E-2</v>
      </c>
      <c r="U22" s="11">
        <f t="shared" si="2"/>
        <v>2.5197600457162895E-3</v>
      </c>
      <c r="V22" s="11">
        <f t="shared" si="2"/>
        <v>1.8896655504315948E-2</v>
      </c>
      <c r="W22" s="11">
        <f t="shared" si="2"/>
        <v>-1.9847624388998751E-2</v>
      </c>
      <c r="X22" s="11">
        <f t="shared" si="2"/>
        <v>1.7294703611796275E-2</v>
      </c>
      <c r="Y22" s="11">
        <f t="shared" si="2"/>
        <v>2.4970144107937398E-3</v>
      </c>
      <c r="Z22" s="11">
        <f t="shared" si="2"/>
        <v>1.9411378774169758E-3</v>
      </c>
      <c r="AA22" s="11">
        <f t="shared" si="2"/>
        <v>5.3551959172896142E-3</v>
      </c>
      <c r="AB22" s="11">
        <f t="shared" si="2"/>
        <v>1.187452192161796E-2</v>
      </c>
      <c r="AC22" s="11">
        <f t="shared" si="2"/>
        <v>-3.2913217520322974E-3</v>
      </c>
      <c r="AD22" s="11">
        <f t="shared" si="2"/>
        <v>1.2120425353068835E-2</v>
      </c>
      <c r="AE22" s="11">
        <f t="shared" si="2"/>
        <v>2.1178808242515177E-3</v>
      </c>
      <c r="AF22" s="11">
        <f t="shared" si="2"/>
        <v>9.8681247987520634E-3</v>
      </c>
      <c r="AG22" s="11">
        <f t="shared" si="2"/>
        <v>-4.6924384752056649E-3</v>
      </c>
      <c r="AH22" s="11">
        <f t="shared" si="2"/>
        <v>1.7573676509568339E-2</v>
      </c>
      <c r="AI22" s="11">
        <f t="shared" si="2"/>
        <v>1.1571916004607136E-2</v>
      </c>
      <c r="AJ22" s="11">
        <f t="shared" si="2"/>
        <v>-2.4521165947640627E-2</v>
      </c>
      <c r="AK22" s="11">
        <f t="shared" si="2"/>
        <v>-7.5339804890107729E-3</v>
      </c>
      <c r="AL22" s="11">
        <f t="shared" si="2"/>
        <v>1.2390386444269871E-3</v>
      </c>
      <c r="AM22" s="11">
        <f t="shared" si="2"/>
        <v>-9.1853577102382396E-3</v>
      </c>
      <c r="AN22" s="11">
        <f t="shared" si="2"/>
        <v>2.6944855696583385E-2</v>
      </c>
      <c r="AO22" s="11">
        <f t="shared" si="2"/>
        <v>-1.7019785588154413E-2</v>
      </c>
      <c r="AP22" s="11">
        <f t="shared" si="2"/>
        <v>8.5781824501278143E-4</v>
      </c>
      <c r="AQ22" s="11">
        <f t="shared" si="2"/>
        <v>-1.3608297578034612E-2</v>
      </c>
      <c r="AR22" s="11">
        <f t="shared" si="2"/>
        <v>2.7332743812691032E-2</v>
      </c>
      <c r="AS22" s="11">
        <f t="shared" si="2"/>
        <v>-1.0922309416512553E-2</v>
      </c>
      <c r="AT22" s="11">
        <f t="shared" si="2"/>
        <v>1.685764785474406E-2</v>
      </c>
      <c r="AU22" s="11">
        <f t="shared" si="2"/>
        <v>-1.3246492214542398E-2</v>
      </c>
      <c r="AV22" s="11">
        <f t="shared" si="2"/>
        <v>-3.3416930486493607E-2</v>
      </c>
      <c r="AW22" s="11">
        <f t="shared" si="2"/>
        <v>-5.2853278760404007E-2</v>
      </c>
      <c r="AX22" s="11">
        <f t="shared" si="2"/>
        <v>2.3968075647341745E-2</v>
      </c>
      <c r="AY22" s="11">
        <f t="shared" si="2"/>
        <v>9.1344077808620753E-3</v>
      </c>
      <c r="AZ22" s="11">
        <f t="shared" si="2"/>
        <v>-4.2474400955787875E-2</v>
      </c>
      <c r="BA22" s="11">
        <f t="shared" si="2"/>
        <v>3.7654684911432729E-2</v>
      </c>
      <c r="BB22" s="11">
        <f t="shared" si="2"/>
        <v>1.9526409625005483E-2</v>
      </c>
      <c r="BC22" s="11">
        <f t="shared" si="2"/>
        <v>-3.3512986351458371E-2</v>
      </c>
      <c r="BD22" s="11"/>
      <c r="BE22" s="11"/>
    </row>
    <row r="23" spans="1:57" x14ac:dyDescent="0.2">
      <c r="A23" s="4" t="s">
        <v>64</v>
      </c>
      <c r="B23" s="4"/>
      <c r="C23" s="12">
        <v>1</v>
      </c>
      <c r="D23" s="12">
        <f>C23*(1+D20)</f>
        <v>1.0226389773310727</v>
      </c>
      <c r="E23" s="12">
        <f t="shared" ref="E23:BC23" si="3">D23*(1+E20)</f>
        <v>1.02497495109765</v>
      </c>
      <c r="F23" s="12">
        <f t="shared" si="3"/>
        <v>1.0184871423839554</v>
      </c>
      <c r="G23" s="12">
        <f t="shared" si="3"/>
        <v>1.0057266149610686</v>
      </c>
      <c r="H23" s="12">
        <f t="shared" si="3"/>
        <v>1.0335341632188926</v>
      </c>
      <c r="I23" s="12">
        <f t="shared" si="3"/>
        <v>1.0555046800006045</v>
      </c>
      <c r="J23" s="12">
        <f t="shared" si="3"/>
        <v>1.0556004999517425</v>
      </c>
      <c r="K23" s="12">
        <f t="shared" si="3"/>
        <v>1.0394797143920513</v>
      </c>
      <c r="L23" s="12">
        <f t="shared" si="3"/>
        <v>1.0467824048020482</v>
      </c>
      <c r="M23" s="12">
        <f t="shared" si="3"/>
        <v>1.0636960916993137</v>
      </c>
      <c r="N23" s="12">
        <f t="shared" si="3"/>
        <v>1.0743603614351018</v>
      </c>
      <c r="O23" s="12">
        <f t="shared" si="3"/>
        <v>1.0758426826433507</v>
      </c>
      <c r="P23" s="12">
        <f t="shared" si="3"/>
        <v>1.0739343465549795</v>
      </c>
      <c r="Q23" s="12">
        <f t="shared" si="3"/>
        <v>1.038742127605738</v>
      </c>
      <c r="R23" s="12">
        <f t="shared" si="3"/>
        <v>1.043552882040659</v>
      </c>
      <c r="S23" s="12">
        <f t="shared" si="3"/>
        <v>1.0648150502659981</v>
      </c>
      <c r="T23" s="12">
        <f t="shared" si="3"/>
        <v>1.0439991672183204</v>
      </c>
      <c r="U23" s="12">
        <f t="shared" si="3"/>
        <v>1.0467383232521654</v>
      </c>
      <c r="V23" s="12">
        <f t="shared" si="3"/>
        <v>1.0666121676608673</v>
      </c>
      <c r="W23" s="12">
        <f t="shared" si="3"/>
        <v>1.0455206585483758</v>
      </c>
      <c r="X23" s="12">
        <f t="shared" si="3"/>
        <v>1.0636856994555948</v>
      </c>
      <c r="Y23" s="12">
        <f t="shared" si="3"/>
        <v>1.0664193243676212</v>
      </c>
      <c r="Z23" s="12">
        <f t="shared" si="3"/>
        <v>1.0685669727766824</v>
      </c>
      <c r="AA23" s="12">
        <f t="shared" si="3"/>
        <v>1.0743533743921712</v>
      </c>
      <c r="AB23" s="12">
        <f t="shared" si="3"/>
        <v>1.0872000782508433</v>
      </c>
      <c r="AC23" s="12">
        <f t="shared" si="3"/>
        <v>1.0837150061180352</v>
      </c>
      <c r="AD23" s="12">
        <f t="shared" si="3"/>
        <v>1.0969465743177369</v>
      </c>
      <c r="AE23" s="12">
        <f t="shared" si="3"/>
        <v>1.0993663857775566</v>
      </c>
      <c r="AF23" s="12">
        <f t="shared" si="3"/>
        <v>1.1103001034352771</v>
      </c>
      <c r="AG23" s="12">
        <f t="shared" si="3"/>
        <v>1.1051863859287805</v>
      </c>
      <c r="AH23" s="12">
        <f t="shared" si="3"/>
        <v>1.1246898226858317</v>
      </c>
      <c r="AI23" s="12">
        <f t="shared" si="3"/>
        <v>1.1377832269396102</v>
      </c>
      <c r="AJ23" s="12">
        <f t="shared" si="3"/>
        <v>1.1099729855690001</v>
      </c>
      <c r="AK23" s="12">
        <f t="shared" si="3"/>
        <v>1.1016873924022013</v>
      </c>
      <c r="AL23" s="12">
        <f t="shared" si="3"/>
        <v>1.1031285619932234</v>
      </c>
      <c r="AM23" s="12">
        <f t="shared" si="3"/>
        <v>1.0930605377042024</v>
      </c>
      <c r="AN23" s="12">
        <f t="shared" si="3"/>
        <v>1.1225773318166572</v>
      </c>
      <c r="AO23" s="12">
        <f t="shared" si="3"/>
        <v>1.1035361905561321</v>
      </c>
      <c r="AP23" s="12">
        <f t="shared" si="3"/>
        <v>1.1045717727339825</v>
      </c>
      <c r="AQ23" s="12">
        <f t="shared" si="3"/>
        <v>1.0896309442985739</v>
      </c>
      <c r="AR23" s="12">
        <f t="shared" si="3"/>
        <v>1.1195053402836299</v>
      </c>
      <c r="AS23" s="12">
        <f t="shared" si="3"/>
        <v>1.1074024847387969</v>
      </c>
      <c r="AT23" s="12">
        <f t="shared" si="3"/>
        <v>1.1261913126166077</v>
      </c>
      <c r="AU23" s="12">
        <f t="shared" si="3"/>
        <v>1.1114090355414392</v>
      </c>
      <c r="AV23" s="12">
        <f t="shared" si="3"/>
        <v>1.0744324764038529</v>
      </c>
      <c r="AW23" s="12">
        <f t="shared" si="3"/>
        <v>1.0177985707107449</v>
      </c>
      <c r="AX23" s="12">
        <f t="shared" si="3"/>
        <v>1.0423309533798026</v>
      </c>
      <c r="AY23" s="12">
        <f t="shared" si="3"/>
        <v>1.0519825047167726</v>
      </c>
      <c r="AZ23" s="12">
        <f t="shared" si="3"/>
        <v>1.0074314594888567</v>
      </c>
      <c r="BA23" s="12">
        <f t="shared" si="3"/>
        <v>1.0454911178910604</v>
      </c>
      <c r="BB23" s="12">
        <f t="shared" si="3"/>
        <v>1.0660202884327326</v>
      </c>
      <c r="BC23" s="12">
        <f t="shared" si="3"/>
        <v>1.0304025238768924</v>
      </c>
    </row>
    <row r="26" spans="1:57" x14ac:dyDescent="0.2">
      <c r="C26" t="s">
        <v>79</v>
      </c>
      <c r="E26" t="s">
        <v>67</v>
      </c>
      <c r="H26" s="16"/>
    </row>
    <row r="27" spans="1:57" x14ac:dyDescent="0.2">
      <c r="A27" t="s">
        <v>16</v>
      </c>
      <c r="C27" s="16">
        <f>AVERAGE($C20:$XFD20)</f>
        <v>7.5978756147260533E-4</v>
      </c>
      <c r="D27" s="5"/>
      <c r="E27" s="5">
        <f>AVERAGE($D20:$XFD20)*52</f>
        <v>3.9508953196575478E-2</v>
      </c>
      <c r="K27" s="3"/>
    </row>
    <row r="28" spans="1:57" x14ac:dyDescent="0.2">
      <c r="A28" t="s">
        <v>20</v>
      </c>
      <c r="C28" s="8">
        <f>BC23</f>
        <v>1.0304025238768924</v>
      </c>
      <c r="E28" s="5"/>
      <c r="K28" s="3"/>
    </row>
    <row r="29" spans="1:57" x14ac:dyDescent="0.2">
      <c r="A29" t="s">
        <v>21</v>
      </c>
      <c r="C29" s="5">
        <f>C28^(1/COUNT(D20:BC20))-1</f>
        <v>5.7611831128068225E-4</v>
      </c>
      <c r="E29" s="5">
        <f>(1+C29)^52-1</f>
        <v>3.0402523876885246E-2</v>
      </c>
      <c r="H29" s="27"/>
      <c r="K29" s="3"/>
    </row>
    <row r="30" spans="1:57" x14ac:dyDescent="0.2">
      <c r="C30" s="18"/>
      <c r="H30" s="27">
        <f>SUM(B2:B17)</f>
        <v>1.01</v>
      </c>
      <c r="K30" s="3"/>
    </row>
    <row r="31" spans="1:57" x14ac:dyDescent="0.2">
      <c r="A31" t="s">
        <v>22</v>
      </c>
      <c r="C31" s="19">
        <f>_xlfn.VAR.P($D20:$XFD20)</f>
        <v>3.6461055464505576E-4</v>
      </c>
      <c r="E31" s="5"/>
      <c r="H31" s="27"/>
      <c r="J31" s="29"/>
      <c r="K31" s="3"/>
    </row>
    <row r="32" spans="1:57" x14ac:dyDescent="0.2">
      <c r="A32" t="s">
        <v>23</v>
      </c>
      <c r="C32" s="19">
        <f>_xlfn.STDEV.P(D20:BC20)</f>
        <v>1.90947782036099E-2</v>
      </c>
      <c r="E32" s="5">
        <f>C32*SQRT(52)</f>
        <v>0.1376944038134553</v>
      </c>
      <c r="G32" s="5"/>
      <c r="H32" s="27"/>
      <c r="K32" s="3"/>
    </row>
    <row r="33" spans="1:11" x14ac:dyDescent="0.2">
      <c r="A33" t="s">
        <v>24</v>
      </c>
      <c r="C33" s="19">
        <f>_xlfn.STDEV.S($D20:$XFD20)</f>
        <v>1.9281073134209195E-2</v>
      </c>
      <c r="E33" s="5">
        <f>C33*SQRT(52)</f>
        <v>0.13903779566272484</v>
      </c>
      <c r="H33" s="27"/>
      <c r="K33" s="3"/>
    </row>
    <row r="34" spans="1:11" x14ac:dyDescent="0.2">
      <c r="H34" s="27"/>
      <c r="K34" s="3"/>
    </row>
    <row r="35" spans="1:11" x14ac:dyDescent="0.2">
      <c r="A35" t="s">
        <v>25</v>
      </c>
      <c r="C35" s="16">
        <f>AVERAGE(D22:BC22)</f>
        <v>6.7607145939485873E-4</v>
      </c>
      <c r="E35" s="5">
        <f>(1+C35)^52-1</f>
        <v>3.5768680311852652E-2</v>
      </c>
      <c r="H35" s="27"/>
      <c r="K35" s="3"/>
    </row>
    <row r="36" spans="1:11" x14ac:dyDescent="0.2">
      <c r="A36" t="s">
        <v>26</v>
      </c>
      <c r="E36" s="6">
        <f>E35/E33</f>
        <v>0.257258683808679</v>
      </c>
      <c r="H36" s="27"/>
      <c r="K36" s="3"/>
    </row>
    <row r="37" spans="1:11" x14ac:dyDescent="0.2">
      <c r="A37" t="s">
        <v>27</v>
      </c>
      <c r="C37" s="5">
        <f>_xlfn.STDEV.S(D21:BC21)</f>
        <v>1.3853656792486683E-2</v>
      </c>
      <c r="E37" s="5">
        <f>C37*SQRT(52)</f>
        <v>9.9900139835981436E-2</v>
      </c>
      <c r="H37" s="27"/>
      <c r="K37" s="3"/>
    </row>
    <row r="38" spans="1:11" x14ac:dyDescent="0.2">
      <c r="A38" t="s">
        <v>28</v>
      </c>
      <c r="E38" s="7">
        <f>E35/E37</f>
        <v>0.35804434679049069</v>
      </c>
      <c r="H38" s="27"/>
      <c r="K38" s="3"/>
    </row>
    <row r="39" spans="1:11" x14ac:dyDescent="0.2">
      <c r="H39" s="27"/>
      <c r="K39" s="3"/>
    </row>
    <row r="40" spans="1:11" x14ac:dyDescent="0.2">
      <c r="A40" s="20" t="s">
        <v>68</v>
      </c>
      <c r="B40" s="21"/>
      <c r="C40" s="7">
        <f>SKEW($D20:$XFD20)</f>
        <v>-0.6283925199202447</v>
      </c>
      <c r="H40" s="27"/>
      <c r="K40" s="3"/>
    </row>
    <row r="41" spans="1:11" x14ac:dyDescent="0.2">
      <c r="A41" s="20" t="s">
        <v>69</v>
      </c>
      <c r="B41" s="21"/>
      <c r="C41" s="7">
        <f>KURT($D20:$XFD20)</f>
        <v>0.24286451101766326</v>
      </c>
      <c r="H41" s="27"/>
      <c r="K41" s="3"/>
    </row>
    <row r="42" spans="1:11" x14ac:dyDescent="0.2">
      <c r="A42" t="s">
        <v>70</v>
      </c>
      <c r="C42" s="6">
        <f>MAX($D20:$XFD20)</f>
        <v>3.7778905992785078E-2</v>
      </c>
      <c r="H42" s="27"/>
      <c r="K42" s="10"/>
    </row>
    <row r="43" spans="1:11" x14ac:dyDescent="0.2">
      <c r="A43" t="s">
        <v>71</v>
      </c>
      <c r="C43" s="6">
        <f>MIN($D20:$XFD20)</f>
        <v>-5.2710530384061691E-2</v>
      </c>
      <c r="H43" s="27"/>
    </row>
    <row r="44" spans="1:11" x14ac:dyDescent="0.2">
      <c r="A44" t="s">
        <v>72</v>
      </c>
      <c r="C44" s="6">
        <f>C42-C43</f>
        <v>9.0489436376846769E-2</v>
      </c>
      <c r="H44" s="27"/>
    </row>
    <row r="45" spans="1:11" x14ac:dyDescent="0.2">
      <c r="H45" s="28"/>
    </row>
    <row r="46" spans="1:11" x14ac:dyDescent="0.2">
      <c r="H46" s="27"/>
    </row>
    <row r="47" spans="1:11" x14ac:dyDescent="0.2">
      <c r="H47" s="27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395"/>
  <sheetViews>
    <sheetView topLeftCell="A72" workbookViewId="0">
      <selection activeCell="I102" sqref="I102"/>
    </sheetView>
  </sheetViews>
  <sheetFormatPr baseColWidth="10" defaultRowHeight="15" x14ac:dyDescent="0.2"/>
  <cols>
    <col min="2" max="4" width="12.5" bestFit="1" customWidth="1"/>
    <col min="5" max="5" width="11.5" bestFit="1" customWidth="1"/>
    <col min="6" max="6" width="12.5" bestFit="1" customWidth="1"/>
    <col min="7" max="8" width="12" bestFit="1" customWidth="1"/>
    <col min="9" max="9" width="12.5" bestFit="1" customWidth="1"/>
    <col min="10" max="11" width="11" bestFit="1" customWidth="1"/>
    <col min="12" max="12" width="12" bestFit="1" customWidth="1"/>
    <col min="13" max="13" width="12.5" bestFit="1" customWidth="1"/>
    <col min="14" max="14" width="12" bestFit="1" customWidth="1"/>
    <col min="15" max="15" width="11" bestFit="1" customWidth="1"/>
    <col min="16" max="16" width="12.83203125" bestFit="1" customWidth="1"/>
    <col min="17" max="17" width="12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0" t="s">
        <v>15</v>
      </c>
      <c r="Q1" s="41" t="s">
        <v>19</v>
      </c>
      <c r="R1" s="76" t="s">
        <v>101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8"/>
      <c r="AH1" s="76" t="s">
        <v>107</v>
      </c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8"/>
    </row>
    <row r="2" spans="1:49" x14ac:dyDescent="0.2">
      <c r="A2">
        <v>178.55</v>
      </c>
      <c r="B2">
        <v>17.164999999999999</v>
      </c>
      <c r="C2">
        <v>177.85</v>
      </c>
      <c r="D2">
        <v>46.6</v>
      </c>
      <c r="E2">
        <v>23.55</v>
      </c>
      <c r="F2">
        <v>73.81</v>
      </c>
      <c r="G2">
        <v>31.44</v>
      </c>
      <c r="H2">
        <v>69.599999999999994</v>
      </c>
      <c r="I2">
        <v>124.35</v>
      </c>
      <c r="J2">
        <v>90.26</v>
      </c>
      <c r="K2">
        <v>222.7</v>
      </c>
      <c r="L2">
        <v>7.2620000000000005</v>
      </c>
      <c r="M2">
        <v>12.58</v>
      </c>
      <c r="N2">
        <v>32.35</v>
      </c>
      <c r="O2">
        <v>19.8</v>
      </c>
      <c r="P2" s="40">
        <v>63.61</v>
      </c>
      <c r="Q2" s="40">
        <v>0.40300000000000002</v>
      </c>
      <c r="AG2" s="40"/>
    </row>
    <row r="3" spans="1:49" x14ac:dyDescent="0.2">
      <c r="A3">
        <v>178.3</v>
      </c>
      <c r="B3">
        <v>18.225000000000001</v>
      </c>
      <c r="C3">
        <v>180.15</v>
      </c>
      <c r="D3">
        <v>46.57</v>
      </c>
      <c r="E3">
        <v>24.254999999999999</v>
      </c>
      <c r="F3">
        <v>75.33</v>
      </c>
      <c r="G3">
        <v>32.104999999999997</v>
      </c>
      <c r="H3">
        <v>70.03</v>
      </c>
      <c r="I3">
        <v>128.4</v>
      </c>
      <c r="J3">
        <v>92.92</v>
      </c>
      <c r="K3">
        <v>219.1</v>
      </c>
      <c r="L3">
        <v>7.4509999999999996</v>
      </c>
      <c r="M3">
        <v>13.28</v>
      </c>
      <c r="N3">
        <v>33.04</v>
      </c>
      <c r="O3">
        <v>20.059999999999999</v>
      </c>
      <c r="P3" s="40">
        <v>63.76</v>
      </c>
      <c r="Q3" s="40">
        <v>0.32800000000000001</v>
      </c>
      <c r="R3" s="5">
        <f>A3/A2-1</f>
        <v>-1.4001680201624067E-3</v>
      </c>
      <c r="S3" s="5">
        <f t="shared" ref="S3:AG18" si="0">B3/B2-1</f>
        <v>6.1753568307602924E-2</v>
      </c>
      <c r="T3" s="5">
        <f t="shared" si="0"/>
        <v>1.293224627495082E-2</v>
      </c>
      <c r="U3" s="5">
        <f t="shared" si="0"/>
        <v>-6.4377682403438108E-4</v>
      </c>
      <c r="V3" s="5">
        <f t="shared" si="0"/>
        <v>2.9936305732483959E-2</v>
      </c>
      <c r="W3" s="5">
        <f t="shared" si="0"/>
        <v>2.0593415526351411E-2</v>
      </c>
      <c r="X3" s="5">
        <f t="shared" si="0"/>
        <v>2.1151399491093903E-2</v>
      </c>
      <c r="Y3" s="5">
        <f t="shared" si="0"/>
        <v>6.1781609195403764E-3</v>
      </c>
      <c r="Z3" s="5">
        <f t="shared" si="0"/>
        <v>3.256936067551286E-2</v>
      </c>
      <c r="AA3" s="5">
        <f t="shared" si="0"/>
        <v>2.9470418790161768E-2</v>
      </c>
      <c r="AB3" s="5">
        <f t="shared" si="0"/>
        <v>-1.616524472384373E-2</v>
      </c>
      <c r="AC3" s="5">
        <f t="shared" si="0"/>
        <v>2.6025888185072787E-2</v>
      </c>
      <c r="AD3" s="5">
        <f t="shared" si="0"/>
        <v>5.5643879173290944E-2</v>
      </c>
      <c r="AE3" s="5">
        <f t="shared" si="0"/>
        <v>2.1329211746522247E-2</v>
      </c>
      <c r="AF3" s="5">
        <f t="shared" si="0"/>
        <v>1.3131313131313105E-2</v>
      </c>
      <c r="AG3" s="42">
        <f t="shared" si="0"/>
        <v>2.358119792485347E-3</v>
      </c>
      <c r="AH3" s="16">
        <f>R3-R$56</f>
        <v>-3.6804012725901577E-3</v>
      </c>
      <c r="AI3" s="16">
        <f t="shared" ref="AI3:AW18" si="1">S3-S$56</f>
        <v>5.7328387908299833E-2</v>
      </c>
      <c r="AJ3" s="16">
        <f t="shared" si="1"/>
        <v>1.293612836797889E-2</v>
      </c>
      <c r="AK3" s="16">
        <f t="shared" si="1"/>
        <v>4.3005417958640784E-4</v>
      </c>
      <c r="AL3" s="16">
        <f t="shared" si="1"/>
        <v>3.1483122661088256E-2</v>
      </c>
      <c r="AM3" s="16">
        <f t="shared" si="1"/>
        <v>2.3821829383528184E-2</v>
      </c>
      <c r="AN3" s="16">
        <f t="shared" si="1"/>
        <v>1.8746692466160089E-2</v>
      </c>
      <c r="AO3" s="16">
        <f t="shared" si="1"/>
        <v>2.4120498401942235E-3</v>
      </c>
      <c r="AP3" s="16">
        <f t="shared" si="1"/>
        <v>3.6082974748551919E-2</v>
      </c>
      <c r="AQ3" s="16">
        <f t="shared" si="1"/>
        <v>3.1177318969041214E-2</v>
      </c>
      <c r="AR3" s="16">
        <f t="shared" si="1"/>
        <v>-1.2935242628700366E-2</v>
      </c>
      <c r="AS3" s="16">
        <f t="shared" si="1"/>
        <v>2.1495229023698187E-2</v>
      </c>
      <c r="AT3" s="16">
        <f t="shared" si="1"/>
        <v>5.4254108801315197E-2</v>
      </c>
      <c r="AU3" s="16">
        <f t="shared" si="1"/>
        <v>2.5809624303228945E-2</v>
      </c>
      <c r="AV3" s="16">
        <f t="shared" si="1"/>
        <v>1.3750209675673959E-2</v>
      </c>
      <c r="AW3" s="16">
        <f t="shared" si="1"/>
        <v>1.9222905494432512E-3</v>
      </c>
    </row>
    <row r="4" spans="1:49" x14ac:dyDescent="0.2">
      <c r="A4">
        <v>178.3</v>
      </c>
      <c r="B4">
        <v>18.074999999999999</v>
      </c>
      <c r="C4">
        <v>180.7</v>
      </c>
      <c r="D4">
        <v>47.65</v>
      </c>
      <c r="E4">
        <v>23.68</v>
      </c>
      <c r="F4">
        <v>74.680000000000007</v>
      </c>
      <c r="G4">
        <v>31.555</v>
      </c>
      <c r="H4">
        <v>72.83</v>
      </c>
      <c r="I4">
        <v>128.4</v>
      </c>
      <c r="J4">
        <v>93.27</v>
      </c>
      <c r="K4">
        <v>223.5</v>
      </c>
      <c r="L4">
        <v>7.39</v>
      </c>
      <c r="M4">
        <v>13.45</v>
      </c>
      <c r="N4">
        <v>33.92</v>
      </c>
      <c r="O4">
        <v>19.34</v>
      </c>
      <c r="P4" s="40">
        <v>64.17</v>
      </c>
      <c r="Q4" s="40">
        <v>0.22800000000000001</v>
      </c>
      <c r="R4" s="5">
        <f t="shared" ref="R4:R54" si="2">A4/A3-1</f>
        <v>0</v>
      </c>
      <c r="S4" s="5">
        <f t="shared" si="0"/>
        <v>-8.2304526748971929E-3</v>
      </c>
      <c r="T4" s="5">
        <f t="shared" si="0"/>
        <v>3.0530113794060565E-3</v>
      </c>
      <c r="U4" s="5">
        <f t="shared" si="0"/>
        <v>2.3190895426240088E-2</v>
      </c>
      <c r="V4" s="5">
        <f t="shared" si="0"/>
        <v>-2.3706452277880818E-2</v>
      </c>
      <c r="W4" s="5">
        <f t="shared" si="0"/>
        <v>-8.628700384972654E-3</v>
      </c>
      <c r="X4" s="5">
        <f t="shared" si="0"/>
        <v>-1.713128796137664E-2</v>
      </c>
      <c r="Y4" s="5">
        <f t="shared" si="0"/>
        <v>3.9982864486648451E-2</v>
      </c>
      <c r="Z4" s="5">
        <f t="shared" si="0"/>
        <v>0</v>
      </c>
      <c r="AA4" s="5">
        <f t="shared" si="0"/>
        <v>3.7666810159275865E-3</v>
      </c>
      <c r="AB4" s="5">
        <f t="shared" si="0"/>
        <v>2.0082154267457852E-2</v>
      </c>
      <c r="AC4" s="5">
        <f t="shared" si="0"/>
        <v>-8.186820560998509E-3</v>
      </c>
      <c r="AD4" s="5">
        <f t="shared" si="0"/>
        <v>1.2801204819277157E-2</v>
      </c>
      <c r="AE4" s="5">
        <f t="shared" si="0"/>
        <v>2.6634382566586012E-2</v>
      </c>
      <c r="AF4" s="5">
        <f t="shared" si="0"/>
        <v>-3.5892323030907169E-2</v>
      </c>
      <c r="AG4" s="42">
        <f t="shared" si="0"/>
        <v>6.430363864491806E-3</v>
      </c>
      <c r="AH4" s="16">
        <f t="shared" ref="AH4:AH54" si="3">R4-R$56</f>
        <v>-2.280233252427751E-3</v>
      </c>
      <c r="AI4" s="16">
        <f t="shared" si="1"/>
        <v>-1.2655633074200286E-2</v>
      </c>
      <c r="AJ4" s="16">
        <f t="shared" si="1"/>
        <v>3.0568934724341267E-3</v>
      </c>
      <c r="AK4" s="16">
        <f t="shared" si="1"/>
        <v>2.4264726429860876E-2</v>
      </c>
      <c r="AL4" s="16">
        <f t="shared" si="1"/>
        <v>-2.2159635349276525E-2</v>
      </c>
      <c r="AM4" s="16">
        <f t="shared" si="1"/>
        <v>-5.4002865277958815E-3</v>
      </c>
      <c r="AN4" s="16">
        <f t="shared" si="1"/>
        <v>-1.9535994986310454E-2</v>
      </c>
      <c r="AO4" s="16">
        <f t="shared" si="1"/>
        <v>3.62167534073023E-2</v>
      </c>
      <c r="AP4" s="16">
        <f t="shared" si="1"/>
        <v>3.51361407303906E-3</v>
      </c>
      <c r="AQ4" s="16">
        <f t="shared" si="1"/>
        <v>5.473581194807035E-3</v>
      </c>
      <c r="AR4" s="16">
        <f t="shared" si="1"/>
        <v>2.3312156362601217E-2</v>
      </c>
      <c r="AS4" s="16">
        <f t="shared" si="1"/>
        <v>-1.2717479722373111E-2</v>
      </c>
      <c r="AT4" s="16">
        <f t="shared" si="1"/>
        <v>1.1411434447301408E-2</v>
      </c>
      <c r="AU4" s="16">
        <f t="shared" si="1"/>
        <v>3.111479512329271E-2</v>
      </c>
      <c r="AV4" s="16">
        <f t="shared" si="1"/>
        <v>-3.5273426486546314E-2</v>
      </c>
      <c r="AW4" s="16">
        <f t="shared" si="1"/>
        <v>5.9945346214497104E-3</v>
      </c>
    </row>
    <row r="5" spans="1:49" x14ac:dyDescent="0.2">
      <c r="A5">
        <v>178.05</v>
      </c>
      <c r="B5">
        <v>18</v>
      </c>
      <c r="C5">
        <v>181.05</v>
      </c>
      <c r="D5">
        <v>47.97</v>
      </c>
      <c r="E5">
        <v>23.25</v>
      </c>
      <c r="F5">
        <v>74.92</v>
      </c>
      <c r="G5">
        <v>31.094999999999999</v>
      </c>
      <c r="H5">
        <v>72.8</v>
      </c>
      <c r="I5">
        <v>126.55</v>
      </c>
      <c r="J5">
        <v>90.77</v>
      </c>
      <c r="K5">
        <v>224.1</v>
      </c>
      <c r="L5">
        <v>7.282</v>
      </c>
      <c r="M5">
        <v>13.164999999999999</v>
      </c>
      <c r="N5">
        <v>34.325000000000003</v>
      </c>
      <c r="O5">
        <v>19.39</v>
      </c>
      <c r="P5" s="40">
        <v>64.27</v>
      </c>
      <c r="Q5" s="40">
        <v>0.187</v>
      </c>
      <c r="R5" s="5">
        <f t="shared" si="2"/>
        <v>-1.4021312394839613E-3</v>
      </c>
      <c r="S5" s="5">
        <f t="shared" si="0"/>
        <v>-4.1493775933609811E-3</v>
      </c>
      <c r="T5" s="5">
        <f t="shared" si="0"/>
        <v>1.9369120088545966E-3</v>
      </c>
      <c r="U5" s="5">
        <f t="shared" si="0"/>
        <v>6.7156348373558217E-3</v>
      </c>
      <c r="V5" s="5">
        <f t="shared" si="0"/>
        <v>-1.8158783783783772E-2</v>
      </c>
      <c r="W5" s="5">
        <f t="shared" si="0"/>
        <v>3.2137118371717843E-3</v>
      </c>
      <c r="X5" s="5">
        <f t="shared" si="0"/>
        <v>-1.4577721438757796E-2</v>
      </c>
      <c r="Y5" s="5">
        <f t="shared" si="0"/>
        <v>-4.1191816559116301E-4</v>
      </c>
      <c r="Z5" s="5">
        <f t="shared" si="0"/>
        <v>-1.4408099688473563E-2</v>
      </c>
      <c r="AA5" s="5">
        <f t="shared" si="0"/>
        <v>-2.680390264822563E-2</v>
      </c>
      <c r="AB5" s="5">
        <f t="shared" si="0"/>
        <v>2.6845637583892135E-3</v>
      </c>
      <c r="AC5" s="5">
        <f t="shared" si="0"/>
        <v>-1.4614343707713084E-2</v>
      </c>
      <c r="AD5" s="5">
        <f t="shared" si="0"/>
        <v>-2.1189591078066949E-2</v>
      </c>
      <c r="AE5" s="5">
        <f t="shared" si="0"/>
        <v>1.1939858490566113E-2</v>
      </c>
      <c r="AF5" s="5">
        <f t="shared" si="0"/>
        <v>2.585315408479838E-3</v>
      </c>
      <c r="AG5" s="42">
        <f t="shared" si="0"/>
        <v>1.5583606046438714E-3</v>
      </c>
      <c r="AH5" s="16">
        <f t="shared" si="3"/>
        <v>-3.6823644919117124E-3</v>
      </c>
      <c r="AI5" s="16">
        <f t="shared" si="1"/>
        <v>-8.5745579926640742E-3</v>
      </c>
      <c r="AJ5" s="16">
        <f t="shared" si="1"/>
        <v>1.9407941018826668E-3</v>
      </c>
      <c r="AK5" s="16">
        <f t="shared" si="1"/>
        <v>7.7894658409766102E-3</v>
      </c>
      <c r="AL5" s="16">
        <f t="shared" si="1"/>
        <v>-1.6611966855179478E-2</v>
      </c>
      <c r="AM5" s="16">
        <f t="shared" si="1"/>
        <v>6.4421256943485569E-3</v>
      </c>
      <c r="AN5" s="16">
        <f t="shared" si="1"/>
        <v>-1.698242846369161E-2</v>
      </c>
      <c r="AO5" s="16">
        <f t="shared" si="1"/>
        <v>-4.1780292449373159E-3</v>
      </c>
      <c r="AP5" s="16">
        <f t="shared" si="1"/>
        <v>-1.0894485615434504E-2</v>
      </c>
      <c r="AQ5" s="16">
        <f t="shared" si="1"/>
        <v>-2.5097002469346184E-2</v>
      </c>
      <c r="AR5" s="16">
        <f t="shared" si="1"/>
        <v>5.914565853532578E-3</v>
      </c>
      <c r="AS5" s="16">
        <f t="shared" si="1"/>
        <v>-1.9145002869087685E-2</v>
      </c>
      <c r="AT5" s="16">
        <f t="shared" si="1"/>
        <v>-2.2579361450042697E-2</v>
      </c>
      <c r="AU5" s="16">
        <f t="shared" si="1"/>
        <v>1.6420271047272811E-2</v>
      </c>
      <c r="AV5" s="16">
        <f t="shared" si="1"/>
        <v>3.2042119528406928E-3</v>
      </c>
      <c r="AW5" s="16">
        <f t="shared" si="1"/>
        <v>1.1225313616017756E-3</v>
      </c>
    </row>
    <row r="6" spans="1:49" x14ac:dyDescent="0.2">
      <c r="A6">
        <v>180.4</v>
      </c>
      <c r="B6">
        <v>17.66</v>
      </c>
      <c r="C6">
        <v>180.8</v>
      </c>
      <c r="D6">
        <v>47.7</v>
      </c>
      <c r="E6">
        <v>23.495000000000001</v>
      </c>
      <c r="F6">
        <v>73.55</v>
      </c>
      <c r="G6">
        <v>30.715</v>
      </c>
      <c r="H6">
        <v>73.73</v>
      </c>
      <c r="I6">
        <v>125.35</v>
      </c>
      <c r="J6">
        <v>88.77</v>
      </c>
      <c r="K6">
        <v>219.65</v>
      </c>
      <c r="L6">
        <v>7.1740000000000004</v>
      </c>
      <c r="M6">
        <v>12.785</v>
      </c>
      <c r="N6">
        <v>34.19</v>
      </c>
      <c r="O6">
        <v>18.555</v>
      </c>
      <c r="P6" s="40">
        <v>62.15</v>
      </c>
      <c r="Q6" s="40">
        <v>0.253</v>
      </c>
      <c r="R6" s="5">
        <f t="shared" si="2"/>
        <v>1.3198539736029247E-2</v>
      </c>
      <c r="S6" s="5">
        <f t="shared" si="0"/>
        <v>-1.8888888888888844E-2</v>
      </c>
      <c r="T6" s="5">
        <f t="shared" si="0"/>
        <v>-1.3808340237503325E-3</v>
      </c>
      <c r="U6" s="5">
        <f t="shared" si="0"/>
        <v>-5.6285178236397115E-3</v>
      </c>
      <c r="V6" s="5">
        <f t="shared" si="0"/>
        <v>1.0537634408602115E-2</v>
      </c>
      <c r="W6" s="5">
        <f t="shared" si="0"/>
        <v>-1.8286171916711225E-2</v>
      </c>
      <c r="X6" s="5">
        <f t="shared" si="0"/>
        <v>-1.222061424666343E-2</v>
      </c>
      <c r="Y6" s="5">
        <f t="shared" si="0"/>
        <v>1.2774725274725451E-2</v>
      </c>
      <c r="Z6" s="5">
        <f t="shared" si="0"/>
        <v>-9.4824180165942185E-3</v>
      </c>
      <c r="AA6" s="5">
        <f t="shared" si="0"/>
        <v>-2.2033711578715476E-2</v>
      </c>
      <c r="AB6" s="5">
        <f t="shared" si="0"/>
        <v>-1.9857206604194544E-2</v>
      </c>
      <c r="AC6" s="5">
        <f t="shared" si="0"/>
        <v>-1.4831090359791244E-2</v>
      </c>
      <c r="AD6" s="5">
        <f t="shared" si="0"/>
        <v>-2.8864413216862839E-2</v>
      </c>
      <c r="AE6" s="5">
        <f t="shared" si="0"/>
        <v>-3.9329934450110793E-3</v>
      </c>
      <c r="AF6" s="5">
        <f t="shared" si="0"/>
        <v>-4.3063434760185704E-2</v>
      </c>
      <c r="AG6" s="42">
        <f t="shared" si="0"/>
        <v>-3.2985840983351444E-2</v>
      </c>
      <c r="AH6" s="16">
        <f t="shared" si="3"/>
        <v>1.0918306483601495E-2</v>
      </c>
      <c r="AI6" s="16">
        <f t="shared" si="1"/>
        <v>-2.3314069288191935E-2</v>
      </c>
      <c r="AJ6" s="16">
        <f t="shared" si="1"/>
        <v>-1.3769519307222622E-3</v>
      </c>
      <c r="AK6" s="16">
        <f t="shared" si="1"/>
        <v>-4.5546868200189231E-3</v>
      </c>
      <c r="AL6" s="16">
        <f t="shared" si="1"/>
        <v>1.2084451337206408E-2</v>
      </c>
      <c r="AM6" s="16">
        <f t="shared" si="1"/>
        <v>-1.5057758059534451E-2</v>
      </c>
      <c r="AN6" s="16">
        <f t="shared" si="1"/>
        <v>-1.4625321271597243E-2</v>
      </c>
      <c r="AO6" s="16">
        <f t="shared" si="1"/>
        <v>9.0086141953792977E-3</v>
      </c>
      <c r="AP6" s="16">
        <f t="shared" si="1"/>
        <v>-5.9688039435551584E-3</v>
      </c>
      <c r="AQ6" s="16">
        <f t="shared" si="1"/>
        <v>-2.0326811399836029E-2</v>
      </c>
      <c r="AR6" s="16">
        <f t="shared" si="1"/>
        <v>-1.6627204509051179E-2</v>
      </c>
      <c r="AS6" s="16">
        <f t="shared" si="1"/>
        <v>-1.9361749521165844E-2</v>
      </c>
      <c r="AT6" s="16">
        <f t="shared" si="1"/>
        <v>-3.0254183588838586E-2</v>
      </c>
      <c r="AU6" s="16">
        <f t="shared" si="1"/>
        <v>5.4741911169561668E-4</v>
      </c>
      <c r="AV6" s="16">
        <f t="shared" si="1"/>
        <v>-4.2444538215824848E-2</v>
      </c>
      <c r="AW6" s="16">
        <f t="shared" si="1"/>
        <v>-3.3421670226393543E-2</v>
      </c>
    </row>
    <row r="7" spans="1:49" x14ac:dyDescent="0.2">
      <c r="A7">
        <v>183.9</v>
      </c>
      <c r="B7">
        <v>18.215</v>
      </c>
      <c r="C7">
        <v>182.85</v>
      </c>
      <c r="D7">
        <v>48.145000000000003</v>
      </c>
      <c r="E7">
        <v>24.51</v>
      </c>
      <c r="F7">
        <v>74.41</v>
      </c>
      <c r="G7">
        <v>33</v>
      </c>
      <c r="H7">
        <v>76.02</v>
      </c>
      <c r="I7">
        <v>131.6</v>
      </c>
      <c r="J7">
        <v>89.46</v>
      </c>
      <c r="K7">
        <v>225.45</v>
      </c>
      <c r="L7">
        <v>7.157</v>
      </c>
      <c r="M7">
        <v>12.95</v>
      </c>
      <c r="N7">
        <v>35.21</v>
      </c>
      <c r="O7">
        <v>19.02</v>
      </c>
      <c r="P7" s="40">
        <v>64.180000000000007</v>
      </c>
      <c r="Q7" s="40">
        <v>0.317</v>
      </c>
      <c r="R7" s="5">
        <f t="shared" si="2"/>
        <v>1.9401330376940029E-2</v>
      </c>
      <c r="S7" s="5">
        <f t="shared" si="0"/>
        <v>3.1426953567383897E-2</v>
      </c>
      <c r="T7" s="5">
        <f t="shared" si="0"/>
        <v>1.1338495575221152E-2</v>
      </c>
      <c r="U7" s="5">
        <f t="shared" si="0"/>
        <v>9.3291404612159123E-3</v>
      </c>
      <c r="V7" s="5">
        <f t="shared" si="0"/>
        <v>4.3200680995956642E-2</v>
      </c>
      <c r="W7" s="5">
        <f t="shared" si="0"/>
        <v>1.1692726036709677E-2</v>
      </c>
      <c r="X7" s="5">
        <f t="shared" si="0"/>
        <v>7.4393618753052282E-2</v>
      </c>
      <c r="Y7" s="5">
        <f t="shared" si="0"/>
        <v>3.1059270310592524E-2</v>
      </c>
      <c r="Z7" s="5">
        <f t="shared" si="0"/>
        <v>4.986039090546468E-2</v>
      </c>
      <c r="AA7" s="5">
        <f t="shared" si="0"/>
        <v>7.7728962487326747E-3</v>
      </c>
      <c r="AB7" s="5">
        <f t="shared" si="0"/>
        <v>2.6405645344866668E-2</v>
      </c>
      <c r="AC7" s="5">
        <f t="shared" si="0"/>
        <v>-2.3696682464455776E-3</v>
      </c>
      <c r="AD7" s="5">
        <f t="shared" si="0"/>
        <v>1.2905748924520788E-2</v>
      </c>
      <c r="AE7" s="5">
        <f t="shared" si="0"/>
        <v>2.9833284586136433E-2</v>
      </c>
      <c r="AF7" s="5">
        <f t="shared" si="0"/>
        <v>2.5060630557801167E-2</v>
      </c>
      <c r="AG7" s="42">
        <f t="shared" si="0"/>
        <v>3.2662912308930148E-2</v>
      </c>
      <c r="AH7" s="16">
        <f t="shared" si="3"/>
        <v>1.7121097124512277E-2</v>
      </c>
      <c r="AI7" s="16">
        <f t="shared" si="1"/>
        <v>2.7001773168080806E-2</v>
      </c>
      <c r="AJ7" s="16">
        <f t="shared" si="1"/>
        <v>1.1342377668249222E-2</v>
      </c>
      <c r="AK7" s="16">
        <f t="shared" si="1"/>
        <v>1.0402971464836701E-2</v>
      </c>
      <c r="AL7" s="16">
        <f t="shared" si="1"/>
        <v>4.4747497924560939E-2</v>
      </c>
      <c r="AM7" s="16">
        <f t="shared" si="1"/>
        <v>1.4921139893886451E-2</v>
      </c>
      <c r="AN7" s="16">
        <f t="shared" si="1"/>
        <v>7.1988911728118471E-2</v>
      </c>
      <c r="AO7" s="16">
        <f t="shared" si="1"/>
        <v>2.729315923124637E-2</v>
      </c>
      <c r="AP7" s="16">
        <f t="shared" si="1"/>
        <v>5.3374004978503739E-2</v>
      </c>
      <c r="AQ7" s="16">
        <f t="shared" si="1"/>
        <v>9.4797964276121232E-3</v>
      </c>
      <c r="AR7" s="16">
        <f t="shared" si="1"/>
        <v>2.9635647440010033E-2</v>
      </c>
      <c r="AS7" s="16">
        <f t="shared" si="1"/>
        <v>-6.9003274078201799E-3</v>
      </c>
      <c r="AT7" s="16">
        <f t="shared" si="1"/>
        <v>1.1515978552545039E-2</v>
      </c>
      <c r="AU7" s="16">
        <f t="shared" si="1"/>
        <v>3.431369714284313E-2</v>
      </c>
      <c r="AV7" s="16">
        <f t="shared" si="1"/>
        <v>2.5679527102162023E-2</v>
      </c>
      <c r="AW7" s="16">
        <f t="shared" si="1"/>
        <v>3.2227083065888049E-2</v>
      </c>
    </row>
    <row r="8" spans="1:49" x14ac:dyDescent="0.2">
      <c r="A8">
        <v>184.15</v>
      </c>
      <c r="B8">
        <v>18.745000000000001</v>
      </c>
      <c r="C8">
        <v>188.55</v>
      </c>
      <c r="D8">
        <v>48.125</v>
      </c>
      <c r="E8">
        <v>25</v>
      </c>
      <c r="F8">
        <v>78.89</v>
      </c>
      <c r="G8">
        <v>33.085000000000001</v>
      </c>
      <c r="H8">
        <v>78.13</v>
      </c>
      <c r="I8">
        <v>132</v>
      </c>
      <c r="J8">
        <v>90.14</v>
      </c>
      <c r="K8">
        <v>229.6</v>
      </c>
      <c r="L8">
        <v>7.0659999999999998</v>
      </c>
      <c r="M8">
        <v>13.83</v>
      </c>
      <c r="N8">
        <v>36.314999999999998</v>
      </c>
      <c r="O8">
        <v>19.600000000000001</v>
      </c>
      <c r="P8" s="40">
        <v>65.010000000000005</v>
      </c>
      <c r="Q8" s="40">
        <v>0.41799999999999998</v>
      </c>
      <c r="R8" s="5">
        <f t="shared" si="2"/>
        <v>1.3594344752583254E-3</v>
      </c>
      <c r="S8" s="5">
        <f t="shared" si="0"/>
        <v>2.9096898160856588E-2</v>
      </c>
      <c r="T8" s="5">
        <f t="shared" si="0"/>
        <v>3.1173092698933536E-2</v>
      </c>
      <c r="U8" s="5">
        <f t="shared" si="0"/>
        <v>-4.1541177692394626E-4</v>
      </c>
      <c r="V8" s="5">
        <f t="shared" si="0"/>
        <v>1.9991840065279431E-2</v>
      </c>
      <c r="W8" s="5">
        <f t="shared" si="0"/>
        <v>6.020696142991544E-2</v>
      </c>
      <c r="X8" s="5">
        <f t="shared" si="0"/>
        <v>2.5757575757576756E-3</v>
      </c>
      <c r="Y8" s="5">
        <f t="shared" si="0"/>
        <v>2.7755853722704504E-2</v>
      </c>
      <c r="Z8" s="5">
        <f t="shared" si="0"/>
        <v>3.0395136778116338E-3</v>
      </c>
      <c r="AA8" s="5">
        <f t="shared" si="0"/>
        <v>7.6011625307401687E-3</v>
      </c>
      <c r="AB8" s="5">
        <f t="shared" si="0"/>
        <v>1.8407629186072416E-2</v>
      </c>
      <c r="AC8" s="5">
        <f t="shared" si="0"/>
        <v>-1.271482464719853E-2</v>
      </c>
      <c r="AD8" s="5">
        <f t="shared" si="0"/>
        <v>6.7953667953668084E-2</v>
      </c>
      <c r="AE8" s="5">
        <f t="shared" si="0"/>
        <v>3.1383129792672548E-2</v>
      </c>
      <c r="AF8" s="5">
        <f t="shared" si="0"/>
        <v>3.0494216614090464E-2</v>
      </c>
      <c r="AG8" s="42">
        <f t="shared" si="0"/>
        <v>1.2932377687753238E-2</v>
      </c>
      <c r="AH8" s="16">
        <f t="shared" si="3"/>
        <v>-9.2079877716942562E-4</v>
      </c>
      <c r="AI8" s="16">
        <f t="shared" si="1"/>
        <v>2.4671717761553497E-2</v>
      </c>
      <c r="AJ8" s="16">
        <f t="shared" si="1"/>
        <v>3.1176974791961607E-2</v>
      </c>
      <c r="AK8" s="16">
        <f t="shared" si="1"/>
        <v>6.5841922669684265E-4</v>
      </c>
      <c r="AL8" s="16">
        <f t="shared" si="1"/>
        <v>2.1538656993883725E-2</v>
      </c>
      <c r="AM8" s="16">
        <f t="shared" si="1"/>
        <v>6.3435375287092213E-2</v>
      </c>
      <c r="AN8" s="16">
        <f t="shared" si="1"/>
        <v>1.710505508238625E-4</v>
      </c>
      <c r="AO8" s="16">
        <f t="shared" si="1"/>
        <v>2.3989742643358351E-2</v>
      </c>
      <c r="AP8" s="16">
        <f t="shared" si="1"/>
        <v>6.5531277508506939E-3</v>
      </c>
      <c r="AQ8" s="16">
        <f t="shared" si="1"/>
        <v>9.3080627096196172E-3</v>
      </c>
      <c r="AR8" s="16">
        <f t="shared" si="1"/>
        <v>2.1637631281215781E-2</v>
      </c>
      <c r="AS8" s="16">
        <f t="shared" si="1"/>
        <v>-1.7245483808573131E-2</v>
      </c>
      <c r="AT8" s="16">
        <f t="shared" si="1"/>
        <v>6.656389758169233E-2</v>
      </c>
      <c r="AU8" s="16">
        <f t="shared" si="1"/>
        <v>3.5863542349379246E-2</v>
      </c>
      <c r="AV8" s="16">
        <f t="shared" si="1"/>
        <v>3.1113113158451319E-2</v>
      </c>
      <c r="AW8" s="16">
        <f t="shared" si="1"/>
        <v>1.2496548444711143E-2</v>
      </c>
    </row>
    <row r="9" spans="1:49" x14ac:dyDescent="0.2">
      <c r="A9">
        <v>176.2</v>
      </c>
      <c r="B9">
        <v>19.25</v>
      </c>
      <c r="C9">
        <v>190.05</v>
      </c>
      <c r="D9">
        <v>49.145000000000003</v>
      </c>
      <c r="E9">
        <v>24.234999999999999</v>
      </c>
      <c r="F9">
        <v>79.489999999999995</v>
      </c>
      <c r="G9">
        <v>32.090000000000003</v>
      </c>
      <c r="H9">
        <v>77.03</v>
      </c>
      <c r="I9">
        <v>130</v>
      </c>
      <c r="J9">
        <v>89.56</v>
      </c>
      <c r="K9">
        <v>236.8</v>
      </c>
      <c r="L9">
        <v>7.21</v>
      </c>
      <c r="M9">
        <v>13.8</v>
      </c>
      <c r="N9">
        <v>36.424999999999997</v>
      </c>
      <c r="O9">
        <v>19.954999999999998</v>
      </c>
      <c r="P9" s="40">
        <v>67.12</v>
      </c>
      <c r="Q9" s="40">
        <v>0.39100000000000001</v>
      </c>
      <c r="R9" s="5">
        <f t="shared" si="2"/>
        <v>-4.3171327721965858E-2</v>
      </c>
      <c r="S9" s="5">
        <f t="shared" si="0"/>
        <v>2.6940517471325531E-2</v>
      </c>
      <c r="T9" s="5">
        <f t="shared" si="0"/>
        <v>7.9554494828957267E-3</v>
      </c>
      <c r="U9" s="5">
        <f t="shared" si="0"/>
        <v>2.1194805194805211E-2</v>
      </c>
      <c r="V9" s="5">
        <f t="shared" si="0"/>
        <v>-3.0600000000000072E-2</v>
      </c>
      <c r="W9" s="5">
        <f t="shared" si="0"/>
        <v>7.6055266827226298E-3</v>
      </c>
      <c r="X9" s="5">
        <f t="shared" si="0"/>
        <v>-3.0074051685053615E-2</v>
      </c>
      <c r="Y9" s="5">
        <f t="shared" si="0"/>
        <v>-1.40790989376679E-2</v>
      </c>
      <c r="Z9" s="5">
        <f t="shared" si="0"/>
        <v>-1.5151515151515138E-2</v>
      </c>
      <c r="AA9" s="5">
        <f t="shared" si="0"/>
        <v>-6.4344353228311668E-3</v>
      </c>
      <c r="AB9" s="5">
        <f t="shared" si="0"/>
        <v>3.1358885017421567E-2</v>
      </c>
      <c r="AC9" s="5">
        <f t="shared" si="0"/>
        <v>2.0379281064251353E-2</v>
      </c>
      <c r="AD9" s="5">
        <f t="shared" si="0"/>
        <v>-2.1691973969630851E-3</v>
      </c>
      <c r="AE9" s="5">
        <f t="shared" si="0"/>
        <v>3.0290513561888055E-3</v>
      </c>
      <c r="AF9" s="5">
        <f t="shared" si="0"/>
        <v>1.8112244897958929E-2</v>
      </c>
      <c r="AG9" s="42">
        <f t="shared" si="0"/>
        <v>3.2456545146900551E-2</v>
      </c>
      <c r="AH9" s="16">
        <f t="shared" si="3"/>
        <v>-4.5451560974393609E-2</v>
      </c>
      <c r="AI9" s="16">
        <f t="shared" si="1"/>
        <v>2.251533707202244E-2</v>
      </c>
      <c r="AJ9" s="16">
        <f t="shared" si="1"/>
        <v>7.9593315759237965E-3</v>
      </c>
      <c r="AK9" s="16">
        <f t="shared" si="1"/>
        <v>2.2268636198425999E-2</v>
      </c>
      <c r="AL9" s="16">
        <f t="shared" si="1"/>
        <v>-2.9053183071395778E-2</v>
      </c>
      <c r="AM9" s="16">
        <f t="shared" si="1"/>
        <v>1.0833940539899403E-2</v>
      </c>
      <c r="AN9" s="16">
        <f t="shared" si="1"/>
        <v>-3.2478758709987426E-2</v>
      </c>
      <c r="AO9" s="16">
        <f t="shared" si="1"/>
        <v>-1.7845210017014054E-2</v>
      </c>
      <c r="AP9" s="16">
        <f t="shared" si="1"/>
        <v>-1.1637901078476079E-2</v>
      </c>
      <c r="AQ9" s="16">
        <f t="shared" si="1"/>
        <v>-4.7275351439517183E-3</v>
      </c>
      <c r="AR9" s="16">
        <f t="shared" si="1"/>
        <v>3.4588887112564928E-2</v>
      </c>
      <c r="AS9" s="16">
        <f t="shared" si="1"/>
        <v>1.5848621902876753E-2</v>
      </c>
      <c r="AT9" s="16">
        <f t="shared" si="1"/>
        <v>-3.5589677689388342E-3</v>
      </c>
      <c r="AU9" s="16">
        <f t="shared" si="1"/>
        <v>7.5094639128955015E-3</v>
      </c>
      <c r="AV9" s="16">
        <f t="shared" si="1"/>
        <v>1.8731141442319785E-2</v>
      </c>
      <c r="AW9" s="16">
        <f t="shared" si="1"/>
        <v>3.2020715903858452E-2</v>
      </c>
    </row>
    <row r="10" spans="1:49" x14ac:dyDescent="0.2">
      <c r="A10">
        <v>172.5</v>
      </c>
      <c r="B10">
        <v>18.940000000000001</v>
      </c>
      <c r="C10">
        <v>187.1</v>
      </c>
      <c r="D10">
        <v>49.234999999999999</v>
      </c>
      <c r="E10">
        <v>23.79</v>
      </c>
      <c r="F10">
        <v>76.040000000000006</v>
      </c>
      <c r="G10">
        <v>31.565000000000001</v>
      </c>
      <c r="H10">
        <v>76.36</v>
      </c>
      <c r="I10">
        <v>128.15</v>
      </c>
      <c r="J10">
        <v>85.74</v>
      </c>
      <c r="K10">
        <v>229.8</v>
      </c>
      <c r="L10">
        <v>7.3949999999999996</v>
      </c>
      <c r="M10">
        <v>13.48</v>
      </c>
      <c r="N10">
        <v>35.935000000000002</v>
      </c>
      <c r="O10">
        <v>20.18</v>
      </c>
      <c r="P10" s="40">
        <v>65.849999999999994</v>
      </c>
      <c r="Q10" s="40">
        <v>0.36799999999999999</v>
      </c>
      <c r="R10" s="5">
        <f t="shared" si="2"/>
        <v>-2.0998864926220162E-2</v>
      </c>
      <c r="S10" s="5">
        <f t="shared" si="0"/>
        <v>-1.6103896103896065E-2</v>
      </c>
      <c r="T10" s="5">
        <f t="shared" si="0"/>
        <v>-1.5522230991844355E-2</v>
      </c>
      <c r="U10" s="5">
        <f t="shared" si="0"/>
        <v>1.8313154949638477E-3</v>
      </c>
      <c r="V10" s="5">
        <f t="shared" si="0"/>
        <v>-1.8361873323705424E-2</v>
      </c>
      <c r="W10" s="5">
        <f t="shared" si="0"/>
        <v>-4.3401685746634611E-2</v>
      </c>
      <c r="X10" s="5">
        <f t="shared" si="0"/>
        <v>-1.6360236833904751E-2</v>
      </c>
      <c r="Y10" s="5">
        <f t="shared" si="0"/>
        <v>-8.6979099052317821E-3</v>
      </c>
      <c r="Z10" s="5">
        <f t="shared" si="0"/>
        <v>-1.4230769230769158E-2</v>
      </c>
      <c r="AA10" s="5">
        <f t="shared" si="0"/>
        <v>-4.2652970075926833E-2</v>
      </c>
      <c r="AB10" s="5">
        <f t="shared" si="0"/>
        <v>-2.9560810810810856E-2</v>
      </c>
      <c r="AC10" s="5">
        <f t="shared" si="0"/>
        <v>2.5658807212205259E-2</v>
      </c>
      <c r="AD10" s="5">
        <f t="shared" si="0"/>
        <v>-2.3188405797101463E-2</v>
      </c>
      <c r="AE10" s="5">
        <f t="shared" si="0"/>
        <v>-1.3452299245023891E-2</v>
      </c>
      <c r="AF10" s="5">
        <f t="shared" si="0"/>
        <v>1.1275369581558614E-2</v>
      </c>
      <c r="AG10" s="42">
        <f t="shared" si="0"/>
        <v>-1.8921334922527011E-2</v>
      </c>
      <c r="AH10" s="16">
        <f t="shared" si="3"/>
        <v>-2.3279098178647914E-2</v>
      </c>
      <c r="AI10" s="16">
        <f t="shared" si="1"/>
        <v>-2.0529076503199156E-2</v>
      </c>
      <c r="AJ10" s="16">
        <f t="shared" si="1"/>
        <v>-1.5518348898816285E-2</v>
      </c>
      <c r="AK10" s="16">
        <f t="shared" si="1"/>
        <v>2.9051464985846366E-3</v>
      </c>
      <c r="AL10" s="16">
        <f t="shared" si="1"/>
        <v>-1.6815056395101131E-2</v>
      </c>
      <c r="AM10" s="16">
        <f t="shared" si="1"/>
        <v>-4.0173271889457837E-2</v>
      </c>
      <c r="AN10" s="16">
        <f t="shared" si="1"/>
        <v>-1.8764943858838565E-2</v>
      </c>
      <c r="AO10" s="16">
        <f t="shared" si="1"/>
        <v>-1.2464020984577936E-2</v>
      </c>
      <c r="AP10" s="16">
        <f t="shared" si="1"/>
        <v>-1.0717155157730099E-2</v>
      </c>
      <c r="AQ10" s="16">
        <f t="shared" si="1"/>
        <v>-4.0946069897047382E-2</v>
      </c>
      <c r="AR10" s="16">
        <f t="shared" si="1"/>
        <v>-2.6330808715667491E-2</v>
      </c>
      <c r="AS10" s="16">
        <f t="shared" si="1"/>
        <v>2.1128148050830658E-2</v>
      </c>
      <c r="AT10" s="16">
        <f t="shared" si="1"/>
        <v>-2.4578176169077211E-2</v>
      </c>
      <c r="AU10" s="16">
        <f t="shared" si="1"/>
        <v>-8.971886688317195E-3</v>
      </c>
      <c r="AV10" s="16">
        <f t="shared" si="1"/>
        <v>1.1894266125919468E-2</v>
      </c>
      <c r="AW10" s="16">
        <f t="shared" si="1"/>
        <v>-1.9357164165569107E-2</v>
      </c>
    </row>
    <row r="11" spans="1:49" x14ac:dyDescent="0.2">
      <c r="A11">
        <v>172.15</v>
      </c>
      <c r="B11">
        <v>19.579999999999998</v>
      </c>
      <c r="C11">
        <v>189.1</v>
      </c>
      <c r="D11">
        <v>50.54</v>
      </c>
      <c r="E11">
        <v>23.704999999999998</v>
      </c>
      <c r="F11">
        <v>76.34</v>
      </c>
      <c r="G11">
        <v>31.585000000000001</v>
      </c>
      <c r="H11">
        <v>79.569999999999993</v>
      </c>
      <c r="I11">
        <v>126.05</v>
      </c>
      <c r="J11">
        <v>83.86</v>
      </c>
      <c r="K11">
        <v>232</v>
      </c>
      <c r="L11">
        <v>7.5380000000000003</v>
      </c>
      <c r="M11">
        <v>13.24</v>
      </c>
      <c r="N11">
        <v>36.270000000000003</v>
      </c>
      <c r="O11">
        <v>19.774999999999999</v>
      </c>
      <c r="P11" s="40">
        <v>66.55</v>
      </c>
      <c r="Q11" s="40">
        <v>0.33100000000000002</v>
      </c>
      <c r="R11" s="5">
        <f t="shared" si="2"/>
        <v>-2.0289855072463947E-3</v>
      </c>
      <c r="S11" s="5">
        <f t="shared" si="0"/>
        <v>3.3790918690601801E-2</v>
      </c>
      <c r="T11" s="5">
        <f t="shared" si="0"/>
        <v>1.0689470871191986E-2</v>
      </c>
      <c r="U11" s="5">
        <f t="shared" si="0"/>
        <v>2.6505534680613341E-2</v>
      </c>
      <c r="V11" s="5">
        <f t="shared" si="0"/>
        <v>-3.5729298024380629E-3</v>
      </c>
      <c r="W11" s="5">
        <f t="shared" si="0"/>
        <v>3.9452919516043128E-3</v>
      </c>
      <c r="X11" s="5">
        <f t="shared" si="0"/>
        <v>6.3361317915400228E-4</v>
      </c>
      <c r="Y11" s="5">
        <f t="shared" si="0"/>
        <v>4.2037716081718024E-2</v>
      </c>
      <c r="Z11" s="5">
        <f t="shared" si="0"/>
        <v>-1.6387046429964913E-2</v>
      </c>
      <c r="AA11" s="5">
        <f t="shared" si="0"/>
        <v>-2.1926755306741263E-2</v>
      </c>
      <c r="AB11" s="5">
        <f t="shared" si="0"/>
        <v>9.5735422106177914E-3</v>
      </c>
      <c r="AC11" s="5">
        <f t="shared" si="0"/>
        <v>1.9337390128465248E-2</v>
      </c>
      <c r="AD11" s="5">
        <f t="shared" si="0"/>
        <v>-1.7804154302670683E-2</v>
      </c>
      <c r="AE11" s="5">
        <f t="shared" si="0"/>
        <v>9.3223876443579989E-3</v>
      </c>
      <c r="AF11" s="5">
        <f t="shared" si="0"/>
        <v>-2.0069375619425234E-2</v>
      </c>
      <c r="AG11" s="42">
        <f t="shared" si="0"/>
        <v>1.0630220197418438E-2</v>
      </c>
      <c r="AH11" s="16">
        <f t="shared" si="3"/>
        <v>-4.3092187596741457E-3</v>
      </c>
      <c r="AI11" s="16">
        <f t="shared" si="1"/>
        <v>2.936573829129871E-2</v>
      </c>
      <c r="AJ11" s="16">
        <f t="shared" si="1"/>
        <v>1.0693352964220056E-2</v>
      </c>
      <c r="AK11" s="16">
        <f t="shared" si="1"/>
        <v>2.7579365684234129E-2</v>
      </c>
      <c r="AL11" s="16">
        <f t="shared" si="1"/>
        <v>-2.0261128738337693E-3</v>
      </c>
      <c r="AM11" s="16">
        <f t="shared" si="1"/>
        <v>7.1737058087810853E-3</v>
      </c>
      <c r="AN11" s="16">
        <f t="shared" si="1"/>
        <v>-1.7710938457798108E-3</v>
      </c>
      <c r="AO11" s="16">
        <f t="shared" si="1"/>
        <v>3.8271605002371874E-2</v>
      </c>
      <c r="AP11" s="16">
        <f t="shared" si="1"/>
        <v>-1.2873432356925854E-2</v>
      </c>
      <c r="AQ11" s="16">
        <f t="shared" si="1"/>
        <v>-2.0219855127861817E-2</v>
      </c>
      <c r="AR11" s="16">
        <f t="shared" si="1"/>
        <v>1.2803544305761156E-2</v>
      </c>
      <c r="AS11" s="16">
        <f t="shared" si="1"/>
        <v>1.4806730967090646E-2</v>
      </c>
      <c r="AT11" s="16">
        <f t="shared" si="1"/>
        <v>-1.919392467464643E-2</v>
      </c>
      <c r="AU11" s="16">
        <f t="shared" si="1"/>
        <v>1.3802800201064695E-2</v>
      </c>
      <c r="AV11" s="16">
        <f t="shared" si="1"/>
        <v>-1.9450479075064378E-2</v>
      </c>
      <c r="AW11" s="16">
        <f t="shared" si="1"/>
        <v>1.0194390954376343E-2</v>
      </c>
    </row>
    <row r="12" spans="1:49" x14ac:dyDescent="0.2">
      <c r="A12">
        <v>171.5</v>
      </c>
      <c r="B12">
        <v>19.920000000000002</v>
      </c>
      <c r="C12">
        <v>192.9</v>
      </c>
      <c r="D12">
        <v>51.09</v>
      </c>
      <c r="E12">
        <v>23.885000000000002</v>
      </c>
      <c r="F12">
        <v>76.81</v>
      </c>
      <c r="G12">
        <v>32.634999999999998</v>
      </c>
      <c r="H12">
        <v>79.78</v>
      </c>
      <c r="I12">
        <v>129.5</v>
      </c>
      <c r="J12">
        <v>85.31</v>
      </c>
      <c r="K12">
        <v>236.15</v>
      </c>
      <c r="L12">
        <v>7.8330000000000002</v>
      </c>
      <c r="M12">
        <v>13.5</v>
      </c>
      <c r="N12">
        <v>36.664999999999999</v>
      </c>
      <c r="O12">
        <v>19.704999999999998</v>
      </c>
      <c r="P12" s="40">
        <v>67.319999999999993</v>
      </c>
      <c r="Q12" s="40">
        <v>0.27400000000000002</v>
      </c>
      <c r="R12" s="5">
        <f t="shared" si="2"/>
        <v>-3.7757769387162243E-3</v>
      </c>
      <c r="S12" s="5">
        <f t="shared" si="0"/>
        <v>1.736465781409624E-2</v>
      </c>
      <c r="T12" s="5">
        <f t="shared" si="0"/>
        <v>2.0095187731359099E-2</v>
      </c>
      <c r="U12" s="5">
        <f t="shared" si="0"/>
        <v>1.0882469331222833E-2</v>
      </c>
      <c r="V12" s="5">
        <f t="shared" si="0"/>
        <v>7.5933347395065187E-3</v>
      </c>
      <c r="W12" s="5">
        <f t="shared" si="0"/>
        <v>6.1566675399529203E-3</v>
      </c>
      <c r="X12" s="5">
        <f t="shared" si="0"/>
        <v>3.3243628304574946E-2</v>
      </c>
      <c r="Y12" s="5">
        <f t="shared" si="0"/>
        <v>2.63918562272214E-3</v>
      </c>
      <c r="Z12" s="5">
        <f t="shared" si="0"/>
        <v>2.7370091233637428E-2</v>
      </c>
      <c r="AA12" s="5">
        <f t="shared" si="0"/>
        <v>1.7290722632959721E-2</v>
      </c>
      <c r="AB12" s="5">
        <f t="shared" si="0"/>
        <v>1.7887931034482829E-2</v>
      </c>
      <c r="AC12" s="5">
        <f t="shared" si="0"/>
        <v>3.913504908463783E-2</v>
      </c>
      <c r="AD12" s="5">
        <f t="shared" si="0"/>
        <v>1.9637462235649439E-2</v>
      </c>
      <c r="AE12" s="5">
        <f t="shared" si="0"/>
        <v>1.089054314860749E-2</v>
      </c>
      <c r="AF12" s="5">
        <f t="shared" si="0"/>
        <v>-3.5398230088495852E-3</v>
      </c>
      <c r="AG12" s="42">
        <f t="shared" si="0"/>
        <v>1.157024793388417E-2</v>
      </c>
      <c r="AH12" s="16">
        <f t="shared" si="3"/>
        <v>-6.0560101911439753E-3</v>
      </c>
      <c r="AI12" s="16">
        <f t="shared" si="1"/>
        <v>1.2939477414793147E-2</v>
      </c>
      <c r="AJ12" s="16">
        <f t="shared" si="1"/>
        <v>2.009906982438717E-2</v>
      </c>
      <c r="AK12" s="16">
        <f t="shared" si="1"/>
        <v>1.1956300334843621E-2</v>
      </c>
      <c r="AL12" s="16">
        <f t="shared" si="1"/>
        <v>9.1401516681108123E-3</v>
      </c>
      <c r="AM12" s="16">
        <f t="shared" si="1"/>
        <v>9.3850813971296937E-3</v>
      </c>
      <c r="AN12" s="16">
        <f t="shared" si="1"/>
        <v>3.0838921279641131E-2</v>
      </c>
      <c r="AO12" s="16">
        <f t="shared" si="1"/>
        <v>-1.1269254566240129E-3</v>
      </c>
      <c r="AP12" s="16">
        <f t="shared" si="1"/>
        <v>3.0883705306676487E-2</v>
      </c>
      <c r="AQ12" s="16">
        <f t="shared" si="1"/>
        <v>1.8997622811839168E-2</v>
      </c>
      <c r="AR12" s="16">
        <f t="shared" si="1"/>
        <v>2.1117933129626194E-2</v>
      </c>
      <c r="AS12" s="16">
        <f t="shared" si="1"/>
        <v>3.4604389923263229E-2</v>
      </c>
      <c r="AT12" s="16">
        <f t="shared" si="1"/>
        <v>1.8247691863673692E-2</v>
      </c>
      <c r="AU12" s="16">
        <f t="shared" si="1"/>
        <v>1.5370955705314186E-2</v>
      </c>
      <c r="AV12" s="16">
        <f t="shared" si="1"/>
        <v>-2.9209264644887304E-3</v>
      </c>
      <c r="AW12" s="16">
        <f t="shared" si="1"/>
        <v>1.1134418690842075E-2</v>
      </c>
    </row>
    <row r="13" spans="1:49" x14ac:dyDescent="0.2">
      <c r="A13">
        <v>170</v>
      </c>
      <c r="B13">
        <v>20.05</v>
      </c>
      <c r="C13">
        <v>190.05</v>
      </c>
      <c r="D13">
        <v>50.25</v>
      </c>
      <c r="E13">
        <v>24.024999999999999</v>
      </c>
      <c r="F13">
        <v>77.760000000000005</v>
      </c>
      <c r="G13">
        <v>31.91</v>
      </c>
      <c r="H13">
        <v>79.2</v>
      </c>
      <c r="I13">
        <v>129.4</v>
      </c>
      <c r="J13">
        <v>86.59</v>
      </c>
      <c r="K13">
        <v>233.55</v>
      </c>
      <c r="L13">
        <v>8.7970000000000006</v>
      </c>
      <c r="M13">
        <v>13.93</v>
      </c>
      <c r="N13">
        <v>36.405000000000001</v>
      </c>
      <c r="O13">
        <v>19.28</v>
      </c>
      <c r="P13" s="40">
        <v>66.91</v>
      </c>
      <c r="Q13" s="40">
        <v>0.26400000000000001</v>
      </c>
      <c r="R13" s="5">
        <f t="shared" si="2"/>
        <v>-8.7463556851311575E-3</v>
      </c>
      <c r="S13" s="5">
        <f t="shared" si="0"/>
        <v>6.5261044176705418E-3</v>
      </c>
      <c r="T13" s="5">
        <f t="shared" si="0"/>
        <v>-1.4774494556765161E-2</v>
      </c>
      <c r="U13" s="5">
        <f t="shared" si="0"/>
        <v>-1.6441573693482203E-2</v>
      </c>
      <c r="V13" s="5">
        <f t="shared" si="0"/>
        <v>5.8614193008161841E-3</v>
      </c>
      <c r="W13" s="5">
        <f t="shared" si="0"/>
        <v>1.236818122640293E-2</v>
      </c>
      <c r="X13" s="5">
        <f t="shared" si="0"/>
        <v>-2.2215412900260412E-2</v>
      </c>
      <c r="Y13" s="5">
        <f t="shared" si="0"/>
        <v>-7.2699924793181436E-3</v>
      </c>
      <c r="Z13" s="5">
        <f t="shared" si="0"/>
        <v>-7.7220077220074845E-4</v>
      </c>
      <c r="AA13" s="5">
        <f t="shared" si="0"/>
        <v>1.5004102684327725E-2</v>
      </c>
      <c r="AB13" s="5">
        <f t="shared" si="0"/>
        <v>-1.1009951302138443E-2</v>
      </c>
      <c r="AC13" s="5">
        <f t="shared" si="0"/>
        <v>0.12306906676879881</v>
      </c>
      <c r="AD13" s="5">
        <f t="shared" si="0"/>
        <v>3.1851851851851798E-2</v>
      </c>
      <c r="AE13" s="5">
        <f t="shared" si="0"/>
        <v>-7.091231419609878E-3</v>
      </c>
      <c r="AF13" s="5">
        <f t="shared" si="0"/>
        <v>-2.1568129916264778E-2</v>
      </c>
      <c r="AG13" s="42">
        <f t="shared" si="0"/>
        <v>-6.0903149138442636E-3</v>
      </c>
      <c r="AH13" s="16">
        <f t="shared" si="3"/>
        <v>-1.1026588937558909E-2</v>
      </c>
      <c r="AI13" s="16">
        <f t="shared" si="1"/>
        <v>2.1009240183674487E-3</v>
      </c>
      <c r="AJ13" s="16">
        <f t="shared" si="1"/>
        <v>-1.4770612463737091E-2</v>
      </c>
      <c r="AK13" s="16">
        <f t="shared" si="1"/>
        <v>-1.5367742689861415E-2</v>
      </c>
      <c r="AL13" s="16">
        <f t="shared" si="1"/>
        <v>7.4082362294204777E-3</v>
      </c>
      <c r="AM13" s="16">
        <f t="shared" si="1"/>
        <v>1.5596595083579703E-2</v>
      </c>
      <c r="AN13" s="16">
        <f t="shared" si="1"/>
        <v>-2.4620119925194226E-2</v>
      </c>
      <c r="AO13" s="16">
        <f t="shared" si="1"/>
        <v>-1.1036103558664297E-2</v>
      </c>
      <c r="AP13" s="16">
        <f t="shared" si="1"/>
        <v>2.7414133008383116E-3</v>
      </c>
      <c r="AQ13" s="16">
        <f t="shared" si="1"/>
        <v>1.6711002863207172E-2</v>
      </c>
      <c r="AR13" s="16">
        <f t="shared" si="1"/>
        <v>-7.7799492069950786E-3</v>
      </c>
      <c r="AS13" s="16">
        <f t="shared" si="1"/>
        <v>0.11853840760742421</v>
      </c>
      <c r="AT13" s="16">
        <f t="shared" si="1"/>
        <v>3.0462081479876051E-2</v>
      </c>
      <c r="AU13" s="16">
        <f t="shared" si="1"/>
        <v>-2.6108188629031821E-3</v>
      </c>
      <c r="AV13" s="16">
        <f t="shared" si="1"/>
        <v>-2.0949233371903922E-2</v>
      </c>
      <c r="AW13" s="16">
        <f t="shared" si="1"/>
        <v>-6.5261441568863592E-3</v>
      </c>
    </row>
    <row r="14" spans="1:49" x14ac:dyDescent="0.2">
      <c r="A14">
        <v>174.05</v>
      </c>
      <c r="B14">
        <v>20.56</v>
      </c>
      <c r="C14">
        <v>191</v>
      </c>
      <c r="D14">
        <v>49.81</v>
      </c>
      <c r="E14">
        <v>24.225000000000001</v>
      </c>
      <c r="F14">
        <v>79.34</v>
      </c>
      <c r="G14">
        <v>32.384999999999998</v>
      </c>
      <c r="H14">
        <v>80.209999999999994</v>
      </c>
      <c r="I14">
        <v>124.55</v>
      </c>
      <c r="J14">
        <v>85.03</v>
      </c>
      <c r="K14">
        <v>232</v>
      </c>
      <c r="L14">
        <v>8.84</v>
      </c>
      <c r="M14">
        <v>14.015000000000001</v>
      </c>
      <c r="N14">
        <v>35.21</v>
      </c>
      <c r="O14">
        <v>16.7</v>
      </c>
      <c r="P14" s="40">
        <v>67.430000000000007</v>
      </c>
      <c r="Q14" s="40">
        <v>0.27600000000000002</v>
      </c>
      <c r="R14" s="5">
        <f t="shared" si="2"/>
        <v>2.3823529411764799E-2</v>
      </c>
      <c r="S14" s="5">
        <f t="shared" si="0"/>
        <v>2.5436408977556058E-2</v>
      </c>
      <c r="T14" s="5">
        <f t="shared" si="0"/>
        <v>4.9986845566956095E-3</v>
      </c>
      <c r="U14" s="5">
        <f t="shared" si="0"/>
        <v>-8.7562189054726236E-3</v>
      </c>
      <c r="V14" s="5">
        <f t="shared" si="0"/>
        <v>8.3246618106140868E-3</v>
      </c>
      <c r="W14" s="5">
        <f t="shared" si="0"/>
        <v>2.031893004115215E-2</v>
      </c>
      <c r="X14" s="5">
        <f t="shared" si="0"/>
        <v>1.4885615794421714E-2</v>
      </c>
      <c r="Y14" s="5">
        <f t="shared" si="0"/>
        <v>1.2752525252525126E-2</v>
      </c>
      <c r="Z14" s="5">
        <f t="shared" si="0"/>
        <v>-3.7480680061823812E-2</v>
      </c>
      <c r="AA14" s="5">
        <f t="shared" si="0"/>
        <v>-1.8015937175193453E-2</v>
      </c>
      <c r="AB14" s="5">
        <f t="shared" si="0"/>
        <v>-6.6366944979662224E-3</v>
      </c>
      <c r="AC14" s="5">
        <f t="shared" si="0"/>
        <v>4.8880300102307483E-3</v>
      </c>
      <c r="AD14" s="5">
        <f t="shared" si="0"/>
        <v>6.1019382627423013E-3</v>
      </c>
      <c r="AE14" s="5">
        <f t="shared" si="0"/>
        <v>-3.2825161378931433E-2</v>
      </c>
      <c r="AF14" s="5">
        <f t="shared" si="0"/>
        <v>-0.1338174273858922</v>
      </c>
      <c r="AG14" s="42">
        <f t="shared" si="0"/>
        <v>7.7716335375879186E-3</v>
      </c>
      <c r="AH14" s="16">
        <f t="shared" si="3"/>
        <v>2.1543296159337047E-2</v>
      </c>
      <c r="AI14" s="16">
        <f t="shared" si="1"/>
        <v>2.1011228578252966E-2</v>
      </c>
      <c r="AJ14" s="16">
        <f t="shared" si="1"/>
        <v>5.0025666497236793E-3</v>
      </c>
      <c r="AK14" s="16">
        <f t="shared" si="1"/>
        <v>-7.6823879018518351E-3</v>
      </c>
      <c r="AL14" s="16">
        <f t="shared" si="1"/>
        <v>9.8714787392183805E-3</v>
      </c>
      <c r="AM14" s="16">
        <f t="shared" si="1"/>
        <v>2.3547343898328923E-2</v>
      </c>
      <c r="AN14" s="16">
        <f t="shared" si="1"/>
        <v>1.2480908769487901E-2</v>
      </c>
      <c r="AO14" s="16">
        <f t="shared" si="1"/>
        <v>8.9864141731789728E-3</v>
      </c>
      <c r="AP14" s="16">
        <f t="shared" si="1"/>
        <v>-3.3967065988784753E-2</v>
      </c>
      <c r="AQ14" s="16">
        <f t="shared" si="1"/>
        <v>-1.6309036996314006E-2</v>
      </c>
      <c r="AR14" s="16">
        <f t="shared" si="1"/>
        <v>-3.4066924028228582E-3</v>
      </c>
      <c r="AS14" s="16">
        <f t="shared" si="1"/>
        <v>3.5737084885614605E-4</v>
      </c>
      <c r="AT14" s="16">
        <f t="shared" si="1"/>
        <v>4.7121678907665523E-3</v>
      </c>
      <c r="AU14" s="16">
        <f t="shared" si="1"/>
        <v>-2.8344748822224736E-2</v>
      </c>
      <c r="AV14" s="16">
        <f t="shared" si="1"/>
        <v>-0.13319853084153135</v>
      </c>
      <c r="AW14" s="16">
        <f t="shared" si="1"/>
        <v>7.3358042945458231E-3</v>
      </c>
    </row>
    <row r="15" spans="1:49" x14ac:dyDescent="0.2">
      <c r="A15">
        <v>168.5</v>
      </c>
      <c r="B15">
        <v>20.594999999999999</v>
      </c>
      <c r="C15">
        <v>188.1</v>
      </c>
      <c r="D15">
        <v>49.91</v>
      </c>
      <c r="E15">
        <v>23.92</v>
      </c>
      <c r="F15">
        <v>78.239999999999995</v>
      </c>
      <c r="G15">
        <v>32.494999999999997</v>
      </c>
      <c r="H15">
        <v>81.819999999999993</v>
      </c>
      <c r="I15">
        <v>124.75</v>
      </c>
      <c r="J15">
        <v>84.98</v>
      </c>
      <c r="K15">
        <v>232.85</v>
      </c>
      <c r="L15">
        <v>8.9049999999999994</v>
      </c>
      <c r="M15">
        <v>13.914999999999999</v>
      </c>
      <c r="N15">
        <v>34.86</v>
      </c>
      <c r="O15">
        <v>17.09</v>
      </c>
      <c r="P15" s="40">
        <v>67.48</v>
      </c>
      <c r="Q15" s="40">
        <v>0.255</v>
      </c>
      <c r="R15" s="5">
        <f t="shared" si="2"/>
        <v>-3.1887388681413498E-2</v>
      </c>
      <c r="S15" s="5">
        <f t="shared" si="0"/>
        <v>1.7023346303501885E-3</v>
      </c>
      <c r="T15" s="5">
        <f t="shared" si="0"/>
        <v>-1.5183246073298462E-2</v>
      </c>
      <c r="U15" s="5">
        <f t="shared" si="0"/>
        <v>2.0076289901624911E-3</v>
      </c>
      <c r="V15" s="5">
        <f t="shared" si="0"/>
        <v>-1.2590299277605799E-2</v>
      </c>
      <c r="W15" s="5">
        <f t="shared" si="0"/>
        <v>-1.3864381144441773E-2</v>
      </c>
      <c r="X15" s="5">
        <f t="shared" si="0"/>
        <v>3.3966342442488529E-3</v>
      </c>
      <c r="Y15" s="5">
        <f t="shared" si="0"/>
        <v>2.0072310185762277E-2</v>
      </c>
      <c r="Z15" s="5">
        <f t="shared" si="0"/>
        <v>1.6057808109193328E-3</v>
      </c>
      <c r="AA15" s="5">
        <f t="shared" si="0"/>
        <v>-5.8802775490995884E-4</v>
      </c>
      <c r="AB15" s="5">
        <f t="shared" si="0"/>
        <v>3.6637931034482207E-3</v>
      </c>
      <c r="AC15" s="5">
        <f t="shared" si="0"/>
        <v>7.3529411764705621E-3</v>
      </c>
      <c r="AD15" s="5">
        <f t="shared" si="0"/>
        <v>-7.1352122725651945E-3</v>
      </c>
      <c r="AE15" s="5">
        <f t="shared" si="0"/>
        <v>-9.9403578528827197E-3</v>
      </c>
      <c r="AF15" s="5">
        <f t="shared" si="0"/>
        <v>2.3353293413173715E-2</v>
      </c>
      <c r="AG15" s="42">
        <f t="shared" si="0"/>
        <v>7.4150971377728858E-4</v>
      </c>
      <c r="AH15" s="16">
        <f t="shared" si="3"/>
        <v>-3.416762193384125E-2</v>
      </c>
      <c r="AI15" s="16">
        <f t="shared" si="1"/>
        <v>-2.7228457689529046E-3</v>
      </c>
      <c r="AJ15" s="16">
        <f t="shared" si="1"/>
        <v>-1.5179363980270392E-2</v>
      </c>
      <c r="AK15" s="16">
        <f t="shared" si="1"/>
        <v>3.08145999378328E-3</v>
      </c>
      <c r="AL15" s="16">
        <f t="shared" si="1"/>
        <v>-1.1043482349001505E-2</v>
      </c>
      <c r="AM15" s="16">
        <f t="shared" si="1"/>
        <v>-1.0635967287265E-2</v>
      </c>
      <c r="AN15" s="16">
        <f t="shared" si="1"/>
        <v>9.9192721931503974E-4</v>
      </c>
      <c r="AO15" s="16">
        <f t="shared" si="1"/>
        <v>1.6306199106416123E-2</v>
      </c>
      <c r="AP15" s="16">
        <f t="shared" si="1"/>
        <v>5.1193948839583928E-3</v>
      </c>
      <c r="AQ15" s="16">
        <f t="shared" si="1"/>
        <v>1.1188724239694892E-3</v>
      </c>
      <c r="AR15" s="16">
        <f t="shared" si="1"/>
        <v>6.8937951985915853E-3</v>
      </c>
      <c r="AS15" s="16">
        <f t="shared" si="1"/>
        <v>2.8222820150959598E-3</v>
      </c>
      <c r="AT15" s="16">
        <f t="shared" si="1"/>
        <v>-8.5249826445409436E-3</v>
      </c>
      <c r="AU15" s="16">
        <f t="shared" si="1"/>
        <v>-5.4599452961760237E-3</v>
      </c>
      <c r="AV15" s="16">
        <f t="shared" si="1"/>
        <v>2.397218995753457E-2</v>
      </c>
      <c r="AW15" s="16">
        <f t="shared" si="1"/>
        <v>3.0568047073519276E-4</v>
      </c>
    </row>
    <row r="16" spans="1:49" x14ac:dyDescent="0.2">
      <c r="A16">
        <v>167.75</v>
      </c>
      <c r="B16">
        <v>19.489999999999998</v>
      </c>
      <c r="C16">
        <v>182.4</v>
      </c>
      <c r="D16">
        <v>48.32</v>
      </c>
      <c r="E16">
        <v>23.95</v>
      </c>
      <c r="F16">
        <v>75.06</v>
      </c>
      <c r="G16">
        <v>32.82</v>
      </c>
      <c r="H16">
        <v>80.239999999999995</v>
      </c>
      <c r="I16">
        <v>120.35</v>
      </c>
      <c r="J16">
        <v>81.09</v>
      </c>
      <c r="K16">
        <v>220.65</v>
      </c>
      <c r="L16">
        <v>8.2479999999999993</v>
      </c>
      <c r="M16">
        <v>13.215</v>
      </c>
      <c r="N16">
        <v>33.61</v>
      </c>
      <c r="O16">
        <v>16.739999999999998</v>
      </c>
      <c r="P16" s="40">
        <v>65.81</v>
      </c>
      <c r="Q16" s="40">
        <v>0.46600000000000003</v>
      </c>
      <c r="R16" s="5">
        <f t="shared" si="2"/>
        <v>-4.4510385756676429E-3</v>
      </c>
      <c r="S16" s="5">
        <f t="shared" si="0"/>
        <v>-5.3653799465889773E-2</v>
      </c>
      <c r="T16" s="5">
        <f t="shared" si="0"/>
        <v>-3.0303030303030276E-2</v>
      </c>
      <c r="U16" s="5">
        <f t="shared" si="0"/>
        <v>-3.1857343217791989E-2</v>
      </c>
      <c r="V16" s="5">
        <f t="shared" si="0"/>
        <v>1.2541806020065493E-3</v>
      </c>
      <c r="W16" s="5">
        <f t="shared" si="0"/>
        <v>-4.0644171779141036E-2</v>
      </c>
      <c r="X16" s="5">
        <f t="shared" si="0"/>
        <v>1.0001538698261259E-2</v>
      </c>
      <c r="Y16" s="5">
        <f t="shared" si="0"/>
        <v>-1.9310681984844758E-2</v>
      </c>
      <c r="Z16" s="5">
        <f t="shared" si="0"/>
        <v>-3.5270541082164319E-2</v>
      </c>
      <c r="AA16" s="5">
        <f t="shared" si="0"/>
        <v>-4.5775476582725405E-2</v>
      </c>
      <c r="AB16" s="5">
        <f t="shared" si="0"/>
        <v>-5.2394245222246005E-2</v>
      </c>
      <c r="AC16" s="5">
        <f t="shared" si="0"/>
        <v>-7.3778775968556976E-2</v>
      </c>
      <c r="AD16" s="5">
        <f t="shared" si="0"/>
        <v>-5.0305425799496928E-2</v>
      </c>
      <c r="AE16" s="5">
        <f t="shared" si="0"/>
        <v>-3.5857716580608101E-2</v>
      </c>
      <c r="AF16" s="5">
        <f t="shared" si="0"/>
        <v>-2.0479812755997751E-2</v>
      </c>
      <c r="AG16" s="42">
        <f t="shared" si="0"/>
        <v>-2.4748073503260248E-2</v>
      </c>
      <c r="AH16" s="16">
        <f t="shared" si="3"/>
        <v>-6.7312718280953939E-3</v>
      </c>
      <c r="AI16" s="16">
        <f t="shared" si="1"/>
        <v>-5.8078979865192865E-2</v>
      </c>
      <c r="AJ16" s="16">
        <f t="shared" si="1"/>
        <v>-3.0299148210002205E-2</v>
      </c>
      <c r="AK16" s="16">
        <f t="shared" si="1"/>
        <v>-3.0783512214171201E-2</v>
      </c>
      <c r="AL16" s="16">
        <f t="shared" si="1"/>
        <v>2.800997530610843E-3</v>
      </c>
      <c r="AM16" s="16">
        <f t="shared" si="1"/>
        <v>-3.7415757921964263E-2</v>
      </c>
      <c r="AN16" s="16">
        <f t="shared" si="1"/>
        <v>7.596831673327446E-3</v>
      </c>
      <c r="AO16" s="16">
        <f t="shared" si="1"/>
        <v>-2.3076793064190911E-2</v>
      </c>
      <c r="AP16" s="16">
        <f t="shared" si="1"/>
        <v>-3.175692700912526E-2</v>
      </c>
      <c r="AQ16" s="16">
        <f t="shared" si="1"/>
        <v>-4.4068576403845955E-2</v>
      </c>
      <c r="AR16" s="16">
        <f t="shared" si="1"/>
        <v>-4.9164243127102644E-2</v>
      </c>
      <c r="AS16" s="16">
        <f t="shared" si="1"/>
        <v>-7.8309435129931576E-2</v>
      </c>
      <c r="AT16" s="16">
        <f t="shared" si="1"/>
        <v>-5.1695196171472675E-2</v>
      </c>
      <c r="AU16" s="16">
        <f t="shared" si="1"/>
        <v>-3.1377304023901403E-2</v>
      </c>
      <c r="AV16" s="16">
        <f t="shared" si="1"/>
        <v>-1.9860916211636895E-2</v>
      </c>
      <c r="AW16" s="16">
        <f t="shared" si="1"/>
        <v>-2.5183902746302344E-2</v>
      </c>
    </row>
    <row r="17" spans="1:49" x14ac:dyDescent="0.2">
      <c r="A17">
        <v>176.2</v>
      </c>
      <c r="B17">
        <v>19.55</v>
      </c>
      <c r="C17">
        <v>179.35</v>
      </c>
      <c r="D17">
        <v>48.07</v>
      </c>
      <c r="E17">
        <v>25</v>
      </c>
      <c r="F17">
        <v>74.72</v>
      </c>
      <c r="G17">
        <v>32.83</v>
      </c>
      <c r="H17">
        <v>81.97</v>
      </c>
      <c r="I17">
        <v>120.85</v>
      </c>
      <c r="J17">
        <v>81.12</v>
      </c>
      <c r="K17">
        <v>213.55</v>
      </c>
      <c r="L17">
        <v>8.2430000000000003</v>
      </c>
      <c r="M17">
        <v>13.095000000000001</v>
      </c>
      <c r="N17">
        <v>33.634999999999998</v>
      </c>
      <c r="O17">
        <v>16.62</v>
      </c>
      <c r="P17" s="40">
        <v>65.58</v>
      </c>
      <c r="Q17" s="40">
        <v>0.57299999999999995</v>
      </c>
      <c r="R17" s="5">
        <f t="shared" si="2"/>
        <v>5.0372578241430599E-2</v>
      </c>
      <c r="S17" s="5">
        <f t="shared" si="0"/>
        <v>3.0785017957928318E-3</v>
      </c>
      <c r="T17" s="5">
        <f t="shared" si="0"/>
        <v>-1.6721491228070207E-2</v>
      </c>
      <c r="U17" s="5">
        <f t="shared" si="0"/>
        <v>-5.173841059602613E-3</v>
      </c>
      <c r="V17" s="5">
        <f t="shared" si="0"/>
        <v>4.3841336116910323E-2</v>
      </c>
      <c r="W17" s="5">
        <f t="shared" si="0"/>
        <v>-4.5297095656808839E-3</v>
      </c>
      <c r="X17" s="5">
        <f t="shared" si="0"/>
        <v>3.0469226081653034E-4</v>
      </c>
      <c r="Y17" s="5">
        <f t="shared" si="0"/>
        <v>2.1560319042871479E-2</v>
      </c>
      <c r="Z17" s="5">
        <f t="shared" si="0"/>
        <v>4.1545492314083443E-3</v>
      </c>
      <c r="AA17" s="5">
        <f t="shared" si="0"/>
        <v>3.6995930447658587E-4</v>
      </c>
      <c r="AB17" s="5">
        <f t="shared" si="0"/>
        <v>-3.2177656922728226E-2</v>
      </c>
      <c r="AC17" s="5">
        <f t="shared" si="0"/>
        <v>-6.0620756547025145E-4</v>
      </c>
      <c r="AD17" s="5">
        <f t="shared" si="0"/>
        <v>-9.0805902383653825E-3</v>
      </c>
      <c r="AE17" s="5">
        <f t="shared" si="0"/>
        <v>7.4382624218971571E-4</v>
      </c>
      <c r="AF17" s="5">
        <f t="shared" si="0"/>
        <v>-7.1684587813618528E-3</v>
      </c>
      <c r="AG17" s="42">
        <f t="shared" si="0"/>
        <v>-3.4949095882085279E-3</v>
      </c>
      <c r="AH17" s="16">
        <f t="shared" si="3"/>
        <v>4.8092344989002847E-2</v>
      </c>
      <c r="AI17" s="16">
        <f t="shared" si="1"/>
        <v>-1.3466786035102613E-3</v>
      </c>
      <c r="AJ17" s="16">
        <f t="shared" si="1"/>
        <v>-1.6717609135042135E-2</v>
      </c>
      <c r="AK17" s="16">
        <f t="shared" si="1"/>
        <v>-4.1000100559818245E-3</v>
      </c>
      <c r="AL17" s="16">
        <f t="shared" si="1"/>
        <v>4.538815304551462E-2</v>
      </c>
      <c r="AM17" s="16">
        <f t="shared" si="1"/>
        <v>-1.3012957085041113E-3</v>
      </c>
      <c r="AN17" s="16">
        <f t="shared" si="1"/>
        <v>-2.1000147641172828E-3</v>
      </c>
      <c r="AO17" s="16">
        <f t="shared" si="1"/>
        <v>1.7794207963525325E-2</v>
      </c>
      <c r="AP17" s="16">
        <f t="shared" si="1"/>
        <v>7.6681633044474043E-3</v>
      </c>
      <c r="AQ17" s="16">
        <f t="shared" si="1"/>
        <v>2.0768594833560339E-3</v>
      </c>
      <c r="AR17" s="16">
        <f t="shared" si="1"/>
        <v>-2.8947654827584861E-2</v>
      </c>
      <c r="AS17" s="16">
        <f t="shared" si="1"/>
        <v>-5.1368667268448538E-3</v>
      </c>
      <c r="AT17" s="16">
        <f t="shared" si="1"/>
        <v>-1.0470360610341132E-2</v>
      </c>
      <c r="AU17" s="16">
        <f t="shared" si="1"/>
        <v>5.2242387988964117E-3</v>
      </c>
      <c r="AV17" s="16">
        <f t="shared" si="1"/>
        <v>-6.5495622370009979E-3</v>
      </c>
      <c r="AW17" s="16">
        <f t="shared" si="1"/>
        <v>-3.9307388312506235E-3</v>
      </c>
    </row>
    <row r="18" spans="1:49" x14ac:dyDescent="0.2">
      <c r="A18">
        <v>180.6</v>
      </c>
      <c r="B18">
        <v>19.815000000000001</v>
      </c>
      <c r="C18">
        <v>184.15</v>
      </c>
      <c r="D18">
        <v>49.555</v>
      </c>
      <c r="E18">
        <v>25.215</v>
      </c>
      <c r="F18">
        <v>76.23</v>
      </c>
      <c r="G18">
        <v>34.159999999999997</v>
      </c>
      <c r="H18">
        <v>83.43</v>
      </c>
      <c r="I18">
        <v>120.3</v>
      </c>
      <c r="J18">
        <v>83.72</v>
      </c>
      <c r="K18">
        <v>215.3</v>
      </c>
      <c r="L18">
        <v>8.5719999999999992</v>
      </c>
      <c r="M18">
        <v>13.315</v>
      </c>
      <c r="N18">
        <v>34.200000000000003</v>
      </c>
      <c r="O18">
        <v>17.195</v>
      </c>
      <c r="P18" s="40">
        <v>65.94</v>
      </c>
      <c r="Q18" s="40">
        <v>0.59699999999999998</v>
      </c>
      <c r="R18" s="5">
        <f t="shared" si="2"/>
        <v>2.4971623155505052E-2</v>
      </c>
      <c r="S18" s="5">
        <f t="shared" si="0"/>
        <v>1.3554987212276215E-2</v>
      </c>
      <c r="T18" s="5">
        <f t="shared" si="0"/>
        <v>2.6763311959855152E-2</v>
      </c>
      <c r="U18" s="5">
        <f t="shared" si="0"/>
        <v>3.0892448512585879E-2</v>
      </c>
      <c r="V18" s="5">
        <f t="shared" si="0"/>
        <v>8.599999999999941E-3</v>
      </c>
      <c r="W18" s="5">
        <f t="shared" si="0"/>
        <v>2.0208779443254832E-2</v>
      </c>
      <c r="X18" s="5">
        <f t="shared" si="0"/>
        <v>4.051172707889128E-2</v>
      </c>
      <c r="Y18" s="5">
        <f t="shared" si="0"/>
        <v>1.7811394412590165E-2</v>
      </c>
      <c r="Z18" s="5">
        <f t="shared" si="0"/>
        <v>-4.551096400496446E-3</v>
      </c>
      <c r="AA18" s="5">
        <f t="shared" si="0"/>
        <v>3.2051282051281937E-2</v>
      </c>
      <c r="AB18" s="5">
        <f t="shared" si="0"/>
        <v>8.1948021540623195E-3</v>
      </c>
      <c r="AC18" s="5">
        <f t="shared" si="0"/>
        <v>3.9912653160256939E-2</v>
      </c>
      <c r="AD18" s="5">
        <f t="shared" si="0"/>
        <v>1.6800305460099141E-2</v>
      </c>
      <c r="AE18" s="5">
        <f t="shared" si="0"/>
        <v>1.6797978296417604E-2</v>
      </c>
      <c r="AF18" s="5">
        <f t="shared" si="0"/>
        <v>3.4596871239470417E-2</v>
      </c>
      <c r="AG18" s="42">
        <f t="shared" si="0"/>
        <v>5.4894784995425105E-3</v>
      </c>
      <c r="AH18" s="16">
        <f t="shared" si="3"/>
        <v>2.26913899030773E-2</v>
      </c>
      <c r="AI18" s="16">
        <f t="shared" si="1"/>
        <v>9.1298068129731218E-3</v>
      </c>
      <c r="AJ18" s="16">
        <f t="shared" si="1"/>
        <v>2.6767194052883223E-2</v>
      </c>
      <c r="AK18" s="16">
        <f t="shared" si="1"/>
        <v>3.1966279516206668E-2</v>
      </c>
      <c r="AL18" s="16">
        <f t="shared" si="1"/>
        <v>1.0146816928604235E-2</v>
      </c>
      <c r="AM18" s="16">
        <f t="shared" si="1"/>
        <v>2.3437193300431605E-2</v>
      </c>
      <c r="AN18" s="16">
        <f t="shared" si="1"/>
        <v>3.8107020053957469E-2</v>
      </c>
      <c r="AO18" s="16">
        <f t="shared" si="1"/>
        <v>1.4045283333244011E-2</v>
      </c>
      <c r="AP18" s="16">
        <f t="shared" si="1"/>
        <v>-1.037482327457386E-3</v>
      </c>
      <c r="AQ18" s="16">
        <f t="shared" si="1"/>
        <v>3.3758182230161388E-2</v>
      </c>
      <c r="AR18" s="16">
        <f t="shared" si="1"/>
        <v>1.1424804249205684E-2</v>
      </c>
      <c r="AS18" s="16">
        <f t="shared" si="1"/>
        <v>3.5381993998882338E-2</v>
      </c>
      <c r="AT18" s="16">
        <f t="shared" si="1"/>
        <v>1.5410535088123392E-2</v>
      </c>
      <c r="AU18" s="16">
        <f t="shared" si="1"/>
        <v>2.1278390853124302E-2</v>
      </c>
      <c r="AV18" s="16">
        <f t="shared" si="1"/>
        <v>3.5215767783831273E-2</v>
      </c>
      <c r="AW18" s="16">
        <f t="shared" si="1"/>
        <v>5.053649256500415E-3</v>
      </c>
    </row>
    <row r="19" spans="1:49" x14ac:dyDescent="0.2">
      <c r="A19">
        <v>177.2</v>
      </c>
      <c r="B19">
        <v>19.585000000000001</v>
      </c>
      <c r="C19">
        <v>180.9</v>
      </c>
      <c r="D19">
        <v>49.664999999999999</v>
      </c>
      <c r="E19">
        <v>24.56</v>
      </c>
      <c r="F19">
        <v>73.459999999999994</v>
      </c>
      <c r="G19">
        <v>33.07</v>
      </c>
      <c r="H19">
        <v>81.05</v>
      </c>
      <c r="I19">
        <v>115.95</v>
      </c>
      <c r="J19">
        <v>80.88</v>
      </c>
      <c r="K19">
        <v>215.35</v>
      </c>
      <c r="L19">
        <v>8.3610000000000007</v>
      </c>
      <c r="M19">
        <v>13.57</v>
      </c>
      <c r="N19">
        <v>33.625</v>
      </c>
      <c r="O19">
        <v>17.14</v>
      </c>
      <c r="P19" s="40">
        <v>64.650000000000006</v>
      </c>
      <c r="Q19" s="40">
        <v>0.50600000000000001</v>
      </c>
      <c r="R19" s="5">
        <f t="shared" si="2"/>
        <v>-1.8826135105204922E-2</v>
      </c>
      <c r="S19" s="5">
        <f t="shared" ref="S19:S54" si="4">B19/B18-1</f>
        <v>-1.1607368155437836E-2</v>
      </c>
      <c r="T19" s="5">
        <f t="shared" ref="T19:T54" si="5">C19/C18-1</f>
        <v>-1.7648655986967188E-2</v>
      </c>
      <c r="U19" s="5">
        <f t="shared" ref="U19:U54" si="6">D19/D18-1</f>
        <v>2.2197558268590711E-3</v>
      </c>
      <c r="V19" s="5">
        <f t="shared" ref="V19:V54" si="7">E19/E18-1</f>
        <v>-2.5976601229427021E-2</v>
      </c>
      <c r="W19" s="5">
        <f t="shared" ref="W19:W54" si="8">F19/F18-1</f>
        <v>-3.6337399973763729E-2</v>
      </c>
      <c r="X19" s="5">
        <f t="shared" ref="X19:X54" si="9">G19/G18-1</f>
        <v>-3.1908665105386258E-2</v>
      </c>
      <c r="Y19" s="5">
        <f t="shared" ref="Y19:Y54" si="10">H19/H18-1</f>
        <v>-2.8526908785808547E-2</v>
      </c>
      <c r="Z19" s="5">
        <f t="shared" ref="Z19:Z54" si="11">I19/I18-1</f>
        <v>-3.6159600997506147E-2</v>
      </c>
      <c r="AA19" s="5">
        <f t="shared" ref="AA19:AA54" si="12">J19/J18-1</f>
        <v>-3.3922599139990517E-2</v>
      </c>
      <c r="AB19" s="5">
        <f t="shared" ref="AB19:AB54" si="13">K19/K18-1</f>
        <v>2.3223409196471145E-4</v>
      </c>
      <c r="AC19" s="5">
        <f t="shared" ref="AC19:AC54" si="14">L19/L18-1</f>
        <v>-2.4615025664955548E-2</v>
      </c>
      <c r="AD19" s="5">
        <f t="shared" ref="AD19:AD54" si="15">M19/M18-1</f>
        <v>1.9151333082989108E-2</v>
      </c>
      <c r="AE19" s="5">
        <f t="shared" ref="AE19:AE54" si="16">N19/N18-1</f>
        <v>-1.6812865497076057E-2</v>
      </c>
      <c r="AF19" s="5">
        <f t="shared" ref="AF19:AF54" si="17">O19/O18-1</f>
        <v>-3.198604245420178E-3</v>
      </c>
      <c r="AG19" s="42">
        <f t="shared" ref="AG19:AG54" si="18">P19/P18-1</f>
        <v>-1.9563239308462155E-2</v>
      </c>
      <c r="AH19" s="16">
        <f t="shared" si="3"/>
        <v>-2.1106368357632674E-2</v>
      </c>
      <c r="AI19" s="16">
        <f t="shared" ref="AI19:AI54" si="19">S19-S$56</f>
        <v>-1.6032548554740927E-2</v>
      </c>
      <c r="AJ19" s="16">
        <f t="shared" ref="AJ19:AJ54" si="20">T19-T$56</f>
        <v>-1.7644773893939116E-2</v>
      </c>
      <c r="AK19" s="16">
        <f t="shared" ref="AK19:AK54" si="21">U19-U$56</f>
        <v>3.2935868304798601E-3</v>
      </c>
      <c r="AL19" s="16">
        <f t="shared" ref="AL19:AL54" si="22">V19-V$56</f>
        <v>-2.4429784300822727E-2</v>
      </c>
      <c r="AM19" s="16">
        <f t="shared" ref="AM19:AM54" si="23">W19-W$56</f>
        <v>-3.3108986116586955E-2</v>
      </c>
      <c r="AN19" s="16">
        <f t="shared" ref="AN19:AN54" si="24">X19-X$56</f>
        <v>-3.4313372130320069E-2</v>
      </c>
      <c r="AO19" s="16">
        <f t="shared" ref="AO19:AO54" si="25">Y19-Y$56</f>
        <v>-3.2293019865154697E-2</v>
      </c>
      <c r="AP19" s="16">
        <f t="shared" ref="AP19:AP54" si="26">Z19-Z$56</f>
        <v>-3.2645986924467088E-2</v>
      </c>
      <c r="AQ19" s="16">
        <f t="shared" ref="AQ19:AQ54" si="27">AA19-AA$56</f>
        <v>-3.2215698961111067E-2</v>
      </c>
      <c r="AR19" s="16">
        <f t="shared" ref="AR19:AR54" si="28">AB19-AB$56</f>
        <v>3.4622361871080756E-3</v>
      </c>
      <c r="AS19" s="16">
        <f t="shared" ref="AS19:AS54" si="29">AC19-AC$56</f>
        <v>-2.9145684826330148E-2</v>
      </c>
      <c r="AT19" s="16">
        <f t="shared" ref="AT19:AT54" si="30">AD19-AD$56</f>
        <v>1.7761562711013361E-2</v>
      </c>
      <c r="AU19" s="16">
        <f t="shared" ref="AU19:AU54" si="31">AE19-AE$56</f>
        <v>-1.2332452940369361E-2</v>
      </c>
      <c r="AV19" s="16">
        <f t="shared" ref="AV19:AV54" si="32">AF19-AF$56</f>
        <v>-2.5797077010593231E-3</v>
      </c>
      <c r="AW19" s="16">
        <f t="shared" ref="AW19:AW54" si="33">AG19-AG$56</f>
        <v>-1.999906855150425E-2</v>
      </c>
    </row>
    <row r="20" spans="1:49" x14ac:dyDescent="0.2">
      <c r="A20">
        <v>192.55</v>
      </c>
      <c r="B20">
        <v>19.829999999999998</v>
      </c>
      <c r="C20">
        <v>176.05</v>
      </c>
      <c r="D20">
        <v>49.435000000000002</v>
      </c>
      <c r="E20">
        <v>25.145</v>
      </c>
      <c r="F20">
        <v>72.25</v>
      </c>
      <c r="G20">
        <v>32.755000000000003</v>
      </c>
      <c r="H20">
        <v>80.16</v>
      </c>
      <c r="I20">
        <v>115.75</v>
      </c>
      <c r="J20">
        <v>79.64</v>
      </c>
      <c r="K20">
        <v>213.45</v>
      </c>
      <c r="L20">
        <v>8.2620000000000005</v>
      </c>
      <c r="M20">
        <v>13.64</v>
      </c>
      <c r="N20">
        <v>33.5</v>
      </c>
      <c r="O20">
        <v>17.414999999999999</v>
      </c>
      <c r="P20" s="40">
        <v>63.65</v>
      </c>
      <c r="Q20" s="40">
        <v>0.54200000000000004</v>
      </c>
      <c r="R20" s="5">
        <f t="shared" si="2"/>
        <v>8.6625282167043016E-2</v>
      </c>
      <c r="S20" s="5">
        <f t="shared" si="4"/>
        <v>1.2509573653306072E-2</v>
      </c>
      <c r="T20" s="5">
        <f t="shared" si="5"/>
        <v>-2.6810392482034207E-2</v>
      </c>
      <c r="U20" s="5">
        <f t="shared" si="6"/>
        <v>-4.6310278868417765E-3</v>
      </c>
      <c r="V20" s="5">
        <f t="shared" si="7"/>
        <v>2.3819218241042384E-2</v>
      </c>
      <c r="W20" s="5">
        <f t="shared" si="8"/>
        <v>-1.6471549142390352E-2</v>
      </c>
      <c r="X20" s="5">
        <f t="shared" si="9"/>
        <v>-9.5252494708194524E-3</v>
      </c>
      <c r="Y20" s="5">
        <f t="shared" si="10"/>
        <v>-1.0980876002467665E-2</v>
      </c>
      <c r="Z20" s="5">
        <f t="shared" si="11"/>
        <v>-1.7248814144027458E-3</v>
      </c>
      <c r="AA20" s="5">
        <f t="shared" si="12"/>
        <v>-1.5331355093966326E-2</v>
      </c>
      <c r="AB20" s="5">
        <f t="shared" si="13"/>
        <v>-8.822846528906414E-3</v>
      </c>
      <c r="AC20" s="5">
        <f t="shared" si="14"/>
        <v>-1.1840688912809538E-2</v>
      </c>
      <c r="AD20" s="5">
        <f t="shared" si="15"/>
        <v>5.1584377302873463E-3</v>
      </c>
      <c r="AE20" s="5">
        <f t="shared" si="16"/>
        <v>-3.7174721189591198E-3</v>
      </c>
      <c r="AF20" s="5">
        <f t="shared" si="17"/>
        <v>1.6044340723453843E-2</v>
      </c>
      <c r="AG20" s="42">
        <f t="shared" si="18"/>
        <v>-1.5467904098994678E-2</v>
      </c>
      <c r="AH20" s="16">
        <f t="shared" si="3"/>
        <v>8.4345048914615264E-2</v>
      </c>
      <c r="AI20" s="16">
        <f t="shared" si="19"/>
        <v>8.0843932540029789E-3</v>
      </c>
      <c r="AJ20" s="16">
        <f t="shared" si="20"/>
        <v>-2.6806510389006135E-2</v>
      </c>
      <c r="AK20" s="16">
        <f t="shared" si="21"/>
        <v>-3.5571968832209875E-3</v>
      </c>
      <c r="AL20" s="16">
        <f t="shared" si="22"/>
        <v>2.5366035169646677E-2</v>
      </c>
      <c r="AM20" s="16">
        <f t="shared" si="23"/>
        <v>-1.3243135285213578E-2</v>
      </c>
      <c r="AN20" s="16">
        <f t="shared" si="24"/>
        <v>-1.1929956495753265E-2</v>
      </c>
      <c r="AO20" s="16">
        <f t="shared" si="25"/>
        <v>-1.4746987081813819E-2</v>
      </c>
      <c r="AP20" s="16">
        <f t="shared" si="26"/>
        <v>1.7887326586363142E-3</v>
      </c>
      <c r="AQ20" s="16">
        <f t="shared" si="27"/>
        <v>-1.3624454915086877E-2</v>
      </c>
      <c r="AR20" s="16">
        <f t="shared" si="28"/>
        <v>-5.5928444337630494E-3</v>
      </c>
      <c r="AS20" s="16">
        <f t="shared" si="29"/>
        <v>-1.6371348074184139E-2</v>
      </c>
      <c r="AT20" s="16">
        <f t="shared" si="30"/>
        <v>3.7686673583115973E-3</v>
      </c>
      <c r="AU20" s="16">
        <f t="shared" si="31"/>
        <v>7.6294043774757618E-4</v>
      </c>
      <c r="AV20" s="16">
        <f t="shared" si="32"/>
        <v>1.6663237267814698E-2</v>
      </c>
      <c r="AW20" s="16">
        <f t="shared" si="33"/>
        <v>-1.5903733342036774E-2</v>
      </c>
    </row>
    <row r="21" spans="1:49" x14ac:dyDescent="0.2">
      <c r="A21">
        <v>199.95</v>
      </c>
      <c r="B21">
        <v>20.260000000000002</v>
      </c>
      <c r="C21">
        <v>176.55</v>
      </c>
      <c r="D21">
        <v>49.49</v>
      </c>
      <c r="E21">
        <v>25.47</v>
      </c>
      <c r="F21">
        <v>69.95</v>
      </c>
      <c r="G21">
        <v>34.200000000000003</v>
      </c>
      <c r="H21">
        <v>81.77</v>
      </c>
      <c r="I21">
        <v>111.55</v>
      </c>
      <c r="J21">
        <v>82.11</v>
      </c>
      <c r="K21">
        <v>214.2</v>
      </c>
      <c r="L21">
        <v>8.81</v>
      </c>
      <c r="M21">
        <v>13.845000000000001</v>
      </c>
      <c r="N21">
        <v>33.96</v>
      </c>
      <c r="O21">
        <v>17.399999999999999</v>
      </c>
      <c r="P21" s="40">
        <v>67.05</v>
      </c>
      <c r="Q21" s="40">
        <v>0.46800000000000003</v>
      </c>
      <c r="R21" s="5">
        <f t="shared" si="2"/>
        <v>3.8431576213970198E-2</v>
      </c>
      <c r="S21" s="5">
        <f t="shared" si="4"/>
        <v>2.16843166918812E-2</v>
      </c>
      <c r="T21" s="5">
        <f t="shared" si="5"/>
        <v>2.8401022436808088E-3</v>
      </c>
      <c r="U21" s="5">
        <f t="shared" si="6"/>
        <v>1.1125720643268E-3</v>
      </c>
      <c r="V21" s="5">
        <f t="shared" si="7"/>
        <v>1.2925034798170643E-2</v>
      </c>
      <c r="W21" s="5">
        <f t="shared" si="8"/>
        <v>-3.1833910034602009E-2</v>
      </c>
      <c r="X21" s="5">
        <f t="shared" si="9"/>
        <v>4.4115402228667389E-2</v>
      </c>
      <c r="Y21" s="5">
        <f t="shared" si="10"/>
        <v>2.0084830339321291E-2</v>
      </c>
      <c r="Z21" s="5">
        <f t="shared" si="11"/>
        <v>-3.6285097192224613E-2</v>
      </c>
      <c r="AA21" s="5">
        <f t="shared" si="12"/>
        <v>3.1014565544952299E-2</v>
      </c>
      <c r="AB21" s="5">
        <f t="shared" si="13"/>
        <v>3.5137034434293835E-3</v>
      </c>
      <c r="AC21" s="5">
        <f t="shared" si="14"/>
        <v>6.632776567417098E-2</v>
      </c>
      <c r="AD21" s="5">
        <f t="shared" si="15"/>
        <v>1.5029325513196579E-2</v>
      </c>
      <c r="AE21" s="5">
        <f t="shared" si="16"/>
        <v>1.3731343283582165E-2</v>
      </c>
      <c r="AF21" s="5">
        <f t="shared" si="17"/>
        <v>-8.6132644272185477E-4</v>
      </c>
      <c r="AG21" s="42">
        <f t="shared" si="18"/>
        <v>5.3417124901806723E-2</v>
      </c>
      <c r="AH21" s="16">
        <f t="shared" si="3"/>
        <v>3.6151342961542446E-2</v>
      </c>
      <c r="AI21" s="16">
        <f t="shared" si="19"/>
        <v>1.7259136292578109E-2</v>
      </c>
      <c r="AJ21" s="16">
        <f t="shared" si="20"/>
        <v>2.843984336708879E-3</v>
      </c>
      <c r="AK21" s="16">
        <f t="shared" si="21"/>
        <v>2.1864030679475889E-3</v>
      </c>
      <c r="AL21" s="16">
        <f t="shared" si="22"/>
        <v>1.4471851726774936E-2</v>
      </c>
      <c r="AM21" s="16">
        <f t="shared" si="23"/>
        <v>-2.8605496177425235E-2</v>
      </c>
      <c r="AN21" s="16">
        <f t="shared" si="24"/>
        <v>4.1710695203733578E-2</v>
      </c>
      <c r="AO21" s="16">
        <f t="shared" si="25"/>
        <v>1.6318719259975138E-2</v>
      </c>
      <c r="AP21" s="16">
        <f t="shared" si="26"/>
        <v>-3.2771483119185554E-2</v>
      </c>
      <c r="AQ21" s="16">
        <f t="shared" si="27"/>
        <v>3.272146572383175E-2</v>
      </c>
      <c r="AR21" s="16">
        <f t="shared" si="28"/>
        <v>6.743705538572748E-3</v>
      </c>
      <c r="AS21" s="16">
        <f t="shared" si="29"/>
        <v>6.1797106512796379E-2</v>
      </c>
      <c r="AT21" s="16">
        <f t="shared" si="30"/>
        <v>1.363955514122083E-2</v>
      </c>
      <c r="AU21" s="16">
        <f t="shared" si="31"/>
        <v>1.8211755840288862E-2</v>
      </c>
      <c r="AV21" s="16">
        <f t="shared" si="32"/>
        <v>-2.4242989836100013E-4</v>
      </c>
      <c r="AW21" s="16">
        <f t="shared" si="33"/>
        <v>5.2981295658764624E-2</v>
      </c>
    </row>
    <row r="22" spans="1:49" x14ac:dyDescent="0.2">
      <c r="A22">
        <v>192</v>
      </c>
      <c r="B22">
        <v>18.975000000000001</v>
      </c>
      <c r="C22">
        <v>173.6</v>
      </c>
      <c r="D22">
        <v>49.145000000000003</v>
      </c>
      <c r="E22">
        <v>24.565000000000001</v>
      </c>
      <c r="F22">
        <v>68.349999999999994</v>
      </c>
      <c r="G22">
        <v>34.24</v>
      </c>
      <c r="H22">
        <v>80.239999999999995</v>
      </c>
      <c r="I22">
        <v>109.2</v>
      </c>
      <c r="J22">
        <v>79.87</v>
      </c>
      <c r="K22">
        <v>208.15</v>
      </c>
      <c r="L22">
        <v>9.2579999999999991</v>
      </c>
      <c r="M22">
        <v>13.56</v>
      </c>
      <c r="N22">
        <v>33.17</v>
      </c>
      <c r="O22">
        <v>16.8</v>
      </c>
      <c r="P22" s="40">
        <v>64.92</v>
      </c>
      <c r="Q22" s="40">
        <v>0.38200000000000001</v>
      </c>
      <c r="R22" s="5">
        <f t="shared" si="2"/>
        <v>-3.9759939984996162E-2</v>
      </c>
      <c r="S22" s="5">
        <f t="shared" si="4"/>
        <v>-6.3425468904244831E-2</v>
      </c>
      <c r="T22" s="5">
        <f t="shared" si="5"/>
        <v>-1.6709147550269088E-2</v>
      </c>
      <c r="U22" s="5">
        <f t="shared" si="6"/>
        <v>-6.9711052737926327E-3</v>
      </c>
      <c r="V22" s="5">
        <f t="shared" si="7"/>
        <v>-3.5531998429524814E-2</v>
      </c>
      <c r="W22" s="5">
        <f t="shared" si="8"/>
        <v>-2.2873481057898659E-2</v>
      </c>
      <c r="X22" s="5">
        <f t="shared" si="9"/>
        <v>1.1695906432749315E-3</v>
      </c>
      <c r="Y22" s="5">
        <f t="shared" si="10"/>
        <v>-1.8711018711018768E-2</v>
      </c>
      <c r="Z22" s="5">
        <f t="shared" si="11"/>
        <v>-2.1066786194531506E-2</v>
      </c>
      <c r="AA22" s="5">
        <f t="shared" si="12"/>
        <v>-2.7280477408354598E-2</v>
      </c>
      <c r="AB22" s="5">
        <f t="shared" si="13"/>
        <v>-2.8244631185807556E-2</v>
      </c>
      <c r="AC22" s="5">
        <f t="shared" si="14"/>
        <v>5.0851305334846497E-2</v>
      </c>
      <c r="AD22" s="5">
        <f t="shared" si="15"/>
        <v>-2.0585048754062862E-2</v>
      </c>
      <c r="AE22" s="5">
        <f t="shared" si="16"/>
        <v>-2.3262661955241404E-2</v>
      </c>
      <c r="AF22" s="5">
        <f t="shared" si="17"/>
        <v>-3.4482758620689502E-2</v>
      </c>
      <c r="AG22" s="42">
        <f t="shared" si="18"/>
        <v>-3.1767337807606211E-2</v>
      </c>
      <c r="AH22" s="16">
        <f t="shared" si="3"/>
        <v>-4.2040173237423914E-2</v>
      </c>
      <c r="AI22" s="16">
        <f t="shared" si="19"/>
        <v>-6.7850649303547922E-2</v>
      </c>
      <c r="AJ22" s="16">
        <f t="shared" si="20"/>
        <v>-1.6705265457241016E-2</v>
      </c>
      <c r="AK22" s="16">
        <f t="shared" si="21"/>
        <v>-5.8972742701718442E-3</v>
      </c>
      <c r="AL22" s="16">
        <f t="shared" si="22"/>
        <v>-3.3985181500920517E-2</v>
      </c>
      <c r="AM22" s="16">
        <f t="shared" si="23"/>
        <v>-1.9645067200721886E-2</v>
      </c>
      <c r="AN22" s="16">
        <f t="shared" si="24"/>
        <v>-1.2351163816588817E-3</v>
      </c>
      <c r="AO22" s="16">
        <f t="shared" si="25"/>
        <v>-2.2477129790364921E-2</v>
      </c>
      <c r="AP22" s="16">
        <f t="shared" si="26"/>
        <v>-1.7553172121492447E-2</v>
      </c>
      <c r="AQ22" s="16">
        <f t="shared" si="27"/>
        <v>-2.5573577229475151E-2</v>
      </c>
      <c r="AR22" s="16">
        <f t="shared" si="28"/>
        <v>-2.5014629090664191E-2</v>
      </c>
      <c r="AS22" s="16">
        <f t="shared" si="29"/>
        <v>4.6320646173471897E-2</v>
      </c>
      <c r="AT22" s="16">
        <f t="shared" si="30"/>
        <v>-2.197481912603861E-2</v>
      </c>
      <c r="AU22" s="16">
        <f t="shared" si="31"/>
        <v>-1.8782249398534706E-2</v>
      </c>
      <c r="AV22" s="16">
        <f t="shared" si="32"/>
        <v>-3.3863862076328646E-2</v>
      </c>
      <c r="AW22" s="16">
        <f t="shared" si="33"/>
        <v>-3.220316705064831E-2</v>
      </c>
    </row>
    <row r="23" spans="1:49" x14ac:dyDescent="0.2">
      <c r="A23">
        <v>189.25</v>
      </c>
      <c r="B23">
        <v>18.945</v>
      </c>
      <c r="C23">
        <v>175.4</v>
      </c>
      <c r="D23">
        <v>49.87</v>
      </c>
      <c r="E23">
        <v>24.78</v>
      </c>
      <c r="F23">
        <v>68.7</v>
      </c>
      <c r="G23">
        <v>34.979999999999997</v>
      </c>
      <c r="H23">
        <v>82.99</v>
      </c>
      <c r="I23">
        <v>111.3</v>
      </c>
      <c r="J23">
        <v>81.400000000000006</v>
      </c>
      <c r="K23">
        <v>213.8</v>
      </c>
      <c r="L23">
        <v>9.6210000000000004</v>
      </c>
      <c r="M23">
        <v>14.15</v>
      </c>
      <c r="N23">
        <v>33.445</v>
      </c>
      <c r="O23">
        <v>16.695</v>
      </c>
      <c r="P23" s="40">
        <v>66.19</v>
      </c>
      <c r="Q23" s="40">
        <v>0.41399999999999998</v>
      </c>
      <c r="R23" s="5">
        <f t="shared" si="2"/>
        <v>-1.432291666666663E-2</v>
      </c>
      <c r="S23" s="5">
        <f t="shared" si="4"/>
        <v>-1.5810276679842916E-3</v>
      </c>
      <c r="T23" s="5">
        <f t="shared" si="5"/>
        <v>1.0368663594470195E-2</v>
      </c>
      <c r="U23" s="5">
        <f t="shared" si="6"/>
        <v>1.4752263709431057E-2</v>
      </c>
      <c r="V23" s="5">
        <f t="shared" si="7"/>
        <v>8.7522898432730312E-3</v>
      </c>
      <c r="W23" s="5">
        <f t="shared" si="8"/>
        <v>5.1207022677397518E-3</v>
      </c>
      <c r="X23" s="5">
        <f t="shared" si="9"/>
        <v>2.1612149532710179E-2</v>
      </c>
      <c r="Y23" s="5">
        <f t="shared" si="10"/>
        <v>3.4272183449651106E-2</v>
      </c>
      <c r="Z23" s="5">
        <f t="shared" si="11"/>
        <v>1.9230769230769162E-2</v>
      </c>
      <c r="AA23" s="5">
        <f t="shared" si="12"/>
        <v>1.9156128709152398E-2</v>
      </c>
      <c r="AB23" s="5">
        <f t="shared" si="13"/>
        <v>2.7143886620225821E-2</v>
      </c>
      <c r="AC23" s="5">
        <f t="shared" si="14"/>
        <v>3.9209332469215985E-2</v>
      </c>
      <c r="AD23" s="5">
        <f t="shared" si="15"/>
        <v>4.3510324483775786E-2</v>
      </c>
      <c r="AE23" s="5">
        <f t="shared" si="16"/>
        <v>8.2906240578835E-3</v>
      </c>
      <c r="AF23" s="5">
        <f t="shared" si="17"/>
        <v>-6.2499999999999778E-3</v>
      </c>
      <c r="AG23" s="42">
        <f t="shared" si="18"/>
        <v>1.9562538508933969E-2</v>
      </c>
      <c r="AH23" s="16">
        <f t="shared" si="3"/>
        <v>-1.6603149919094382E-2</v>
      </c>
      <c r="AI23" s="16">
        <f t="shared" si="19"/>
        <v>-6.0062080672873847E-3</v>
      </c>
      <c r="AJ23" s="16">
        <f t="shared" si="20"/>
        <v>1.0372545687498265E-2</v>
      </c>
      <c r="AK23" s="16">
        <f t="shared" si="21"/>
        <v>1.5826094713051846E-2</v>
      </c>
      <c r="AL23" s="16">
        <f t="shared" si="22"/>
        <v>1.0299106771877325E-2</v>
      </c>
      <c r="AM23" s="16">
        <f t="shared" si="23"/>
        <v>8.3491161249165252E-3</v>
      </c>
      <c r="AN23" s="16">
        <f t="shared" si="24"/>
        <v>1.9207442507776364E-2</v>
      </c>
      <c r="AO23" s="16">
        <f t="shared" si="25"/>
        <v>3.0506072370304952E-2</v>
      </c>
      <c r="AP23" s="16">
        <f t="shared" si="26"/>
        <v>2.2744383303808222E-2</v>
      </c>
      <c r="AQ23" s="16">
        <f t="shared" si="27"/>
        <v>2.0863028888031845E-2</v>
      </c>
      <c r="AR23" s="16">
        <f t="shared" si="28"/>
        <v>3.0373888715369186E-2</v>
      </c>
      <c r="AS23" s="16">
        <f t="shared" si="29"/>
        <v>3.4678673307841384E-2</v>
      </c>
      <c r="AT23" s="16">
        <f t="shared" si="30"/>
        <v>4.2120554111800039E-2</v>
      </c>
      <c r="AU23" s="16">
        <f t="shared" si="31"/>
        <v>1.2771036614590196E-2</v>
      </c>
      <c r="AV23" s="16">
        <f t="shared" si="32"/>
        <v>-5.6311034556391229E-3</v>
      </c>
      <c r="AW23" s="16">
        <f t="shared" si="33"/>
        <v>1.9126709265891873E-2</v>
      </c>
    </row>
    <row r="24" spans="1:49" x14ac:dyDescent="0.2">
      <c r="A24">
        <v>187.7</v>
      </c>
      <c r="B24">
        <v>19.38</v>
      </c>
      <c r="C24">
        <v>178.05</v>
      </c>
      <c r="D24">
        <v>49.92</v>
      </c>
      <c r="E24">
        <v>24.79</v>
      </c>
      <c r="F24">
        <v>71.09</v>
      </c>
      <c r="G24">
        <v>34.729999999999997</v>
      </c>
      <c r="H24">
        <v>83.45</v>
      </c>
      <c r="I24">
        <v>110.85</v>
      </c>
      <c r="J24">
        <v>82.3</v>
      </c>
      <c r="K24">
        <v>212.15</v>
      </c>
      <c r="L24">
        <v>9.4559999999999995</v>
      </c>
      <c r="M24">
        <v>14.33</v>
      </c>
      <c r="N24">
        <v>33.409999999999997</v>
      </c>
      <c r="O24">
        <v>15.45</v>
      </c>
      <c r="P24" s="40">
        <v>66.7</v>
      </c>
      <c r="Q24" s="40">
        <v>0.38</v>
      </c>
      <c r="R24" s="5">
        <f t="shared" si="2"/>
        <v>-8.1902245706737542E-3</v>
      </c>
      <c r="S24" s="5">
        <f t="shared" si="4"/>
        <v>2.2961203483768733E-2</v>
      </c>
      <c r="T24" s="5">
        <f t="shared" si="5"/>
        <v>1.5108323831242831E-2</v>
      </c>
      <c r="U24" s="5">
        <f t="shared" si="6"/>
        <v>1.0026067776218728E-3</v>
      </c>
      <c r="V24" s="5">
        <f t="shared" si="7"/>
        <v>4.0355125100877132E-4</v>
      </c>
      <c r="W24" s="5">
        <f t="shared" si="8"/>
        <v>3.4788937409024667E-2</v>
      </c>
      <c r="X24" s="5">
        <f t="shared" si="9"/>
        <v>-7.1469411092052182E-3</v>
      </c>
      <c r="Y24" s="5">
        <f t="shared" si="10"/>
        <v>5.542836486323699E-3</v>
      </c>
      <c r="Z24" s="5">
        <f t="shared" si="11"/>
        <v>-4.0431266846361336E-3</v>
      </c>
      <c r="AA24" s="5">
        <f t="shared" si="12"/>
        <v>1.1056511056510843E-2</v>
      </c>
      <c r="AB24" s="5">
        <f t="shared" si="13"/>
        <v>-7.7174929840972961E-3</v>
      </c>
      <c r="AC24" s="5">
        <f t="shared" si="14"/>
        <v>-1.7149984409105201E-2</v>
      </c>
      <c r="AD24" s="5">
        <f t="shared" si="15"/>
        <v>1.272084805653706E-2</v>
      </c>
      <c r="AE24" s="5">
        <f t="shared" si="16"/>
        <v>-1.0464942442817149E-3</v>
      </c>
      <c r="AF24" s="5">
        <f t="shared" si="17"/>
        <v>-7.4573225516621822E-2</v>
      </c>
      <c r="AG24" s="42">
        <f t="shared" si="18"/>
        <v>7.705091403535258E-3</v>
      </c>
      <c r="AH24" s="16">
        <f t="shared" si="3"/>
        <v>-1.0470457823101506E-2</v>
      </c>
      <c r="AI24" s="16">
        <f t="shared" si="19"/>
        <v>1.8536023084465642E-2</v>
      </c>
      <c r="AJ24" s="16">
        <f t="shared" si="20"/>
        <v>1.5112205924270901E-2</v>
      </c>
      <c r="AK24" s="16">
        <f t="shared" si="21"/>
        <v>2.0764377812426617E-3</v>
      </c>
      <c r="AL24" s="16">
        <f t="shared" si="22"/>
        <v>1.9503681796130652E-3</v>
      </c>
      <c r="AM24" s="16">
        <f t="shared" si="23"/>
        <v>3.8017351266201441E-2</v>
      </c>
      <c r="AN24" s="16">
        <f t="shared" si="24"/>
        <v>-9.5516481341390309E-3</v>
      </c>
      <c r="AO24" s="16">
        <f t="shared" si="25"/>
        <v>1.7767254069775461E-3</v>
      </c>
      <c r="AP24" s="16">
        <f t="shared" si="26"/>
        <v>-5.2951261159707354E-4</v>
      </c>
      <c r="AQ24" s="16">
        <f t="shared" si="27"/>
        <v>1.2763411235390291E-2</v>
      </c>
      <c r="AR24" s="16">
        <f t="shared" si="28"/>
        <v>-4.4874908889539315E-3</v>
      </c>
      <c r="AS24" s="16">
        <f t="shared" si="29"/>
        <v>-2.1680643570479802E-2</v>
      </c>
      <c r="AT24" s="16">
        <f t="shared" si="30"/>
        <v>1.1331077684561311E-2</v>
      </c>
      <c r="AU24" s="16">
        <f t="shared" si="31"/>
        <v>3.4339183124249811E-3</v>
      </c>
      <c r="AV24" s="16">
        <f t="shared" si="32"/>
        <v>-7.3954328972260966E-2</v>
      </c>
      <c r="AW24" s="16">
        <f t="shared" si="33"/>
        <v>7.2692621604931625E-3</v>
      </c>
    </row>
    <row r="25" spans="1:49" x14ac:dyDescent="0.2">
      <c r="A25">
        <v>190.4</v>
      </c>
      <c r="B25">
        <v>20.28</v>
      </c>
      <c r="C25">
        <v>177.95</v>
      </c>
      <c r="D25">
        <v>50.06</v>
      </c>
      <c r="E25">
        <v>24.495000000000001</v>
      </c>
      <c r="F25">
        <v>71.3</v>
      </c>
      <c r="G25">
        <v>35.134999999999998</v>
      </c>
      <c r="H25">
        <v>82.24</v>
      </c>
      <c r="I25">
        <v>110.75</v>
      </c>
      <c r="J25">
        <v>82.44</v>
      </c>
      <c r="K25">
        <v>211.05</v>
      </c>
      <c r="L25">
        <v>9.6289999999999996</v>
      </c>
      <c r="M25">
        <v>14.1</v>
      </c>
      <c r="N25">
        <v>31.85</v>
      </c>
      <c r="O25">
        <v>15.074999999999999</v>
      </c>
      <c r="P25" s="40">
        <v>65.819999999999993</v>
      </c>
      <c r="Q25" s="40">
        <v>0.379</v>
      </c>
      <c r="R25" s="5">
        <f t="shared" si="2"/>
        <v>1.4384656366542403E-2</v>
      </c>
      <c r="S25" s="5">
        <f t="shared" si="4"/>
        <v>4.6439628482972228E-2</v>
      </c>
      <c r="T25" s="5">
        <f t="shared" si="5"/>
        <v>-5.6163998876734844E-4</v>
      </c>
      <c r="U25" s="5">
        <f t="shared" si="6"/>
        <v>2.804487179487225E-3</v>
      </c>
      <c r="V25" s="5">
        <f t="shared" si="7"/>
        <v>-1.1899959661153647E-2</v>
      </c>
      <c r="W25" s="5">
        <f t="shared" si="8"/>
        <v>2.9540019693345965E-3</v>
      </c>
      <c r="X25" s="5">
        <f t="shared" si="9"/>
        <v>1.1661387849121851E-2</v>
      </c>
      <c r="Y25" s="5">
        <f t="shared" si="10"/>
        <v>-1.4499700419412953E-2</v>
      </c>
      <c r="Z25" s="5">
        <f t="shared" si="11"/>
        <v>-9.0211998195754983E-4</v>
      </c>
      <c r="AA25" s="5">
        <f t="shared" si="12"/>
        <v>1.7010935601458055E-3</v>
      </c>
      <c r="AB25" s="5">
        <f t="shared" si="13"/>
        <v>-5.1850106057035328E-3</v>
      </c>
      <c r="AC25" s="5">
        <f t="shared" si="14"/>
        <v>1.8295262267343571E-2</v>
      </c>
      <c r="AD25" s="5">
        <f t="shared" si="15"/>
        <v>-1.6050244242847178E-2</v>
      </c>
      <c r="AE25" s="5">
        <f t="shared" si="16"/>
        <v>-4.6692607003890885E-2</v>
      </c>
      <c r="AF25" s="5">
        <f t="shared" si="17"/>
        <v>-2.4271844660194164E-2</v>
      </c>
      <c r="AG25" s="42">
        <f t="shared" si="18"/>
        <v>-1.3193403298350947E-2</v>
      </c>
      <c r="AH25" s="16">
        <f t="shared" si="3"/>
        <v>1.2104423114114651E-2</v>
      </c>
      <c r="AI25" s="16">
        <f t="shared" si="19"/>
        <v>4.2014448083669137E-2</v>
      </c>
      <c r="AJ25" s="16">
        <f t="shared" si="20"/>
        <v>-5.5775789573927819E-4</v>
      </c>
      <c r="AK25" s="16">
        <f t="shared" si="21"/>
        <v>3.878318183108014E-3</v>
      </c>
      <c r="AL25" s="16">
        <f t="shared" si="22"/>
        <v>-1.0353142732549354E-2</v>
      </c>
      <c r="AM25" s="16">
        <f t="shared" si="23"/>
        <v>6.182415826511369E-3</v>
      </c>
      <c r="AN25" s="16">
        <f t="shared" si="24"/>
        <v>9.2566808241880388E-3</v>
      </c>
      <c r="AO25" s="16">
        <f t="shared" si="25"/>
        <v>-1.8265811498759107E-2</v>
      </c>
      <c r="AP25" s="16">
        <f t="shared" si="26"/>
        <v>2.6114940910815102E-3</v>
      </c>
      <c r="AQ25" s="16">
        <f t="shared" si="27"/>
        <v>3.4079937390252535E-3</v>
      </c>
      <c r="AR25" s="16">
        <f t="shared" si="28"/>
        <v>-1.9550085105601686E-3</v>
      </c>
      <c r="AS25" s="16">
        <f t="shared" si="29"/>
        <v>1.3764603105968968E-2</v>
      </c>
      <c r="AT25" s="16">
        <f t="shared" si="30"/>
        <v>-1.7440014614822925E-2</v>
      </c>
      <c r="AU25" s="16">
        <f t="shared" si="31"/>
        <v>-4.2212194447184187E-2</v>
      </c>
      <c r="AV25" s="16">
        <f t="shared" si="32"/>
        <v>-2.3652948115833308E-2</v>
      </c>
      <c r="AW25" s="16">
        <f t="shared" si="33"/>
        <v>-1.3629232541393043E-2</v>
      </c>
    </row>
    <row r="26" spans="1:49" x14ac:dyDescent="0.2">
      <c r="A26">
        <v>194.95</v>
      </c>
      <c r="B26">
        <v>19.940000000000001</v>
      </c>
      <c r="C26">
        <v>178.6</v>
      </c>
      <c r="D26">
        <v>50.44</v>
      </c>
      <c r="E26">
        <v>23.954999999999998</v>
      </c>
      <c r="F26">
        <v>70.25</v>
      </c>
      <c r="G26">
        <v>35.21</v>
      </c>
      <c r="H26">
        <v>81.36</v>
      </c>
      <c r="I26">
        <v>112.25</v>
      </c>
      <c r="J26">
        <v>84.4</v>
      </c>
      <c r="K26">
        <v>212.6</v>
      </c>
      <c r="L26">
        <v>9.5809999999999995</v>
      </c>
      <c r="M26">
        <v>14.75</v>
      </c>
      <c r="N26">
        <v>30.895</v>
      </c>
      <c r="O26">
        <v>14.97</v>
      </c>
      <c r="P26" s="40">
        <v>67.45</v>
      </c>
      <c r="Q26" s="40">
        <v>0.312</v>
      </c>
      <c r="R26" s="5">
        <f t="shared" si="2"/>
        <v>2.3897058823529216E-2</v>
      </c>
      <c r="S26" s="5">
        <f t="shared" si="4"/>
        <v>-1.6765285996055201E-2</v>
      </c>
      <c r="T26" s="5">
        <f t="shared" si="5"/>
        <v>3.6527114357967072E-3</v>
      </c>
      <c r="U26" s="5">
        <f t="shared" si="6"/>
        <v>7.5908909308828321E-3</v>
      </c>
      <c r="V26" s="5">
        <f t="shared" si="7"/>
        <v>-2.2045315370483931E-2</v>
      </c>
      <c r="W26" s="5">
        <f t="shared" si="8"/>
        <v>-1.4726507713884951E-2</v>
      </c>
      <c r="X26" s="5">
        <f t="shared" si="9"/>
        <v>2.1346235947061754E-3</v>
      </c>
      <c r="Y26" s="5">
        <f t="shared" si="10"/>
        <v>-1.0700389105058328E-2</v>
      </c>
      <c r="Z26" s="5">
        <f t="shared" si="11"/>
        <v>1.3544018058690765E-2</v>
      </c>
      <c r="AA26" s="5">
        <f t="shared" si="12"/>
        <v>2.3774866569626463E-2</v>
      </c>
      <c r="AB26" s="5">
        <f t="shared" si="13"/>
        <v>7.3442312248281905E-3</v>
      </c>
      <c r="AC26" s="5">
        <f t="shared" si="14"/>
        <v>-4.984941323086467E-3</v>
      </c>
      <c r="AD26" s="5">
        <f t="shared" si="15"/>
        <v>4.6099290780141855E-2</v>
      </c>
      <c r="AE26" s="5">
        <f t="shared" si="16"/>
        <v>-2.9984301412872894E-2</v>
      </c>
      <c r="AF26" s="5">
        <f t="shared" si="17"/>
        <v>-6.9651741293531577E-3</v>
      </c>
      <c r="AG26" s="42">
        <f t="shared" si="18"/>
        <v>2.4764509267700019E-2</v>
      </c>
      <c r="AH26" s="16">
        <f t="shared" si="3"/>
        <v>2.1616825571101464E-2</v>
      </c>
      <c r="AI26" s="16">
        <f t="shared" si="19"/>
        <v>-2.1190466395358293E-2</v>
      </c>
      <c r="AJ26" s="16">
        <f t="shared" si="20"/>
        <v>3.6565935288247775E-3</v>
      </c>
      <c r="AK26" s="16">
        <f t="shared" si="21"/>
        <v>8.6647219345036205E-3</v>
      </c>
      <c r="AL26" s="16">
        <f t="shared" si="22"/>
        <v>-2.0498498441879637E-2</v>
      </c>
      <c r="AM26" s="16">
        <f t="shared" si="23"/>
        <v>-1.1498093856708178E-2</v>
      </c>
      <c r="AN26" s="16">
        <f t="shared" si="24"/>
        <v>-2.7008343022763776E-4</v>
      </c>
      <c r="AO26" s="16">
        <f t="shared" si="25"/>
        <v>-1.4466500184404481E-2</v>
      </c>
      <c r="AP26" s="16">
        <f t="shared" si="26"/>
        <v>1.7057632131729825E-2</v>
      </c>
      <c r="AQ26" s="16">
        <f t="shared" si="27"/>
        <v>2.5481766748505909E-2</v>
      </c>
      <c r="AR26" s="16">
        <f t="shared" si="28"/>
        <v>1.0574233319971555E-2</v>
      </c>
      <c r="AS26" s="16">
        <f t="shared" si="29"/>
        <v>-9.5156004844610693E-3</v>
      </c>
      <c r="AT26" s="16">
        <f t="shared" si="30"/>
        <v>4.4709520408166108E-2</v>
      </c>
      <c r="AU26" s="16">
        <f t="shared" si="31"/>
        <v>-2.5503888856166196E-2</v>
      </c>
      <c r="AV26" s="16">
        <f t="shared" si="32"/>
        <v>-6.3462775849923029E-3</v>
      </c>
      <c r="AW26" s="16">
        <f t="shared" si="33"/>
        <v>2.4328680024657923E-2</v>
      </c>
    </row>
    <row r="27" spans="1:49" x14ac:dyDescent="0.2">
      <c r="A27">
        <v>197.9</v>
      </c>
      <c r="B27">
        <v>20.98</v>
      </c>
      <c r="C27">
        <v>178.9</v>
      </c>
      <c r="D27">
        <v>50.63</v>
      </c>
      <c r="E27">
        <v>24.55</v>
      </c>
      <c r="F27">
        <v>69.91</v>
      </c>
      <c r="G27">
        <v>36.119999999999997</v>
      </c>
      <c r="H27">
        <v>85</v>
      </c>
      <c r="I27">
        <v>116.3</v>
      </c>
      <c r="J27">
        <v>86.2</v>
      </c>
      <c r="K27">
        <v>208.3</v>
      </c>
      <c r="L27">
        <v>9.1590000000000007</v>
      </c>
      <c r="M27">
        <v>14.4</v>
      </c>
      <c r="N27">
        <v>32.645000000000003</v>
      </c>
      <c r="O27">
        <v>15.345000000000001</v>
      </c>
      <c r="P27" s="40">
        <v>67.22</v>
      </c>
      <c r="Q27" s="40">
        <v>0.433</v>
      </c>
      <c r="R27" s="5">
        <f t="shared" si="2"/>
        <v>1.5132085150038499E-2</v>
      </c>
      <c r="S27" s="5">
        <f t="shared" si="4"/>
        <v>5.2156469408224604E-2</v>
      </c>
      <c r="T27" s="5">
        <f t="shared" si="5"/>
        <v>1.6797312430012479E-3</v>
      </c>
      <c r="U27" s="5">
        <f t="shared" si="6"/>
        <v>3.7668517049960215E-3</v>
      </c>
      <c r="V27" s="5">
        <f t="shared" si="7"/>
        <v>2.4838238363598553E-2</v>
      </c>
      <c r="W27" s="5">
        <f t="shared" si="8"/>
        <v>-4.839857651245616E-3</v>
      </c>
      <c r="X27" s="5">
        <f t="shared" si="9"/>
        <v>2.5844930417495027E-2</v>
      </c>
      <c r="Y27" s="5">
        <f t="shared" si="10"/>
        <v>4.4739429695181965E-2</v>
      </c>
      <c r="Z27" s="5">
        <f t="shared" si="11"/>
        <v>3.6080178173719446E-2</v>
      </c>
      <c r="AA27" s="5">
        <f t="shared" si="12"/>
        <v>2.1327014218009532E-2</v>
      </c>
      <c r="AB27" s="5">
        <f t="shared" si="13"/>
        <v>-2.0225776105362137E-2</v>
      </c>
      <c r="AC27" s="5">
        <f t="shared" si="14"/>
        <v>-4.4045506732073747E-2</v>
      </c>
      <c r="AD27" s="5">
        <f t="shared" si="15"/>
        <v>-2.3728813559321993E-2</v>
      </c>
      <c r="AE27" s="5">
        <f t="shared" si="16"/>
        <v>5.6643469817122538E-2</v>
      </c>
      <c r="AF27" s="5">
        <f t="shared" si="17"/>
        <v>2.5050100200400882E-2</v>
      </c>
      <c r="AG27" s="42">
        <f t="shared" si="18"/>
        <v>-3.4099332839140351E-3</v>
      </c>
      <c r="AH27" s="16">
        <f t="shared" si="3"/>
        <v>1.2851851897610747E-2</v>
      </c>
      <c r="AI27" s="16">
        <f t="shared" si="19"/>
        <v>4.7731289008921512E-2</v>
      </c>
      <c r="AJ27" s="16">
        <f t="shared" si="20"/>
        <v>1.6836133360293181E-3</v>
      </c>
      <c r="AK27" s="16">
        <f t="shared" si="21"/>
        <v>4.84068270861681E-3</v>
      </c>
      <c r="AL27" s="16">
        <f t="shared" si="22"/>
        <v>2.6385055292202846E-2</v>
      </c>
      <c r="AM27" s="16">
        <f t="shared" si="23"/>
        <v>-1.6114437940688434E-3</v>
      </c>
      <c r="AN27" s="16">
        <f t="shared" si="24"/>
        <v>2.3440223392561212E-2</v>
      </c>
      <c r="AO27" s="16">
        <f t="shared" si="25"/>
        <v>4.0973318615835815E-2</v>
      </c>
      <c r="AP27" s="16">
        <f t="shared" si="26"/>
        <v>3.9593792246758505E-2</v>
      </c>
      <c r="AQ27" s="16">
        <f t="shared" si="27"/>
        <v>2.3033914396888979E-2</v>
      </c>
      <c r="AR27" s="16">
        <f t="shared" si="28"/>
        <v>-1.6995774010218772E-2</v>
      </c>
      <c r="AS27" s="16">
        <f t="shared" si="29"/>
        <v>-4.8576165893448348E-2</v>
      </c>
      <c r="AT27" s="16">
        <f t="shared" si="30"/>
        <v>-2.511858393129774E-2</v>
      </c>
      <c r="AU27" s="16">
        <f t="shared" si="31"/>
        <v>6.1123882373829236E-2</v>
      </c>
      <c r="AV27" s="16">
        <f t="shared" si="32"/>
        <v>2.5668996744761738E-2</v>
      </c>
      <c r="AW27" s="16">
        <f t="shared" si="33"/>
        <v>-3.845762526956131E-3</v>
      </c>
    </row>
    <row r="28" spans="1:49" x14ac:dyDescent="0.2">
      <c r="A28">
        <v>192.25</v>
      </c>
      <c r="B28">
        <v>20.745000000000001</v>
      </c>
      <c r="C28">
        <v>180.95</v>
      </c>
      <c r="D28">
        <v>49.13</v>
      </c>
      <c r="E28">
        <v>24.954999999999998</v>
      </c>
      <c r="F28">
        <v>67.72</v>
      </c>
      <c r="G28">
        <v>37.225000000000001</v>
      </c>
      <c r="H28">
        <v>84.98</v>
      </c>
      <c r="I28">
        <v>116.55</v>
      </c>
      <c r="J28">
        <v>88.34</v>
      </c>
      <c r="K28">
        <v>205</v>
      </c>
      <c r="L28">
        <v>9.3130000000000006</v>
      </c>
      <c r="M28">
        <v>14.39</v>
      </c>
      <c r="N28">
        <v>31.905000000000001</v>
      </c>
      <c r="O28">
        <v>15.414999999999999</v>
      </c>
      <c r="P28" s="40">
        <v>66.7</v>
      </c>
      <c r="Q28" s="40">
        <v>0.44700000000000001</v>
      </c>
      <c r="R28" s="5">
        <f t="shared" si="2"/>
        <v>-2.8549772612430524E-2</v>
      </c>
      <c r="S28" s="5">
        <f t="shared" si="4"/>
        <v>-1.1201143946615755E-2</v>
      </c>
      <c r="T28" s="5">
        <f t="shared" si="5"/>
        <v>1.1458915595304653E-2</v>
      </c>
      <c r="U28" s="5">
        <f t="shared" si="6"/>
        <v>-2.9626703535453269E-2</v>
      </c>
      <c r="V28" s="5">
        <f t="shared" si="7"/>
        <v>1.6496945010183284E-2</v>
      </c>
      <c r="W28" s="5">
        <f t="shared" si="8"/>
        <v>-3.1325990559290529E-2</v>
      </c>
      <c r="X28" s="5">
        <f t="shared" si="9"/>
        <v>3.0592469545958068E-2</v>
      </c>
      <c r="Y28" s="5">
        <f t="shared" si="10"/>
        <v>-2.3529411764700026E-4</v>
      </c>
      <c r="Z28" s="5">
        <f t="shared" si="11"/>
        <v>2.1496130696474491E-3</v>
      </c>
      <c r="AA28" s="5">
        <f t="shared" si="12"/>
        <v>2.482598607888642E-2</v>
      </c>
      <c r="AB28" s="5">
        <f t="shared" si="13"/>
        <v>-1.5842534805568964E-2</v>
      </c>
      <c r="AC28" s="5">
        <f t="shared" si="14"/>
        <v>1.6814062670597263E-2</v>
      </c>
      <c r="AD28" s="5">
        <f t="shared" si="15"/>
        <v>-6.9444444444444198E-4</v>
      </c>
      <c r="AE28" s="5">
        <f t="shared" si="16"/>
        <v>-2.266809618624599E-2</v>
      </c>
      <c r="AF28" s="5">
        <f t="shared" si="17"/>
        <v>4.5617464972302901E-3</v>
      </c>
      <c r="AG28" s="42">
        <f t="shared" si="18"/>
        <v>-7.7357929187741314E-3</v>
      </c>
      <c r="AH28" s="16">
        <f t="shared" si="3"/>
        <v>-3.0830005864858276E-2</v>
      </c>
      <c r="AI28" s="16">
        <f t="shared" si="19"/>
        <v>-1.5626324345918846E-2</v>
      </c>
      <c r="AJ28" s="16">
        <f t="shared" si="20"/>
        <v>1.1462797688332723E-2</v>
      </c>
      <c r="AK28" s="16">
        <f t="shared" si="21"/>
        <v>-2.8552872531832481E-2</v>
      </c>
      <c r="AL28" s="16">
        <f t="shared" si="22"/>
        <v>1.8043761938787577E-2</v>
      </c>
      <c r="AM28" s="16">
        <f t="shared" si="23"/>
        <v>-2.8097576702113755E-2</v>
      </c>
      <c r="AN28" s="16">
        <f t="shared" si="24"/>
        <v>2.8187762521024253E-2</v>
      </c>
      <c r="AO28" s="16">
        <f t="shared" si="25"/>
        <v>-4.0014051969931531E-3</v>
      </c>
      <c r="AP28" s="16">
        <f t="shared" si="26"/>
        <v>5.6632271426865092E-3</v>
      </c>
      <c r="AQ28" s="16">
        <f t="shared" si="27"/>
        <v>2.6532886257765866E-2</v>
      </c>
      <c r="AR28" s="16">
        <f t="shared" si="28"/>
        <v>-1.26125327104256E-2</v>
      </c>
      <c r="AS28" s="16">
        <f t="shared" si="29"/>
        <v>1.2283403509222661E-2</v>
      </c>
      <c r="AT28" s="16">
        <f t="shared" si="30"/>
        <v>-2.084214816420191E-3</v>
      </c>
      <c r="AU28" s="16">
        <f t="shared" si="31"/>
        <v>-1.8187683629539292E-2</v>
      </c>
      <c r="AV28" s="16">
        <f t="shared" si="32"/>
        <v>5.180643041591145E-3</v>
      </c>
      <c r="AW28" s="16">
        <f t="shared" si="33"/>
        <v>-8.171622161816227E-3</v>
      </c>
    </row>
    <row r="29" spans="1:49" x14ac:dyDescent="0.2">
      <c r="A29">
        <v>191.4</v>
      </c>
      <c r="B29">
        <v>21.42</v>
      </c>
      <c r="C29">
        <v>179.9</v>
      </c>
      <c r="D29">
        <v>50.04</v>
      </c>
      <c r="E29">
        <v>25.59</v>
      </c>
      <c r="F29">
        <v>68.25</v>
      </c>
      <c r="G29">
        <v>37.664999999999999</v>
      </c>
      <c r="H29">
        <v>86.44</v>
      </c>
      <c r="I29">
        <v>119.2</v>
      </c>
      <c r="J29">
        <v>90.04</v>
      </c>
      <c r="K29">
        <v>205.75</v>
      </c>
      <c r="L29">
        <v>9.5760000000000005</v>
      </c>
      <c r="M29">
        <v>14.37</v>
      </c>
      <c r="N29">
        <v>31.885000000000002</v>
      </c>
      <c r="O29">
        <v>15.82</v>
      </c>
      <c r="P29" s="40">
        <v>66.37</v>
      </c>
      <c r="Q29" s="40">
        <v>0.46400000000000002</v>
      </c>
      <c r="R29" s="5">
        <f t="shared" si="2"/>
        <v>-4.4213263979193673E-3</v>
      </c>
      <c r="S29" s="5">
        <f t="shared" si="4"/>
        <v>3.2537960954446943E-2</v>
      </c>
      <c r="T29" s="5">
        <f t="shared" si="5"/>
        <v>-5.8027079303674123E-3</v>
      </c>
      <c r="U29" s="5">
        <f t="shared" si="6"/>
        <v>1.8522287807856586E-2</v>
      </c>
      <c r="V29" s="5">
        <f t="shared" si="7"/>
        <v>2.5445802444399979E-2</v>
      </c>
      <c r="W29" s="5">
        <f t="shared" si="8"/>
        <v>7.8263437684584769E-3</v>
      </c>
      <c r="X29" s="5">
        <f t="shared" si="9"/>
        <v>1.1820013431833365E-2</v>
      </c>
      <c r="Y29" s="5">
        <f t="shared" si="10"/>
        <v>1.718051306189694E-2</v>
      </c>
      <c r="Z29" s="5">
        <f t="shared" si="11"/>
        <v>2.2737022737022716E-2</v>
      </c>
      <c r="AA29" s="5">
        <f t="shared" si="12"/>
        <v>1.9243830654290361E-2</v>
      </c>
      <c r="AB29" s="5">
        <f t="shared" si="13"/>
        <v>3.6585365853658569E-3</v>
      </c>
      <c r="AC29" s="5">
        <f t="shared" si="14"/>
        <v>2.8240094491570833E-2</v>
      </c>
      <c r="AD29" s="5">
        <f t="shared" si="15"/>
        <v>-1.389854065323215E-3</v>
      </c>
      <c r="AE29" s="5">
        <f t="shared" si="16"/>
        <v>-6.2686099357467384E-4</v>
      </c>
      <c r="AF29" s="5">
        <f t="shared" si="17"/>
        <v>2.627311060655213E-2</v>
      </c>
      <c r="AG29" s="42">
        <f t="shared" si="18"/>
        <v>-4.9475262368815498E-3</v>
      </c>
      <c r="AH29" s="16">
        <f t="shared" si="3"/>
        <v>-6.7015596503471183E-3</v>
      </c>
      <c r="AI29" s="16">
        <f t="shared" si="19"/>
        <v>2.8112780555143851E-2</v>
      </c>
      <c r="AJ29" s="16">
        <f t="shared" si="20"/>
        <v>-5.7988258373393425E-3</v>
      </c>
      <c r="AK29" s="16">
        <f t="shared" si="21"/>
        <v>1.9596118811477374E-2</v>
      </c>
      <c r="AL29" s="16">
        <f t="shared" si="22"/>
        <v>2.6992619373004272E-2</v>
      </c>
      <c r="AM29" s="16">
        <f t="shared" si="23"/>
        <v>1.105475762563525E-2</v>
      </c>
      <c r="AN29" s="16">
        <f t="shared" si="24"/>
        <v>9.4153064068995523E-3</v>
      </c>
      <c r="AO29" s="16">
        <f t="shared" si="25"/>
        <v>1.3414401982550787E-2</v>
      </c>
      <c r="AP29" s="16">
        <f t="shared" si="26"/>
        <v>2.6250636810061775E-2</v>
      </c>
      <c r="AQ29" s="16">
        <f t="shared" si="27"/>
        <v>2.0950730833169808E-2</v>
      </c>
      <c r="AR29" s="16">
        <f t="shared" si="28"/>
        <v>6.8885386805092215E-3</v>
      </c>
      <c r="AS29" s="16">
        <f t="shared" si="29"/>
        <v>2.3709435330196232E-2</v>
      </c>
      <c r="AT29" s="16">
        <f t="shared" si="30"/>
        <v>-2.779624437298964E-3</v>
      </c>
      <c r="AU29" s="16">
        <f t="shared" si="31"/>
        <v>3.8535515631320221E-3</v>
      </c>
      <c r="AV29" s="16">
        <f t="shared" si="32"/>
        <v>2.6892007150912986E-2</v>
      </c>
      <c r="AW29" s="16">
        <f t="shared" si="33"/>
        <v>-5.3833554799236454E-3</v>
      </c>
    </row>
    <row r="30" spans="1:49" x14ac:dyDescent="0.2">
      <c r="A30">
        <v>192.5</v>
      </c>
      <c r="B30">
        <v>21.16</v>
      </c>
      <c r="C30">
        <v>180.75</v>
      </c>
      <c r="D30">
        <v>50.11</v>
      </c>
      <c r="E30">
        <v>25.94</v>
      </c>
      <c r="F30">
        <v>70.38</v>
      </c>
      <c r="G30">
        <v>37.229999999999997</v>
      </c>
      <c r="H30">
        <v>86.93</v>
      </c>
      <c r="I30">
        <v>119.6</v>
      </c>
      <c r="J30">
        <v>89.97</v>
      </c>
      <c r="K30">
        <v>205.8</v>
      </c>
      <c r="L30">
        <v>9.4</v>
      </c>
      <c r="M30">
        <v>14.31</v>
      </c>
      <c r="N30">
        <v>30.945</v>
      </c>
      <c r="O30">
        <v>15.835000000000001</v>
      </c>
      <c r="P30" s="40">
        <v>68.319999999999993</v>
      </c>
      <c r="Q30" s="40">
        <v>0.45900000000000002</v>
      </c>
      <c r="R30" s="5">
        <f t="shared" si="2"/>
        <v>5.7471264367816577E-3</v>
      </c>
      <c r="S30" s="5">
        <f t="shared" si="4"/>
        <v>-1.2138188608776912E-2</v>
      </c>
      <c r="T30" s="5">
        <f t="shared" si="5"/>
        <v>4.7248471372984824E-3</v>
      </c>
      <c r="U30" s="5">
        <f t="shared" si="6"/>
        <v>1.3988808952838383E-3</v>
      </c>
      <c r="V30" s="5">
        <f t="shared" si="7"/>
        <v>1.3677217663149666E-2</v>
      </c>
      <c r="W30" s="5">
        <f t="shared" si="8"/>
        <v>3.1208791208791054E-2</v>
      </c>
      <c r="X30" s="5">
        <f t="shared" si="9"/>
        <v>-1.1549183592194368E-2</v>
      </c>
      <c r="Y30" s="5">
        <f t="shared" si="10"/>
        <v>5.6686719111522788E-3</v>
      </c>
      <c r="Z30" s="5">
        <f t="shared" si="11"/>
        <v>3.3557046979864058E-3</v>
      </c>
      <c r="AA30" s="5">
        <f t="shared" si="12"/>
        <v>-7.7743225233239954E-4</v>
      </c>
      <c r="AB30" s="5">
        <f t="shared" si="13"/>
        <v>2.4301336573517851E-4</v>
      </c>
      <c r="AC30" s="5">
        <f t="shared" si="14"/>
        <v>-1.8379281537176273E-2</v>
      </c>
      <c r="AD30" s="5">
        <f t="shared" si="15"/>
        <v>-4.1753653444676075E-3</v>
      </c>
      <c r="AE30" s="5">
        <f t="shared" si="16"/>
        <v>-2.9480947153834092E-2</v>
      </c>
      <c r="AF30" s="5">
        <f t="shared" si="17"/>
        <v>9.4816687737053762E-4</v>
      </c>
      <c r="AG30" s="42">
        <f t="shared" si="18"/>
        <v>2.9380744312189178E-2</v>
      </c>
      <c r="AH30" s="16">
        <f t="shared" si="3"/>
        <v>3.4668931843539067E-3</v>
      </c>
      <c r="AI30" s="16">
        <f t="shared" si="19"/>
        <v>-1.6563369008080003E-2</v>
      </c>
      <c r="AJ30" s="16">
        <f t="shared" si="20"/>
        <v>4.7287292303265522E-3</v>
      </c>
      <c r="AK30" s="16">
        <f t="shared" si="21"/>
        <v>2.4727118989046272E-3</v>
      </c>
      <c r="AL30" s="16">
        <f t="shared" si="22"/>
        <v>1.5224034591753959E-2</v>
      </c>
      <c r="AM30" s="16">
        <f t="shared" si="23"/>
        <v>3.4437205065967827E-2</v>
      </c>
      <c r="AN30" s="16">
        <f t="shared" si="24"/>
        <v>-1.395389061712818E-2</v>
      </c>
      <c r="AO30" s="16">
        <f t="shared" si="25"/>
        <v>1.9025608318061259E-3</v>
      </c>
      <c r="AP30" s="16">
        <f t="shared" si="26"/>
        <v>6.8693187710254658E-3</v>
      </c>
      <c r="AQ30" s="16">
        <f t="shared" si="27"/>
        <v>9.2946792654704851E-4</v>
      </c>
      <c r="AR30" s="16">
        <f t="shared" si="28"/>
        <v>3.4730154608785427E-3</v>
      </c>
      <c r="AS30" s="16">
        <f t="shared" si="29"/>
        <v>-2.2909940698550874E-2</v>
      </c>
      <c r="AT30" s="16">
        <f t="shared" si="30"/>
        <v>-5.5651357164433566E-3</v>
      </c>
      <c r="AU30" s="16">
        <f t="shared" si="31"/>
        <v>-2.5000534597127394E-2</v>
      </c>
      <c r="AV30" s="16">
        <f t="shared" si="32"/>
        <v>1.5670634217313923E-3</v>
      </c>
      <c r="AW30" s="16">
        <f t="shared" si="33"/>
        <v>2.8944915069147082E-2</v>
      </c>
    </row>
    <row r="31" spans="1:49" x14ac:dyDescent="0.2">
      <c r="A31">
        <v>193.1</v>
      </c>
      <c r="B31">
        <v>21.254999999999999</v>
      </c>
      <c r="C31">
        <v>188.5</v>
      </c>
      <c r="D31">
        <v>51.75</v>
      </c>
      <c r="E31">
        <v>25.31</v>
      </c>
      <c r="F31">
        <v>69.45</v>
      </c>
      <c r="G31">
        <v>38.204999999999998</v>
      </c>
      <c r="H31">
        <v>85.83</v>
      </c>
      <c r="I31">
        <v>119.9</v>
      </c>
      <c r="J31">
        <v>88.9</v>
      </c>
      <c r="K31">
        <v>208.2</v>
      </c>
      <c r="L31">
        <v>9.99</v>
      </c>
      <c r="M31">
        <v>14.43</v>
      </c>
      <c r="N31">
        <v>31.18</v>
      </c>
      <c r="O31">
        <v>15.755000000000001</v>
      </c>
      <c r="P31" s="40">
        <v>68.89</v>
      </c>
      <c r="Q31" s="40">
        <v>0.40300000000000002</v>
      </c>
      <c r="R31" s="5">
        <f t="shared" si="2"/>
        <v>3.1168831168830735E-3</v>
      </c>
      <c r="S31" s="5">
        <f t="shared" si="4"/>
        <v>4.4896030245746843E-3</v>
      </c>
      <c r="T31" s="5">
        <f t="shared" si="5"/>
        <v>4.2876901798063694E-2</v>
      </c>
      <c r="U31" s="5">
        <f t="shared" si="6"/>
        <v>3.272799840351226E-2</v>
      </c>
      <c r="V31" s="5">
        <f t="shared" si="7"/>
        <v>-2.4286815728604583E-2</v>
      </c>
      <c r="W31" s="5">
        <f t="shared" si="8"/>
        <v>-1.3213981244671658E-2</v>
      </c>
      <c r="X31" s="5">
        <f t="shared" si="9"/>
        <v>2.6188557614826857E-2</v>
      </c>
      <c r="Y31" s="5">
        <f t="shared" si="10"/>
        <v>-1.265385942712538E-2</v>
      </c>
      <c r="Z31" s="5">
        <f t="shared" si="11"/>
        <v>2.5083612040135428E-3</v>
      </c>
      <c r="AA31" s="5">
        <f t="shared" si="12"/>
        <v>-1.1892853173279927E-2</v>
      </c>
      <c r="AB31" s="5">
        <f t="shared" si="13"/>
        <v>1.1661807580174877E-2</v>
      </c>
      <c r="AC31" s="5">
        <f t="shared" si="14"/>
        <v>6.2765957446808462E-2</v>
      </c>
      <c r="AD31" s="5">
        <f t="shared" si="15"/>
        <v>8.3857442348007627E-3</v>
      </c>
      <c r="AE31" s="5">
        <f t="shared" si="16"/>
        <v>7.5941185975116898E-3</v>
      </c>
      <c r="AF31" s="5">
        <f t="shared" si="17"/>
        <v>-5.0520997789705868E-3</v>
      </c>
      <c r="AG31" s="42">
        <f t="shared" si="18"/>
        <v>8.3430913348947477E-3</v>
      </c>
      <c r="AH31" s="16">
        <f t="shared" si="3"/>
        <v>8.366498644553225E-4</v>
      </c>
      <c r="AI31" s="16">
        <f t="shared" si="19"/>
        <v>6.4422625271591191E-5</v>
      </c>
      <c r="AJ31" s="16">
        <f t="shared" si="20"/>
        <v>4.2880783891091762E-2</v>
      </c>
      <c r="AK31" s="16">
        <f t="shared" si="21"/>
        <v>3.3801829407133048E-2</v>
      </c>
      <c r="AL31" s="16">
        <f t="shared" si="22"/>
        <v>-2.2739998800000289E-2</v>
      </c>
      <c r="AM31" s="16">
        <f t="shared" si="23"/>
        <v>-9.9855673874948842E-3</v>
      </c>
      <c r="AN31" s="16">
        <f t="shared" si="24"/>
        <v>2.3783850589893043E-2</v>
      </c>
      <c r="AO31" s="16">
        <f t="shared" si="25"/>
        <v>-1.6419970506471534E-2</v>
      </c>
      <c r="AP31" s="16">
        <f t="shared" si="26"/>
        <v>6.0219752770526028E-3</v>
      </c>
      <c r="AQ31" s="16">
        <f t="shared" si="27"/>
        <v>-1.0185952994400478E-2</v>
      </c>
      <c r="AR31" s="16">
        <f t="shared" si="28"/>
        <v>1.4891809675318241E-2</v>
      </c>
      <c r="AS31" s="16">
        <f t="shared" si="29"/>
        <v>5.8235298285433862E-2</v>
      </c>
      <c r="AT31" s="16">
        <f t="shared" si="30"/>
        <v>6.9959738628250136E-3</v>
      </c>
      <c r="AU31" s="16">
        <f t="shared" si="31"/>
        <v>1.2074531154218386E-2</v>
      </c>
      <c r="AV31" s="16">
        <f t="shared" si="32"/>
        <v>-4.433203234609732E-3</v>
      </c>
      <c r="AW31" s="16">
        <f t="shared" si="33"/>
        <v>7.9072620918526522E-3</v>
      </c>
    </row>
    <row r="32" spans="1:49" x14ac:dyDescent="0.2">
      <c r="A32">
        <v>187.25</v>
      </c>
      <c r="B32">
        <v>20.815000000000001</v>
      </c>
      <c r="C32">
        <v>185.55</v>
      </c>
      <c r="D32">
        <v>47.79</v>
      </c>
      <c r="E32">
        <v>25.475000000000001</v>
      </c>
      <c r="F32">
        <v>71.17</v>
      </c>
      <c r="G32">
        <v>38.22</v>
      </c>
      <c r="H32">
        <v>86.34</v>
      </c>
      <c r="I32">
        <v>115.9</v>
      </c>
      <c r="J32">
        <v>90.45</v>
      </c>
      <c r="K32">
        <v>206.9</v>
      </c>
      <c r="L32">
        <v>10.039999999999999</v>
      </c>
      <c r="M32">
        <v>14.32</v>
      </c>
      <c r="N32">
        <v>30.99</v>
      </c>
      <c r="O32">
        <v>16.32</v>
      </c>
      <c r="P32" s="40">
        <v>70.290000000000006</v>
      </c>
      <c r="Q32" s="40">
        <v>0.45200000000000001</v>
      </c>
      <c r="R32" s="5">
        <f t="shared" si="2"/>
        <v>-3.0295183842568574E-2</v>
      </c>
      <c r="S32" s="5">
        <f t="shared" si="4"/>
        <v>-2.0701011526699453E-2</v>
      </c>
      <c r="T32" s="5">
        <f t="shared" si="5"/>
        <v>-1.56498673740052E-2</v>
      </c>
      <c r="U32" s="5">
        <f t="shared" si="6"/>
        <v>-7.6521739130434807E-2</v>
      </c>
      <c r="V32" s="5">
        <f t="shared" si="7"/>
        <v>6.5191623864087056E-3</v>
      </c>
      <c r="W32" s="5">
        <f t="shared" si="8"/>
        <v>2.4766018718502592E-2</v>
      </c>
      <c r="X32" s="5">
        <f t="shared" si="9"/>
        <v>3.9261876717699984E-4</v>
      </c>
      <c r="Y32" s="5">
        <f t="shared" si="10"/>
        <v>5.9419783292555817E-3</v>
      </c>
      <c r="Z32" s="5">
        <f t="shared" si="11"/>
        <v>-3.3361134278565463E-2</v>
      </c>
      <c r="AA32" s="5">
        <f t="shared" si="12"/>
        <v>1.7435320584926917E-2</v>
      </c>
      <c r="AB32" s="5">
        <f t="shared" si="13"/>
        <v>-6.2439961575407876E-3</v>
      </c>
      <c r="AC32" s="5">
        <f t="shared" si="14"/>
        <v>5.0050050050050032E-3</v>
      </c>
      <c r="AD32" s="5">
        <f t="shared" si="15"/>
        <v>-7.6230076230076049E-3</v>
      </c>
      <c r="AE32" s="5">
        <f t="shared" si="16"/>
        <v>-6.0936497754972008E-3</v>
      </c>
      <c r="AF32" s="5">
        <f t="shared" si="17"/>
        <v>3.5861631228181423E-2</v>
      </c>
      <c r="AG32" s="42">
        <f t="shared" si="18"/>
        <v>2.0322252866889379E-2</v>
      </c>
      <c r="AH32" s="16">
        <f t="shared" si="3"/>
        <v>-3.2575417094996326E-2</v>
      </c>
      <c r="AI32" s="16">
        <f t="shared" si="19"/>
        <v>-2.5126191926002545E-2</v>
      </c>
      <c r="AJ32" s="16">
        <f t="shared" si="20"/>
        <v>-1.5645985280977128E-2</v>
      </c>
      <c r="AK32" s="16">
        <f t="shared" si="21"/>
        <v>-7.5447908126814012E-2</v>
      </c>
      <c r="AL32" s="16">
        <f t="shared" si="22"/>
        <v>8.0659793150129992E-3</v>
      </c>
      <c r="AM32" s="16">
        <f t="shared" si="23"/>
        <v>2.7994432575679365E-2</v>
      </c>
      <c r="AN32" s="16">
        <f t="shared" si="24"/>
        <v>-2.0120882577568133E-3</v>
      </c>
      <c r="AO32" s="16">
        <f t="shared" si="25"/>
        <v>2.1758672499094288E-3</v>
      </c>
      <c r="AP32" s="16">
        <f t="shared" si="26"/>
        <v>-2.9847520205526404E-2</v>
      </c>
      <c r="AQ32" s="16">
        <f t="shared" si="27"/>
        <v>1.9142220763806363E-2</v>
      </c>
      <c r="AR32" s="16">
        <f t="shared" si="28"/>
        <v>-3.0139940623974235E-3</v>
      </c>
      <c r="AS32" s="16">
        <f t="shared" si="29"/>
        <v>4.7434584363040093E-4</v>
      </c>
      <c r="AT32" s="16">
        <f t="shared" si="30"/>
        <v>-9.012777994983354E-3</v>
      </c>
      <c r="AU32" s="16">
        <f t="shared" si="31"/>
        <v>-1.6132372187905048E-3</v>
      </c>
      <c r="AV32" s="16">
        <f t="shared" si="32"/>
        <v>3.6480527772542279E-2</v>
      </c>
      <c r="AW32" s="16">
        <f t="shared" si="33"/>
        <v>1.9886423623847283E-2</v>
      </c>
    </row>
    <row r="33" spans="1:49" x14ac:dyDescent="0.2">
      <c r="A33">
        <v>191.4</v>
      </c>
      <c r="B33">
        <v>20.555</v>
      </c>
      <c r="C33">
        <v>190.2</v>
      </c>
      <c r="D33">
        <v>49.195</v>
      </c>
      <c r="E33">
        <v>25.754999999999999</v>
      </c>
      <c r="F33">
        <v>72.08</v>
      </c>
      <c r="G33">
        <v>39.1</v>
      </c>
      <c r="H33">
        <v>91.22</v>
      </c>
      <c r="I33">
        <v>120.5</v>
      </c>
      <c r="J33">
        <v>93.83</v>
      </c>
      <c r="K33">
        <v>212.9</v>
      </c>
      <c r="L33">
        <v>10.074999999999999</v>
      </c>
      <c r="M33">
        <v>14.5</v>
      </c>
      <c r="N33">
        <v>31.26</v>
      </c>
      <c r="O33">
        <v>16.164999999999999</v>
      </c>
      <c r="P33" s="40">
        <v>70</v>
      </c>
      <c r="Q33" s="40">
        <v>0.38300000000000001</v>
      </c>
      <c r="R33" s="5">
        <f t="shared" si="2"/>
        <v>2.2162883845126879E-2</v>
      </c>
      <c r="S33" s="5">
        <f t="shared" si="4"/>
        <v>-1.2490992073024287E-2</v>
      </c>
      <c r="T33" s="5">
        <f t="shared" si="5"/>
        <v>2.5060630557800945E-2</v>
      </c>
      <c r="U33" s="5">
        <f t="shared" si="6"/>
        <v>2.9399455953128317E-2</v>
      </c>
      <c r="V33" s="5">
        <f t="shared" si="7"/>
        <v>1.0991167811579938E-2</v>
      </c>
      <c r="W33" s="5">
        <f t="shared" si="8"/>
        <v>1.2786286356610832E-2</v>
      </c>
      <c r="X33" s="5">
        <f t="shared" si="9"/>
        <v>2.3024594453165959E-2</v>
      </c>
      <c r="Y33" s="5">
        <f t="shared" si="10"/>
        <v>5.6520731989807782E-2</v>
      </c>
      <c r="Z33" s="5">
        <f t="shared" si="11"/>
        <v>3.9689387402933596E-2</v>
      </c>
      <c r="AA33" s="5">
        <f t="shared" si="12"/>
        <v>3.7368711995577675E-2</v>
      </c>
      <c r="AB33" s="5">
        <f t="shared" si="13"/>
        <v>2.8999516674722114E-2</v>
      </c>
      <c r="AC33" s="5">
        <f t="shared" si="14"/>
        <v>3.4860557768925382E-3</v>
      </c>
      <c r="AD33" s="5">
        <f t="shared" si="15"/>
        <v>1.2569832402234526E-2</v>
      </c>
      <c r="AE33" s="5">
        <f t="shared" si="16"/>
        <v>8.7124878993225519E-3</v>
      </c>
      <c r="AF33" s="5">
        <f t="shared" si="17"/>
        <v>-9.4975490196078649E-3</v>
      </c>
      <c r="AG33" s="42">
        <f t="shared" si="18"/>
        <v>-4.1257646891450506E-3</v>
      </c>
      <c r="AH33" s="16">
        <f t="shared" si="3"/>
        <v>1.9882650592699128E-2</v>
      </c>
      <c r="AI33" s="16">
        <f t="shared" si="19"/>
        <v>-1.6916172472327379E-2</v>
      </c>
      <c r="AJ33" s="16">
        <f t="shared" si="20"/>
        <v>2.5064512650829016E-2</v>
      </c>
      <c r="AK33" s="16">
        <f t="shared" si="21"/>
        <v>3.0473286956749106E-2</v>
      </c>
      <c r="AL33" s="16">
        <f t="shared" si="22"/>
        <v>1.2537984740184232E-2</v>
      </c>
      <c r="AM33" s="16">
        <f t="shared" si="23"/>
        <v>1.6014700213787605E-2</v>
      </c>
      <c r="AN33" s="16">
        <f t="shared" si="24"/>
        <v>2.0619887428232144E-2</v>
      </c>
      <c r="AO33" s="16">
        <f t="shared" si="25"/>
        <v>5.2754620910461632E-2</v>
      </c>
      <c r="AP33" s="16">
        <f t="shared" si="26"/>
        <v>4.3203001475972655E-2</v>
      </c>
      <c r="AQ33" s="16">
        <f t="shared" si="27"/>
        <v>3.9075612174457125E-2</v>
      </c>
      <c r="AR33" s="16">
        <f t="shared" si="28"/>
        <v>3.2229518769865476E-2</v>
      </c>
      <c r="AS33" s="16">
        <f t="shared" si="29"/>
        <v>-1.0446033844820641E-3</v>
      </c>
      <c r="AT33" s="16">
        <f t="shared" si="30"/>
        <v>1.1180062030258777E-2</v>
      </c>
      <c r="AU33" s="16">
        <f t="shared" si="31"/>
        <v>1.3192900456029248E-2</v>
      </c>
      <c r="AV33" s="16">
        <f t="shared" si="32"/>
        <v>-8.8786524752470109E-3</v>
      </c>
      <c r="AW33" s="16">
        <f t="shared" si="33"/>
        <v>-4.5615939321871461E-3</v>
      </c>
    </row>
    <row r="34" spans="1:49" x14ac:dyDescent="0.2">
      <c r="A34">
        <v>187</v>
      </c>
      <c r="B34">
        <v>21.74</v>
      </c>
      <c r="C34">
        <v>192.6</v>
      </c>
      <c r="D34">
        <v>49.42</v>
      </c>
      <c r="E34">
        <v>25.475000000000001</v>
      </c>
      <c r="F34">
        <v>69.77</v>
      </c>
      <c r="G34">
        <v>40.215000000000003</v>
      </c>
      <c r="H34">
        <v>91.34</v>
      </c>
      <c r="I34">
        <v>124.2</v>
      </c>
      <c r="J34">
        <v>97.01</v>
      </c>
      <c r="K34">
        <v>216.05</v>
      </c>
      <c r="L34">
        <v>10.365</v>
      </c>
      <c r="M34">
        <v>14.635</v>
      </c>
      <c r="N34">
        <v>31.15</v>
      </c>
      <c r="O34">
        <v>16.27</v>
      </c>
      <c r="P34" s="40">
        <v>70.53</v>
      </c>
      <c r="Q34" s="40">
        <v>0.36399999999999999</v>
      </c>
      <c r="R34" s="5">
        <f t="shared" si="2"/>
        <v>-2.298850574712652E-2</v>
      </c>
      <c r="S34" s="5">
        <f t="shared" si="4"/>
        <v>5.765020676234478E-2</v>
      </c>
      <c r="T34" s="5">
        <f t="shared" si="5"/>
        <v>1.2618296529968376E-2</v>
      </c>
      <c r="U34" s="5">
        <f t="shared" si="6"/>
        <v>4.5736355320662447E-3</v>
      </c>
      <c r="V34" s="5">
        <f t="shared" si="7"/>
        <v>-1.0871675402834291E-2</v>
      </c>
      <c r="W34" s="5">
        <f t="shared" si="8"/>
        <v>-3.2047724750277506E-2</v>
      </c>
      <c r="X34" s="5">
        <f t="shared" si="9"/>
        <v>2.8516624040920702E-2</v>
      </c>
      <c r="Y34" s="5">
        <f t="shared" si="10"/>
        <v>1.315500986625695E-3</v>
      </c>
      <c r="Z34" s="5">
        <f t="shared" si="11"/>
        <v>3.0705394190871482E-2</v>
      </c>
      <c r="AA34" s="5">
        <f t="shared" si="12"/>
        <v>3.389107961206439E-2</v>
      </c>
      <c r="AB34" s="5">
        <f t="shared" si="13"/>
        <v>1.4795678722404837E-2</v>
      </c>
      <c r="AC34" s="5">
        <f t="shared" si="14"/>
        <v>2.8784119106699757E-2</v>
      </c>
      <c r="AD34" s="5">
        <f t="shared" si="15"/>
        <v>9.3103448275861922E-3</v>
      </c>
      <c r="AE34" s="5">
        <f t="shared" si="16"/>
        <v>-3.5188739603327912E-3</v>
      </c>
      <c r="AF34" s="5">
        <f t="shared" si="17"/>
        <v>6.495515001546659E-3</v>
      </c>
      <c r="AG34" s="42">
        <f t="shared" si="18"/>
        <v>7.5714285714285623E-3</v>
      </c>
      <c r="AH34" s="16">
        <f t="shared" si="3"/>
        <v>-2.5268738999554272E-2</v>
      </c>
      <c r="AI34" s="16">
        <f t="shared" si="19"/>
        <v>5.3225026363041689E-2</v>
      </c>
      <c r="AJ34" s="16">
        <f t="shared" si="20"/>
        <v>1.2622178622996446E-2</v>
      </c>
      <c r="AK34" s="16">
        <f t="shared" si="21"/>
        <v>5.6474665356870332E-3</v>
      </c>
      <c r="AL34" s="16">
        <f t="shared" si="22"/>
        <v>-9.3248584742299974E-3</v>
      </c>
      <c r="AM34" s="16">
        <f t="shared" si="23"/>
        <v>-2.8819310893100733E-2</v>
      </c>
      <c r="AN34" s="16">
        <f t="shared" si="24"/>
        <v>2.6111917015986887E-2</v>
      </c>
      <c r="AO34" s="16">
        <f t="shared" si="25"/>
        <v>-2.4506100927204578E-3</v>
      </c>
      <c r="AP34" s="16">
        <f t="shared" si="26"/>
        <v>3.4219008263910541E-2</v>
      </c>
      <c r="AQ34" s="16">
        <f t="shared" si="27"/>
        <v>3.559797979094384E-2</v>
      </c>
      <c r="AR34" s="16">
        <f t="shared" si="28"/>
        <v>1.8025680817548202E-2</v>
      </c>
      <c r="AS34" s="16">
        <f t="shared" si="29"/>
        <v>2.4253459945325156E-2</v>
      </c>
      <c r="AT34" s="16">
        <f t="shared" si="30"/>
        <v>7.9205744556104431E-3</v>
      </c>
      <c r="AU34" s="16">
        <f t="shared" si="31"/>
        <v>9.6153859637390475E-4</v>
      </c>
      <c r="AV34" s="16">
        <f t="shared" si="32"/>
        <v>7.1144115459075138E-3</v>
      </c>
      <c r="AW34" s="16">
        <f t="shared" si="33"/>
        <v>7.1355993283864667E-3</v>
      </c>
    </row>
    <row r="35" spans="1:49" x14ac:dyDescent="0.2">
      <c r="A35">
        <v>181</v>
      </c>
      <c r="B35">
        <v>20.875</v>
      </c>
      <c r="C35">
        <v>186.2</v>
      </c>
      <c r="D35">
        <v>48.81</v>
      </c>
      <c r="E35">
        <v>25.215</v>
      </c>
      <c r="F35">
        <v>68.39</v>
      </c>
      <c r="G35">
        <v>39.204999999999998</v>
      </c>
      <c r="H35">
        <v>87</v>
      </c>
      <c r="I35">
        <v>116.95</v>
      </c>
      <c r="J35">
        <v>94.43</v>
      </c>
      <c r="K35">
        <v>218.85</v>
      </c>
      <c r="L35">
        <v>10.255000000000001</v>
      </c>
      <c r="M35">
        <v>14.734999999999999</v>
      </c>
      <c r="N35">
        <v>29.555</v>
      </c>
      <c r="O35">
        <v>17.059999999999999</v>
      </c>
      <c r="P35" s="40">
        <v>68.959999999999994</v>
      </c>
      <c r="Q35" s="40">
        <v>0.41</v>
      </c>
      <c r="R35" s="5">
        <f t="shared" si="2"/>
        <v>-3.208556149732622E-2</v>
      </c>
      <c r="S35" s="5">
        <f t="shared" si="4"/>
        <v>-3.9788408463661384E-2</v>
      </c>
      <c r="T35" s="5">
        <f t="shared" si="5"/>
        <v>-3.3229491173416448E-2</v>
      </c>
      <c r="U35" s="5">
        <f t="shared" si="6"/>
        <v>-1.234318089842168E-2</v>
      </c>
      <c r="V35" s="5">
        <f t="shared" si="7"/>
        <v>-1.0206084396467197E-2</v>
      </c>
      <c r="W35" s="5">
        <f t="shared" si="8"/>
        <v>-1.9779274759925358E-2</v>
      </c>
      <c r="X35" s="5">
        <f t="shared" si="9"/>
        <v>-2.5115006838244525E-2</v>
      </c>
      <c r="Y35" s="5">
        <f t="shared" si="10"/>
        <v>-4.7514779943069851E-2</v>
      </c>
      <c r="Z35" s="5">
        <f t="shared" si="11"/>
        <v>-5.8373590982286672E-2</v>
      </c>
      <c r="AA35" s="5">
        <f t="shared" si="12"/>
        <v>-2.659519637150809E-2</v>
      </c>
      <c r="AB35" s="5">
        <f t="shared" si="13"/>
        <v>1.2959962971534233E-2</v>
      </c>
      <c r="AC35" s="5">
        <f t="shared" si="14"/>
        <v>-1.0612638687891862E-2</v>
      </c>
      <c r="AD35" s="5">
        <f t="shared" si="15"/>
        <v>6.8329347454731959E-3</v>
      </c>
      <c r="AE35" s="5">
        <f t="shared" si="16"/>
        <v>-5.1203852327447841E-2</v>
      </c>
      <c r="AF35" s="5">
        <f t="shared" si="17"/>
        <v>4.8555623847572171E-2</v>
      </c>
      <c r="AG35" s="42">
        <f t="shared" si="18"/>
        <v>-2.2260031192400498E-2</v>
      </c>
      <c r="AH35" s="16">
        <f t="shared" si="3"/>
        <v>-3.4365794749753972E-2</v>
      </c>
      <c r="AI35" s="16">
        <f t="shared" si="19"/>
        <v>-4.4213588862964476E-2</v>
      </c>
      <c r="AJ35" s="16">
        <f t="shared" si="20"/>
        <v>-3.322560908038838E-2</v>
      </c>
      <c r="AK35" s="16">
        <f t="shared" si="21"/>
        <v>-1.1269349894800891E-2</v>
      </c>
      <c r="AL35" s="16">
        <f t="shared" si="22"/>
        <v>-8.6592674678629029E-3</v>
      </c>
      <c r="AM35" s="16">
        <f t="shared" si="23"/>
        <v>-1.6550860902748585E-2</v>
      </c>
      <c r="AN35" s="16">
        <f t="shared" si="24"/>
        <v>-2.7519713863178339E-2</v>
      </c>
      <c r="AO35" s="16">
        <f t="shared" si="25"/>
        <v>-5.1280891022416002E-2</v>
      </c>
      <c r="AP35" s="16">
        <f t="shared" si="26"/>
        <v>-5.4859976909247612E-2</v>
      </c>
      <c r="AQ35" s="16">
        <f t="shared" si="27"/>
        <v>-2.4888296192628643E-2</v>
      </c>
      <c r="AR35" s="16">
        <f t="shared" si="28"/>
        <v>1.6189965066677598E-2</v>
      </c>
      <c r="AS35" s="16">
        <f t="shared" si="29"/>
        <v>-1.5143297849266464E-2</v>
      </c>
      <c r="AT35" s="16">
        <f t="shared" si="30"/>
        <v>5.4431643734974468E-3</v>
      </c>
      <c r="AU35" s="16">
        <f t="shared" si="31"/>
        <v>-4.6723439770741143E-2</v>
      </c>
      <c r="AV35" s="16">
        <f t="shared" si="32"/>
        <v>4.9174520391933027E-2</v>
      </c>
      <c r="AW35" s="16">
        <f t="shared" si="33"/>
        <v>-2.2695860435442593E-2</v>
      </c>
    </row>
    <row r="36" spans="1:49" x14ac:dyDescent="0.2">
      <c r="A36">
        <v>185.8</v>
      </c>
      <c r="B36">
        <v>22.61</v>
      </c>
      <c r="C36">
        <v>185.4</v>
      </c>
      <c r="D36">
        <v>47.585000000000001</v>
      </c>
      <c r="E36">
        <v>25.14</v>
      </c>
      <c r="F36">
        <v>63.37</v>
      </c>
      <c r="G36">
        <v>39.07</v>
      </c>
      <c r="H36">
        <v>87.21</v>
      </c>
      <c r="I36">
        <v>114.9</v>
      </c>
      <c r="J36">
        <v>92.01</v>
      </c>
      <c r="K36">
        <v>218.2</v>
      </c>
      <c r="L36">
        <v>9.7780000000000005</v>
      </c>
      <c r="M36">
        <v>14.305</v>
      </c>
      <c r="N36">
        <v>29.265000000000001</v>
      </c>
      <c r="O36">
        <v>17.004999999999999</v>
      </c>
      <c r="P36" s="40">
        <v>68.92</v>
      </c>
      <c r="Q36" s="40">
        <v>0.36099999999999999</v>
      </c>
      <c r="R36" s="5">
        <f t="shared" si="2"/>
        <v>2.6519337016574607E-2</v>
      </c>
      <c r="S36" s="5">
        <f t="shared" si="4"/>
        <v>8.3113772455089885E-2</v>
      </c>
      <c r="T36" s="5">
        <f t="shared" si="5"/>
        <v>-4.2964554242749253E-3</v>
      </c>
      <c r="U36" s="5">
        <f t="shared" si="6"/>
        <v>-2.5097316123745217E-2</v>
      </c>
      <c r="V36" s="5">
        <f t="shared" si="7"/>
        <v>-2.9744199881023281E-3</v>
      </c>
      <c r="W36" s="5">
        <f t="shared" si="8"/>
        <v>-7.3402544231612854E-2</v>
      </c>
      <c r="X36" s="5">
        <f t="shared" si="9"/>
        <v>-3.4434383369467136E-3</v>
      </c>
      <c r="Y36" s="5">
        <f t="shared" si="10"/>
        <v>2.4137931034482474E-3</v>
      </c>
      <c r="Z36" s="5">
        <f t="shared" si="11"/>
        <v>-1.7528858486532628E-2</v>
      </c>
      <c r="AA36" s="5">
        <f t="shared" si="12"/>
        <v>-2.5627448903950079E-2</v>
      </c>
      <c r="AB36" s="5">
        <f t="shared" si="13"/>
        <v>-2.970070824765858E-3</v>
      </c>
      <c r="AC36" s="5">
        <f t="shared" si="14"/>
        <v>-4.6513895660653337E-2</v>
      </c>
      <c r="AD36" s="5">
        <f t="shared" si="15"/>
        <v>-2.9182219205972193E-2</v>
      </c>
      <c r="AE36" s="5">
        <f t="shared" si="16"/>
        <v>-9.8122145153104467E-3</v>
      </c>
      <c r="AF36" s="5">
        <f t="shared" si="17"/>
        <v>-3.2239155920281704E-3</v>
      </c>
      <c r="AG36" s="42">
        <f t="shared" si="18"/>
        <v>-5.8004640371223104E-4</v>
      </c>
      <c r="AH36" s="16">
        <f t="shared" si="3"/>
        <v>2.4239103764146855E-2</v>
      </c>
      <c r="AI36" s="16">
        <f t="shared" si="19"/>
        <v>7.8688592055786793E-2</v>
      </c>
      <c r="AJ36" s="16">
        <f t="shared" si="20"/>
        <v>-4.2925733312468555E-3</v>
      </c>
      <c r="AK36" s="16">
        <f t="shared" si="21"/>
        <v>-2.4023485120124428E-2</v>
      </c>
      <c r="AL36" s="16">
        <f t="shared" si="22"/>
        <v>-1.4276030594980343E-3</v>
      </c>
      <c r="AM36" s="16">
        <f t="shared" si="23"/>
        <v>-7.0174130374436081E-2</v>
      </c>
      <c r="AN36" s="16">
        <f t="shared" si="24"/>
        <v>-5.8481453618805263E-3</v>
      </c>
      <c r="AO36" s="16">
        <f t="shared" si="25"/>
        <v>-1.3523179758979055E-3</v>
      </c>
      <c r="AP36" s="16">
        <f t="shared" si="26"/>
        <v>-1.4015244413493569E-2</v>
      </c>
      <c r="AQ36" s="16">
        <f t="shared" si="27"/>
        <v>-2.3920548725070632E-2</v>
      </c>
      <c r="AR36" s="16">
        <f t="shared" si="28"/>
        <v>2.5993127037750611E-4</v>
      </c>
      <c r="AS36" s="16">
        <f t="shared" si="29"/>
        <v>-5.1044554822027938E-2</v>
      </c>
      <c r="AT36" s="16">
        <f t="shared" si="30"/>
        <v>-3.057198957794794E-2</v>
      </c>
      <c r="AU36" s="16">
        <f t="shared" si="31"/>
        <v>-5.3318019586037508E-3</v>
      </c>
      <c r="AV36" s="16">
        <f t="shared" si="32"/>
        <v>-2.6050190476673155E-3</v>
      </c>
      <c r="AW36" s="16">
        <f t="shared" si="33"/>
        <v>-1.0158756467543268E-3</v>
      </c>
    </row>
    <row r="37" spans="1:49" x14ac:dyDescent="0.2">
      <c r="A37">
        <v>180</v>
      </c>
      <c r="B37">
        <v>23.274999999999999</v>
      </c>
      <c r="C37">
        <v>187.2</v>
      </c>
      <c r="D37">
        <v>48.465000000000003</v>
      </c>
      <c r="E37">
        <v>25.35</v>
      </c>
      <c r="F37">
        <v>60.76</v>
      </c>
      <c r="G37">
        <v>39.56</v>
      </c>
      <c r="H37">
        <v>86.8</v>
      </c>
      <c r="I37">
        <v>114.05</v>
      </c>
      <c r="J37">
        <v>95.1</v>
      </c>
      <c r="K37">
        <v>218.3</v>
      </c>
      <c r="L37">
        <v>9.7219999999999995</v>
      </c>
      <c r="M37">
        <v>14.455</v>
      </c>
      <c r="N37">
        <v>29.475000000000001</v>
      </c>
      <c r="O37">
        <v>17.015000000000001</v>
      </c>
      <c r="P37" s="40">
        <v>70.790000000000006</v>
      </c>
      <c r="Q37" s="40">
        <v>0.36</v>
      </c>
      <c r="R37" s="5">
        <f t="shared" si="2"/>
        <v>-3.1216361679225035E-2</v>
      </c>
      <c r="S37" s="5">
        <f t="shared" si="4"/>
        <v>2.9411764705882248E-2</v>
      </c>
      <c r="T37" s="5">
        <f t="shared" si="5"/>
        <v>9.7087378640776656E-3</v>
      </c>
      <c r="U37" s="5">
        <f t="shared" si="6"/>
        <v>1.8493222654197838E-2</v>
      </c>
      <c r="V37" s="5">
        <f t="shared" si="7"/>
        <v>8.3532219570405797E-3</v>
      </c>
      <c r="W37" s="5">
        <f t="shared" si="8"/>
        <v>-4.1186681394981828E-2</v>
      </c>
      <c r="X37" s="5">
        <f t="shared" si="9"/>
        <v>1.2541592014333247E-2</v>
      </c>
      <c r="Y37" s="5">
        <f t="shared" si="10"/>
        <v>-4.7012957229675134E-3</v>
      </c>
      <c r="Z37" s="5">
        <f t="shared" si="11"/>
        <v>-7.397737162750273E-3</v>
      </c>
      <c r="AA37" s="5">
        <f t="shared" si="12"/>
        <v>3.3583306162373594E-2</v>
      </c>
      <c r="AB37" s="5">
        <f t="shared" si="13"/>
        <v>4.5829514207151867E-4</v>
      </c>
      <c r="AC37" s="5">
        <f t="shared" si="14"/>
        <v>-5.7271425649417784E-3</v>
      </c>
      <c r="AD37" s="5">
        <f t="shared" si="15"/>
        <v>1.0485844110450948E-2</v>
      </c>
      <c r="AE37" s="5">
        <f t="shared" si="16"/>
        <v>7.1758072783187909E-3</v>
      </c>
      <c r="AF37" s="5">
        <f t="shared" si="17"/>
        <v>5.8806233460750867E-4</v>
      </c>
      <c r="AG37" s="42">
        <f t="shared" si="18"/>
        <v>2.7132907719094712E-2</v>
      </c>
      <c r="AH37" s="16">
        <f t="shared" si="3"/>
        <v>-3.3496594931652787E-2</v>
      </c>
      <c r="AI37" s="16">
        <f t="shared" si="19"/>
        <v>2.4986584306579157E-2</v>
      </c>
      <c r="AJ37" s="16">
        <f t="shared" si="20"/>
        <v>9.7126199571057354E-3</v>
      </c>
      <c r="AK37" s="16">
        <f t="shared" si="21"/>
        <v>1.9567053657818627E-2</v>
      </c>
      <c r="AL37" s="16">
        <f t="shared" si="22"/>
        <v>9.9000388856448733E-3</v>
      </c>
      <c r="AM37" s="16">
        <f t="shared" si="23"/>
        <v>-3.7958267537805054E-2</v>
      </c>
      <c r="AN37" s="16">
        <f t="shared" si="24"/>
        <v>1.0136884989399434E-2</v>
      </c>
      <c r="AO37" s="16">
        <f t="shared" si="25"/>
        <v>-8.4674068023136671E-3</v>
      </c>
      <c r="AP37" s="16">
        <f t="shared" si="26"/>
        <v>-3.884123089711213E-3</v>
      </c>
      <c r="AQ37" s="16">
        <f t="shared" si="27"/>
        <v>3.5290206341253044E-2</v>
      </c>
      <c r="AR37" s="16">
        <f t="shared" si="28"/>
        <v>3.6882972372148828E-3</v>
      </c>
      <c r="AS37" s="16">
        <f t="shared" si="29"/>
        <v>-1.0257801726316381E-2</v>
      </c>
      <c r="AT37" s="16">
        <f t="shared" si="30"/>
        <v>9.0960737384751991E-3</v>
      </c>
      <c r="AU37" s="16">
        <f t="shared" si="31"/>
        <v>1.1656219835025487E-2</v>
      </c>
      <c r="AV37" s="16">
        <f t="shared" si="32"/>
        <v>1.2069588789683633E-3</v>
      </c>
      <c r="AW37" s="16">
        <f t="shared" si="33"/>
        <v>2.6697078476052617E-2</v>
      </c>
    </row>
    <row r="38" spans="1:49" x14ac:dyDescent="0.2">
      <c r="A38">
        <v>175.1</v>
      </c>
      <c r="B38">
        <v>22.05</v>
      </c>
      <c r="C38">
        <v>184.6</v>
      </c>
      <c r="D38">
        <v>47.77</v>
      </c>
      <c r="E38">
        <v>25.23</v>
      </c>
      <c r="F38">
        <v>60.6</v>
      </c>
      <c r="G38">
        <v>39.26</v>
      </c>
      <c r="H38">
        <v>87.75</v>
      </c>
      <c r="I38">
        <v>113.05</v>
      </c>
      <c r="J38">
        <v>92.64</v>
      </c>
      <c r="K38">
        <v>214.55</v>
      </c>
      <c r="L38">
        <v>9.6140000000000008</v>
      </c>
      <c r="M38">
        <v>14.69</v>
      </c>
      <c r="N38">
        <v>29.57</v>
      </c>
      <c r="O38">
        <v>17.995000000000001</v>
      </c>
      <c r="P38" s="40">
        <v>69.790000000000006</v>
      </c>
      <c r="Q38" s="40">
        <v>0.30499999999999999</v>
      </c>
      <c r="R38" s="5">
        <f t="shared" si="2"/>
        <v>-2.7222222222222259E-2</v>
      </c>
      <c r="S38" s="5">
        <f t="shared" si="4"/>
        <v>-5.2631578947368363E-2</v>
      </c>
      <c r="T38" s="5">
        <f t="shared" si="5"/>
        <v>-1.388888888888884E-2</v>
      </c>
      <c r="U38" s="5">
        <f t="shared" si="6"/>
        <v>-1.434024553801716E-2</v>
      </c>
      <c r="V38" s="5">
        <f t="shared" si="7"/>
        <v>-4.7337278106509562E-3</v>
      </c>
      <c r="W38" s="5">
        <f t="shared" si="8"/>
        <v>-2.6333113890717463E-3</v>
      </c>
      <c r="X38" s="5">
        <f t="shared" si="9"/>
        <v>-7.5834175935288739E-3</v>
      </c>
      <c r="Y38" s="5">
        <f t="shared" si="10"/>
        <v>1.0944700460829626E-2</v>
      </c>
      <c r="Z38" s="5">
        <f t="shared" si="11"/>
        <v>-8.7680841736080817E-3</v>
      </c>
      <c r="AA38" s="5">
        <f t="shared" si="12"/>
        <v>-2.5867507886435215E-2</v>
      </c>
      <c r="AB38" s="5">
        <f t="shared" si="13"/>
        <v>-1.7178195144296859E-2</v>
      </c>
      <c r="AC38" s="5">
        <f t="shared" si="14"/>
        <v>-1.1108825344579132E-2</v>
      </c>
      <c r="AD38" s="5">
        <f t="shared" si="15"/>
        <v>1.6257350397786086E-2</v>
      </c>
      <c r="AE38" s="5">
        <f t="shared" si="16"/>
        <v>3.223070398642891E-3</v>
      </c>
      <c r="AF38" s="5">
        <f t="shared" si="17"/>
        <v>5.759623861298846E-2</v>
      </c>
      <c r="AG38" s="42">
        <f t="shared" si="18"/>
        <v>-1.4126289023873473E-2</v>
      </c>
      <c r="AH38" s="16">
        <f t="shared" si="3"/>
        <v>-2.9502455474650011E-2</v>
      </c>
      <c r="AI38" s="16">
        <f t="shared" si="19"/>
        <v>-5.7056759346671454E-2</v>
      </c>
      <c r="AJ38" s="16">
        <f t="shared" si="20"/>
        <v>-1.388500679586077E-2</v>
      </c>
      <c r="AK38" s="16">
        <f t="shared" si="21"/>
        <v>-1.3266414534396372E-2</v>
      </c>
      <c r="AL38" s="16">
        <f t="shared" si="22"/>
        <v>-3.1869108820466625E-3</v>
      </c>
      <c r="AM38" s="16">
        <f t="shared" si="23"/>
        <v>5.9510246810502623E-4</v>
      </c>
      <c r="AN38" s="16">
        <f t="shared" si="24"/>
        <v>-9.9881246184626866E-3</v>
      </c>
      <c r="AO38" s="16">
        <f t="shared" si="25"/>
        <v>7.1785893814834733E-3</v>
      </c>
      <c r="AP38" s="16">
        <f t="shared" si="26"/>
        <v>-5.2544701005690217E-3</v>
      </c>
      <c r="AQ38" s="16">
        <f t="shared" si="27"/>
        <v>-2.4160607707555768E-2</v>
      </c>
      <c r="AR38" s="16">
        <f t="shared" si="28"/>
        <v>-1.3948193049153495E-2</v>
      </c>
      <c r="AS38" s="16">
        <f t="shared" si="29"/>
        <v>-1.5639484505953732E-2</v>
      </c>
      <c r="AT38" s="16">
        <f t="shared" si="30"/>
        <v>1.4867580025810337E-2</v>
      </c>
      <c r="AU38" s="16">
        <f t="shared" si="31"/>
        <v>7.703482955349587E-3</v>
      </c>
      <c r="AV38" s="16">
        <f t="shared" si="32"/>
        <v>5.8215135157349315E-2</v>
      </c>
      <c r="AW38" s="16">
        <f t="shared" si="33"/>
        <v>-1.4562118266915568E-2</v>
      </c>
    </row>
    <row r="39" spans="1:49" x14ac:dyDescent="0.2">
      <c r="A39">
        <v>180.6</v>
      </c>
      <c r="B39">
        <v>22.195</v>
      </c>
      <c r="C39">
        <v>188.4</v>
      </c>
      <c r="D39">
        <v>48.814999999999998</v>
      </c>
      <c r="E39">
        <v>25.27</v>
      </c>
      <c r="F39">
        <v>66.22</v>
      </c>
      <c r="G39">
        <v>40.409999999999997</v>
      </c>
      <c r="H39">
        <v>89.07</v>
      </c>
      <c r="I39">
        <v>115.2</v>
      </c>
      <c r="J39">
        <v>94.08</v>
      </c>
      <c r="K39">
        <v>224.5</v>
      </c>
      <c r="L39">
        <v>9.7899999999999991</v>
      </c>
      <c r="M39">
        <v>14.815</v>
      </c>
      <c r="N39">
        <v>31.074999999999999</v>
      </c>
      <c r="O39">
        <v>18.565000000000001</v>
      </c>
      <c r="P39" s="40">
        <v>70.94</v>
      </c>
      <c r="Q39" s="40">
        <v>0.307</v>
      </c>
      <c r="R39" s="5">
        <f t="shared" si="2"/>
        <v>3.1410622501427676E-2</v>
      </c>
      <c r="S39" s="5">
        <f t="shared" si="4"/>
        <v>6.5759637188207432E-3</v>
      </c>
      <c r="T39" s="5">
        <f t="shared" si="5"/>
        <v>2.0585048754062862E-2</v>
      </c>
      <c r="U39" s="5">
        <f t="shared" si="6"/>
        <v>2.1875654176261028E-2</v>
      </c>
      <c r="V39" s="5">
        <f t="shared" si="7"/>
        <v>1.5854141894569018E-3</v>
      </c>
      <c r="W39" s="5">
        <f t="shared" si="8"/>
        <v>9.2739273927392674E-2</v>
      </c>
      <c r="X39" s="5">
        <f t="shared" si="9"/>
        <v>2.9291900152827344E-2</v>
      </c>
      <c r="Y39" s="5">
        <f t="shared" si="10"/>
        <v>1.50427350427349E-2</v>
      </c>
      <c r="Z39" s="5">
        <f t="shared" si="11"/>
        <v>1.9018133569217222E-2</v>
      </c>
      <c r="AA39" s="5">
        <f t="shared" si="12"/>
        <v>1.5544041450777257E-2</v>
      </c>
      <c r="AB39" s="5">
        <f t="shared" si="13"/>
        <v>4.6376136098811305E-2</v>
      </c>
      <c r="AC39" s="5">
        <f t="shared" si="14"/>
        <v>1.8306636155606348E-2</v>
      </c>
      <c r="AD39" s="5">
        <f t="shared" si="15"/>
        <v>8.509189925119065E-3</v>
      </c>
      <c r="AE39" s="5">
        <f t="shared" si="16"/>
        <v>5.0896178559350691E-2</v>
      </c>
      <c r="AF39" s="5">
        <f t="shared" si="17"/>
        <v>3.1675465407057457E-2</v>
      </c>
      <c r="AG39" s="42">
        <f t="shared" si="18"/>
        <v>1.6478005444906074E-2</v>
      </c>
      <c r="AH39" s="16">
        <f t="shared" si="3"/>
        <v>2.9130389248999924E-2</v>
      </c>
      <c r="AI39" s="16">
        <f t="shared" si="19"/>
        <v>2.15078331951765E-3</v>
      </c>
      <c r="AJ39" s="16">
        <f t="shared" si="20"/>
        <v>2.0588930847090934E-2</v>
      </c>
      <c r="AK39" s="16">
        <f t="shared" si="21"/>
        <v>2.2949485179881816E-2</v>
      </c>
      <c r="AL39" s="16">
        <f t="shared" si="22"/>
        <v>3.1322311180611954E-3</v>
      </c>
      <c r="AM39" s="16">
        <f t="shared" si="23"/>
        <v>9.5967687784569447E-2</v>
      </c>
      <c r="AN39" s="16">
        <f t="shared" si="24"/>
        <v>2.6887193127893529E-2</v>
      </c>
      <c r="AO39" s="16">
        <f t="shared" si="25"/>
        <v>1.1276623963388747E-2</v>
      </c>
      <c r="AP39" s="16">
        <f t="shared" si="26"/>
        <v>2.2531747642256281E-2</v>
      </c>
      <c r="AQ39" s="16">
        <f t="shared" si="27"/>
        <v>1.7250941629656704E-2</v>
      </c>
      <c r="AR39" s="16">
        <f t="shared" si="28"/>
        <v>4.9606138193954666E-2</v>
      </c>
      <c r="AS39" s="16">
        <f t="shared" si="29"/>
        <v>1.3775976994231746E-2</v>
      </c>
      <c r="AT39" s="16">
        <f t="shared" si="30"/>
        <v>7.119419553143316E-3</v>
      </c>
      <c r="AU39" s="16">
        <f t="shared" si="31"/>
        <v>5.5376591116057389E-2</v>
      </c>
      <c r="AV39" s="16">
        <f t="shared" si="32"/>
        <v>3.2294361951418313E-2</v>
      </c>
      <c r="AW39" s="16">
        <f t="shared" si="33"/>
        <v>1.6042176201863979E-2</v>
      </c>
    </row>
    <row r="40" spans="1:49" x14ac:dyDescent="0.2">
      <c r="A40">
        <v>172.25</v>
      </c>
      <c r="B40">
        <v>22.42</v>
      </c>
      <c r="C40">
        <v>187.25</v>
      </c>
      <c r="D40">
        <v>48.524999999999999</v>
      </c>
      <c r="E40">
        <v>25.274999999999999</v>
      </c>
      <c r="F40">
        <v>64.180000000000007</v>
      </c>
      <c r="G40">
        <v>40.354999999999997</v>
      </c>
      <c r="H40">
        <v>86.11</v>
      </c>
      <c r="I40">
        <v>116.45</v>
      </c>
      <c r="J40">
        <v>93.67</v>
      </c>
      <c r="K40">
        <v>212.05</v>
      </c>
      <c r="L40">
        <v>9.3870000000000005</v>
      </c>
      <c r="M40">
        <v>14.54</v>
      </c>
      <c r="N40">
        <v>29.954999999999998</v>
      </c>
      <c r="O40">
        <v>18.239999999999998</v>
      </c>
      <c r="P40" s="40">
        <v>71.2</v>
      </c>
      <c r="Q40" s="40">
        <v>0.30099999999999999</v>
      </c>
      <c r="R40" s="5">
        <f t="shared" si="2"/>
        <v>-4.6234772978958949E-2</v>
      </c>
      <c r="S40" s="5">
        <f t="shared" si="4"/>
        <v>1.01374183374634E-2</v>
      </c>
      <c r="T40" s="5">
        <f t="shared" si="5"/>
        <v>-6.1040339702760349E-3</v>
      </c>
      <c r="U40" s="5">
        <f t="shared" si="6"/>
        <v>-5.9407968862029703E-3</v>
      </c>
      <c r="V40" s="5">
        <f t="shared" si="7"/>
        <v>1.9786307874936071E-4</v>
      </c>
      <c r="W40" s="5">
        <f t="shared" si="8"/>
        <v>-3.0806402899426044E-2</v>
      </c>
      <c r="X40" s="5">
        <f t="shared" si="9"/>
        <v>-1.3610492452362788E-3</v>
      </c>
      <c r="Y40" s="5">
        <f t="shared" si="10"/>
        <v>-3.3232289210733068E-2</v>
      </c>
      <c r="Z40" s="5">
        <f t="shared" si="11"/>
        <v>1.085069444444442E-2</v>
      </c>
      <c r="AA40" s="5">
        <f t="shared" si="12"/>
        <v>-4.3579931972789199E-3</v>
      </c>
      <c r="AB40" s="5">
        <f t="shared" si="13"/>
        <v>-5.5456570155901996E-2</v>
      </c>
      <c r="AC40" s="5">
        <f t="shared" si="14"/>
        <v>-4.1164453524003997E-2</v>
      </c>
      <c r="AD40" s="5">
        <f t="shared" si="15"/>
        <v>-1.8562267971650392E-2</v>
      </c>
      <c r="AE40" s="5">
        <f t="shared" si="16"/>
        <v>-3.6041834271922757E-2</v>
      </c>
      <c r="AF40" s="5">
        <f t="shared" si="17"/>
        <v>-1.7506059789927475E-2</v>
      </c>
      <c r="AG40" s="42">
        <f t="shared" si="18"/>
        <v>3.6650690724555623E-3</v>
      </c>
      <c r="AH40" s="16">
        <f t="shared" si="3"/>
        <v>-4.8515006231386701E-2</v>
      </c>
      <c r="AI40" s="16">
        <f t="shared" si="19"/>
        <v>5.7122379381603066E-3</v>
      </c>
      <c r="AJ40" s="16">
        <f t="shared" si="20"/>
        <v>-6.1001518772479651E-3</v>
      </c>
      <c r="AK40" s="16">
        <f t="shared" si="21"/>
        <v>-4.8669658825821818E-3</v>
      </c>
      <c r="AL40" s="16">
        <f t="shared" si="22"/>
        <v>1.7446800073536545E-3</v>
      </c>
      <c r="AM40" s="16">
        <f t="shared" si="23"/>
        <v>-2.7577989042249271E-2</v>
      </c>
      <c r="AN40" s="16">
        <f t="shared" si="24"/>
        <v>-3.7657562701700919E-3</v>
      </c>
      <c r="AO40" s="16">
        <f t="shared" si="25"/>
        <v>-3.6998400290079218E-2</v>
      </c>
      <c r="AP40" s="16">
        <f t="shared" si="26"/>
        <v>1.4364308517483479E-2</v>
      </c>
      <c r="AQ40" s="16">
        <f t="shared" si="27"/>
        <v>-2.6510930183994718E-3</v>
      </c>
      <c r="AR40" s="16">
        <f t="shared" si="28"/>
        <v>-5.2226568060758635E-2</v>
      </c>
      <c r="AS40" s="16">
        <f t="shared" si="29"/>
        <v>-4.5695112685378597E-2</v>
      </c>
      <c r="AT40" s="16">
        <f t="shared" si="30"/>
        <v>-1.995203834362614E-2</v>
      </c>
      <c r="AU40" s="16">
        <f t="shared" si="31"/>
        <v>-3.1561421715216059E-2</v>
      </c>
      <c r="AV40" s="16">
        <f t="shared" si="32"/>
        <v>-1.6887163245566619E-2</v>
      </c>
      <c r="AW40" s="16">
        <f t="shared" si="33"/>
        <v>3.2292398294134664E-3</v>
      </c>
    </row>
    <row r="41" spans="1:49" x14ac:dyDescent="0.2">
      <c r="A41">
        <v>169.4</v>
      </c>
      <c r="B41">
        <v>22.765000000000001</v>
      </c>
      <c r="C41">
        <v>186.8</v>
      </c>
      <c r="D41">
        <v>47.48</v>
      </c>
      <c r="E41">
        <v>25.175000000000001</v>
      </c>
      <c r="F41">
        <v>65.36</v>
      </c>
      <c r="G41">
        <v>40.494999999999997</v>
      </c>
      <c r="H41">
        <v>88.05</v>
      </c>
      <c r="I41">
        <v>117.45</v>
      </c>
      <c r="J41">
        <v>93.51</v>
      </c>
      <c r="K41">
        <v>210.65</v>
      </c>
      <c r="L41">
        <v>9.2129999999999992</v>
      </c>
      <c r="M41">
        <v>14.565</v>
      </c>
      <c r="N41">
        <v>29.614999999999998</v>
      </c>
      <c r="O41">
        <v>18.2</v>
      </c>
      <c r="P41" s="40">
        <v>70.599999999999994</v>
      </c>
      <c r="Q41" s="40">
        <v>0.42</v>
      </c>
      <c r="R41" s="5">
        <f t="shared" si="2"/>
        <v>-1.6545718432510848E-2</v>
      </c>
      <c r="S41" s="5">
        <f t="shared" si="4"/>
        <v>1.5388046387154297E-2</v>
      </c>
      <c r="T41" s="5">
        <f t="shared" si="5"/>
        <v>-2.4032042723630687E-3</v>
      </c>
      <c r="U41" s="5">
        <f t="shared" si="6"/>
        <v>-2.1535291087068531E-2</v>
      </c>
      <c r="V41" s="5">
        <f t="shared" si="7"/>
        <v>-3.9564787339266827E-3</v>
      </c>
      <c r="W41" s="5">
        <f t="shared" si="8"/>
        <v>1.8385789965721377E-2</v>
      </c>
      <c r="X41" s="5">
        <f t="shared" si="9"/>
        <v>3.4692107545533091E-3</v>
      </c>
      <c r="Y41" s="5">
        <f t="shared" si="10"/>
        <v>2.2529322959006004E-2</v>
      </c>
      <c r="Z41" s="5">
        <f t="shared" si="11"/>
        <v>8.587376556461912E-3</v>
      </c>
      <c r="AA41" s="5">
        <f t="shared" si="12"/>
        <v>-1.7081242660402784E-3</v>
      </c>
      <c r="AB41" s="5">
        <f t="shared" si="13"/>
        <v>-6.6022164583824372E-3</v>
      </c>
      <c r="AC41" s="5">
        <f t="shared" si="14"/>
        <v>-1.8536273569830786E-2</v>
      </c>
      <c r="AD41" s="5">
        <f t="shared" si="15"/>
        <v>1.7193947730398396E-3</v>
      </c>
      <c r="AE41" s="5">
        <f t="shared" si="16"/>
        <v>-1.135035887164082E-2</v>
      </c>
      <c r="AF41" s="5">
        <f t="shared" si="17"/>
        <v>-2.1929824561403022E-3</v>
      </c>
      <c r="AG41" s="42">
        <f t="shared" si="18"/>
        <v>-8.4269662921349076E-3</v>
      </c>
      <c r="AH41" s="16">
        <f t="shared" si="3"/>
        <v>-1.8825951684938599E-2</v>
      </c>
      <c r="AI41" s="16">
        <f t="shared" si="19"/>
        <v>1.0962865987851204E-2</v>
      </c>
      <c r="AJ41" s="16">
        <f t="shared" si="20"/>
        <v>-2.3993221793349984E-3</v>
      </c>
      <c r="AK41" s="16">
        <f t="shared" si="21"/>
        <v>-2.0461460083447743E-2</v>
      </c>
      <c r="AL41" s="16">
        <f t="shared" si="22"/>
        <v>-2.4096618053223891E-3</v>
      </c>
      <c r="AM41" s="16">
        <f t="shared" si="23"/>
        <v>2.1614203822898151E-2</v>
      </c>
      <c r="AN41" s="16">
        <f t="shared" si="24"/>
        <v>1.064503729619496E-3</v>
      </c>
      <c r="AO41" s="16">
        <f t="shared" si="25"/>
        <v>1.876321187965985E-2</v>
      </c>
      <c r="AP41" s="16">
        <f t="shared" si="26"/>
        <v>1.2100990629500971E-2</v>
      </c>
      <c r="AQ41" s="16">
        <f t="shared" si="27"/>
        <v>-1.2240871608303928E-6</v>
      </c>
      <c r="AR41" s="16">
        <f t="shared" si="28"/>
        <v>-3.372214363239073E-3</v>
      </c>
      <c r="AS41" s="16">
        <f t="shared" si="29"/>
        <v>-2.3066932731205386E-2</v>
      </c>
      <c r="AT41" s="16">
        <f t="shared" si="30"/>
        <v>3.2962440106409072E-4</v>
      </c>
      <c r="AU41" s="16">
        <f t="shared" si="31"/>
        <v>-6.869946314934124E-3</v>
      </c>
      <c r="AV41" s="16">
        <f t="shared" si="32"/>
        <v>-1.5740859117794475E-3</v>
      </c>
      <c r="AW41" s="16">
        <f t="shared" si="33"/>
        <v>-8.8627955351770031E-3</v>
      </c>
    </row>
    <row r="42" spans="1:49" x14ac:dyDescent="0.2">
      <c r="A42">
        <v>167.15</v>
      </c>
      <c r="B42">
        <v>22.42</v>
      </c>
      <c r="C42">
        <v>184.95</v>
      </c>
      <c r="D42">
        <v>46.954999999999998</v>
      </c>
      <c r="E42">
        <v>24.734999999999999</v>
      </c>
      <c r="F42">
        <v>65.069999999999993</v>
      </c>
      <c r="G42">
        <v>39.75</v>
      </c>
      <c r="H42">
        <v>85.91</v>
      </c>
      <c r="I42">
        <v>116.15</v>
      </c>
      <c r="J42">
        <v>91.74</v>
      </c>
      <c r="K42">
        <v>210</v>
      </c>
      <c r="L42">
        <v>9.0609999999999999</v>
      </c>
      <c r="M42">
        <v>14.335000000000001</v>
      </c>
      <c r="N42">
        <v>29.045000000000002</v>
      </c>
      <c r="O42">
        <v>18.335000000000001</v>
      </c>
      <c r="P42" s="40">
        <v>69.95</v>
      </c>
      <c r="Q42" s="40">
        <v>0.42699999999999999</v>
      </c>
      <c r="R42" s="5">
        <f t="shared" si="2"/>
        <v>-1.3282172373081491E-2</v>
      </c>
      <c r="S42" s="5">
        <f t="shared" si="4"/>
        <v>-1.5154842960685255E-2</v>
      </c>
      <c r="T42" s="5">
        <f t="shared" si="5"/>
        <v>-9.9036402569594451E-3</v>
      </c>
      <c r="U42" s="5">
        <f t="shared" si="6"/>
        <v>-1.1057287278854244E-2</v>
      </c>
      <c r="V42" s="5">
        <f t="shared" si="7"/>
        <v>-1.7477656405163855E-2</v>
      </c>
      <c r="W42" s="5">
        <f t="shared" si="8"/>
        <v>-4.4369645042841022E-3</v>
      </c>
      <c r="X42" s="5">
        <f t="shared" si="9"/>
        <v>-1.8397333004074534E-2</v>
      </c>
      <c r="Y42" s="5">
        <f t="shared" si="10"/>
        <v>-2.4304372515616124E-2</v>
      </c>
      <c r="Z42" s="5">
        <f t="shared" si="11"/>
        <v>-1.1068539804171995E-2</v>
      </c>
      <c r="AA42" s="5">
        <f t="shared" si="12"/>
        <v>-1.8928456849534925E-2</v>
      </c>
      <c r="AB42" s="5">
        <f t="shared" si="13"/>
        <v>-3.0856871587942036E-3</v>
      </c>
      <c r="AC42" s="5">
        <f t="shared" si="14"/>
        <v>-1.6498426136980271E-2</v>
      </c>
      <c r="AD42" s="5">
        <f t="shared" si="15"/>
        <v>-1.5791280466872504E-2</v>
      </c>
      <c r="AE42" s="5">
        <f t="shared" si="16"/>
        <v>-1.924700320783379E-2</v>
      </c>
      <c r="AF42" s="5">
        <f t="shared" si="17"/>
        <v>7.4175824175826133E-3</v>
      </c>
      <c r="AG42" s="42">
        <f t="shared" si="18"/>
        <v>-9.2067988668553813E-3</v>
      </c>
      <c r="AH42" s="16">
        <f t="shared" si="3"/>
        <v>-1.5562405625509243E-2</v>
      </c>
      <c r="AI42" s="16">
        <f t="shared" si="19"/>
        <v>-1.9580023359988347E-2</v>
      </c>
      <c r="AJ42" s="16">
        <f t="shared" si="20"/>
        <v>-9.8997581639313752E-3</v>
      </c>
      <c r="AK42" s="16">
        <f t="shared" si="21"/>
        <v>-9.9834562752334557E-3</v>
      </c>
      <c r="AL42" s="16">
        <f t="shared" si="22"/>
        <v>-1.5930839476559561E-2</v>
      </c>
      <c r="AM42" s="16">
        <f t="shared" si="23"/>
        <v>-1.2085506471073296E-3</v>
      </c>
      <c r="AN42" s="16">
        <f t="shared" si="24"/>
        <v>-2.0802040029008349E-2</v>
      </c>
      <c r="AO42" s="16">
        <f t="shared" si="25"/>
        <v>-2.8070483594962278E-2</v>
      </c>
      <c r="AP42" s="16">
        <f t="shared" si="26"/>
        <v>-7.5549257311329351E-3</v>
      </c>
      <c r="AQ42" s="16">
        <f t="shared" si="27"/>
        <v>-1.7221556670655478E-2</v>
      </c>
      <c r="AR42" s="16">
        <f t="shared" si="28"/>
        <v>1.4431493634916052E-4</v>
      </c>
      <c r="AS42" s="16">
        <f t="shared" si="29"/>
        <v>-2.1029085298354872E-2</v>
      </c>
      <c r="AT42" s="16">
        <f t="shared" si="30"/>
        <v>-1.7181050838848251E-2</v>
      </c>
      <c r="AU42" s="16">
        <f t="shared" si="31"/>
        <v>-1.4766590651127095E-2</v>
      </c>
      <c r="AV42" s="16">
        <f t="shared" si="32"/>
        <v>8.0364789619434673E-3</v>
      </c>
      <c r="AW42" s="16">
        <f t="shared" si="33"/>
        <v>-9.6426281098974768E-3</v>
      </c>
    </row>
    <row r="43" spans="1:49" x14ac:dyDescent="0.2">
      <c r="A43">
        <v>172.05</v>
      </c>
      <c r="B43">
        <v>23.55</v>
      </c>
      <c r="C43">
        <v>186.9</v>
      </c>
      <c r="D43">
        <v>47.064999999999998</v>
      </c>
      <c r="E43">
        <v>25.504999999999999</v>
      </c>
      <c r="F43">
        <v>67.06</v>
      </c>
      <c r="G43">
        <v>40.76</v>
      </c>
      <c r="H43">
        <v>89.2</v>
      </c>
      <c r="I43">
        <v>120.12</v>
      </c>
      <c r="J43">
        <v>94.85</v>
      </c>
      <c r="K43">
        <v>211.1</v>
      </c>
      <c r="L43">
        <v>9.2370000000000001</v>
      </c>
      <c r="M43">
        <v>14.595000000000001</v>
      </c>
      <c r="N43">
        <v>29.6</v>
      </c>
      <c r="O43">
        <v>18.474</v>
      </c>
      <c r="P43" s="40">
        <v>71.75</v>
      </c>
      <c r="Q43" s="40">
        <v>0.439</v>
      </c>
      <c r="R43" s="5">
        <f t="shared" si="2"/>
        <v>2.9314986539036747E-2</v>
      </c>
      <c r="S43" s="5">
        <f t="shared" si="4"/>
        <v>5.0401427297056101E-2</v>
      </c>
      <c r="T43" s="5">
        <f t="shared" si="5"/>
        <v>1.0543390105433925E-2</v>
      </c>
      <c r="U43" s="5">
        <f t="shared" si="6"/>
        <v>2.3426685124054991E-3</v>
      </c>
      <c r="V43" s="5">
        <f t="shared" si="7"/>
        <v>3.1129977764301486E-2</v>
      </c>
      <c r="W43" s="5">
        <f t="shared" si="8"/>
        <v>3.0582449669586786E-2</v>
      </c>
      <c r="X43" s="5">
        <f t="shared" si="9"/>
        <v>2.5408805031446491E-2</v>
      </c>
      <c r="Y43" s="5">
        <f t="shared" si="10"/>
        <v>3.8295891048772068E-2</v>
      </c>
      <c r="Z43" s="5">
        <f t="shared" si="11"/>
        <v>3.4179939733103737E-2</v>
      </c>
      <c r="AA43" s="5">
        <f t="shared" si="12"/>
        <v>3.3900152605188527E-2</v>
      </c>
      <c r="AB43" s="5">
        <f t="shared" si="13"/>
        <v>5.2380952380952639E-3</v>
      </c>
      <c r="AC43" s="5">
        <f t="shared" si="14"/>
        <v>1.9423904646286294E-2</v>
      </c>
      <c r="AD43" s="5">
        <f t="shared" si="15"/>
        <v>1.8137425880711433E-2</v>
      </c>
      <c r="AE43" s="5">
        <f t="shared" si="16"/>
        <v>1.9108280254777066E-2</v>
      </c>
      <c r="AF43" s="5">
        <f t="shared" si="17"/>
        <v>7.5811289882736776E-3</v>
      </c>
      <c r="AG43" s="42">
        <f t="shared" si="18"/>
        <v>2.5732666190135811E-2</v>
      </c>
      <c r="AH43" s="16">
        <f t="shared" si="3"/>
        <v>2.7034753286608995E-2</v>
      </c>
      <c r="AI43" s="16">
        <f t="shared" si="19"/>
        <v>4.5976246897753009E-2</v>
      </c>
      <c r="AJ43" s="16">
        <f t="shared" si="20"/>
        <v>1.0547272198461995E-2</v>
      </c>
      <c r="AK43" s="16">
        <f t="shared" si="21"/>
        <v>3.416499516026288E-3</v>
      </c>
      <c r="AL43" s="16">
        <f t="shared" si="22"/>
        <v>3.2676794692905783E-2</v>
      </c>
      <c r="AM43" s="16">
        <f t="shared" si="23"/>
        <v>3.381086352676356E-2</v>
      </c>
      <c r="AN43" s="16">
        <f t="shared" si="24"/>
        <v>2.3004098006512676E-2</v>
      </c>
      <c r="AO43" s="16">
        <f t="shared" si="25"/>
        <v>3.4529779969425918E-2</v>
      </c>
      <c r="AP43" s="16">
        <f t="shared" si="26"/>
        <v>3.7693553806142796E-2</v>
      </c>
      <c r="AQ43" s="16">
        <f t="shared" si="27"/>
        <v>3.5607052784067977E-2</v>
      </c>
      <c r="AR43" s="16">
        <f t="shared" si="28"/>
        <v>8.4680973332386285E-3</v>
      </c>
      <c r="AS43" s="16">
        <f t="shared" si="29"/>
        <v>1.4893245484911692E-2</v>
      </c>
      <c r="AT43" s="16">
        <f t="shared" si="30"/>
        <v>1.6747655508735686E-2</v>
      </c>
      <c r="AU43" s="16">
        <f t="shared" si="31"/>
        <v>2.3588692811483764E-2</v>
      </c>
      <c r="AV43" s="16">
        <f t="shared" si="32"/>
        <v>8.2000255326345316E-3</v>
      </c>
      <c r="AW43" s="16">
        <f t="shared" si="33"/>
        <v>2.5296836947093716E-2</v>
      </c>
    </row>
    <row r="44" spans="1:49" x14ac:dyDescent="0.2">
      <c r="A44">
        <v>168.55</v>
      </c>
      <c r="B44">
        <v>23.38</v>
      </c>
      <c r="C44">
        <v>184.05</v>
      </c>
      <c r="D44">
        <v>45.715000000000003</v>
      </c>
      <c r="E44">
        <v>26.86</v>
      </c>
      <c r="F44">
        <v>65.42</v>
      </c>
      <c r="G44">
        <v>40.44</v>
      </c>
      <c r="H44">
        <v>90.48</v>
      </c>
      <c r="I44">
        <v>122.44</v>
      </c>
      <c r="J44">
        <v>94.87</v>
      </c>
      <c r="K44">
        <v>204.4</v>
      </c>
      <c r="L44">
        <v>8.9049999999999994</v>
      </c>
      <c r="M44">
        <v>14.56</v>
      </c>
      <c r="N44">
        <v>28.69</v>
      </c>
      <c r="O44">
        <v>18.37</v>
      </c>
      <c r="P44" s="40">
        <v>69.59</v>
      </c>
      <c r="Q44" s="40">
        <v>0.58099999999999996</v>
      </c>
      <c r="R44" s="5">
        <f t="shared" si="2"/>
        <v>-2.034292356873002E-2</v>
      </c>
      <c r="S44" s="5">
        <f t="shared" si="4"/>
        <v>-7.2186836518047803E-3</v>
      </c>
      <c r="T44" s="5">
        <f t="shared" si="5"/>
        <v>-1.5248796147672494E-2</v>
      </c>
      <c r="U44" s="5">
        <f t="shared" si="6"/>
        <v>-2.868373525974699E-2</v>
      </c>
      <c r="V44" s="5">
        <f t="shared" si="7"/>
        <v>5.3126837874926558E-2</v>
      </c>
      <c r="W44" s="5">
        <f t="shared" si="8"/>
        <v>-2.4455711303310479E-2</v>
      </c>
      <c r="X44" s="5">
        <f t="shared" si="9"/>
        <v>-7.8508341511285273E-3</v>
      </c>
      <c r="Y44" s="5">
        <f t="shared" si="10"/>
        <v>1.4349775784753271E-2</v>
      </c>
      <c r="Z44" s="5">
        <f t="shared" si="11"/>
        <v>1.9314019314019326E-2</v>
      </c>
      <c r="AA44" s="5">
        <f t="shared" si="12"/>
        <v>2.108592514498131E-4</v>
      </c>
      <c r="AB44" s="5">
        <f t="shared" si="13"/>
        <v>-3.1738512553292186E-2</v>
      </c>
      <c r="AC44" s="5">
        <f t="shared" si="14"/>
        <v>-3.5942405542925271E-2</v>
      </c>
      <c r="AD44" s="5">
        <f t="shared" si="15"/>
        <v>-2.3980815347721673E-3</v>
      </c>
      <c r="AE44" s="5">
        <f t="shared" si="16"/>
        <v>-3.074324324324329E-2</v>
      </c>
      <c r="AF44" s="5">
        <f t="shared" si="17"/>
        <v>-5.6295333982894213E-3</v>
      </c>
      <c r="AG44" s="42">
        <f t="shared" si="18"/>
        <v>-3.0104529616724718E-2</v>
      </c>
      <c r="AH44" s="16">
        <f t="shared" si="3"/>
        <v>-2.2623156821157772E-2</v>
      </c>
      <c r="AI44" s="16">
        <f t="shared" si="19"/>
        <v>-1.1643864051107873E-2</v>
      </c>
      <c r="AJ44" s="16">
        <f t="shared" si="20"/>
        <v>-1.5244914054644424E-2</v>
      </c>
      <c r="AK44" s="16">
        <f t="shared" si="21"/>
        <v>-2.7609904256126201E-2</v>
      </c>
      <c r="AL44" s="16">
        <f t="shared" si="22"/>
        <v>5.4673654803530855E-2</v>
      </c>
      <c r="AM44" s="16">
        <f t="shared" si="23"/>
        <v>-2.1227297446133706E-2</v>
      </c>
      <c r="AN44" s="16">
        <f t="shared" si="24"/>
        <v>-1.025554117606234E-2</v>
      </c>
      <c r="AO44" s="16">
        <f t="shared" si="25"/>
        <v>1.0583664705407118E-2</v>
      </c>
      <c r="AP44" s="16">
        <f t="shared" si="26"/>
        <v>2.2827633387058385E-2</v>
      </c>
      <c r="AQ44" s="16">
        <f t="shared" si="27"/>
        <v>1.9177594303292612E-3</v>
      </c>
      <c r="AR44" s="16">
        <f t="shared" si="28"/>
        <v>-2.8508510458148822E-2</v>
      </c>
      <c r="AS44" s="16">
        <f t="shared" si="29"/>
        <v>-4.0473064704299871E-2</v>
      </c>
      <c r="AT44" s="16">
        <f t="shared" si="30"/>
        <v>-3.7878519067479164E-3</v>
      </c>
      <c r="AU44" s="16">
        <f t="shared" si="31"/>
        <v>-2.6262830686536592E-2</v>
      </c>
      <c r="AV44" s="16">
        <f t="shared" si="32"/>
        <v>-5.0106368539285665E-3</v>
      </c>
      <c r="AW44" s="16">
        <f t="shared" si="33"/>
        <v>-3.0540358859766813E-2</v>
      </c>
    </row>
    <row r="45" spans="1:49" x14ac:dyDescent="0.2">
      <c r="A45">
        <v>182.8</v>
      </c>
      <c r="B45">
        <v>23.64</v>
      </c>
      <c r="C45">
        <v>185.8</v>
      </c>
      <c r="D45">
        <v>47.07</v>
      </c>
      <c r="E45">
        <v>27.335000000000001</v>
      </c>
      <c r="F45">
        <v>67.14</v>
      </c>
      <c r="G45">
        <v>40.96</v>
      </c>
      <c r="H45">
        <v>91.26</v>
      </c>
      <c r="I45">
        <v>123.7</v>
      </c>
      <c r="J45">
        <v>97.67</v>
      </c>
      <c r="K45">
        <v>203</v>
      </c>
      <c r="L45">
        <v>8.92</v>
      </c>
      <c r="M45">
        <v>14.42</v>
      </c>
      <c r="N45">
        <v>28.56</v>
      </c>
      <c r="O45">
        <v>18.821999999999999</v>
      </c>
      <c r="P45" s="40">
        <v>70.39</v>
      </c>
      <c r="Q45" s="40">
        <v>0.56799999999999995</v>
      </c>
      <c r="R45" s="5">
        <f t="shared" si="2"/>
        <v>8.4544645505784555E-2</v>
      </c>
      <c r="S45" s="5">
        <f t="shared" si="4"/>
        <v>1.1120615911035081E-2</v>
      </c>
      <c r="T45" s="5">
        <f t="shared" si="5"/>
        <v>9.5082857919044361E-3</v>
      </c>
      <c r="U45" s="5">
        <f t="shared" si="6"/>
        <v>2.9640161872470649E-2</v>
      </c>
      <c r="V45" s="5">
        <f t="shared" si="7"/>
        <v>1.7684288905435608E-2</v>
      </c>
      <c r="W45" s="5">
        <f t="shared" si="8"/>
        <v>2.6291653928462333E-2</v>
      </c>
      <c r="X45" s="5">
        <f t="shared" si="9"/>
        <v>1.2858555885262302E-2</v>
      </c>
      <c r="Y45" s="5">
        <f t="shared" si="10"/>
        <v>8.6206896551723755E-3</v>
      </c>
      <c r="Z45" s="5">
        <f t="shared" si="11"/>
        <v>1.0290754655341461E-2</v>
      </c>
      <c r="AA45" s="5">
        <f t="shared" si="12"/>
        <v>2.9514071887846605E-2</v>
      </c>
      <c r="AB45" s="5">
        <f t="shared" si="13"/>
        <v>-6.8493150684931781E-3</v>
      </c>
      <c r="AC45" s="5">
        <f t="shared" si="14"/>
        <v>1.6844469399215356E-3</v>
      </c>
      <c r="AD45" s="5">
        <f t="shared" si="15"/>
        <v>-9.6153846153846922E-3</v>
      </c>
      <c r="AE45" s="5">
        <f t="shared" si="16"/>
        <v>-4.5311955385152203E-3</v>
      </c>
      <c r="AF45" s="5">
        <f t="shared" si="17"/>
        <v>2.4605334784975508E-2</v>
      </c>
      <c r="AG45" s="42">
        <f t="shared" si="18"/>
        <v>1.1495904583991967E-2</v>
      </c>
      <c r="AH45" s="16">
        <f t="shared" si="3"/>
        <v>8.2264412253356803E-2</v>
      </c>
      <c r="AI45" s="16">
        <f t="shared" si="19"/>
        <v>6.695435511731988E-3</v>
      </c>
      <c r="AJ45" s="16">
        <f t="shared" si="20"/>
        <v>9.5121678849325059E-3</v>
      </c>
      <c r="AK45" s="16">
        <f t="shared" si="21"/>
        <v>3.0713992876091438E-2</v>
      </c>
      <c r="AL45" s="16">
        <f t="shared" si="22"/>
        <v>1.9231105834039901E-2</v>
      </c>
      <c r="AM45" s="16">
        <f t="shared" si="23"/>
        <v>2.9520067785639106E-2</v>
      </c>
      <c r="AN45" s="16">
        <f t="shared" si="24"/>
        <v>1.0453848860328489E-2</v>
      </c>
      <c r="AO45" s="16">
        <f t="shared" si="25"/>
        <v>4.8545785758262227E-3</v>
      </c>
      <c r="AP45" s="16">
        <f t="shared" si="26"/>
        <v>1.380436872838052E-2</v>
      </c>
      <c r="AQ45" s="16">
        <f t="shared" si="27"/>
        <v>3.1220972066726051E-2</v>
      </c>
      <c r="AR45" s="16">
        <f t="shared" si="28"/>
        <v>-3.6193129733498139E-3</v>
      </c>
      <c r="AS45" s="16">
        <f t="shared" si="29"/>
        <v>-2.8462122214530667E-3</v>
      </c>
      <c r="AT45" s="16">
        <f t="shared" si="30"/>
        <v>-1.1005154987360441E-2</v>
      </c>
      <c r="AU45" s="16">
        <f t="shared" si="31"/>
        <v>-5.0782981808524322E-5</v>
      </c>
      <c r="AV45" s="16">
        <f t="shared" si="32"/>
        <v>2.5224231329336363E-2</v>
      </c>
      <c r="AW45" s="16">
        <f t="shared" si="33"/>
        <v>1.1060075340949872E-2</v>
      </c>
    </row>
    <row r="46" spans="1:49" x14ac:dyDescent="0.2">
      <c r="A46">
        <v>184.5</v>
      </c>
      <c r="B46">
        <v>23.25</v>
      </c>
      <c r="C46">
        <v>182.6</v>
      </c>
      <c r="D46">
        <v>46.155000000000001</v>
      </c>
      <c r="E46">
        <v>26.92</v>
      </c>
      <c r="F46">
        <v>69.66</v>
      </c>
      <c r="G46">
        <v>38.96</v>
      </c>
      <c r="H46">
        <v>90.04</v>
      </c>
      <c r="I46">
        <v>121.06</v>
      </c>
      <c r="J46">
        <v>95.29</v>
      </c>
      <c r="K46">
        <v>205.1</v>
      </c>
      <c r="L46">
        <v>8.6180000000000003</v>
      </c>
      <c r="M46">
        <v>13.994999999999999</v>
      </c>
      <c r="N46">
        <v>29.01</v>
      </c>
      <c r="O46">
        <v>18.440000000000001</v>
      </c>
      <c r="P46" s="40">
        <v>69.86</v>
      </c>
      <c r="Q46" s="40">
        <v>0.629</v>
      </c>
      <c r="R46" s="5">
        <f t="shared" si="2"/>
        <v>9.2997811816191156E-3</v>
      </c>
      <c r="S46" s="5">
        <f t="shared" si="4"/>
        <v>-1.6497461928934087E-2</v>
      </c>
      <c r="T46" s="5">
        <f t="shared" si="5"/>
        <v>-1.7222820236813874E-2</v>
      </c>
      <c r="U46" s="5">
        <f t="shared" si="6"/>
        <v>-1.9439133205863546E-2</v>
      </c>
      <c r="V46" s="5">
        <f t="shared" si="7"/>
        <v>-1.5182001097494013E-2</v>
      </c>
      <c r="W46" s="5">
        <f t="shared" si="8"/>
        <v>3.7533512064343189E-2</v>
      </c>
      <c r="X46" s="5">
        <f t="shared" si="9"/>
        <v>-4.8828125E-2</v>
      </c>
      <c r="Y46" s="5">
        <f t="shared" si="10"/>
        <v>-1.3368397983782532E-2</v>
      </c>
      <c r="Z46" s="5">
        <f t="shared" si="11"/>
        <v>-2.1341956345998336E-2</v>
      </c>
      <c r="AA46" s="5">
        <f t="shared" si="12"/>
        <v>-2.436776901812221E-2</v>
      </c>
      <c r="AB46" s="5">
        <f t="shared" si="13"/>
        <v>1.0344827586206806E-2</v>
      </c>
      <c r="AC46" s="5">
        <f t="shared" si="14"/>
        <v>-3.385650224215242E-2</v>
      </c>
      <c r="AD46" s="5">
        <f t="shared" si="15"/>
        <v>-2.9472954230235882E-2</v>
      </c>
      <c r="AE46" s="5">
        <f t="shared" si="16"/>
        <v>1.5756302521008569E-2</v>
      </c>
      <c r="AF46" s="5">
        <f t="shared" si="17"/>
        <v>-2.0295399001168724E-2</v>
      </c>
      <c r="AG46" s="42">
        <f t="shared" si="18"/>
        <v>-7.5294786191220098E-3</v>
      </c>
      <c r="AH46" s="16">
        <f t="shared" si="3"/>
        <v>7.0195479291913646E-3</v>
      </c>
      <c r="AI46" s="16">
        <f t="shared" si="19"/>
        <v>-2.0922642328237179E-2</v>
      </c>
      <c r="AJ46" s="16">
        <f t="shared" si="20"/>
        <v>-1.7218938143785802E-2</v>
      </c>
      <c r="AK46" s="16">
        <f t="shared" si="21"/>
        <v>-1.8365302202242757E-2</v>
      </c>
      <c r="AL46" s="16">
        <f t="shared" si="22"/>
        <v>-1.363518416888972E-2</v>
      </c>
      <c r="AM46" s="16">
        <f t="shared" si="23"/>
        <v>4.0761925921519962E-2</v>
      </c>
      <c r="AN46" s="16">
        <f t="shared" si="24"/>
        <v>-5.1232832024933811E-2</v>
      </c>
      <c r="AO46" s="16">
        <f t="shared" si="25"/>
        <v>-1.7134509063128685E-2</v>
      </c>
      <c r="AP46" s="16">
        <f t="shared" si="26"/>
        <v>-1.7828342272959277E-2</v>
      </c>
      <c r="AQ46" s="16">
        <f t="shared" si="27"/>
        <v>-2.2660868839242763E-2</v>
      </c>
      <c r="AR46" s="16">
        <f t="shared" si="28"/>
        <v>1.3574829681350171E-2</v>
      </c>
      <c r="AS46" s="16">
        <f t="shared" si="29"/>
        <v>-3.838716140352702E-2</v>
      </c>
      <c r="AT46" s="16">
        <f t="shared" si="30"/>
        <v>-3.0862724602211629E-2</v>
      </c>
      <c r="AU46" s="16">
        <f t="shared" si="31"/>
        <v>2.0236715077715267E-2</v>
      </c>
      <c r="AV46" s="16">
        <f t="shared" si="32"/>
        <v>-1.9676502456807868E-2</v>
      </c>
      <c r="AW46" s="16">
        <f t="shared" si="33"/>
        <v>-7.9653078621641053E-3</v>
      </c>
    </row>
    <row r="47" spans="1:49" x14ac:dyDescent="0.2">
      <c r="A47">
        <v>180.25</v>
      </c>
      <c r="B47">
        <v>22.66</v>
      </c>
      <c r="C47">
        <v>180.65</v>
      </c>
      <c r="D47">
        <v>46.704999999999998</v>
      </c>
      <c r="E47">
        <v>26.565000000000001</v>
      </c>
      <c r="F47">
        <v>66.680000000000007</v>
      </c>
      <c r="G47">
        <v>37.229999999999997</v>
      </c>
      <c r="H47">
        <v>86.74</v>
      </c>
      <c r="I47">
        <v>114.88</v>
      </c>
      <c r="J47">
        <v>90.39</v>
      </c>
      <c r="K47">
        <v>201.1</v>
      </c>
      <c r="L47">
        <v>8.2349999999999994</v>
      </c>
      <c r="M47">
        <v>13.574999999999999</v>
      </c>
      <c r="N47">
        <v>27.65</v>
      </c>
      <c r="O47">
        <v>17.850000000000001</v>
      </c>
      <c r="P47" s="40">
        <v>68.5</v>
      </c>
      <c r="Q47" s="40">
        <v>0.76700000000000002</v>
      </c>
      <c r="R47" s="5">
        <f t="shared" si="2"/>
        <v>-2.3035230352303482E-2</v>
      </c>
      <c r="S47" s="5">
        <f t="shared" si="4"/>
        <v>-2.5376344086021518E-2</v>
      </c>
      <c r="T47" s="5">
        <f t="shared" si="5"/>
        <v>-1.0679079956188331E-2</v>
      </c>
      <c r="U47" s="5">
        <f t="shared" si="6"/>
        <v>1.1916368757447726E-2</v>
      </c>
      <c r="V47" s="5">
        <f t="shared" si="7"/>
        <v>-1.3187221396731119E-2</v>
      </c>
      <c r="W47" s="5">
        <f t="shared" si="8"/>
        <v>-4.2779213321848863E-2</v>
      </c>
      <c r="X47" s="5">
        <f t="shared" si="9"/>
        <v>-4.440451745379892E-2</v>
      </c>
      <c r="Y47" s="5">
        <f t="shared" si="10"/>
        <v>-3.6650377609951268E-2</v>
      </c>
      <c r="Z47" s="5">
        <f t="shared" si="11"/>
        <v>-5.1049066578556124E-2</v>
      </c>
      <c r="AA47" s="5">
        <f t="shared" si="12"/>
        <v>-5.1421975023612232E-2</v>
      </c>
      <c r="AB47" s="5">
        <f t="shared" si="13"/>
        <v>-1.9502681618722595E-2</v>
      </c>
      <c r="AC47" s="5">
        <f t="shared" si="14"/>
        <v>-4.4441865862149044E-2</v>
      </c>
      <c r="AD47" s="5">
        <f t="shared" si="15"/>
        <v>-3.0010718113612E-2</v>
      </c>
      <c r="AE47" s="5">
        <f t="shared" si="16"/>
        <v>-4.6880386073767766E-2</v>
      </c>
      <c r="AF47" s="5">
        <f t="shared" si="17"/>
        <v>-3.1995661605206061E-2</v>
      </c>
      <c r="AG47" s="42">
        <f t="shared" si="18"/>
        <v>-1.9467506441454341E-2</v>
      </c>
      <c r="AH47" s="16">
        <f t="shared" si="3"/>
        <v>-2.5315463604731234E-2</v>
      </c>
      <c r="AI47" s="16">
        <f t="shared" si="19"/>
        <v>-2.980152448532461E-2</v>
      </c>
      <c r="AJ47" s="16">
        <f t="shared" si="20"/>
        <v>-1.0675197863160261E-2</v>
      </c>
      <c r="AK47" s="16">
        <f t="shared" si="21"/>
        <v>1.2990199761068515E-2</v>
      </c>
      <c r="AL47" s="16">
        <f t="shared" si="22"/>
        <v>-1.1640404468126826E-2</v>
      </c>
      <c r="AM47" s="16">
        <f t="shared" si="23"/>
        <v>-3.955079946467209E-2</v>
      </c>
      <c r="AN47" s="16">
        <f t="shared" si="24"/>
        <v>-4.6809224478732731E-2</v>
      </c>
      <c r="AO47" s="16">
        <f t="shared" si="25"/>
        <v>-4.0416488689297418E-2</v>
      </c>
      <c r="AP47" s="16">
        <f t="shared" si="26"/>
        <v>-4.7535452505517065E-2</v>
      </c>
      <c r="AQ47" s="16">
        <f t="shared" si="27"/>
        <v>-4.9715074844732782E-2</v>
      </c>
      <c r="AR47" s="16">
        <f t="shared" si="28"/>
        <v>-1.627267952357923E-2</v>
      </c>
      <c r="AS47" s="16">
        <f t="shared" si="29"/>
        <v>-4.8972525023523644E-2</v>
      </c>
      <c r="AT47" s="16">
        <f t="shared" si="30"/>
        <v>-3.1400488485587748E-2</v>
      </c>
      <c r="AU47" s="16">
        <f t="shared" si="31"/>
        <v>-4.2399973517061068E-2</v>
      </c>
      <c r="AV47" s="16">
        <f t="shared" si="32"/>
        <v>-3.1376765060845205E-2</v>
      </c>
      <c r="AW47" s="16">
        <f t="shared" si="33"/>
        <v>-1.9903335684496436E-2</v>
      </c>
    </row>
    <row r="48" spans="1:49" x14ac:dyDescent="0.2">
      <c r="A48">
        <v>176.85</v>
      </c>
      <c r="B48">
        <v>21.29</v>
      </c>
      <c r="C48">
        <v>172.35</v>
      </c>
      <c r="D48">
        <v>43.725000000000001</v>
      </c>
      <c r="E48">
        <v>24.91</v>
      </c>
      <c r="F48">
        <v>61.62</v>
      </c>
      <c r="G48">
        <v>35.950000000000003</v>
      </c>
      <c r="H48">
        <v>83.1</v>
      </c>
      <c r="I48">
        <v>107.02</v>
      </c>
      <c r="J48">
        <v>84.83</v>
      </c>
      <c r="K48">
        <v>187.35</v>
      </c>
      <c r="L48">
        <v>7.992</v>
      </c>
      <c r="M48">
        <v>12.635</v>
      </c>
      <c r="N48">
        <v>26.11</v>
      </c>
      <c r="O48">
        <v>17.533999999999999</v>
      </c>
      <c r="P48" s="40">
        <v>63.79</v>
      </c>
      <c r="Q48" s="40">
        <v>0.745</v>
      </c>
      <c r="R48" s="5">
        <f t="shared" si="2"/>
        <v>-1.8862690707350915E-2</v>
      </c>
      <c r="S48" s="5">
        <f t="shared" si="4"/>
        <v>-6.0458958517210948E-2</v>
      </c>
      <c r="T48" s="5">
        <f t="shared" si="5"/>
        <v>-4.5945197896484991E-2</v>
      </c>
      <c r="U48" s="5">
        <f t="shared" si="6"/>
        <v>-6.3804731827427408E-2</v>
      </c>
      <c r="V48" s="5">
        <f t="shared" si="7"/>
        <v>-6.2300018821757952E-2</v>
      </c>
      <c r="W48" s="5">
        <f t="shared" si="8"/>
        <v>-7.5884823035393012E-2</v>
      </c>
      <c r="X48" s="5">
        <f t="shared" si="9"/>
        <v>-3.4380875637926245E-2</v>
      </c>
      <c r="Y48" s="5">
        <f t="shared" si="10"/>
        <v>-4.196449158404425E-2</v>
      </c>
      <c r="Z48" s="5">
        <f t="shared" si="11"/>
        <v>-6.8419220055710328E-2</v>
      </c>
      <c r="AA48" s="5">
        <f t="shared" si="12"/>
        <v>-6.1511229118265343E-2</v>
      </c>
      <c r="AB48" s="5">
        <f t="shared" si="13"/>
        <v>-6.8373943311785146E-2</v>
      </c>
      <c r="AC48" s="5">
        <f t="shared" si="14"/>
        <v>-2.9508196721311442E-2</v>
      </c>
      <c r="AD48" s="5">
        <f t="shared" si="15"/>
        <v>-6.9244935543278041E-2</v>
      </c>
      <c r="AE48" s="5">
        <f t="shared" si="16"/>
        <v>-5.5696202531645533E-2</v>
      </c>
      <c r="AF48" s="5">
        <f t="shared" si="17"/>
        <v>-1.770308123249309E-2</v>
      </c>
      <c r="AG48" s="42">
        <f t="shared" si="18"/>
        <v>-6.8759124087591217E-2</v>
      </c>
      <c r="AH48" s="16">
        <f t="shared" si="3"/>
        <v>-2.1142923959778667E-2</v>
      </c>
      <c r="AI48" s="16">
        <f t="shared" si="19"/>
        <v>-6.4884138916514039E-2</v>
      </c>
      <c r="AJ48" s="16">
        <f t="shared" si="20"/>
        <v>-4.5941315803456922E-2</v>
      </c>
      <c r="AK48" s="16">
        <f t="shared" si="21"/>
        <v>-6.2730900823806612E-2</v>
      </c>
      <c r="AL48" s="16">
        <f t="shared" si="22"/>
        <v>-6.0753201893153655E-2</v>
      </c>
      <c r="AM48" s="16">
        <f t="shared" si="23"/>
        <v>-7.2656409178216239E-2</v>
      </c>
      <c r="AN48" s="16">
        <f t="shared" si="24"/>
        <v>-3.6785582662860056E-2</v>
      </c>
      <c r="AO48" s="16">
        <f t="shared" si="25"/>
        <v>-4.57306026633904E-2</v>
      </c>
      <c r="AP48" s="16">
        <f t="shared" si="26"/>
        <v>-6.4905605982671269E-2</v>
      </c>
      <c r="AQ48" s="16">
        <f t="shared" si="27"/>
        <v>-5.9804328939385892E-2</v>
      </c>
      <c r="AR48" s="16">
        <f t="shared" si="28"/>
        <v>-6.5143941216641785E-2</v>
      </c>
      <c r="AS48" s="16">
        <f t="shared" si="29"/>
        <v>-3.4038855882686042E-2</v>
      </c>
      <c r="AT48" s="16">
        <f t="shared" si="30"/>
        <v>-7.0634705915253795E-2</v>
      </c>
      <c r="AU48" s="16">
        <f t="shared" si="31"/>
        <v>-5.1215789974938836E-2</v>
      </c>
      <c r="AV48" s="16">
        <f t="shared" si="32"/>
        <v>-1.7084184688132234E-2</v>
      </c>
      <c r="AW48" s="16">
        <f t="shared" si="33"/>
        <v>-6.9194953330633316E-2</v>
      </c>
    </row>
    <row r="49" spans="1:54" x14ac:dyDescent="0.2">
      <c r="A49">
        <v>180.25</v>
      </c>
      <c r="B49">
        <v>20.86</v>
      </c>
      <c r="C49">
        <v>176.8</v>
      </c>
      <c r="D49">
        <v>43.965000000000003</v>
      </c>
      <c r="E49">
        <v>25.22</v>
      </c>
      <c r="F49">
        <v>63.94</v>
      </c>
      <c r="G49">
        <v>37.26</v>
      </c>
      <c r="H49">
        <v>89.1</v>
      </c>
      <c r="I49">
        <v>111.18</v>
      </c>
      <c r="J49">
        <v>86.74</v>
      </c>
      <c r="K49">
        <v>188.85</v>
      </c>
      <c r="L49">
        <v>8.14</v>
      </c>
      <c r="M49">
        <v>12.65</v>
      </c>
      <c r="N49">
        <v>26.82</v>
      </c>
      <c r="O49">
        <v>17.788</v>
      </c>
      <c r="P49" s="40">
        <v>65.489999999999995</v>
      </c>
      <c r="Q49" s="40">
        <v>0.70599999999999996</v>
      </c>
      <c r="R49" s="5">
        <f t="shared" si="2"/>
        <v>1.9225332202431389E-2</v>
      </c>
      <c r="S49" s="5">
        <f t="shared" si="4"/>
        <v>-2.0197275716298702E-2</v>
      </c>
      <c r="T49" s="5">
        <f t="shared" si="5"/>
        <v>2.5819553234696979E-2</v>
      </c>
      <c r="U49" s="5">
        <f t="shared" si="6"/>
        <v>5.4888507718697799E-3</v>
      </c>
      <c r="V49" s="5">
        <f t="shared" si="7"/>
        <v>1.2444801284624551E-2</v>
      </c>
      <c r="W49" s="5">
        <f t="shared" si="8"/>
        <v>3.7650113599480672E-2</v>
      </c>
      <c r="X49" s="5">
        <f t="shared" si="9"/>
        <v>3.6439499304589562E-2</v>
      </c>
      <c r="Y49" s="5">
        <f t="shared" si="10"/>
        <v>7.2202166064981865E-2</v>
      </c>
      <c r="Z49" s="5">
        <f t="shared" si="11"/>
        <v>3.8871239020743964E-2</v>
      </c>
      <c r="AA49" s="5">
        <f t="shared" si="12"/>
        <v>2.2515619474242632E-2</v>
      </c>
      <c r="AB49" s="5">
        <f t="shared" si="13"/>
        <v>8.0064051240993361E-3</v>
      </c>
      <c r="AC49" s="5">
        <f t="shared" si="14"/>
        <v>1.8518518518518601E-2</v>
      </c>
      <c r="AD49" s="5">
        <f t="shared" si="15"/>
        <v>1.1871784724970524E-3</v>
      </c>
      <c r="AE49" s="5">
        <f t="shared" si="16"/>
        <v>2.7192646495595607E-2</v>
      </c>
      <c r="AF49" s="5">
        <f t="shared" si="17"/>
        <v>1.4486141211360826E-2</v>
      </c>
      <c r="AG49" s="42">
        <f t="shared" si="18"/>
        <v>2.6649945132465769E-2</v>
      </c>
      <c r="AH49" s="16">
        <f t="shared" si="3"/>
        <v>1.6945098950003637E-2</v>
      </c>
      <c r="AI49" s="16">
        <f t="shared" si="19"/>
        <v>-2.4622456115601793E-2</v>
      </c>
      <c r="AJ49" s="16">
        <f t="shared" si="20"/>
        <v>2.5823435327725051E-2</v>
      </c>
      <c r="AK49" s="16">
        <f t="shared" si="21"/>
        <v>6.5626817754905684E-3</v>
      </c>
      <c r="AL49" s="16">
        <f t="shared" si="22"/>
        <v>1.3991618213228845E-2</v>
      </c>
      <c r="AM49" s="16">
        <f t="shared" si="23"/>
        <v>4.0878527456657446E-2</v>
      </c>
      <c r="AN49" s="16">
        <f t="shared" si="24"/>
        <v>3.4034792279655751E-2</v>
      </c>
      <c r="AO49" s="16">
        <f t="shared" si="25"/>
        <v>6.8436054985635708E-2</v>
      </c>
      <c r="AP49" s="16">
        <f t="shared" si="26"/>
        <v>4.2384853093783023E-2</v>
      </c>
      <c r="AQ49" s="16">
        <f t="shared" si="27"/>
        <v>2.4222519653122079E-2</v>
      </c>
      <c r="AR49" s="16">
        <f t="shared" si="28"/>
        <v>1.1236407219242701E-2</v>
      </c>
      <c r="AS49" s="16">
        <f t="shared" si="29"/>
        <v>1.3987859357143998E-2</v>
      </c>
      <c r="AT49" s="16">
        <f t="shared" si="30"/>
        <v>-2.025918994786964E-4</v>
      </c>
      <c r="AU49" s="16">
        <f t="shared" si="31"/>
        <v>3.1673059052302305E-2</v>
      </c>
      <c r="AV49" s="16">
        <f t="shared" si="32"/>
        <v>1.510503775572168E-2</v>
      </c>
      <c r="AW49" s="16">
        <f t="shared" si="33"/>
        <v>2.6214115889423673E-2</v>
      </c>
    </row>
    <row r="50" spans="1:54" x14ac:dyDescent="0.2">
      <c r="A50">
        <v>181.8</v>
      </c>
      <c r="B50">
        <v>20.9</v>
      </c>
      <c r="C50">
        <v>178.7</v>
      </c>
      <c r="D50">
        <v>43.484999999999999</v>
      </c>
      <c r="E50">
        <v>25.48</v>
      </c>
      <c r="F50">
        <v>63.48</v>
      </c>
      <c r="G50">
        <v>37.43</v>
      </c>
      <c r="H50">
        <v>90.3</v>
      </c>
      <c r="I50">
        <v>110.72</v>
      </c>
      <c r="J50">
        <v>88.07</v>
      </c>
      <c r="K50">
        <v>192.55</v>
      </c>
      <c r="L50">
        <v>8.6839999999999993</v>
      </c>
      <c r="M50">
        <v>12.975</v>
      </c>
      <c r="N50">
        <v>25</v>
      </c>
      <c r="O50">
        <v>17.62</v>
      </c>
      <c r="P50" s="40">
        <v>65.819999999999993</v>
      </c>
      <c r="Q50" s="40">
        <v>0.65300000000000002</v>
      </c>
      <c r="R50" s="5">
        <f t="shared" si="2"/>
        <v>8.5991678224688339E-3</v>
      </c>
      <c r="S50" s="5">
        <f t="shared" si="4"/>
        <v>1.9175455417066445E-3</v>
      </c>
      <c r="T50" s="5">
        <f t="shared" si="5"/>
        <v>1.0746606334841591E-2</v>
      </c>
      <c r="U50" s="5">
        <f t="shared" si="6"/>
        <v>-1.0917775503241356E-2</v>
      </c>
      <c r="V50" s="5">
        <f t="shared" si="7"/>
        <v>1.0309278350515427E-2</v>
      </c>
      <c r="W50" s="5">
        <f t="shared" si="8"/>
        <v>-7.1942446043166131E-3</v>
      </c>
      <c r="X50" s="5">
        <f t="shared" si="9"/>
        <v>4.5625335480408147E-3</v>
      </c>
      <c r="Y50" s="5">
        <f t="shared" si="10"/>
        <v>1.3468013468013407E-2</v>
      </c>
      <c r="Z50" s="5">
        <f t="shared" si="11"/>
        <v>-4.1374347904300501E-3</v>
      </c>
      <c r="AA50" s="5">
        <f t="shared" si="12"/>
        <v>1.5333179617246895E-2</v>
      </c>
      <c r="AB50" s="5">
        <f t="shared" si="13"/>
        <v>1.9592268996558193E-2</v>
      </c>
      <c r="AC50" s="5">
        <f t="shared" si="14"/>
        <v>6.6830466830466673E-2</v>
      </c>
      <c r="AD50" s="5">
        <f t="shared" si="15"/>
        <v>2.5691699604742935E-2</v>
      </c>
      <c r="AE50" s="5">
        <f t="shared" si="16"/>
        <v>-6.785980611483966E-2</v>
      </c>
      <c r="AF50" s="5">
        <f t="shared" si="17"/>
        <v>-9.4445693726107338E-3</v>
      </c>
      <c r="AG50" s="42">
        <f t="shared" si="18"/>
        <v>5.0389372423269574E-3</v>
      </c>
      <c r="AH50" s="16">
        <f t="shared" si="3"/>
        <v>6.3189345700410829E-3</v>
      </c>
      <c r="AI50" s="16">
        <f t="shared" si="19"/>
        <v>-2.5076348575964486E-3</v>
      </c>
      <c r="AJ50" s="16">
        <f t="shared" si="20"/>
        <v>1.0750488427869661E-2</v>
      </c>
      <c r="AK50" s="16">
        <f t="shared" si="21"/>
        <v>-9.8439444996205674E-3</v>
      </c>
      <c r="AL50" s="16">
        <f t="shared" si="22"/>
        <v>1.1856095279119721E-2</v>
      </c>
      <c r="AM50" s="16">
        <f t="shared" si="23"/>
        <v>-3.9658307471398405E-3</v>
      </c>
      <c r="AN50" s="16">
        <f t="shared" si="24"/>
        <v>2.1578265231070016E-3</v>
      </c>
      <c r="AO50" s="16">
        <f t="shared" si="25"/>
        <v>9.701902388667253E-3</v>
      </c>
      <c r="AP50" s="16">
        <f t="shared" si="26"/>
        <v>-6.2382071739099012E-4</v>
      </c>
      <c r="AQ50" s="16">
        <f t="shared" si="27"/>
        <v>1.7040079796126342E-2</v>
      </c>
      <c r="AR50" s="16">
        <f t="shared" si="28"/>
        <v>2.2822271091701558E-2</v>
      </c>
      <c r="AS50" s="16">
        <f t="shared" si="29"/>
        <v>6.2299807669092072E-2</v>
      </c>
      <c r="AT50" s="16">
        <f t="shared" si="30"/>
        <v>2.4301929232767187E-2</v>
      </c>
      <c r="AU50" s="16">
        <f t="shared" si="31"/>
        <v>-6.3379393558132963E-2</v>
      </c>
      <c r="AV50" s="16">
        <f t="shared" si="32"/>
        <v>-8.8256728282498798E-3</v>
      </c>
      <c r="AW50" s="16">
        <f t="shared" si="33"/>
        <v>4.6031079992848618E-3</v>
      </c>
    </row>
    <row r="51" spans="1:54" x14ac:dyDescent="0.2">
      <c r="A51">
        <v>172.2</v>
      </c>
      <c r="B51">
        <v>20.350000000000001</v>
      </c>
      <c r="C51">
        <v>171.1</v>
      </c>
      <c r="D51">
        <v>42.17</v>
      </c>
      <c r="E51">
        <v>25.05</v>
      </c>
      <c r="F51">
        <v>62.9</v>
      </c>
      <c r="G51">
        <v>36.119999999999997</v>
      </c>
      <c r="H51">
        <v>84.84</v>
      </c>
      <c r="I51">
        <v>102.98</v>
      </c>
      <c r="J51">
        <v>82.82</v>
      </c>
      <c r="K51">
        <v>187.4</v>
      </c>
      <c r="L51">
        <v>8.0269999999999992</v>
      </c>
      <c r="M51">
        <v>12.27</v>
      </c>
      <c r="N51">
        <v>24</v>
      </c>
      <c r="O51">
        <v>18.378</v>
      </c>
      <c r="P51" s="40">
        <v>63.77</v>
      </c>
      <c r="Q51" s="40">
        <v>0.65100000000000002</v>
      </c>
      <c r="R51" s="5">
        <f t="shared" si="2"/>
        <v>-5.2805280528052889E-2</v>
      </c>
      <c r="S51" s="5">
        <f t="shared" si="4"/>
        <v>-2.631578947368407E-2</v>
      </c>
      <c r="T51" s="5">
        <f t="shared" si="5"/>
        <v>-4.2529378847229959E-2</v>
      </c>
      <c r="U51" s="5">
        <f t="shared" si="6"/>
        <v>-3.0240312751523502E-2</v>
      </c>
      <c r="V51" s="5">
        <f t="shared" si="7"/>
        <v>-1.6875981161695419E-2</v>
      </c>
      <c r="W51" s="5">
        <f t="shared" si="8"/>
        <v>-9.1367359798361081E-3</v>
      </c>
      <c r="X51" s="5">
        <f t="shared" si="9"/>
        <v>-3.4998664173123251E-2</v>
      </c>
      <c r="Y51" s="5">
        <f t="shared" si="10"/>
        <v>-6.0465116279069697E-2</v>
      </c>
      <c r="Z51" s="5">
        <f t="shared" si="11"/>
        <v>-6.9906069364161771E-2</v>
      </c>
      <c r="AA51" s="5">
        <f t="shared" si="12"/>
        <v>-5.9611672533212201E-2</v>
      </c>
      <c r="AB51" s="5">
        <f t="shared" si="13"/>
        <v>-2.6746299662425366E-2</v>
      </c>
      <c r="AC51" s="5">
        <f t="shared" si="14"/>
        <v>-7.5656379548595165E-2</v>
      </c>
      <c r="AD51" s="5">
        <f t="shared" si="15"/>
        <v>-5.4335260115606965E-2</v>
      </c>
      <c r="AE51" s="5">
        <f t="shared" si="16"/>
        <v>-4.0000000000000036E-2</v>
      </c>
      <c r="AF51" s="5">
        <f t="shared" si="17"/>
        <v>4.3019296254256378E-2</v>
      </c>
      <c r="AG51" s="42">
        <f t="shared" si="18"/>
        <v>-3.1145548465511874E-2</v>
      </c>
      <c r="AH51" s="16">
        <f t="shared" si="3"/>
        <v>-5.5085513780480641E-2</v>
      </c>
      <c r="AI51" s="16">
        <f t="shared" si="19"/>
        <v>-3.0740969872987162E-2</v>
      </c>
      <c r="AJ51" s="16">
        <f t="shared" si="20"/>
        <v>-4.2525496754201891E-2</v>
      </c>
      <c r="AK51" s="16">
        <f t="shared" si="21"/>
        <v>-2.9166481747902713E-2</v>
      </c>
      <c r="AL51" s="16">
        <f t="shared" si="22"/>
        <v>-1.5329164233091126E-2</v>
      </c>
      <c r="AM51" s="16">
        <f t="shared" si="23"/>
        <v>-5.9083221226593355E-3</v>
      </c>
      <c r="AN51" s="16">
        <f t="shared" si="24"/>
        <v>-3.7403371198057062E-2</v>
      </c>
      <c r="AO51" s="16">
        <f t="shared" si="25"/>
        <v>-6.4231227358415854E-2</v>
      </c>
      <c r="AP51" s="16">
        <f t="shared" si="26"/>
        <v>-6.6392455291122712E-2</v>
      </c>
      <c r="AQ51" s="16">
        <f t="shared" si="27"/>
        <v>-5.7904772354332751E-2</v>
      </c>
      <c r="AR51" s="16">
        <f t="shared" si="28"/>
        <v>-2.3516297567282001E-2</v>
      </c>
      <c r="AS51" s="16">
        <f t="shared" si="29"/>
        <v>-8.0187038709969766E-2</v>
      </c>
      <c r="AT51" s="16">
        <f t="shared" si="30"/>
        <v>-5.5725030487582712E-2</v>
      </c>
      <c r="AU51" s="16">
        <f t="shared" si="31"/>
        <v>-3.5519587443293338E-2</v>
      </c>
      <c r="AV51" s="16">
        <f t="shared" si="32"/>
        <v>4.3638192798617234E-2</v>
      </c>
      <c r="AW51" s="16">
        <f t="shared" si="33"/>
        <v>-3.1581377708553973E-2</v>
      </c>
    </row>
    <row r="52" spans="1:54" x14ac:dyDescent="0.2">
      <c r="A52">
        <v>173.7</v>
      </c>
      <c r="B52">
        <v>21.27</v>
      </c>
      <c r="C52">
        <v>181.65</v>
      </c>
      <c r="D52">
        <v>44.734999999999999</v>
      </c>
      <c r="E52">
        <v>22.49</v>
      </c>
      <c r="F52">
        <v>65.900000000000006</v>
      </c>
      <c r="G52">
        <v>37.19</v>
      </c>
      <c r="H52">
        <v>88.76</v>
      </c>
      <c r="I52">
        <v>105.7</v>
      </c>
      <c r="J52">
        <v>84.99</v>
      </c>
      <c r="K52">
        <v>190.75</v>
      </c>
      <c r="L52">
        <v>8.4529999999999994</v>
      </c>
      <c r="M52">
        <v>13.175000000000001</v>
      </c>
      <c r="N52">
        <v>24.07</v>
      </c>
      <c r="O52">
        <v>18.202000000000002</v>
      </c>
      <c r="P52" s="40">
        <v>67.5</v>
      </c>
      <c r="Q52" s="40">
        <v>0.64800000000000002</v>
      </c>
      <c r="R52" s="5">
        <f t="shared" si="2"/>
        <v>8.7108013937282625E-3</v>
      </c>
      <c r="S52" s="5">
        <f t="shared" si="4"/>
        <v>4.520884520884505E-2</v>
      </c>
      <c r="T52" s="5">
        <f t="shared" si="5"/>
        <v>6.1659848042080689E-2</v>
      </c>
      <c r="U52" s="5">
        <f t="shared" si="6"/>
        <v>6.0825231207019215E-2</v>
      </c>
      <c r="V52" s="5">
        <f t="shared" si="7"/>
        <v>-0.10219560878243517</v>
      </c>
      <c r="W52" s="5">
        <f t="shared" si="8"/>
        <v>4.7694753577106619E-2</v>
      </c>
      <c r="X52" s="5">
        <f t="shared" si="9"/>
        <v>2.9623477297895828E-2</v>
      </c>
      <c r="Y52" s="5">
        <f t="shared" si="10"/>
        <v>4.620462046204632E-2</v>
      </c>
      <c r="Z52" s="5">
        <f t="shared" si="11"/>
        <v>2.6412895707904394E-2</v>
      </c>
      <c r="AA52" s="5">
        <f t="shared" si="12"/>
        <v>2.6201400627867688E-2</v>
      </c>
      <c r="AB52" s="5">
        <f t="shared" si="13"/>
        <v>1.7876200640341455E-2</v>
      </c>
      <c r="AC52" s="5">
        <f t="shared" si="14"/>
        <v>5.3070885760558184E-2</v>
      </c>
      <c r="AD52" s="5">
        <f t="shared" si="15"/>
        <v>7.3757131214344129E-2</v>
      </c>
      <c r="AE52" s="5">
        <f t="shared" si="16"/>
        <v>2.9166666666666785E-3</v>
      </c>
      <c r="AF52" s="5">
        <f t="shared" si="17"/>
        <v>-9.5766677549242729E-3</v>
      </c>
      <c r="AG52" s="42">
        <f t="shared" si="18"/>
        <v>5.849145366159636E-2</v>
      </c>
      <c r="AH52" s="16">
        <f t="shared" si="3"/>
        <v>6.4305681413005114E-3</v>
      </c>
      <c r="AI52" s="16">
        <f t="shared" si="19"/>
        <v>4.0783664809541958E-2</v>
      </c>
      <c r="AJ52" s="16">
        <f t="shared" si="20"/>
        <v>6.1663730135108757E-2</v>
      </c>
      <c r="AK52" s="16">
        <f t="shared" si="21"/>
        <v>6.1899062210640003E-2</v>
      </c>
      <c r="AL52" s="16">
        <f t="shared" si="22"/>
        <v>-0.10064879185383087</v>
      </c>
      <c r="AM52" s="16">
        <f t="shared" si="23"/>
        <v>5.0923167434283392E-2</v>
      </c>
      <c r="AN52" s="16">
        <f t="shared" si="24"/>
        <v>2.7218770272962014E-2</v>
      </c>
      <c r="AO52" s="16">
        <f t="shared" si="25"/>
        <v>4.2438509382700169E-2</v>
      </c>
      <c r="AP52" s="16">
        <f t="shared" si="26"/>
        <v>2.9926509780943453E-2</v>
      </c>
      <c r="AQ52" s="16">
        <f t="shared" si="27"/>
        <v>2.7908300806747135E-2</v>
      </c>
      <c r="AR52" s="16">
        <f t="shared" si="28"/>
        <v>2.110620273548482E-2</v>
      </c>
      <c r="AS52" s="16">
        <f t="shared" si="29"/>
        <v>4.8540226599183584E-2</v>
      </c>
      <c r="AT52" s="16">
        <f t="shared" si="30"/>
        <v>7.2367360842368375E-2</v>
      </c>
      <c r="AU52" s="16">
        <f t="shared" si="31"/>
        <v>7.3970792233733745E-3</v>
      </c>
      <c r="AV52" s="16">
        <f t="shared" si="32"/>
        <v>-8.9577712105634189E-3</v>
      </c>
      <c r="AW52" s="16">
        <f t="shared" si="33"/>
        <v>5.8055624418554261E-2</v>
      </c>
    </row>
    <row r="53" spans="1:54" x14ac:dyDescent="0.2">
      <c r="A53">
        <v>194.1</v>
      </c>
      <c r="B53">
        <v>21.72</v>
      </c>
      <c r="C53">
        <v>180.05</v>
      </c>
      <c r="D53">
        <v>43.22</v>
      </c>
      <c r="E53">
        <v>22.795000000000002</v>
      </c>
      <c r="F53">
        <v>63.92</v>
      </c>
      <c r="G53">
        <v>36.86</v>
      </c>
      <c r="H53">
        <v>87.98</v>
      </c>
      <c r="I53">
        <v>107.16</v>
      </c>
      <c r="J53">
        <v>84.74</v>
      </c>
      <c r="K53">
        <v>191.6</v>
      </c>
      <c r="L53">
        <v>9.0329999999999995</v>
      </c>
      <c r="M53">
        <v>13.54</v>
      </c>
      <c r="N53">
        <v>25.87</v>
      </c>
      <c r="O53">
        <v>18.54</v>
      </c>
      <c r="P53" s="40">
        <v>67.28</v>
      </c>
      <c r="Q53" s="40">
        <v>0.57099999999999995</v>
      </c>
      <c r="R53" s="5">
        <f t="shared" si="2"/>
        <v>0.11744386873920565</v>
      </c>
      <c r="S53" s="5">
        <f t="shared" si="4"/>
        <v>2.1156558533145242E-2</v>
      </c>
      <c r="T53" s="5">
        <f t="shared" si="5"/>
        <v>-8.8081475364711892E-3</v>
      </c>
      <c r="U53" s="5">
        <f t="shared" si="6"/>
        <v>-3.3866100368838747E-2</v>
      </c>
      <c r="V53" s="5">
        <f t="shared" si="7"/>
        <v>1.3561582925744942E-2</v>
      </c>
      <c r="W53" s="5">
        <f t="shared" si="8"/>
        <v>-3.0045523520485617E-2</v>
      </c>
      <c r="X53" s="5">
        <f t="shared" si="9"/>
        <v>-8.8733530518956272E-3</v>
      </c>
      <c r="Y53" s="5">
        <f t="shared" si="10"/>
        <v>-8.7877422262280236E-3</v>
      </c>
      <c r="Z53" s="5">
        <f t="shared" si="11"/>
        <v>1.3812677388836292E-2</v>
      </c>
      <c r="AA53" s="5">
        <f t="shared" si="12"/>
        <v>-2.9415225320625904E-3</v>
      </c>
      <c r="AB53" s="5">
        <f t="shared" si="13"/>
        <v>4.4560943643512374E-3</v>
      </c>
      <c r="AC53" s="5">
        <f t="shared" si="14"/>
        <v>6.8614693008399508E-2</v>
      </c>
      <c r="AD53" s="5">
        <f t="shared" si="15"/>
        <v>2.770398481973424E-2</v>
      </c>
      <c r="AE53" s="5">
        <f t="shared" si="16"/>
        <v>7.4781886165351086E-2</v>
      </c>
      <c r="AF53" s="5">
        <f t="shared" si="17"/>
        <v>1.8569387979342711E-2</v>
      </c>
      <c r="AG53" s="42">
        <f t="shared" si="18"/>
        <v>-3.259259259259295E-3</v>
      </c>
      <c r="AH53" s="16">
        <f t="shared" si="3"/>
        <v>0.1151636354867779</v>
      </c>
      <c r="AI53" s="16">
        <f t="shared" si="19"/>
        <v>1.6731378133842151E-2</v>
      </c>
      <c r="AJ53" s="16">
        <f t="shared" si="20"/>
        <v>-8.8042654434431194E-3</v>
      </c>
      <c r="AK53" s="16">
        <f t="shared" si="21"/>
        <v>-3.2792269365217959E-2</v>
      </c>
      <c r="AL53" s="16">
        <f t="shared" si="22"/>
        <v>1.5108399854349235E-2</v>
      </c>
      <c r="AM53" s="16">
        <f t="shared" si="23"/>
        <v>-2.6817109663308844E-2</v>
      </c>
      <c r="AN53" s="16">
        <f t="shared" si="24"/>
        <v>-1.127806007682944E-2</v>
      </c>
      <c r="AO53" s="16">
        <f t="shared" si="25"/>
        <v>-1.2553853305574177E-2</v>
      </c>
      <c r="AP53" s="16">
        <f t="shared" si="26"/>
        <v>1.7326291461875351E-2</v>
      </c>
      <c r="AQ53" s="16">
        <f t="shared" si="27"/>
        <v>-1.2346223531831423E-3</v>
      </c>
      <c r="AR53" s="16">
        <f t="shared" si="28"/>
        <v>7.686096459494602E-3</v>
      </c>
      <c r="AS53" s="16">
        <f t="shared" si="29"/>
        <v>6.4084033847024907E-2</v>
      </c>
      <c r="AT53" s="16">
        <f t="shared" si="30"/>
        <v>2.6314214447758492E-2</v>
      </c>
      <c r="AU53" s="16">
        <f t="shared" si="31"/>
        <v>7.9262298722057783E-2</v>
      </c>
      <c r="AV53" s="16">
        <f t="shared" si="32"/>
        <v>1.9188284523703567E-2</v>
      </c>
      <c r="AW53" s="16">
        <f t="shared" si="33"/>
        <v>-3.695088502301391E-3</v>
      </c>
    </row>
    <row r="54" spans="1:54" x14ac:dyDescent="0.2">
      <c r="A54">
        <v>195.6</v>
      </c>
      <c r="B54">
        <v>21.05</v>
      </c>
      <c r="C54">
        <v>175.95</v>
      </c>
      <c r="D54">
        <v>43.44</v>
      </c>
      <c r="E54">
        <v>21.31</v>
      </c>
      <c r="F54">
        <v>60.74</v>
      </c>
      <c r="G54">
        <v>35.04</v>
      </c>
      <c r="H54">
        <v>82.96</v>
      </c>
      <c r="I54">
        <v>101.44</v>
      </c>
      <c r="J54">
        <v>81.069999999999993</v>
      </c>
      <c r="K54">
        <v>185.75</v>
      </c>
      <c r="L54">
        <v>8.8640000000000008</v>
      </c>
      <c r="M54">
        <v>13.255000000000001</v>
      </c>
      <c r="N54">
        <v>25.08</v>
      </c>
      <c r="O54">
        <v>18.692</v>
      </c>
      <c r="P54" s="40">
        <v>64.16</v>
      </c>
      <c r="Q54" s="40">
        <v>0.52700000000000002</v>
      </c>
      <c r="R54" s="5">
        <f t="shared" si="2"/>
        <v>7.7279752704790816E-3</v>
      </c>
      <c r="S54" s="5">
        <f t="shared" si="4"/>
        <v>-3.0847145488029359E-2</v>
      </c>
      <c r="T54" s="5">
        <f t="shared" si="5"/>
        <v>-2.2771452374340639E-2</v>
      </c>
      <c r="U54" s="5">
        <f t="shared" si="6"/>
        <v>5.0902360018509896E-3</v>
      </c>
      <c r="V54" s="5">
        <f t="shared" si="7"/>
        <v>-6.5145865321342478E-2</v>
      </c>
      <c r="W54" s="5">
        <f t="shared" si="8"/>
        <v>-4.9749687108886054E-2</v>
      </c>
      <c r="X54" s="5">
        <f t="shared" si="9"/>
        <v>-4.9376017362995128E-2</v>
      </c>
      <c r="Y54" s="5">
        <f t="shared" si="10"/>
        <v>-5.7058422368720274E-2</v>
      </c>
      <c r="Z54" s="5">
        <f t="shared" si="11"/>
        <v>-5.3378126166479967E-2</v>
      </c>
      <c r="AA54" s="5">
        <f t="shared" si="12"/>
        <v>-4.3308945008260546E-2</v>
      </c>
      <c r="AB54" s="5">
        <f t="shared" si="13"/>
        <v>-3.0532359081419602E-2</v>
      </c>
      <c r="AC54" s="5">
        <f t="shared" si="14"/>
        <v>-1.8709177460422777E-2</v>
      </c>
      <c r="AD54" s="5">
        <f t="shared" si="15"/>
        <v>-2.1048744460856583E-2</v>
      </c>
      <c r="AE54" s="5">
        <f t="shared" si="16"/>
        <v>-3.0537301894085878E-2</v>
      </c>
      <c r="AF54" s="5">
        <f t="shared" si="17"/>
        <v>8.1984897518878608E-3</v>
      </c>
      <c r="AG54" s="42">
        <f t="shared" si="18"/>
        <v>-4.6373365041617154E-2</v>
      </c>
      <c r="AH54" s="16">
        <f t="shared" si="3"/>
        <v>5.4477420180513306E-3</v>
      </c>
      <c r="AI54" s="16">
        <f t="shared" si="19"/>
        <v>-3.5272325887332451E-2</v>
      </c>
      <c r="AJ54" s="16">
        <f t="shared" si="20"/>
        <v>-2.2767570281312568E-2</v>
      </c>
      <c r="AK54" s="16">
        <f t="shared" si="21"/>
        <v>6.164067005471778E-3</v>
      </c>
      <c r="AL54" s="16">
        <f t="shared" si="22"/>
        <v>-6.3599048392738181E-2</v>
      </c>
      <c r="AM54" s="16">
        <f t="shared" si="23"/>
        <v>-4.652127325170928E-2</v>
      </c>
      <c r="AN54" s="16">
        <f t="shared" si="24"/>
        <v>-5.1780724387928939E-2</v>
      </c>
      <c r="AO54" s="16">
        <f t="shared" si="25"/>
        <v>-6.0824533448066424E-2</v>
      </c>
      <c r="AP54" s="16">
        <f t="shared" si="26"/>
        <v>-4.9864512093440908E-2</v>
      </c>
      <c r="AQ54" s="16">
        <f t="shared" si="27"/>
        <v>-4.1602044829381096E-2</v>
      </c>
      <c r="AR54" s="16">
        <f t="shared" si="28"/>
        <v>-2.7302356986276238E-2</v>
      </c>
      <c r="AS54" s="16">
        <f t="shared" si="29"/>
        <v>-2.3239836621797377E-2</v>
      </c>
      <c r="AT54" s="16">
        <f t="shared" si="30"/>
        <v>-2.2438514832832331E-2</v>
      </c>
      <c r="AU54" s="16">
        <f t="shared" si="31"/>
        <v>-2.605688933737918E-2</v>
      </c>
      <c r="AV54" s="16">
        <f t="shared" si="32"/>
        <v>8.8173862962487148E-3</v>
      </c>
      <c r="AW54" s="16">
        <f t="shared" si="33"/>
        <v>-4.6809194284659253E-2</v>
      </c>
    </row>
    <row r="55" spans="1:54" x14ac:dyDescent="0.2">
      <c r="P55" s="9"/>
      <c r="Q55" s="40"/>
      <c r="AG55" s="40"/>
    </row>
    <row r="56" spans="1:54" x14ac:dyDescent="0.2">
      <c r="P56" s="9"/>
      <c r="Q56" s="40"/>
      <c r="R56" s="16">
        <f>AVERAGE(R3:R54)</f>
        <v>2.280233252427751E-3</v>
      </c>
      <c r="S56" s="16">
        <f t="shared" ref="S56:AG56" si="34">AVERAGE(S3:S54)</f>
        <v>4.4251803993030931E-3</v>
      </c>
      <c r="T56" s="16">
        <f t="shared" si="34"/>
        <v>-3.8820930280702141E-6</v>
      </c>
      <c r="U56" s="16">
        <f t="shared" si="34"/>
        <v>-1.0738310036207889E-3</v>
      </c>
      <c r="V56" s="16">
        <f t="shared" si="34"/>
        <v>-1.5468169286042938E-3</v>
      </c>
      <c r="W56" s="16">
        <f t="shared" si="34"/>
        <v>-3.2284138571767726E-3</v>
      </c>
      <c r="X56" s="16">
        <f t="shared" si="34"/>
        <v>2.4047070249338131E-3</v>
      </c>
      <c r="Y56" s="16">
        <f t="shared" si="34"/>
        <v>3.7661110793461528E-3</v>
      </c>
      <c r="Z56" s="16">
        <f t="shared" si="34"/>
        <v>-3.51361407303906E-3</v>
      </c>
      <c r="AA56" s="16">
        <f t="shared" si="34"/>
        <v>-1.7069001788794481E-3</v>
      </c>
      <c r="AB56" s="16">
        <f t="shared" si="34"/>
        <v>-3.2300020951433642E-3</v>
      </c>
      <c r="AC56" s="16">
        <f t="shared" si="34"/>
        <v>4.5306591613746023E-3</v>
      </c>
      <c r="AD56" s="16">
        <f>AVERAGE(AD3:AD54)</f>
        <v>1.3897703719757488E-3</v>
      </c>
      <c r="AE56" s="16">
        <f t="shared" si="34"/>
        <v>-4.480412556706696E-3</v>
      </c>
      <c r="AF56" s="16">
        <f t="shared" si="34"/>
        <v>-6.1889654436085464E-4</v>
      </c>
      <c r="AG56" s="44">
        <f t="shared" si="34"/>
        <v>4.3582924304209583E-4</v>
      </c>
    </row>
    <row r="57" spans="1:54" x14ac:dyDescent="0.2">
      <c r="Q57" s="9"/>
    </row>
    <row r="58" spans="1:54" x14ac:dyDescent="0.2">
      <c r="A58" s="77" t="s">
        <v>115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S58" s="77" t="s">
        <v>113</v>
      </c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L58" s="77" t="s">
        <v>114</v>
      </c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</row>
    <row r="59" spans="1:54" x14ac:dyDescent="0.2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s="40" t="s">
        <v>15</v>
      </c>
      <c r="T59" t="s">
        <v>0</v>
      </c>
      <c r="U59" t="s">
        <v>1</v>
      </c>
      <c r="V59" t="s">
        <v>2</v>
      </c>
      <c r="W59" t="s">
        <v>3</v>
      </c>
      <c r="X59" t="s">
        <v>4</v>
      </c>
      <c r="Y59" t="s">
        <v>5</v>
      </c>
      <c r="Z59" t="s">
        <v>6</v>
      </c>
      <c r="AA59" t="s">
        <v>7</v>
      </c>
      <c r="AB59" t="s">
        <v>8</v>
      </c>
      <c r="AC59" t="s">
        <v>9</v>
      </c>
      <c r="AD59" t="s">
        <v>10</v>
      </c>
      <c r="AE59" t="s">
        <v>11</v>
      </c>
      <c r="AF59" t="s">
        <v>12</v>
      </c>
      <c r="AG59" t="s">
        <v>13</v>
      </c>
      <c r="AH59" t="s">
        <v>14</v>
      </c>
      <c r="AI59" s="40" t="s">
        <v>15</v>
      </c>
      <c r="AJ59" s="14" t="s">
        <v>96</v>
      </c>
      <c r="AM59" t="s">
        <v>0</v>
      </c>
      <c r="AN59" t="s">
        <v>1</v>
      </c>
      <c r="AO59" t="s">
        <v>2</v>
      </c>
      <c r="AP59" t="s">
        <v>3</v>
      </c>
      <c r="AQ59" t="s">
        <v>4</v>
      </c>
      <c r="AR59" t="s">
        <v>5</v>
      </c>
      <c r="AS59" t="s">
        <v>6</v>
      </c>
      <c r="AT59" t="s">
        <v>7</v>
      </c>
      <c r="AU59" t="s">
        <v>8</v>
      </c>
      <c r="AV59" t="s">
        <v>9</v>
      </c>
      <c r="AW59" t="s">
        <v>10</v>
      </c>
      <c r="AX59" t="s">
        <v>11</v>
      </c>
      <c r="AY59" t="s">
        <v>12</v>
      </c>
      <c r="AZ59" t="s">
        <v>13</v>
      </c>
      <c r="BA59" t="s">
        <v>14</v>
      </c>
      <c r="BB59" s="40" t="s">
        <v>15</v>
      </c>
    </row>
    <row r="60" spans="1:54" x14ac:dyDescent="0.2">
      <c r="A60" t="s">
        <v>0</v>
      </c>
      <c r="B60">
        <f t="array" ref="B60:Q75">MMULT(TRANSPOSE(AH3:AW54),AH3:AW54)/52</f>
        <v>1.0776587530672646E-3</v>
      </c>
      <c r="C60">
        <v>3.1212009031071506E-4</v>
      </c>
      <c r="D60">
        <v>1.2847625805916427E-4</v>
      </c>
      <c r="E60">
        <v>1.2481704691333224E-4</v>
      </c>
      <c r="F60">
        <v>2.7090181178703938E-4</v>
      </c>
      <c r="G60">
        <v>1.9001939708432331E-4</v>
      </c>
      <c r="H60">
        <v>2.1107350755631961E-4</v>
      </c>
      <c r="I60">
        <v>2.7368793470845142E-4</v>
      </c>
      <c r="J60">
        <v>2.8158582231599508E-4</v>
      </c>
      <c r="K60">
        <v>2.3439014826915808E-4</v>
      </c>
      <c r="L60">
        <v>1.4966422428591895E-4</v>
      </c>
      <c r="M60">
        <v>2.7029462842766957E-4</v>
      </c>
      <c r="N60">
        <v>1.9313636175111103E-4</v>
      </c>
      <c r="O60">
        <v>4.1558816146139665E-4</v>
      </c>
      <c r="P60">
        <v>-1.0713530357799643E-5</v>
      </c>
      <c r="Q60" s="9">
        <v>1.5601001292313746E-4</v>
      </c>
      <c r="S60" t="s">
        <v>0</v>
      </c>
      <c r="T60">
        <f t="array" ref="T60:AI75">MMULT(AJ60:AJ75,TRANSPOSE(AJ60:AJ75))</f>
        <v>1.0776587530672652E-3</v>
      </c>
      <c r="U60">
        <v>1.0337937889084528E-3</v>
      </c>
      <c r="V60">
        <v>6.6189635019925971E-4</v>
      </c>
      <c r="W60">
        <v>7.6631455316330567E-4</v>
      </c>
      <c r="X60">
        <v>8.8686170221090321E-4</v>
      </c>
      <c r="Y60">
        <v>1.0512237832018517E-3</v>
      </c>
      <c r="Z60">
        <v>8.2893785978689453E-4</v>
      </c>
      <c r="AA60">
        <v>9.0979530830562379E-4</v>
      </c>
      <c r="AB60">
        <v>9.1647887471475883E-4</v>
      </c>
      <c r="AC60">
        <v>8.7139474921576305E-4</v>
      </c>
      <c r="AD60">
        <v>7.3346963577496354E-4</v>
      </c>
      <c r="AE60">
        <v>1.2279027965914732E-3</v>
      </c>
      <c r="AF60">
        <v>9.1165437167655696E-4</v>
      </c>
      <c r="AG60">
        <v>9.3095714293713473E-4</v>
      </c>
      <c r="AH60">
        <v>1.0071677942036169E-3</v>
      </c>
      <c r="AI60">
        <v>7.6213126046210348E-4</v>
      </c>
      <c r="AJ60" s="45">
        <f>_xlfn.STDEV.P(R3:R54)</f>
        <v>3.2827713186685197E-2</v>
      </c>
      <c r="AL60" t="s">
        <v>0</v>
      </c>
      <c r="AM60" s="5">
        <f t="array" ref="AM60:BB75">B60:Q75/T60:AI75</f>
        <v>0.99999999999999944</v>
      </c>
      <c r="AN60" s="5">
        <v>0.30191716535680863</v>
      </c>
      <c r="AO60" s="5">
        <v>0.19410328825727366</v>
      </c>
      <c r="AP60" s="5">
        <v>0.16287965091892631</v>
      </c>
      <c r="AQ60" s="5">
        <v>0.30546116842309717</v>
      </c>
      <c r="AR60" s="5">
        <v>0.18076017696779656</v>
      </c>
      <c r="AS60" s="5">
        <v>0.25463127912939448</v>
      </c>
      <c r="AT60" s="5">
        <v>0.30082363825128955</v>
      </c>
      <c r="AU60" s="5">
        <v>0.30724747736671476</v>
      </c>
      <c r="AV60" s="5">
        <v>0.26898274115158977</v>
      </c>
      <c r="AW60" s="5">
        <v>0.20404965248191617</v>
      </c>
      <c r="AX60" s="5">
        <v>0.22012705661879634</v>
      </c>
      <c r="AY60" s="5">
        <v>0.21185261405145028</v>
      </c>
      <c r="AZ60" s="5">
        <v>0.44640955237770846</v>
      </c>
      <c r="BA60" s="5">
        <v>-1.0637284491677969E-2</v>
      </c>
      <c r="BB60" s="5">
        <v>0.2047022881971064</v>
      </c>
    </row>
    <row r="61" spans="1:54" x14ac:dyDescent="0.2">
      <c r="A61" t="s">
        <v>1</v>
      </c>
      <c r="B61">
        <v>3.1212009031071506E-4</v>
      </c>
      <c r="C61">
        <v>9.9171430190108365E-4</v>
      </c>
      <c r="D61">
        <v>3.3116570580396179E-4</v>
      </c>
      <c r="E61">
        <v>2.6171075550529002E-4</v>
      </c>
      <c r="F61">
        <v>2.3680490935484893E-4</v>
      </c>
      <c r="G61">
        <v>2.324783742952573E-4</v>
      </c>
      <c r="H61">
        <v>3.5945717359649155E-4</v>
      </c>
      <c r="I61">
        <v>3.5210261789974062E-4</v>
      </c>
      <c r="J61">
        <v>4.5651304140653453E-4</v>
      </c>
      <c r="K61">
        <v>4.5168775578870678E-4</v>
      </c>
      <c r="L61">
        <v>2.7069953011960832E-4</v>
      </c>
      <c r="M61">
        <v>2.7412306218677302E-4</v>
      </c>
      <c r="N61">
        <v>3.4680074409490968E-4</v>
      </c>
      <c r="O61">
        <v>3.7473513587525019E-4</v>
      </c>
      <c r="P61">
        <v>-2.4951303473261805E-5</v>
      </c>
      <c r="Q61" s="9">
        <v>3.9175477381404525E-4</v>
      </c>
      <c r="S61" t="s">
        <v>1</v>
      </c>
      <c r="T61">
        <v>1.0337937889084528E-3</v>
      </c>
      <c r="U61">
        <v>9.91714301901083E-4</v>
      </c>
      <c r="V61">
        <v>6.3495455661599263E-4</v>
      </c>
      <c r="W61">
        <v>7.3512252663987174E-4</v>
      </c>
      <c r="X61">
        <v>8.5076293098988352E-4</v>
      </c>
      <c r="Y61">
        <v>1.0084348266404214E-3</v>
      </c>
      <c r="Z61">
        <v>7.9519681754514396E-4</v>
      </c>
      <c r="AA61">
        <v>8.7276304881058961E-4</v>
      </c>
      <c r="AB61">
        <v>8.7917456769062013E-4</v>
      </c>
      <c r="AC61">
        <v>8.3592554402095215E-4</v>
      </c>
      <c r="AD61">
        <v>7.0361452700952877E-4</v>
      </c>
      <c r="AE61">
        <v>1.1779223069330474E-3</v>
      </c>
      <c r="AF61">
        <v>8.7454644096565529E-4</v>
      </c>
      <c r="AG61">
        <v>8.9306351325881765E-4</v>
      </c>
      <c r="AH61">
        <v>9.6617209025846081E-4</v>
      </c>
      <c r="AI61">
        <v>7.3110951046069647E-4</v>
      </c>
      <c r="AJ61" s="45">
        <f>_xlfn.STDEV.P(S3:S54)</f>
        <v>3.1491495707588787E-2</v>
      </c>
      <c r="AL61" t="s">
        <v>1</v>
      </c>
      <c r="AM61" s="5">
        <v>0.30191716535680863</v>
      </c>
      <c r="AN61" s="5">
        <v>1.0000000000000007</v>
      </c>
      <c r="AO61" s="5">
        <v>0.52155812152749692</v>
      </c>
      <c r="AP61" s="5">
        <v>0.35600970725455566</v>
      </c>
      <c r="AQ61" s="5">
        <v>0.27834417877060136</v>
      </c>
      <c r="AR61" s="5">
        <v>0.23053386114177943</v>
      </c>
      <c r="AS61" s="5">
        <v>0.45203547809229616</v>
      </c>
      <c r="AT61" s="5">
        <v>0.40343437818499495</v>
      </c>
      <c r="AU61" s="5">
        <v>0.51925187349957624</v>
      </c>
      <c r="AV61" s="5">
        <v>0.54034448285430714</v>
      </c>
      <c r="AW61" s="5">
        <v>0.38472703409084436</v>
      </c>
      <c r="AX61" s="5">
        <v>0.23271743864033476</v>
      </c>
      <c r="AY61" s="5">
        <v>0.39654926010787922</v>
      </c>
      <c r="AZ61" s="5">
        <v>0.41960636652574634</v>
      </c>
      <c r="BA61" s="5">
        <v>-2.582490606470228E-2</v>
      </c>
      <c r="BB61" s="5">
        <v>0.53583597013693274</v>
      </c>
    </row>
    <row r="62" spans="1:54" x14ac:dyDescent="0.2">
      <c r="A62" t="s">
        <v>2</v>
      </c>
      <c r="B62">
        <v>1.2847625805916427E-4</v>
      </c>
      <c r="C62">
        <v>3.3116570580396179E-4</v>
      </c>
      <c r="D62">
        <v>4.0653572121986499E-4</v>
      </c>
      <c r="E62">
        <v>3.2493162636259681E-4</v>
      </c>
      <c r="F62">
        <v>1.2136463549744373E-5</v>
      </c>
      <c r="G62">
        <v>3.5236319175629217E-4</v>
      </c>
      <c r="H62">
        <v>3.286637744084822E-4</v>
      </c>
      <c r="I62">
        <v>3.5692910889765887E-4</v>
      </c>
      <c r="J62">
        <v>3.5912691360842739E-4</v>
      </c>
      <c r="K62">
        <v>3.5968175132288817E-4</v>
      </c>
      <c r="L62">
        <v>2.8181657854424365E-4</v>
      </c>
      <c r="M62">
        <v>3.3395171605918642E-4</v>
      </c>
      <c r="N62">
        <v>3.5977351707162355E-4</v>
      </c>
      <c r="O62">
        <v>2.6026579574807993E-4</v>
      </c>
      <c r="P62">
        <v>-4.3906138216736378E-5</v>
      </c>
      <c r="Q62" s="9">
        <v>3.371605855864594E-4</v>
      </c>
      <c r="S62" t="s">
        <v>2</v>
      </c>
      <c r="T62">
        <v>6.6189635019925971E-4</v>
      </c>
      <c r="U62">
        <v>6.3495455661599263E-4</v>
      </c>
      <c r="V62">
        <v>4.0653572121986505E-4</v>
      </c>
      <c r="W62">
        <v>4.7066922103096301E-4</v>
      </c>
      <c r="X62">
        <v>5.4470909474277677E-4</v>
      </c>
      <c r="Y62">
        <v>6.4566003232800089E-4</v>
      </c>
      <c r="Z62">
        <v>5.0913235973195346E-4</v>
      </c>
      <c r="AA62">
        <v>5.5879488036628534E-4</v>
      </c>
      <c r="AB62">
        <v>5.6289991658478177E-4</v>
      </c>
      <c r="AC62">
        <v>5.3520931597974208E-4</v>
      </c>
      <c r="AD62">
        <v>4.5049592324067182E-4</v>
      </c>
      <c r="AE62">
        <v>7.5417601086624352E-4</v>
      </c>
      <c r="AF62">
        <v>5.5993671423206848E-4</v>
      </c>
      <c r="AG62">
        <v>5.7179244667960151E-4</v>
      </c>
      <c r="AH62">
        <v>6.1860091158189013E-4</v>
      </c>
      <c r="AI62">
        <v>4.6809984908194855E-4</v>
      </c>
      <c r="AJ62" s="45">
        <f>_xlfn.STDEV.P(T3:T54)</f>
        <v>2.0162730996069581E-2</v>
      </c>
      <c r="AL62" t="s">
        <v>2</v>
      </c>
      <c r="AM62" s="5">
        <v>0.19410328825727366</v>
      </c>
      <c r="AN62" s="5">
        <v>0.52155812152749692</v>
      </c>
      <c r="AO62" s="5">
        <v>0.99999999999999989</v>
      </c>
      <c r="AP62" s="5">
        <v>0.69036089857514005</v>
      </c>
      <c r="AQ62" s="5">
        <v>2.228063321666305E-2</v>
      </c>
      <c r="AR62" s="5">
        <v>0.54574106203508754</v>
      </c>
      <c r="AS62" s="5">
        <v>0.64553699666922792</v>
      </c>
      <c r="AT62" s="5">
        <v>0.63874799401113846</v>
      </c>
      <c r="AU62" s="5">
        <v>0.63799425622110051</v>
      </c>
      <c r="AV62" s="5">
        <v>0.67203940698315923</v>
      </c>
      <c r="AW62" s="5">
        <v>0.62556965336551262</v>
      </c>
      <c r="AX62" s="5">
        <v>0.44280341889370206</v>
      </c>
      <c r="AY62" s="5">
        <v>0.64252532103567994</v>
      </c>
      <c r="AZ62" s="5">
        <v>0.45517529526569173</v>
      </c>
      <c r="BA62" s="5">
        <v>-7.0976517161055144E-2</v>
      </c>
      <c r="BB62" s="5">
        <v>0.72027492905137402</v>
      </c>
    </row>
    <row r="63" spans="1:54" x14ac:dyDescent="0.2">
      <c r="A63" t="s">
        <v>3</v>
      </c>
      <c r="B63">
        <v>1.2481704691333224E-4</v>
      </c>
      <c r="C63">
        <v>2.6171075550529002E-4</v>
      </c>
      <c r="D63">
        <v>3.2493162636259681E-4</v>
      </c>
      <c r="E63">
        <v>5.4492017321667175E-4</v>
      </c>
      <c r="F63">
        <v>-9.3339982845335739E-5</v>
      </c>
      <c r="G63">
        <v>2.5648874901769777E-4</v>
      </c>
      <c r="H63">
        <v>2.0246570722424296E-4</v>
      </c>
      <c r="I63">
        <v>2.5037602381067285E-4</v>
      </c>
      <c r="J63">
        <v>2.8001588839137907E-4</v>
      </c>
      <c r="K63">
        <v>2.3473121784287995E-4</v>
      </c>
      <c r="L63">
        <v>2.8334149140303209E-4</v>
      </c>
      <c r="M63">
        <v>2.5356184102296104E-4</v>
      </c>
      <c r="N63">
        <v>2.7503875969214553E-4</v>
      </c>
      <c r="O63">
        <v>2.0566794332015892E-4</v>
      </c>
      <c r="P63">
        <v>-1.6896959347360628E-5</v>
      </c>
      <c r="Q63" s="9">
        <v>2.6804601653101671E-4</v>
      </c>
      <c r="S63" t="s">
        <v>3</v>
      </c>
      <c r="T63">
        <v>7.6631455316330567E-4</v>
      </c>
      <c r="U63">
        <v>7.3512252663987174E-4</v>
      </c>
      <c r="V63">
        <v>4.7066922103096301E-4</v>
      </c>
      <c r="W63">
        <v>5.4492017321667186E-4</v>
      </c>
      <c r="X63">
        <v>6.3064029045656236E-4</v>
      </c>
      <c r="Y63">
        <v>7.4751685671009885E-4</v>
      </c>
      <c r="Z63">
        <v>5.8945110761151264E-4</v>
      </c>
      <c r="AA63">
        <v>6.4694819502920963E-4</v>
      </c>
      <c r="AB63">
        <v>6.5170082585207082E-4</v>
      </c>
      <c r="AC63">
        <v>6.1964186341318371E-4</v>
      </c>
      <c r="AD63">
        <v>5.2156441415055312E-4</v>
      </c>
      <c r="AE63">
        <v>8.7315189545835348E-4</v>
      </c>
      <c r="AF63">
        <v>6.4827016018037108E-4</v>
      </c>
      <c r="AG63">
        <v>6.61996207030788E-4</v>
      </c>
      <c r="AH63">
        <v>7.1618899394532403E-4</v>
      </c>
      <c r="AI63">
        <v>5.419454671068307E-4</v>
      </c>
      <c r="AJ63" s="45">
        <f>_xlfn.STDEV.P(U3:U54)</f>
        <v>2.3343525295393408E-2</v>
      </c>
      <c r="AL63" t="s">
        <v>3</v>
      </c>
      <c r="AM63" s="5">
        <v>0.16287965091892631</v>
      </c>
      <c r="AN63" s="5">
        <v>0.35600970725455566</v>
      </c>
      <c r="AO63" s="5">
        <v>0.69036089857514005</v>
      </c>
      <c r="AP63" s="5">
        <v>0.99999999999999978</v>
      </c>
      <c r="AQ63" s="5">
        <v>-0.14800827707624062</v>
      </c>
      <c r="AR63" s="5">
        <v>0.34312102358003271</v>
      </c>
      <c r="AS63" s="5">
        <v>0.34348176567967581</v>
      </c>
      <c r="AT63" s="5">
        <v>0.38701093184032825</v>
      </c>
      <c r="AU63" s="5">
        <v>0.42966937785489273</v>
      </c>
      <c r="AV63" s="5">
        <v>0.37881755850049581</v>
      </c>
      <c r="AW63" s="5">
        <v>0.54325311258916453</v>
      </c>
      <c r="AX63" s="5">
        <v>0.29039831711051367</v>
      </c>
      <c r="AY63" s="5">
        <v>0.42426564816066847</v>
      </c>
      <c r="AZ63" s="5">
        <v>0.31067843159197095</v>
      </c>
      <c r="BA63" s="5">
        <v>-2.3592877704359964E-2</v>
      </c>
      <c r="BB63" s="5">
        <v>0.4945996097392919</v>
      </c>
    </row>
    <row r="64" spans="1:54" x14ac:dyDescent="0.2">
      <c r="A64" t="s">
        <v>4</v>
      </c>
      <c r="B64">
        <v>2.7090181178703938E-4</v>
      </c>
      <c r="C64">
        <v>2.3680490935484893E-4</v>
      </c>
      <c r="D64">
        <v>1.2136463549744373E-5</v>
      </c>
      <c r="E64">
        <v>-9.3339982845335739E-5</v>
      </c>
      <c r="F64">
        <v>7.2984483873934436E-4</v>
      </c>
      <c r="G64">
        <v>1.6922817494446901E-4</v>
      </c>
      <c r="H64">
        <v>2.7214529283610406E-4</v>
      </c>
      <c r="I64">
        <v>2.8259324616981211E-4</v>
      </c>
      <c r="J64">
        <v>3.3069903762829062E-4</v>
      </c>
      <c r="K64">
        <v>2.9371793081487546E-4</v>
      </c>
      <c r="L64">
        <v>3.9868254445743851E-5</v>
      </c>
      <c r="M64">
        <v>-2.7526328236584968E-6</v>
      </c>
      <c r="N64">
        <v>8.7023291952113997E-5</v>
      </c>
      <c r="O64">
        <v>2.1954765805781224E-4</v>
      </c>
      <c r="P64">
        <v>9.8466734543134531E-5</v>
      </c>
      <c r="Q64" s="9">
        <v>9.3376007802889664E-5</v>
      </c>
      <c r="S64" t="s">
        <v>4</v>
      </c>
      <c r="T64">
        <v>8.8686170221090321E-4</v>
      </c>
      <c r="U64">
        <v>8.5076293098988352E-4</v>
      </c>
      <c r="V64">
        <v>5.4470909474277677E-4</v>
      </c>
      <c r="W64">
        <v>6.3064029045656236E-4</v>
      </c>
      <c r="X64">
        <v>7.2984483873934415E-4</v>
      </c>
      <c r="Y64">
        <v>8.6510698411855068E-4</v>
      </c>
      <c r="Z64">
        <v>6.8217628193085501E-4</v>
      </c>
      <c r="AA64">
        <v>7.4871810161695627E-4</v>
      </c>
      <c r="AB64">
        <v>7.5421835767257165E-4</v>
      </c>
      <c r="AC64">
        <v>7.1711627487602077E-4</v>
      </c>
      <c r="AD64">
        <v>6.0361049158832699E-4</v>
      </c>
      <c r="AE64">
        <v>1.0105053768042569E-3</v>
      </c>
      <c r="AF64">
        <v>7.5024802201241643E-4</v>
      </c>
      <c r="AG64">
        <v>7.6613328117151424E-4</v>
      </c>
      <c r="AH64">
        <v>8.2885100857494514E-4</v>
      </c>
      <c r="AI64">
        <v>6.2719764028991638E-4</v>
      </c>
      <c r="AJ64" s="45">
        <f>_xlfn.STDEV.P(V3:V54)</f>
        <v>2.7015640631666393E-2</v>
      </c>
      <c r="AL64" t="s">
        <v>4</v>
      </c>
      <c r="AM64" s="5">
        <v>0.30546116842309717</v>
      </c>
      <c r="AN64" s="5">
        <v>0.27834417877060136</v>
      </c>
      <c r="AO64" s="5">
        <v>2.228063321666305E-2</v>
      </c>
      <c r="AP64" s="5">
        <v>-0.14800827707624062</v>
      </c>
      <c r="AQ64" s="5">
        <v>1.0000000000000002</v>
      </c>
      <c r="AR64" s="5">
        <v>0.19561531469647536</v>
      </c>
      <c r="AS64" s="5">
        <v>0.39893690244670299</v>
      </c>
      <c r="AT64" s="5">
        <v>0.37743610787493242</v>
      </c>
      <c r="AU64" s="5">
        <v>0.43846590879700753</v>
      </c>
      <c r="AV64" s="5">
        <v>0.40958201773576414</v>
      </c>
      <c r="AW64" s="5">
        <v>6.6049637972387512E-2</v>
      </c>
      <c r="AX64" s="5">
        <v>-2.7240160090624675E-3</v>
      </c>
      <c r="AY64" s="5">
        <v>0.11599269761310185</v>
      </c>
      <c r="AZ64" s="5">
        <v>0.28656588018483709</v>
      </c>
      <c r="BA64" s="5">
        <v>0.11879907670309738</v>
      </c>
      <c r="BB64" s="5">
        <v>0.14887812358434172</v>
      </c>
    </row>
    <row r="65" spans="1:54" x14ac:dyDescent="0.2">
      <c r="A65" t="s">
        <v>5</v>
      </c>
      <c r="B65">
        <v>1.9001939708432331E-4</v>
      </c>
      <c r="C65">
        <v>2.324783742952573E-4</v>
      </c>
      <c r="D65">
        <v>3.5236319175629217E-4</v>
      </c>
      <c r="E65">
        <v>2.5648874901769777E-4</v>
      </c>
      <c r="F65">
        <v>1.6922817494446901E-4</v>
      </c>
      <c r="G65">
        <v>1.0254372631632463E-3</v>
      </c>
      <c r="H65">
        <v>2.6242952140908274E-4</v>
      </c>
      <c r="I65">
        <v>4.5840044881375306E-4</v>
      </c>
      <c r="J65">
        <v>4.0395124438366141E-4</v>
      </c>
      <c r="K65">
        <v>4.0482399867686241E-4</v>
      </c>
      <c r="L65">
        <v>4.0124668243648234E-4</v>
      </c>
      <c r="M65">
        <v>2.7046096542656045E-4</v>
      </c>
      <c r="N65">
        <v>4.1612846126901104E-4</v>
      </c>
      <c r="O65">
        <v>3.9845126395609409E-4</v>
      </c>
      <c r="P65">
        <v>7.9623829378377899E-5</v>
      </c>
      <c r="Q65" s="9">
        <v>3.8761084340548118E-4</v>
      </c>
      <c r="S65" t="s">
        <v>5</v>
      </c>
      <c r="T65">
        <v>1.0512237832018517E-3</v>
      </c>
      <c r="U65">
        <v>1.0084348266404214E-3</v>
      </c>
      <c r="V65">
        <v>6.4566003232800089E-4</v>
      </c>
      <c r="W65">
        <v>7.4751685671009885E-4</v>
      </c>
      <c r="X65">
        <v>8.6510698411855068E-4</v>
      </c>
      <c r="Y65">
        <v>1.0254372631632468E-3</v>
      </c>
      <c r="Z65">
        <v>8.0860401358428396E-4</v>
      </c>
      <c r="AA65">
        <v>8.8747802884187813E-4</v>
      </c>
      <c r="AB65">
        <v>8.9399764736294927E-4</v>
      </c>
      <c r="AC65">
        <v>8.5001943548974868E-4</v>
      </c>
      <c r="AD65">
        <v>7.1547762516518498E-4</v>
      </c>
      <c r="AE65">
        <v>1.1977823402474171E-3</v>
      </c>
      <c r="AF65">
        <v>8.8929148938719652E-4</v>
      </c>
      <c r="AG65">
        <v>9.0812076365706174E-4</v>
      </c>
      <c r="AH65">
        <v>9.8246196760182094E-4</v>
      </c>
      <c r="AI65">
        <v>7.4343618018139074E-4</v>
      </c>
      <c r="AJ65" s="45">
        <f>_xlfn.STDEV.P(W3:W54)</f>
        <v>3.2022449362334025E-2</v>
      </c>
      <c r="AL65" t="s">
        <v>5</v>
      </c>
      <c r="AM65" s="5">
        <v>0.18076017696779656</v>
      </c>
      <c r="AN65" s="5">
        <v>0.23053386114177943</v>
      </c>
      <c r="AO65" s="5">
        <v>0.54574106203508754</v>
      </c>
      <c r="AP65" s="5">
        <v>0.34312102358003271</v>
      </c>
      <c r="AQ65" s="5">
        <v>0.19561531469647536</v>
      </c>
      <c r="AR65" s="5">
        <v>0.99999999999999956</v>
      </c>
      <c r="AS65" s="5">
        <v>0.32454639972143634</v>
      </c>
      <c r="AT65" s="5">
        <v>0.5165203350576989</v>
      </c>
      <c r="AU65" s="5">
        <v>0.45184821858895052</v>
      </c>
      <c r="AV65" s="5">
        <v>0.4762526382042292</v>
      </c>
      <c r="AW65" s="5">
        <v>0.56080954641152481</v>
      </c>
      <c r="AX65" s="5">
        <v>0.22580143014188481</v>
      </c>
      <c r="AY65" s="5">
        <v>0.46793258030138324</v>
      </c>
      <c r="AZ65" s="5">
        <v>0.43876462239615005</v>
      </c>
      <c r="BA65" s="5">
        <v>8.1045202770280059E-2</v>
      </c>
      <c r="BB65" s="5">
        <v>0.52137742786597785</v>
      </c>
    </row>
    <row r="66" spans="1:54" x14ac:dyDescent="0.2">
      <c r="A66" t="s">
        <v>6</v>
      </c>
      <c r="B66">
        <v>2.1107350755631961E-4</v>
      </c>
      <c r="C66">
        <v>3.5945717359649155E-4</v>
      </c>
      <c r="D66">
        <v>3.286637744084822E-4</v>
      </c>
      <c r="E66">
        <v>2.0246570722424296E-4</v>
      </c>
      <c r="F66">
        <v>2.7214529283610406E-4</v>
      </c>
      <c r="G66">
        <v>2.6242952140908274E-4</v>
      </c>
      <c r="H66">
        <v>6.3762111469175587E-4</v>
      </c>
      <c r="I66">
        <v>4.4898469400330863E-4</v>
      </c>
      <c r="J66">
        <v>4.7484703646396263E-4</v>
      </c>
      <c r="K66">
        <v>4.7463550974928027E-4</v>
      </c>
      <c r="L66">
        <v>2.0887273178759637E-4</v>
      </c>
      <c r="M66">
        <v>3.5733968937597859E-4</v>
      </c>
      <c r="N66">
        <v>2.9165010604778439E-4</v>
      </c>
      <c r="O66">
        <v>2.9730950276363671E-4</v>
      </c>
      <c r="P66">
        <v>7.8424637716100108E-5</v>
      </c>
      <c r="Q66" s="9">
        <v>3.4729542284765106E-4</v>
      </c>
      <c r="S66" t="s">
        <v>6</v>
      </c>
      <c r="T66">
        <v>8.2893785978689453E-4</v>
      </c>
      <c r="U66">
        <v>7.9519681754514396E-4</v>
      </c>
      <c r="V66">
        <v>5.0913235973195346E-4</v>
      </c>
      <c r="W66">
        <v>5.8945110761151264E-4</v>
      </c>
      <c r="X66">
        <v>6.8217628193085501E-4</v>
      </c>
      <c r="Y66">
        <v>8.0860401358428396E-4</v>
      </c>
      <c r="Z66">
        <v>6.3762111469175587E-4</v>
      </c>
      <c r="AA66">
        <v>6.9981687019615236E-4</v>
      </c>
      <c r="AB66">
        <v>7.0495788651431712E-4</v>
      </c>
      <c r="AC66">
        <v>6.7027906226208315E-4</v>
      </c>
      <c r="AD66">
        <v>5.641867134354554E-4</v>
      </c>
      <c r="AE66">
        <v>9.4450596103435171E-4</v>
      </c>
      <c r="AF66">
        <v>7.0124686647978429E-4</v>
      </c>
      <c r="AG66">
        <v>7.1609460733574378E-4</v>
      </c>
      <c r="AH66">
        <v>7.7471603454913184E-4</v>
      </c>
      <c r="AI66">
        <v>5.8623330820263032E-4</v>
      </c>
      <c r="AJ66" s="45">
        <f>_xlfn.STDEV.P(X3:X54)</f>
        <v>2.5251160660289575E-2</v>
      </c>
      <c r="AL66" t="s">
        <v>6</v>
      </c>
      <c r="AM66" s="5">
        <v>0.25463127912939448</v>
      </c>
      <c r="AN66" s="5">
        <v>0.45203547809229616</v>
      </c>
      <c r="AO66" s="5">
        <v>0.64553699666922792</v>
      </c>
      <c r="AP66" s="5">
        <v>0.34348176567967581</v>
      </c>
      <c r="AQ66" s="5">
        <v>0.39893690244670299</v>
      </c>
      <c r="AR66" s="5">
        <v>0.32454639972143634</v>
      </c>
      <c r="AS66" s="5">
        <v>1</v>
      </c>
      <c r="AT66" s="5">
        <v>0.64157455060702129</v>
      </c>
      <c r="AU66" s="5">
        <v>0.6735821324190816</v>
      </c>
      <c r="AV66" s="5">
        <v>0.70811627047913805</v>
      </c>
      <c r="AW66" s="5">
        <v>0.37021916116337611</v>
      </c>
      <c r="AX66" s="5">
        <v>0.37833502817139142</v>
      </c>
      <c r="AY66" s="5">
        <v>0.41590218792969413</v>
      </c>
      <c r="AZ66" s="5">
        <v>0.41518187641405035</v>
      </c>
      <c r="BA66" s="5">
        <v>0.10123017237114702</v>
      </c>
      <c r="BB66" s="5">
        <v>0.5924184415799334</v>
      </c>
    </row>
    <row r="67" spans="1:54" x14ac:dyDescent="0.2">
      <c r="A67" t="s">
        <v>7</v>
      </c>
      <c r="B67">
        <v>2.7368793470845142E-4</v>
      </c>
      <c r="C67">
        <v>3.5210261789974062E-4</v>
      </c>
      <c r="D67">
        <v>3.5692910889765887E-4</v>
      </c>
      <c r="E67">
        <v>2.5037602381067285E-4</v>
      </c>
      <c r="F67">
        <v>2.8259324616981211E-4</v>
      </c>
      <c r="G67">
        <v>4.5840044881375306E-4</v>
      </c>
      <c r="H67">
        <v>4.4898469400330863E-4</v>
      </c>
      <c r="I67">
        <v>7.680794135054551E-4</v>
      </c>
      <c r="J67">
        <v>5.4918411193140596E-4</v>
      </c>
      <c r="K67">
        <v>4.8062803465376887E-4</v>
      </c>
      <c r="L67">
        <v>2.921948063294841E-4</v>
      </c>
      <c r="M67">
        <v>2.9848937442362625E-4</v>
      </c>
      <c r="N67">
        <v>3.3907632966241434E-4</v>
      </c>
      <c r="O67">
        <v>4.4900415797829855E-4</v>
      </c>
      <c r="P67">
        <v>-1.7848199163078139E-5</v>
      </c>
      <c r="Q67" s="9">
        <v>3.7072138134929748E-4</v>
      </c>
      <c r="S67" t="s">
        <v>7</v>
      </c>
      <c r="T67">
        <v>9.0979530830562379E-4</v>
      </c>
      <c r="U67">
        <v>8.7276304881058961E-4</v>
      </c>
      <c r="V67">
        <v>5.5879488036628534E-4</v>
      </c>
      <c r="W67">
        <v>6.4694819502920963E-4</v>
      </c>
      <c r="X67">
        <v>7.4871810161695627E-4</v>
      </c>
      <c r="Y67">
        <v>8.8747802884187813E-4</v>
      </c>
      <c r="Z67">
        <v>6.9981687019615236E-4</v>
      </c>
      <c r="AA67">
        <v>7.6807941350545499E-4</v>
      </c>
      <c r="AB67">
        <v>7.7372190222878517E-4</v>
      </c>
      <c r="AC67">
        <v>7.3566038624211171E-4</v>
      </c>
      <c r="AD67">
        <v>6.1921942499273204E-4</v>
      </c>
      <c r="AE67">
        <v>1.0366363194421599E-3</v>
      </c>
      <c r="AF67">
        <v>7.6964889654255173E-4</v>
      </c>
      <c r="AG67">
        <v>7.859449370843151E-4</v>
      </c>
      <c r="AH67">
        <v>8.5028449983348328E-4</v>
      </c>
      <c r="AI67">
        <v>6.4341652040401844E-4</v>
      </c>
      <c r="AJ67" s="45">
        <f>_xlfn.STDEV.P(Y3:Y54)</f>
        <v>2.7714245678088643E-2</v>
      </c>
      <c r="AL67" t="s">
        <v>7</v>
      </c>
      <c r="AM67" s="5">
        <v>0.30082363825128955</v>
      </c>
      <c r="AN67" s="5">
        <v>0.40343437818499495</v>
      </c>
      <c r="AO67" s="5">
        <v>0.63874799401113846</v>
      </c>
      <c r="AP67" s="5">
        <v>0.38701093184032825</v>
      </c>
      <c r="AQ67" s="5">
        <v>0.37743610787493242</v>
      </c>
      <c r="AR67" s="5">
        <v>0.5165203350576989</v>
      </c>
      <c r="AS67" s="5">
        <v>0.64157455060702129</v>
      </c>
      <c r="AT67" s="5">
        <v>1.0000000000000002</v>
      </c>
      <c r="AU67" s="5">
        <v>0.7097952253250488</v>
      </c>
      <c r="AV67" s="5">
        <v>0.65332868758763141</v>
      </c>
      <c r="AW67" s="5">
        <v>0.4718760338193746</v>
      </c>
      <c r="AX67" s="5">
        <v>0.28794030155556477</v>
      </c>
      <c r="AY67" s="5">
        <v>0.4405597554750314</v>
      </c>
      <c r="AZ67" s="5">
        <v>0.57129213102893239</v>
      </c>
      <c r="BA67" s="5">
        <v>-2.099085560959122E-2</v>
      </c>
      <c r="BB67" s="5">
        <v>0.57617634859066347</v>
      </c>
    </row>
    <row r="68" spans="1:54" x14ac:dyDescent="0.2">
      <c r="A68" t="s">
        <v>8</v>
      </c>
      <c r="B68">
        <v>2.8158582231599508E-4</v>
      </c>
      <c r="C68">
        <v>4.5651304140653453E-4</v>
      </c>
      <c r="D68">
        <v>3.5912691360842739E-4</v>
      </c>
      <c r="E68">
        <v>2.8001588839137907E-4</v>
      </c>
      <c r="F68">
        <v>3.3069903762829062E-4</v>
      </c>
      <c r="G68">
        <v>4.0395124438366141E-4</v>
      </c>
      <c r="H68">
        <v>4.7484703646396263E-4</v>
      </c>
      <c r="I68">
        <v>5.4918411193140596E-4</v>
      </c>
      <c r="J68">
        <v>7.7940584197714366E-4</v>
      </c>
      <c r="K68">
        <v>5.5819020527809744E-4</v>
      </c>
      <c r="L68">
        <v>2.6597938161024011E-4</v>
      </c>
      <c r="M68">
        <v>3.4405412626509028E-4</v>
      </c>
      <c r="N68">
        <v>4.1267494860055756E-4</v>
      </c>
      <c r="O68">
        <v>4.4808470528884281E-4</v>
      </c>
      <c r="P68">
        <v>1.2266215368427977E-4</v>
      </c>
      <c r="Q68" s="9">
        <v>3.2800925148303306E-4</v>
      </c>
      <c r="S68" t="s">
        <v>8</v>
      </c>
      <c r="T68">
        <v>9.1647887471475883E-4</v>
      </c>
      <c r="U68">
        <v>8.7917456769062013E-4</v>
      </c>
      <c r="V68">
        <v>5.6289991658478177E-4</v>
      </c>
      <c r="W68">
        <v>6.5170082585207082E-4</v>
      </c>
      <c r="X68">
        <v>7.5421835767257165E-4</v>
      </c>
      <c r="Y68">
        <v>8.9399764736294927E-4</v>
      </c>
      <c r="Z68">
        <v>7.0495788651431712E-4</v>
      </c>
      <c r="AA68">
        <v>7.7372190222878517E-4</v>
      </c>
      <c r="AB68">
        <v>7.7940584197714366E-4</v>
      </c>
      <c r="AC68">
        <v>7.4106471730551993E-4</v>
      </c>
      <c r="AD68">
        <v>6.2376835386825341E-4</v>
      </c>
      <c r="AE68">
        <v>1.0442516892070538E-3</v>
      </c>
      <c r="AF68">
        <v>7.7530291505067061E-4</v>
      </c>
      <c r="AG68">
        <v>7.9171867006905575E-4</v>
      </c>
      <c r="AH68">
        <v>8.5653088610236714E-4</v>
      </c>
      <c r="AI68">
        <v>6.4814320672960924E-4</v>
      </c>
      <c r="AJ68" s="45">
        <f>_xlfn.STDEV.P(Z3:Z54)</f>
        <v>2.7917840926137961E-2</v>
      </c>
      <c r="AL68" t="s">
        <v>8</v>
      </c>
      <c r="AM68" s="5">
        <v>0.30724747736671476</v>
      </c>
      <c r="AN68" s="5">
        <v>0.51925187349957624</v>
      </c>
      <c r="AO68" s="5">
        <v>0.63799425622110051</v>
      </c>
      <c r="AP68" s="5">
        <v>0.42966937785489273</v>
      </c>
      <c r="AQ68" s="5">
        <v>0.43846590879700753</v>
      </c>
      <c r="AR68" s="5">
        <v>0.45184821858895052</v>
      </c>
      <c r="AS68" s="5">
        <v>0.6735821324190816</v>
      </c>
      <c r="AT68" s="5">
        <v>0.7097952253250488</v>
      </c>
      <c r="AU68" s="5">
        <v>1</v>
      </c>
      <c r="AV68" s="5">
        <v>0.7532273393174802</v>
      </c>
      <c r="AW68" s="5">
        <v>0.42640730322528964</v>
      </c>
      <c r="AX68" s="5">
        <v>0.32947433058628395</v>
      </c>
      <c r="AY68" s="5">
        <v>0.53227576033760537</v>
      </c>
      <c r="AZ68" s="5">
        <v>0.56596455562903381</v>
      </c>
      <c r="BA68" s="5">
        <v>0.14320809170402754</v>
      </c>
      <c r="BB68" s="5">
        <v>0.5060752748425722</v>
      </c>
    </row>
    <row r="69" spans="1:54" x14ac:dyDescent="0.2">
      <c r="A69" t="s">
        <v>9</v>
      </c>
      <c r="B69">
        <v>2.3439014826915808E-4</v>
      </c>
      <c r="C69">
        <v>4.5168775578870678E-4</v>
      </c>
      <c r="D69">
        <v>3.5968175132288817E-4</v>
      </c>
      <c r="E69">
        <v>2.3473121784287995E-4</v>
      </c>
      <c r="F69">
        <v>2.9371793081487546E-4</v>
      </c>
      <c r="G69">
        <v>4.0482399867686241E-4</v>
      </c>
      <c r="H69">
        <v>4.7463550974928027E-4</v>
      </c>
      <c r="I69">
        <v>4.8062803465376887E-4</v>
      </c>
      <c r="J69">
        <v>5.5819020527809744E-4</v>
      </c>
      <c r="K69">
        <v>7.0460969838511279E-4</v>
      </c>
      <c r="L69">
        <v>3.0720966624244665E-4</v>
      </c>
      <c r="M69">
        <v>4.9569302134366432E-4</v>
      </c>
      <c r="N69">
        <v>4.8467923802087359E-4</v>
      </c>
      <c r="O69">
        <v>3.4008133748446409E-4</v>
      </c>
      <c r="P69">
        <v>1.0865591240637758E-4</v>
      </c>
      <c r="Q69" s="9">
        <v>4.2791610929551478E-4</v>
      </c>
      <c r="S69" t="s">
        <v>9</v>
      </c>
      <c r="T69">
        <v>8.7139474921576305E-4</v>
      </c>
      <c r="U69">
        <v>8.3592554402095215E-4</v>
      </c>
      <c r="V69">
        <v>5.3520931597974208E-4</v>
      </c>
      <c r="W69">
        <v>6.1964186341318371E-4</v>
      </c>
      <c r="X69">
        <v>7.1711627487602077E-4</v>
      </c>
      <c r="Y69">
        <v>8.5001943548974868E-4</v>
      </c>
      <c r="Z69">
        <v>6.7027906226208315E-4</v>
      </c>
      <c r="AA69">
        <v>7.3566038624211171E-4</v>
      </c>
      <c r="AB69">
        <v>7.4106471730551993E-4</v>
      </c>
      <c r="AC69">
        <v>7.046096983851129E-4</v>
      </c>
      <c r="AD69">
        <v>5.930834668250568E-4</v>
      </c>
      <c r="AE69">
        <v>9.9288206628650151E-4</v>
      </c>
      <c r="AF69">
        <v>7.3716362467939978E-4</v>
      </c>
      <c r="AG69">
        <v>7.5277184339790019E-4</v>
      </c>
      <c r="AH69">
        <v>8.1439576763078878E-4</v>
      </c>
      <c r="AI69">
        <v>6.1625925339504504E-4</v>
      </c>
      <c r="AJ69" s="45">
        <f>_xlfn.STDEV.P(AA3:AA54)</f>
        <v>2.6544485272559211E-2</v>
      </c>
      <c r="AL69" t="s">
        <v>9</v>
      </c>
      <c r="AM69" s="5">
        <v>0.26898274115158977</v>
      </c>
      <c r="AN69" s="5">
        <v>0.54034448285430714</v>
      </c>
      <c r="AO69" s="5">
        <v>0.67203940698315923</v>
      </c>
      <c r="AP69" s="5">
        <v>0.37881755850049581</v>
      </c>
      <c r="AQ69" s="5">
        <v>0.40958201773576414</v>
      </c>
      <c r="AR69" s="5">
        <v>0.4762526382042292</v>
      </c>
      <c r="AS69" s="5">
        <v>0.70811627047913805</v>
      </c>
      <c r="AT69" s="5">
        <v>0.65332868758763141</v>
      </c>
      <c r="AU69" s="5">
        <v>0.7532273393174802</v>
      </c>
      <c r="AV69" s="5">
        <v>0.99999999999999989</v>
      </c>
      <c r="AW69" s="5">
        <v>0.51798723691797832</v>
      </c>
      <c r="AX69" s="5">
        <v>0.49924662573231471</v>
      </c>
      <c r="AY69" s="5">
        <v>0.65749207068059778</v>
      </c>
      <c r="AZ69" s="5">
        <v>0.45177212785933585</v>
      </c>
      <c r="BA69" s="5">
        <v>0.13341905339522514</v>
      </c>
      <c r="BB69" s="5">
        <v>0.69437676909202473</v>
      </c>
    </row>
    <row r="70" spans="1:54" x14ac:dyDescent="0.2">
      <c r="A70" t="s">
        <v>10</v>
      </c>
      <c r="B70">
        <v>1.4966422428591895E-4</v>
      </c>
      <c r="C70">
        <v>2.7069953011960832E-4</v>
      </c>
      <c r="D70">
        <v>2.8181657854424365E-4</v>
      </c>
      <c r="E70">
        <v>2.8334149140303209E-4</v>
      </c>
      <c r="F70">
        <v>3.9868254445743851E-5</v>
      </c>
      <c r="G70">
        <v>4.0124668243648234E-4</v>
      </c>
      <c r="H70">
        <v>2.0887273178759637E-4</v>
      </c>
      <c r="I70">
        <v>2.921948063294841E-4</v>
      </c>
      <c r="J70">
        <v>2.6597938161024011E-4</v>
      </c>
      <c r="K70">
        <v>3.0720966624244665E-4</v>
      </c>
      <c r="L70">
        <v>4.9920970351017809E-4</v>
      </c>
      <c r="M70">
        <v>3.5056705901000189E-4</v>
      </c>
      <c r="N70">
        <v>3.6616543572744198E-4</v>
      </c>
      <c r="O70">
        <v>2.9879365896210878E-4</v>
      </c>
      <c r="P70">
        <v>1.2282978930428269E-4</v>
      </c>
      <c r="Q70" s="9">
        <v>3.3815753831295878E-4</v>
      </c>
      <c r="S70" t="s">
        <v>10</v>
      </c>
      <c r="T70">
        <v>7.3346963577496354E-4</v>
      </c>
      <c r="U70">
        <v>7.0361452700952877E-4</v>
      </c>
      <c r="V70">
        <v>4.5049592324067182E-4</v>
      </c>
      <c r="W70">
        <v>5.2156441415055312E-4</v>
      </c>
      <c r="X70">
        <v>6.0361049158832699E-4</v>
      </c>
      <c r="Y70">
        <v>7.1547762516518498E-4</v>
      </c>
      <c r="Z70">
        <v>5.641867134354554E-4</v>
      </c>
      <c r="AA70">
        <v>6.1921942499273204E-4</v>
      </c>
      <c r="AB70">
        <v>6.2376835386825341E-4</v>
      </c>
      <c r="AC70">
        <v>5.930834668250568E-4</v>
      </c>
      <c r="AD70">
        <v>4.992097035101782E-4</v>
      </c>
      <c r="AE70">
        <v>8.3572783538351841E-4</v>
      </c>
      <c r="AF70">
        <v>6.2048472955197214E-4</v>
      </c>
      <c r="AG70">
        <v>6.3362246593247893E-4</v>
      </c>
      <c r="AH70">
        <v>6.854925022194764E-4</v>
      </c>
      <c r="AI70">
        <v>5.1871720656730138E-4</v>
      </c>
      <c r="AJ70" s="45">
        <f>_xlfn.STDEV.P(AB3:AB54)</f>
        <v>2.2343001219849095E-2</v>
      </c>
      <c r="AL70" t="s">
        <v>10</v>
      </c>
      <c r="AM70" s="5">
        <v>0.20404965248191617</v>
      </c>
      <c r="AN70" s="5">
        <v>0.38472703409084436</v>
      </c>
      <c r="AO70" s="5">
        <v>0.62556965336551262</v>
      </c>
      <c r="AP70" s="5">
        <v>0.54325311258916453</v>
      </c>
      <c r="AQ70" s="5">
        <v>6.6049637972387512E-2</v>
      </c>
      <c r="AR70" s="5">
        <v>0.56080954641152481</v>
      </c>
      <c r="AS70" s="5">
        <v>0.37021916116337611</v>
      </c>
      <c r="AT70" s="5">
        <v>0.4718760338193746</v>
      </c>
      <c r="AU70" s="5">
        <v>0.42640730322528964</v>
      </c>
      <c r="AV70" s="5">
        <v>0.51798723691797832</v>
      </c>
      <c r="AW70" s="5">
        <v>0.99999999999999978</v>
      </c>
      <c r="AX70" s="5">
        <v>0.41947514988432261</v>
      </c>
      <c r="AY70" s="5">
        <v>0.59012803746489584</v>
      </c>
      <c r="AZ70" s="5">
        <v>0.47156418060774585</v>
      </c>
      <c r="BA70" s="5">
        <v>0.17918473055005912</v>
      </c>
      <c r="BB70" s="5">
        <v>0.65191116475733157</v>
      </c>
    </row>
    <row r="71" spans="1:54" x14ac:dyDescent="0.2">
      <c r="A71" t="s">
        <v>11</v>
      </c>
      <c r="B71">
        <v>2.7029462842766957E-4</v>
      </c>
      <c r="C71">
        <v>2.7412306218677302E-4</v>
      </c>
      <c r="D71">
        <v>3.3395171605918642E-4</v>
      </c>
      <c r="E71">
        <v>2.5356184102296104E-4</v>
      </c>
      <c r="F71">
        <v>-2.7526328236584968E-6</v>
      </c>
      <c r="G71">
        <v>2.7046096542656045E-4</v>
      </c>
      <c r="H71">
        <v>3.5733968937597859E-4</v>
      </c>
      <c r="I71">
        <v>2.9848937442362625E-4</v>
      </c>
      <c r="J71">
        <v>3.4405412626509028E-4</v>
      </c>
      <c r="K71">
        <v>4.9569302134366432E-4</v>
      </c>
      <c r="L71">
        <v>3.5056705901000189E-4</v>
      </c>
      <c r="M71">
        <v>1.3990934269180943E-3</v>
      </c>
      <c r="N71">
        <v>5.8136029332207957E-4</v>
      </c>
      <c r="O71">
        <v>2.8012563116142249E-4</v>
      </c>
      <c r="P71">
        <v>-1.0176164939607349E-5</v>
      </c>
      <c r="Q71" s="9">
        <v>3.4127723299086268E-4</v>
      </c>
      <c r="S71" t="s">
        <v>11</v>
      </c>
      <c r="T71">
        <v>1.2279027965914732E-3</v>
      </c>
      <c r="U71">
        <v>1.1779223069330474E-3</v>
      </c>
      <c r="V71">
        <v>7.5417601086624352E-4</v>
      </c>
      <c r="W71">
        <v>8.7315189545835348E-4</v>
      </c>
      <c r="X71">
        <v>1.0105053768042569E-3</v>
      </c>
      <c r="Y71">
        <v>1.1977823402474171E-3</v>
      </c>
      <c r="Z71">
        <v>9.4450596103435171E-4</v>
      </c>
      <c r="AA71">
        <v>1.0366363194421599E-3</v>
      </c>
      <c r="AB71">
        <v>1.0442516892070538E-3</v>
      </c>
      <c r="AC71">
        <v>9.9288206628650151E-4</v>
      </c>
      <c r="AD71">
        <v>8.3572783538351841E-4</v>
      </c>
      <c r="AE71">
        <v>1.399093426918095E-3</v>
      </c>
      <c r="AF71">
        <v>1.0387545680117672E-3</v>
      </c>
      <c r="AG71">
        <v>1.060748475401623E-3</v>
      </c>
      <c r="AH71">
        <v>1.1475841936230201E-3</v>
      </c>
      <c r="AI71">
        <v>8.6838538027704342E-4</v>
      </c>
      <c r="AJ71" s="45">
        <f>_xlfn.STDEV.P(AC3:AC54)</f>
        <v>3.7404457313508707E-2</v>
      </c>
      <c r="AL71" t="s">
        <v>11</v>
      </c>
      <c r="AM71" s="5">
        <v>0.22012705661879634</v>
      </c>
      <c r="AN71" s="5">
        <v>0.23271743864033476</v>
      </c>
      <c r="AO71" s="5">
        <v>0.44280341889370206</v>
      </c>
      <c r="AP71" s="5">
        <v>0.29039831711051367</v>
      </c>
      <c r="AQ71" s="5">
        <v>-2.7240160090624675E-3</v>
      </c>
      <c r="AR71" s="5">
        <v>0.22580143014188481</v>
      </c>
      <c r="AS71" s="5">
        <v>0.37833502817139142</v>
      </c>
      <c r="AT71" s="5">
        <v>0.28794030155556477</v>
      </c>
      <c r="AU71" s="5">
        <v>0.32947433058628395</v>
      </c>
      <c r="AV71" s="5">
        <v>0.49924662573231471</v>
      </c>
      <c r="AW71" s="5">
        <v>0.41947514988432261</v>
      </c>
      <c r="AX71" s="5">
        <v>0.99999999999999956</v>
      </c>
      <c r="AY71" s="5">
        <v>0.55967050468411883</v>
      </c>
      <c r="AZ71" s="5">
        <v>0.264082992016897</v>
      </c>
      <c r="BA71" s="5">
        <v>-8.8674669764144606E-3</v>
      </c>
      <c r="BB71" s="5">
        <v>0.39300204810217332</v>
      </c>
    </row>
    <row r="72" spans="1:54" x14ac:dyDescent="0.2">
      <c r="A72" t="s">
        <v>12</v>
      </c>
      <c r="B72">
        <v>1.9313636175111103E-4</v>
      </c>
      <c r="C72">
        <v>3.4680074409490968E-4</v>
      </c>
      <c r="D72">
        <v>3.5977351707162355E-4</v>
      </c>
      <c r="E72">
        <v>2.7503875969214553E-4</v>
      </c>
      <c r="F72">
        <v>8.7023291952113997E-5</v>
      </c>
      <c r="G72">
        <v>4.1612846126901104E-4</v>
      </c>
      <c r="H72">
        <v>2.9165010604778439E-4</v>
      </c>
      <c r="I72">
        <v>3.3907632966241434E-4</v>
      </c>
      <c r="J72">
        <v>4.1267494860055756E-4</v>
      </c>
      <c r="K72">
        <v>4.8467923802087359E-4</v>
      </c>
      <c r="L72">
        <v>3.6616543572744198E-4</v>
      </c>
      <c r="M72">
        <v>5.8136029332207957E-4</v>
      </c>
      <c r="N72">
        <v>7.7122158663996078E-4</v>
      </c>
      <c r="O72">
        <v>2.9718900831506403E-4</v>
      </c>
      <c r="P72">
        <v>7.8078340402942277E-5</v>
      </c>
      <c r="Q72" s="9">
        <v>3.9241841741797801E-4</v>
      </c>
      <c r="S72" t="s">
        <v>12</v>
      </c>
      <c r="T72">
        <v>9.1165437167655696E-4</v>
      </c>
      <c r="U72">
        <v>8.7454644096565529E-4</v>
      </c>
      <c r="V72">
        <v>5.5993671423206848E-4</v>
      </c>
      <c r="W72">
        <v>6.4827016018037108E-4</v>
      </c>
      <c r="X72">
        <v>7.5024802201241643E-4</v>
      </c>
      <c r="Y72">
        <v>8.8929148938719652E-4</v>
      </c>
      <c r="Z72">
        <v>7.0124686647978429E-4</v>
      </c>
      <c r="AA72">
        <v>7.6964889654255173E-4</v>
      </c>
      <c r="AB72">
        <v>7.7530291505067061E-4</v>
      </c>
      <c r="AC72">
        <v>7.3716362467939978E-4</v>
      </c>
      <c r="AD72">
        <v>6.2048472955197214E-4</v>
      </c>
      <c r="AE72">
        <v>1.0387545680117672E-3</v>
      </c>
      <c r="AF72">
        <v>7.7122158663996078E-4</v>
      </c>
      <c r="AG72">
        <v>7.8755092628954087E-4</v>
      </c>
      <c r="AH72">
        <v>8.5202195962700168E-4</v>
      </c>
      <c r="AI72">
        <v>6.4473126897923825E-4</v>
      </c>
      <c r="AJ72" s="45">
        <f>_xlfn.STDEV.P(AD3:AD54)</f>
        <v>2.7770876591133396E-2</v>
      </c>
      <c r="AL72" t="s">
        <v>12</v>
      </c>
      <c r="AM72" s="5">
        <v>0.21185261405145028</v>
      </c>
      <c r="AN72" s="5">
        <v>0.39654926010787922</v>
      </c>
      <c r="AO72" s="5">
        <v>0.64252532103567994</v>
      </c>
      <c r="AP72" s="5">
        <v>0.42426564816066847</v>
      </c>
      <c r="AQ72" s="5">
        <v>0.11599269761310185</v>
      </c>
      <c r="AR72" s="5">
        <v>0.46793258030138324</v>
      </c>
      <c r="AS72" s="5">
        <v>0.41590218792969413</v>
      </c>
      <c r="AT72" s="5">
        <v>0.4405597554750314</v>
      </c>
      <c r="AU72" s="5">
        <v>0.53227576033760537</v>
      </c>
      <c r="AV72" s="5">
        <v>0.65749207068059778</v>
      </c>
      <c r="AW72" s="5">
        <v>0.59012803746489584</v>
      </c>
      <c r="AX72" s="5">
        <v>0.55967050468411883</v>
      </c>
      <c r="AY72" s="5">
        <v>1</v>
      </c>
      <c r="AZ72" s="5">
        <v>0.37735846456969735</v>
      </c>
      <c r="BA72" s="5">
        <v>9.163888268457708E-2</v>
      </c>
      <c r="BB72" s="5">
        <v>0.60865423518122364</v>
      </c>
    </row>
    <row r="73" spans="1:54" x14ac:dyDescent="0.2">
      <c r="A73" t="s">
        <v>13</v>
      </c>
      <c r="B73">
        <v>4.1558816146139665E-4</v>
      </c>
      <c r="C73">
        <v>3.7473513587525019E-4</v>
      </c>
      <c r="D73">
        <v>2.6026579574807993E-4</v>
      </c>
      <c r="E73">
        <v>2.0566794332015892E-4</v>
      </c>
      <c r="F73">
        <v>2.1954765805781224E-4</v>
      </c>
      <c r="G73">
        <v>3.9845126395609409E-4</v>
      </c>
      <c r="H73">
        <v>2.9730950276363671E-4</v>
      </c>
      <c r="I73">
        <v>4.4900415797829855E-4</v>
      </c>
      <c r="J73">
        <v>4.4808470528884281E-4</v>
      </c>
      <c r="K73">
        <v>3.4008133748446409E-4</v>
      </c>
      <c r="L73">
        <v>2.9879365896210878E-4</v>
      </c>
      <c r="M73">
        <v>2.8012563116142249E-4</v>
      </c>
      <c r="N73">
        <v>2.9718900831506403E-4</v>
      </c>
      <c r="O73">
        <v>8.0422601265836536E-4</v>
      </c>
      <c r="P73">
        <v>2.3278624583399882E-4</v>
      </c>
      <c r="Q73" s="9">
        <v>2.9431534638711047E-4</v>
      </c>
      <c r="S73" t="s">
        <v>13</v>
      </c>
      <c r="T73">
        <v>9.3095714293713473E-4</v>
      </c>
      <c r="U73">
        <v>8.9306351325881765E-4</v>
      </c>
      <c r="V73">
        <v>5.7179244667960151E-4</v>
      </c>
      <c r="W73">
        <v>6.61996207030788E-4</v>
      </c>
      <c r="X73">
        <v>7.6613328117151424E-4</v>
      </c>
      <c r="Y73">
        <v>9.0812076365706174E-4</v>
      </c>
      <c r="Z73">
        <v>7.1609460733574378E-4</v>
      </c>
      <c r="AA73">
        <v>7.859449370843151E-4</v>
      </c>
      <c r="AB73">
        <v>7.9171867006905575E-4</v>
      </c>
      <c r="AC73">
        <v>7.5277184339790019E-4</v>
      </c>
      <c r="AD73">
        <v>6.3362246593247893E-4</v>
      </c>
      <c r="AE73">
        <v>1.060748475401623E-3</v>
      </c>
      <c r="AF73">
        <v>7.8755092628954087E-4</v>
      </c>
      <c r="AG73">
        <v>8.0422601265836547E-4</v>
      </c>
      <c r="AH73">
        <v>8.7006211333725463E-4</v>
      </c>
      <c r="AI73">
        <v>6.5838238567027252E-4</v>
      </c>
      <c r="AJ73" s="45">
        <f>_xlfn.STDEV.P(AE3:AE54)</f>
        <v>2.8358878903411634E-2</v>
      </c>
      <c r="AL73" t="s">
        <v>13</v>
      </c>
      <c r="AM73" s="5">
        <v>0.44640955237770846</v>
      </c>
      <c r="AN73" s="5">
        <v>0.41960636652574634</v>
      </c>
      <c r="AO73" s="5">
        <v>0.45517529526569173</v>
      </c>
      <c r="AP73" s="5">
        <v>0.31067843159197095</v>
      </c>
      <c r="AQ73" s="5">
        <v>0.28656588018483709</v>
      </c>
      <c r="AR73" s="5">
        <v>0.43876462239615005</v>
      </c>
      <c r="AS73" s="5">
        <v>0.41518187641405035</v>
      </c>
      <c r="AT73" s="5">
        <v>0.57129213102893239</v>
      </c>
      <c r="AU73" s="5">
        <v>0.56596455562903381</v>
      </c>
      <c r="AV73" s="5">
        <v>0.45177212785933585</v>
      </c>
      <c r="AW73" s="5">
        <v>0.47156418060774585</v>
      </c>
      <c r="AX73" s="5">
        <v>0.264082992016897</v>
      </c>
      <c r="AY73" s="5">
        <v>0.37735846456969735</v>
      </c>
      <c r="AZ73" s="5">
        <v>0.99999999999999989</v>
      </c>
      <c r="BA73" s="5">
        <v>0.26755129578175979</v>
      </c>
      <c r="BB73" s="5">
        <v>0.44702797765082963</v>
      </c>
    </row>
    <row r="74" spans="1:54" x14ac:dyDescent="0.2">
      <c r="A74" t="s">
        <v>14</v>
      </c>
      <c r="B74">
        <v>-1.0713530357799643E-5</v>
      </c>
      <c r="C74">
        <v>-2.4951303473261805E-5</v>
      </c>
      <c r="D74">
        <v>-4.3906138216736378E-5</v>
      </c>
      <c r="E74">
        <v>-1.6896959347360628E-5</v>
      </c>
      <c r="F74">
        <v>9.8466734543134531E-5</v>
      </c>
      <c r="G74">
        <v>7.9623829378377899E-5</v>
      </c>
      <c r="H74">
        <v>7.8424637716100108E-5</v>
      </c>
      <c r="I74">
        <v>-1.7848199163078139E-5</v>
      </c>
      <c r="J74">
        <v>1.2266215368427977E-4</v>
      </c>
      <c r="K74">
        <v>1.0865591240637758E-4</v>
      </c>
      <c r="L74">
        <v>1.2282978930428269E-4</v>
      </c>
      <c r="M74">
        <v>-1.0176164939607349E-5</v>
      </c>
      <c r="N74">
        <v>7.8078340402942277E-5</v>
      </c>
      <c r="O74">
        <v>2.3278624583399882E-4</v>
      </c>
      <c r="P74">
        <v>9.4128773398239522E-4</v>
      </c>
      <c r="Q74" s="9">
        <v>4.6896665017681174E-5</v>
      </c>
      <c r="S74" t="s">
        <v>14</v>
      </c>
      <c r="T74">
        <v>1.0071677942036169E-3</v>
      </c>
      <c r="U74">
        <v>9.6617209025846081E-4</v>
      </c>
      <c r="V74">
        <v>6.1860091158189013E-4</v>
      </c>
      <c r="W74">
        <v>7.1618899394532403E-4</v>
      </c>
      <c r="X74">
        <v>8.2885100857494514E-4</v>
      </c>
      <c r="Y74">
        <v>9.8246196760182094E-4</v>
      </c>
      <c r="Z74">
        <v>7.7471603454913184E-4</v>
      </c>
      <c r="AA74">
        <v>8.5028449983348328E-4</v>
      </c>
      <c r="AB74">
        <v>8.5653088610236714E-4</v>
      </c>
      <c r="AC74">
        <v>8.1439576763078878E-4</v>
      </c>
      <c r="AD74">
        <v>6.854925022194764E-4</v>
      </c>
      <c r="AE74">
        <v>1.1475841936230201E-3</v>
      </c>
      <c r="AF74">
        <v>8.5202195962700168E-4</v>
      </c>
      <c r="AG74">
        <v>8.7006211333725463E-4</v>
      </c>
      <c r="AH74">
        <v>9.4128773398239511E-4</v>
      </c>
      <c r="AI74">
        <v>7.1227933546541479E-4</v>
      </c>
      <c r="AJ74" s="45">
        <f>_xlfn.STDEV.P(AF3:AF54)</f>
        <v>3.0680412871772034E-2</v>
      </c>
      <c r="AL74" t="s">
        <v>14</v>
      </c>
      <c r="AM74" s="5">
        <v>-1.0637284491677969E-2</v>
      </c>
      <c r="AN74" s="5">
        <v>-2.582490606470228E-2</v>
      </c>
      <c r="AO74" s="5">
        <v>-7.0976517161055144E-2</v>
      </c>
      <c r="AP74" s="5">
        <v>-2.3592877704359964E-2</v>
      </c>
      <c r="AQ74" s="5">
        <v>0.11879907670309738</v>
      </c>
      <c r="AR74" s="5">
        <v>8.1045202770280059E-2</v>
      </c>
      <c r="AS74" s="5">
        <v>0.10123017237114702</v>
      </c>
      <c r="AT74" s="5">
        <v>-2.099085560959122E-2</v>
      </c>
      <c r="AU74" s="5">
        <v>0.14320809170402754</v>
      </c>
      <c r="AV74" s="5">
        <v>0.13341905339522514</v>
      </c>
      <c r="AW74" s="5">
        <v>0.17918473055005912</v>
      </c>
      <c r="AX74" s="5">
        <v>-8.8674669764144606E-3</v>
      </c>
      <c r="AY74" s="5">
        <v>9.163888268457708E-2</v>
      </c>
      <c r="AZ74" s="5">
        <v>0.26755129578175979</v>
      </c>
      <c r="BA74" s="5">
        <v>1.0000000000000002</v>
      </c>
      <c r="BB74" s="5">
        <v>6.5840271762254821E-2</v>
      </c>
    </row>
    <row r="75" spans="1:54" x14ac:dyDescent="0.2">
      <c r="A75" s="40" t="s">
        <v>15</v>
      </c>
      <c r="B75">
        <v>1.5601001292313746E-4</v>
      </c>
      <c r="C75">
        <v>3.9175477381404525E-4</v>
      </c>
      <c r="D75">
        <v>3.371605855864594E-4</v>
      </c>
      <c r="E75">
        <v>2.6804601653101671E-4</v>
      </c>
      <c r="F75">
        <v>9.3376007802889664E-5</v>
      </c>
      <c r="G75">
        <v>3.8761084340548118E-4</v>
      </c>
      <c r="H75">
        <v>3.4729542284765106E-4</v>
      </c>
      <c r="I75">
        <v>3.7072138134929748E-4</v>
      </c>
      <c r="J75">
        <v>3.2800925148303306E-4</v>
      </c>
      <c r="K75">
        <v>4.2791610929551478E-4</v>
      </c>
      <c r="L75">
        <v>3.3815753831295878E-4</v>
      </c>
      <c r="M75">
        <v>3.4127723299086268E-4</v>
      </c>
      <c r="N75">
        <v>3.9241841741797801E-4</v>
      </c>
      <c r="O75">
        <v>2.9431534638711047E-4</v>
      </c>
      <c r="P75">
        <v>4.6896665017681174E-5</v>
      </c>
      <c r="Q75" s="9">
        <v>5.3898699984604448E-4</v>
      </c>
      <c r="S75" s="40" t="s">
        <v>15</v>
      </c>
      <c r="T75">
        <v>7.6213126046210348E-4</v>
      </c>
      <c r="U75">
        <v>7.3110951046069647E-4</v>
      </c>
      <c r="V75">
        <v>4.6809984908194855E-4</v>
      </c>
      <c r="W75">
        <v>5.419454671068307E-4</v>
      </c>
      <c r="X75">
        <v>6.2719764028991638E-4</v>
      </c>
      <c r="Y75">
        <v>7.4343618018139074E-4</v>
      </c>
      <c r="Z75">
        <v>5.8623330820263032E-4</v>
      </c>
      <c r="AA75">
        <v>6.4341652040401844E-4</v>
      </c>
      <c r="AB75">
        <v>6.4814320672960924E-4</v>
      </c>
      <c r="AC75">
        <v>6.1625925339504504E-4</v>
      </c>
      <c r="AD75">
        <v>5.1871720656730138E-4</v>
      </c>
      <c r="AE75">
        <v>8.6838538027704342E-4</v>
      </c>
      <c r="AF75">
        <v>6.4473126897923825E-4</v>
      </c>
      <c r="AG75">
        <v>6.5838238567027252E-4</v>
      </c>
      <c r="AH75">
        <v>7.1227933546541479E-4</v>
      </c>
      <c r="AI75">
        <v>5.3898699984604459E-4</v>
      </c>
      <c r="AJ75" s="45">
        <f>_xlfn.STDEV.P(AG3:AG54)</f>
        <v>2.3216093552663949E-2</v>
      </c>
      <c r="AL75" s="40" t="s">
        <v>15</v>
      </c>
      <c r="AM75" s="5">
        <v>0.2047022881971064</v>
      </c>
      <c r="AN75" s="5">
        <v>0.53583597013693274</v>
      </c>
      <c r="AO75" s="5">
        <v>0.72027492905137402</v>
      </c>
      <c r="AP75" s="5">
        <v>0.4945996097392919</v>
      </c>
      <c r="AQ75" s="5">
        <v>0.14887812358434172</v>
      </c>
      <c r="AR75" s="5">
        <v>0.52137742786597785</v>
      </c>
      <c r="AS75" s="5">
        <v>0.5924184415799334</v>
      </c>
      <c r="AT75" s="5">
        <v>0.57617634859066347</v>
      </c>
      <c r="AU75" s="5">
        <v>0.5060752748425722</v>
      </c>
      <c r="AV75" s="5">
        <v>0.69437676909202473</v>
      </c>
      <c r="AW75" s="5">
        <v>0.65191116475733157</v>
      </c>
      <c r="AX75" s="5">
        <v>0.39300204810217332</v>
      </c>
      <c r="AY75" s="5">
        <v>0.60865423518122364</v>
      </c>
      <c r="AZ75" s="5">
        <v>0.44702797765082963</v>
      </c>
      <c r="BA75" s="5">
        <v>6.5840271762254821E-2</v>
      </c>
      <c r="BB75" s="5">
        <v>0.99999999999999978</v>
      </c>
    </row>
    <row r="76" spans="1:54" x14ac:dyDescent="0.2">
      <c r="Q76" s="9"/>
    </row>
    <row r="77" spans="1:54" x14ac:dyDescent="0.2">
      <c r="Q77" s="9"/>
    </row>
    <row r="78" spans="1:54" x14ac:dyDescent="0.2">
      <c r="Q78" s="9"/>
    </row>
    <row r="79" spans="1:54" x14ac:dyDescent="0.2">
      <c r="A79" s="74" t="s">
        <v>88</v>
      </c>
      <c r="B79" s="74"/>
      <c r="C79" s="74"/>
      <c r="D79" s="74"/>
      <c r="E79" s="74"/>
      <c r="Q79" s="9"/>
    </row>
    <row r="80" spans="1:54" x14ac:dyDescent="0.2">
      <c r="B80" t="s">
        <v>89</v>
      </c>
      <c r="C80" s="5" t="s">
        <v>90</v>
      </c>
      <c r="D80" s="5" t="s">
        <v>98</v>
      </c>
      <c r="E80" s="5" t="s">
        <v>91</v>
      </c>
      <c r="Q80" s="9"/>
    </row>
    <row r="81" spans="1:17" x14ac:dyDescent="0.2">
      <c r="A81" t="s">
        <v>93</v>
      </c>
      <c r="C81" s="5">
        <f>MIN(AJ60:AJ75)</f>
        <v>2.0162730996069581E-2</v>
      </c>
      <c r="D81" s="5">
        <f>MAX(G84:G99)</f>
        <v>4.5306591613746023E-3</v>
      </c>
      <c r="E81" s="5"/>
      <c r="Q81" s="9"/>
    </row>
    <row r="82" spans="1:17" x14ac:dyDescent="0.2">
      <c r="A82" t="s">
        <v>92</v>
      </c>
      <c r="C82" s="5"/>
      <c r="D82" s="5"/>
      <c r="E82" s="5"/>
      <c r="Q82" s="9"/>
    </row>
    <row r="83" spans="1:17" x14ac:dyDescent="0.2">
      <c r="B83" s="75" t="s">
        <v>117</v>
      </c>
      <c r="C83" s="75"/>
      <c r="D83" s="75"/>
      <c r="E83" s="75"/>
      <c r="G83" t="s">
        <v>109</v>
      </c>
      <c r="Q83" s="9"/>
    </row>
    <row r="84" spans="1:17" x14ac:dyDescent="0.2">
      <c r="A84" t="s">
        <v>0</v>
      </c>
      <c r="B84" s="5">
        <f>1/16</f>
        <v>6.25E-2</v>
      </c>
      <c r="C84" s="5">
        <f t="shared" ref="C84:D84" si="35">1/16</f>
        <v>6.25E-2</v>
      </c>
      <c r="D84" s="5">
        <f t="shared" si="35"/>
        <v>6.25E-2</v>
      </c>
      <c r="E84" s="5">
        <v>0.1</v>
      </c>
      <c r="G84" s="16">
        <f>R56</f>
        <v>2.280233252427751E-3</v>
      </c>
      <c r="I84" s="71">
        <v>0.15</v>
      </c>
      <c r="Q84" s="9"/>
    </row>
    <row r="85" spans="1:17" x14ac:dyDescent="0.2">
      <c r="A85" t="s">
        <v>1</v>
      </c>
      <c r="B85" s="5">
        <f t="shared" ref="B85:D99" si="36">1/16</f>
        <v>6.25E-2</v>
      </c>
      <c r="C85" s="5">
        <f t="shared" si="36"/>
        <v>6.25E-2</v>
      </c>
      <c r="D85" s="5">
        <f t="shared" si="36"/>
        <v>6.25E-2</v>
      </c>
      <c r="E85" s="5">
        <v>9.9776663030811105E-2</v>
      </c>
      <c r="G85" s="16">
        <f>S56</f>
        <v>4.4251803993030931E-3</v>
      </c>
      <c r="I85" s="71">
        <v>0.12</v>
      </c>
      <c r="Q85" s="9"/>
    </row>
    <row r="86" spans="1:17" x14ac:dyDescent="0.2">
      <c r="A86" t="s">
        <v>2</v>
      </c>
      <c r="B86" s="5">
        <f t="shared" si="36"/>
        <v>6.25E-2</v>
      </c>
      <c r="C86" s="5">
        <f t="shared" si="36"/>
        <v>6.25E-2</v>
      </c>
      <c r="D86" s="5">
        <f t="shared" si="36"/>
        <v>6.25E-2</v>
      </c>
      <c r="E86" s="5">
        <v>9.9884222563877703E-2</v>
      </c>
      <c r="G86" s="16">
        <f>T56</f>
        <v>-3.8820930280702141E-6</v>
      </c>
      <c r="I86" s="71">
        <v>3.5999999999999997E-2</v>
      </c>
      <c r="Q86" s="9"/>
    </row>
    <row r="87" spans="1:17" x14ac:dyDescent="0.2">
      <c r="A87" t="s">
        <v>3</v>
      </c>
      <c r="B87" s="5">
        <f t="shared" si="36"/>
        <v>6.25E-2</v>
      </c>
      <c r="C87" s="5">
        <f t="shared" si="36"/>
        <v>6.25E-2</v>
      </c>
      <c r="D87" s="5">
        <f t="shared" si="36"/>
        <v>6.25E-2</v>
      </c>
      <c r="E87" s="5">
        <v>0.1</v>
      </c>
      <c r="G87" s="16">
        <f>U56</f>
        <v>-1.0738310036207889E-3</v>
      </c>
      <c r="I87" s="71">
        <v>3.5999999999999997E-2</v>
      </c>
      <c r="Q87" s="9"/>
    </row>
    <row r="88" spans="1:17" x14ac:dyDescent="0.2">
      <c r="A88" t="s">
        <v>4</v>
      </c>
      <c r="B88" s="5">
        <f t="shared" si="36"/>
        <v>6.25E-2</v>
      </c>
      <c r="C88" s="5">
        <f t="shared" si="36"/>
        <v>6.25E-2</v>
      </c>
      <c r="D88" s="5">
        <f t="shared" si="36"/>
        <v>6.25E-2</v>
      </c>
      <c r="E88" s="5">
        <v>7.1953566328362278E-2</v>
      </c>
      <c r="G88" s="16">
        <f>V56</f>
        <v>-1.5468169286042938E-3</v>
      </c>
      <c r="I88" s="71">
        <v>0.04</v>
      </c>
      <c r="Q88" s="9"/>
    </row>
    <row r="89" spans="1:17" x14ac:dyDescent="0.2">
      <c r="A89" t="s">
        <v>5</v>
      </c>
      <c r="B89" s="5">
        <f t="shared" si="36"/>
        <v>6.25E-2</v>
      </c>
      <c r="C89" s="5">
        <f t="shared" si="36"/>
        <v>6.25E-2</v>
      </c>
      <c r="D89" s="5">
        <f t="shared" si="36"/>
        <v>6.25E-2</v>
      </c>
      <c r="E89" s="5">
        <v>4.349106264725984E-2</v>
      </c>
      <c r="G89" s="16">
        <f>W56</f>
        <v>-3.2284138571767726E-3</v>
      </c>
      <c r="I89" s="71">
        <v>0.03</v>
      </c>
      <c r="Q89" s="9"/>
    </row>
    <row r="90" spans="1:17" x14ac:dyDescent="0.2">
      <c r="A90" t="s">
        <v>6</v>
      </c>
      <c r="B90" s="5">
        <f t="shared" si="36"/>
        <v>6.25E-2</v>
      </c>
      <c r="C90" s="5">
        <f t="shared" si="36"/>
        <v>6.25E-2</v>
      </c>
      <c r="D90" s="5">
        <f t="shared" si="36"/>
        <v>6.25E-2</v>
      </c>
      <c r="E90" s="5">
        <v>4.1927795278088452E-2</v>
      </c>
      <c r="G90" s="16">
        <f>X56</f>
        <v>2.4047070249338131E-3</v>
      </c>
      <c r="I90" s="71">
        <v>0.08</v>
      </c>
      <c r="Q90" s="9"/>
    </row>
    <row r="91" spans="1:17" x14ac:dyDescent="0.2">
      <c r="A91" t="s">
        <v>7</v>
      </c>
      <c r="B91" s="5">
        <f t="shared" si="36"/>
        <v>6.25E-2</v>
      </c>
      <c r="C91" s="5">
        <f t="shared" si="36"/>
        <v>6.25E-2</v>
      </c>
      <c r="D91" s="5">
        <f t="shared" si="36"/>
        <v>6.25E-2</v>
      </c>
      <c r="E91" s="5">
        <v>4.9385968973017884E-2</v>
      </c>
      <c r="G91" s="16">
        <f>Y56</f>
        <v>3.7661110793461528E-3</v>
      </c>
      <c r="I91" s="71">
        <v>3.5999999999999997E-2</v>
      </c>
      <c r="Q91" s="9"/>
    </row>
    <row r="92" spans="1:17" x14ac:dyDescent="0.2">
      <c r="A92" t="s">
        <v>8</v>
      </c>
      <c r="B92" s="5">
        <f t="shared" si="36"/>
        <v>6.25E-2</v>
      </c>
      <c r="C92" s="5">
        <f t="shared" si="36"/>
        <v>6.25E-2</v>
      </c>
      <c r="D92" s="5">
        <f t="shared" si="36"/>
        <v>6.25E-2</v>
      </c>
      <c r="E92" s="5">
        <v>3.5536862423467104E-2</v>
      </c>
      <c r="G92" s="16">
        <f>Z56</f>
        <v>-3.51361407303906E-3</v>
      </c>
      <c r="I92" s="71">
        <v>3.5999999999999997E-2</v>
      </c>
      <c r="Q92" s="9"/>
    </row>
    <row r="93" spans="1:17" x14ac:dyDescent="0.2">
      <c r="A93" t="s">
        <v>9</v>
      </c>
      <c r="B93" s="5">
        <f t="shared" si="36"/>
        <v>6.25E-2</v>
      </c>
      <c r="C93" s="5">
        <f t="shared" si="36"/>
        <v>6.25E-2</v>
      </c>
      <c r="D93" s="5">
        <f t="shared" si="36"/>
        <v>6.25E-2</v>
      </c>
      <c r="E93" s="5">
        <v>3.517818688915661E-2</v>
      </c>
      <c r="G93" s="16">
        <f>AA56</f>
        <v>-1.7069001788794481E-3</v>
      </c>
      <c r="I93" s="71">
        <v>0.08</v>
      </c>
      <c r="Q93" s="9"/>
    </row>
    <row r="94" spans="1:17" x14ac:dyDescent="0.2">
      <c r="A94" t="s">
        <v>10</v>
      </c>
      <c r="B94" s="5">
        <f t="shared" si="36"/>
        <v>6.25E-2</v>
      </c>
      <c r="C94" s="5">
        <f t="shared" si="36"/>
        <v>6.25E-2</v>
      </c>
      <c r="D94" s="5">
        <f t="shared" si="36"/>
        <v>6.25E-2</v>
      </c>
      <c r="E94" s="5">
        <v>6.5879160100147688E-2</v>
      </c>
      <c r="G94" s="16">
        <f>AB56</f>
        <v>-3.2300020951433642E-3</v>
      </c>
      <c r="I94" s="71">
        <v>0.15</v>
      </c>
      <c r="Q94" s="9"/>
    </row>
    <row r="95" spans="1:17" x14ac:dyDescent="0.2">
      <c r="A95" t="s">
        <v>11</v>
      </c>
      <c r="B95" s="5">
        <f t="shared" si="36"/>
        <v>6.25E-2</v>
      </c>
      <c r="C95" s="5">
        <f t="shared" si="36"/>
        <v>6.25E-2</v>
      </c>
      <c r="D95" s="5">
        <f t="shared" si="36"/>
        <v>6.25E-2</v>
      </c>
      <c r="E95" s="5">
        <v>4.1891871111668227E-2</v>
      </c>
      <c r="G95" s="16">
        <f>AC56</f>
        <v>4.5306591613746023E-3</v>
      </c>
      <c r="I95" s="71">
        <v>3.5999999999999997E-2</v>
      </c>
      <c r="Q95" s="9"/>
    </row>
    <row r="96" spans="1:17" x14ac:dyDescent="0.2">
      <c r="A96" t="s">
        <v>12</v>
      </c>
      <c r="B96" s="5">
        <f t="shared" si="36"/>
        <v>6.25E-2</v>
      </c>
      <c r="C96" s="5">
        <f t="shared" si="36"/>
        <v>6.25E-2</v>
      </c>
      <c r="D96" s="5">
        <f t="shared" si="36"/>
        <v>6.25E-2</v>
      </c>
      <c r="E96" s="5">
        <v>5.5772200799677603E-2</v>
      </c>
      <c r="G96" s="16">
        <f>AD56</f>
        <v>1.3897703719757488E-3</v>
      </c>
      <c r="I96" s="71">
        <v>3.5999999999999997E-2</v>
      </c>
      <c r="Q96" s="9"/>
    </row>
    <row r="97" spans="1:17" x14ac:dyDescent="0.2">
      <c r="A97" t="s">
        <v>13</v>
      </c>
      <c r="B97" s="5">
        <f t="shared" si="36"/>
        <v>6.25E-2</v>
      </c>
      <c r="C97" s="5">
        <f t="shared" si="36"/>
        <v>6.25E-2</v>
      </c>
      <c r="D97" s="5">
        <f t="shared" si="36"/>
        <v>6.25E-2</v>
      </c>
      <c r="E97" s="5">
        <v>3.9546427218173204E-2</v>
      </c>
      <c r="G97" s="16">
        <f>AE56</f>
        <v>-4.480412556706696E-3</v>
      </c>
      <c r="I97" s="71">
        <v>3.5999999999999997E-2</v>
      </c>
      <c r="Q97" s="9"/>
    </row>
    <row r="98" spans="1:17" x14ac:dyDescent="0.2">
      <c r="A98" t="s">
        <v>14</v>
      </c>
      <c r="B98" s="5">
        <f t="shared" si="36"/>
        <v>6.25E-2</v>
      </c>
      <c r="C98" s="5">
        <f t="shared" si="36"/>
        <v>6.25E-2</v>
      </c>
      <c r="D98" s="5">
        <f t="shared" si="36"/>
        <v>6.25E-2</v>
      </c>
      <c r="E98" s="5">
        <v>5.3863020900463507E-2</v>
      </c>
      <c r="G98" s="16">
        <f>AF56</f>
        <v>-6.1889654436085464E-4</v>
      </c>
      <c r="I98" s="71">
        <v>0.06</v>
      </c>
      <c r="Q98" s="9"/>
    </row>
    <row r="99" spans="1:17" x14ac:dyDescent="0.2">
      <c r="A99" s="46" t="s">
        <v>15</v>
      </c>
      <c r="B99" s="11">
        <f t="shared" si="36"/>
        <v>6.25E-2</v>
      </c>
      <c r="C99" s="11">
        <f t="shared" si="36"/>
        <v>6.25E-2</v>
      </c>
      <c r="D99" s="11">
        <f t="shared" si="36"/>
        <v>6.25E-2</v>
      </c>
      <c r="E99" s="11">
        <v>6.5912991735828902E-2</v>
      </c>
      <c r="G99" s="16">
        <f>AG56</f>
        <v>4.3582924304209583E-4</v>
      </c>
      <c r="I99" s="71">
        <v>3.5999999999999997E-2</v>
      </c>
      <c r="Q99" s="9"/>
    </row>
    <row r="100" spans="1:17" x14ac:dyDescent="0.2">
      <c r="A100" s="14" t="s">
        <v>118</v>
      </c>
      <c r="B100" s="13">
        <f>SUM(B84:B99)</f>
        <v>1</v>
      </c>
      <c r="C100" s="13">
        <f t="shared" ref="C100:E100" si="37">SUM(C84:C99)</f>
        <v>1</v>
      </c>
      <c r="D100" s="13">
        <f t="shared" si="37"/>
        <v>1</v>
      </c>
      <c r="E100" s="13">
        <f t="shared" si="37"/>
        <v>1.0000000000000002</v>
      </c>
      <c r="G100" s="16"/>
      <c r="I100" s="13">
        <f t="shared" ref="I100" si="38">SUM(I84:I99)</f>
        <v>0.998</v>
      </c>
      <c r="Q100" s="9"/>
    </row>
    <row r="101" spans="1:17" x14ac:dyDescent="0.2">
      <c r="A101" t="s">
        <v>119</v>
      </c>
      <c r="B101" s="19">
        <f t="array" ref="B101">MMULT(TRANSPOSE(B84:B99),$G$84:$G$99)</f>
        <v>-1.0642424884755709E-5</v>
      </c>
      <c r="C101" s="19">
        <f t="array" ref="C101">MMULT(TRANSPOSE(C84:C99),$G$84:$G$99)</f>
        <v>-1.0642424884755709E-5</v>
      </c>
      <c r="D101" s="19">
        <f t="array" ref="D101">MMULT(TRANSPOSE(D84:D99),$G$84:$G$99)</f>
        <v>-1.0642424884755709E-5</v>
      </c>
      <c r="E101" s="19">
        <f t="array" ref="E101">MMULT(TRANSPOSE(E84:E99),$G$84:$G$99)</f>
        <v>2.8471006959705097E-4</v>
      </c>
      <c r="G101" s="16"/>
      <c r="I101" s="19">
        <f t="array" ref="I101">MMULT(TRANSPOSE(I84:I99),$G$84:$G$99)</f>
        <v>2.8634466832863566E-4</v>
      </c>
      <c r="Q101" s="9"/>
    </row>
    <row r="102" spans="1:17" x14ac:dyDescent="0.2">
      <c r="A102" t="s">
        <v>120</v>
      </c>
      <c r="B102" s="19">
        <f>B101*52</f>
        <v>-5.5340609400729684E-4</v>
      </c>
      <c r="C102" s="19">
        <f t="shared" ref="C102:E102" si="39">C101*52</f>
        <v>-5.5340609400729684E-4</v>
      </c>
      <c r="D102" s="19">
        <f t="shared" si="39"/>
        <v>-5.5340609400729684E-4</v>
      </c>
      <c r="E102" s="19">
        <f t="shared" si="39"/>
        <v>1.480492361904665E-2</v>
      </c>
      <c r="G102" s="16"/>
      <c r="I102" s="19">
        <f t="shared" ref="I102" si="40">I101*52</f>
        <v>1.4889922753089055E-2</v>
      </c>
      <c r="Q102" s="9"/>
    </row>
    <row r="103" spans="1:17" x14ac:dyDescent="0.2">
      <c r="A103" t="s">
        <v>121</v>
      </c>
      <c r="B103" s="19">
        <f t="array" ref="B103">SQRT(MMULT(MMULT(TRANSPOSE(B84:B99), $B$60:$Q$75), B84:B99))</f>
        <v>1.7591496561263891E-2</v>
      </c>
      <c r="C103" s="19">
        <f t="array" ref="C103">SQRT(MMULT(MMULT(TRANSPOSE(C84:C99), $B$60:$Q$75), C84:C99))</f>
        <v>1.7591496561263891E-2</v>
      </c>
      <c r="D103" s="19">
        <f t="array" ref="D103">SQRT(MMULT(MMULT(TRANSPOSE(D84:D99), $B$60:$Q$75), D84:D99))</f>
        <v>1.7591496561263891E-2</v>
      </c>
      <c r="E103" s="19">
        <f t="array" ref="E103">SQRT(MMULT(MMULT(TRANSPOSE(E84:E99), $B$60:$Q$75), E84:E99))</f>
        <v>1.7004757188869169E-2</v>
      </c>
      <c r="G103" s="16"/>
      <c r="I103" s="19">
        <f t="array" ref="I103">SQRT(MMULT(MMULT(TRANSPOSE(I84:I99), $B$60:$Q$75), I84:I99))</f>
        <v>1.7611410013581678E-2</v>
      </c>
      <c r="Q103" s="9"/>
    </row>
    <row r="104" spans="1:17" x14ac:dyDescent="0.2">
      <c r="A104" s="5" t="s">
        <v>122</v>
      </c>
      <c r="B104" s="19">
        <f>B103*SQRT(52)</f>
        <v>0.12685408572757081</v>
      </c>
      <c r="C104" s="19">
        <f t="shared" ref="C104:E104" si="41">C103*SQRT(52)</f>
        <v>0.12685408572757081</v>
      </c>
      <c r="D104" s="19">
        <f t="shared" si="41"/>
        <v>0.12685408572757081</v>
      </c>
      <c r="E104" s="19">
        <f t="shared" si="41"/>
        <v>0.12262304794256534</v>
      </c>
      <c r="G104" s="16"/>
      <c r="I104" s="19">
        <f t="shared" ref="I104" si="42">I103*SQRT(52)</f>
        <v>0.12699768367437739</v>
      </c>
      <c r="Q104" s="9"/>
    </row>
    <row r="105" spans="1:17" x14ac:dyDescent="0.2">
      <c r="A105" t="s">
        <v>97</v>
      </c>
      <c r="B105" s="17">
        <f>B102/B104</f>
        <v>-4.3625405585735744E-3</v>
      </c>
      <c r="C105" s="17">
        <f t="shared" ref="C105:E105" si="43">C102/C104</f>
        <v>-4.3625405585735744E-3</v>
      </c>
      <c r="D105" s="17">
        <f t="shared" si="43"/>
        <v>-4.3625405585735744E-3</v>
      </c>
      <c r="E105" s="17">
        <f t="shared" si="43"/>
        <v>0.12073524404629901</v>
      </c>
      <c r="G105" s="16"/>
      <c r="I105" s="17">
        <f t="shared" ref="I105" si="44">I102/I104</f>
        <v>0.11724562466246928</v>
      </c>
      <c r="Q105" s="9"/>
    </row>
    <row r="106" spans="1:17" x14ac:dyDescent="0.2">
      <c r="G106" s="16"/>
      <c r="Q106" s="9"/>
    </row>
    <row r="107" spans="1:17" x14ac:dyDescent="0.2">
      <c r="G107" s="16"/>
      <c r="Q107" s="9"/>
    </row>
    <row r="108" spans="1:17" x14ac:dyDescent="0.2">
      <c r="G108" s="16"/>
      <c r="Q108" s="9"/>
    </row>
    <row r="109" spans="1:17" x14ac:dyDescent="0.2">
      <c r="G109" s="16"/>
      <c r="Q109" s="9"/>
    </row>
    <row r="110" spans="1:17" x14ac:dyDescent="0.2">
      <c r="G110" s="16"/>
      <c r="Q110" s="9"/>
    </row>
    <row r="111" spans="1:17" x14ac:dyDescent="0.2">
      <c r="Q111" s="9"/>
    </row>
    <row r="112" spans="1:17" x14ac:dyDescent="0.2">
      <c r="Q112" s="9"/>
    </row>
    <row r="113" spans="17:17" x14ac:dyDescent="0.2">
      <c r="Q113" s="9"/>
    </row>
    <row r="114" spans="17:17" x14ac:dyDescent="0.2">
      <c r="Q114" s="9"/>
    </row>
    <row r="115" spans="17:17" x14ac:dyDescent="0.2">
      <c r="Q115" s="9"/>
    </row>
    <row r="116" spans="17:17" x14ac:dyDescent="0.2">
      <c r="Q116" s="9"/>
    </row>
    <row r="117" spans="17:17" x14ac:dyDescent="0.2">
      <c r="Q117" s="9"/>
    </row>
    <row r="118" spans="17:17" x14ac:dyDescent="0.2">
      <c r="Q118" s="9"/>
    </row>
    <row r="119" spans="17:17" x14ac:dyDescent="0.2">
      <c r="Q119" s="9"/>
    </row>
    <row r="120" spans="17:17" x14ac:dyDescent="0.2">
      <c r="Q120" s="9"/>
    </row>
    <row r="121" spans="17:17" x14ac:dyDescent="0.2">
      <c r="Q121" s="9"/>
    </row>
    <row r="122" spans="17:17" x14ac:dyDescent="0.2">
      <c r="Q122" s="9"/>
    </row>
    <row r="123" spans="17:17" x14ac:dyDescent="0.2">
      <c r="Q123" s="9"/>
    </row>
    <row r="124" spans="17:17" x14ac:dyDescent="0.2">
      <c r="Q124" s="9"/>
    </row>
    <row r="125" spans="17:17" x14ac:dyDescent="0.2">
      <c r="Q125" s="9"/>
    </row>
    <row r="126" spans="17:17" x14ac:dyDescent="0.2">
      <c r="Q126" s="9"/>
    </row>
    <row r="127" spans="17:17" x14ac:dyDescent="0.2">
      <c r="Q127" s="9"/>
    </row>
    <row r="128" spans="17:17" x14ac:dyDescent="0.2">
      <c r="Q128" s="9"/>
    </row>
    <row r="129" spans="17:17" x14ac:dyDescent="0.2">
      <c r="Q129" s="9"/>
    </row>
    <row r="130" spans="17:17" x14ac:dyDescent="0.2">
      <c r="Q130" s="9"/>
    </row>
    <row r="131" spans="17:17" x14ac:dyDescent="0.2">
      <c r="Q131" s="9"/>
    </row>
    <row r="132" spans="17:17" x14ac:dyDescent="0.2">
      <c r="Q132" s="9"/>
    </row>
    <row r="133" spans="17:17" x14ac:dyDescent="0.2">
      <c r="Q133" s="9"/>
    </row>
    <row r="134" spans="17:17" x14ac:dyDescent="0.2">
      <c r="Q134" s="9"/>
    </row>
    <row r="135" spans="17:17" x14ac:dyDescent="0.2">
      <c r="Q135" s="9"/>
    </row>
    <row r="136" spans="17:17" x14ac:dyDescent="0.2">
      <c r="Q136" s="9"/>
    </row>
    <row r="137" spans="17:17" x14ac:dyDescent="0.2">
      <c r="Q137" s="9"/>
    </row>
    <row r="138" spans="17:17" x14ac:dyDescent="0.2">
      <c r="Q138" s="9"/>
    </row>
    <row r="139" spans="17:17" x14ac:dyDescent="0.2">
      <c r="Q139" s="9"/>
    </row>
    <row r="140" spans="17:17" x14ac:dyDescent="0.2">
      <c r="Q140" s="9"/>
    </row>
    <row r="141" spans="17:17" x14ac:dyDescent="0.2">
      <c r="Q141" s="9"/>
    </row>
    <row r="142" spans="17:17" x14ac:dyDescent="0.2">
      <c r="Q142" s="9"/>
    </row>
    <row r="143" spans="17:17" x14ac:dyDescent="0.2">
      <c r="Q143" s="9"/>
    </row>
    <row r="144" spans="17:17" x14ac:dyDescent="0.2">
      <c r="Q144" s="9"/>
    </row>
    <row r="145" spans="17:17" x14ac:dyDescent="0.2">
      <c r="Q145" s="9"/>
    </row>
    <row r="146" spans="17:17" x14ac:dyDescent="0.2">
      <c r="Q146" s="9"/>
    </row>
    <row r="147" spans="17:17" x14ac:dyDescent="0.2">
      <c r="Q147" s="9"/>
    </row>
    <row r="148" spans="17:17" x14ac:dyDescent="0.2">
      <c r="Q148" s="9"/>
    </row>
    <row r="149" spans="17:17" x14ac:dyDescent="0.2">
      <c r="Q149" s="9"/>
    </row>
    <row r="150" spans="17:17" x14ac:dyDescent="0.2">
      <c r="Q150" s="9"/>
    </row>
    <row r="151" spans="17:17" x14ac:dyDescent="0.2">
      <c r="Q151" s="9"/>
    </row>
    <row r="152" spans="17:17" x14ac:dyDescent="0.2">
      <c r="Q152" s="9"/>
    </row>
    <row r="153" spans="17:17" x14ac:dyDescent="0.2">
      <c r="Q153" s="9"/>
    </row>
    <row r="154" spans="17:17" x14ac:dyDescent="0.2">
      <c r="Q154" s="9"/>
    </row>
    <row r="155" spans="17:17" x14ac:dyDescent="0.2">
      <c r="Q155" s="9"/>
    </row>
    <row r="156" spans="17:17" x14ac:dyDescent="0.2">
      <c r="Q156" s="9"/>
    </row>
    <row r="157" spans="17:17" x14ac:dyDescent="0.2">
      <c r="Q157" s="9"/>
    </row>
    <row r="158" spans="17:17" x14ac:dyDescent="0.2">
      <c r="Q158" s="9"/>
    </row>
    <row r="159" spans="17:17" x14ac:dyDescent="0.2">
      <c r="Q159" s="9"/>
    </row>
    <row r="160" spans="17:17" x14ac:dyDescent="0.2">
      <c r="Q160" s="9"/>
    </row>
    <row r="161" spans="17:17" x14ac:dyDescent="0.2">
      <c r="Q161" s="9"/>
    </row>
    <row r="162" spans="17:17" x14ac:dyDescent="0.2">
      <c r="Q162" s="9"/>
    </row>
    <row r="163" spans="17:17" x14ac:dyDescent="0.2">
      <c r="Q163" s="9"/>
    </row>
    <row r="164" spans="17:17" x14ac:dyDescent="0.2">
      <c r="Q164" s="9"/>
    </row>
    <row r="165" spans="17:17" x14ac:dyDescent="0.2">
      <c r="Q165" s="9"/>
    </row>
    <row r="166" spans="17:17" x14ac:dyDescent="0.2">
      <c r="Q166" s="9"/>
    </row>
    <row r="167" spans="17:17" x14ac:dyDescent="0.2">
      <c r="Q167" s="9"/>
    </row>
    <row r="168" spans="17:17" x14ac:dyDescent="0.2">
      <c r="Q168" s="9"/>
    </row>
    <row r="169" spans="17:17" x14ac:dyDescent="0.2">
      <c r="Q169" s="9"/>
    </row>
    <row r="170" spans="17:17" x14ac:dyDescent="0.2">
      <c r="Q170" s="9"/>
    </row>
    <row r="171" spans="17:17" x14ac:dyDescent="0.2">
      <c r="Q171" s="9"/>
    </row>
    <row r="172" spans="17:17" x14ac:dyDescent="0.2">
      <c r="Q172" s="9"/>
    </row>
    <row r="173" spans="17:17" x14ac:dyDescent="0.2">
      <c r="Q173" s="9"/>
    </row>
    <row r="174" spans="17:17" x14ac:dyDescent="0.2">
      <c r="Q174" s="9"/>
    </row>
    <row r="175" spans="17:17" x14ac:dyDescent="0.2">
      <c r="Q175" s="9"/>
    </row>
    <row r="176" spans="17:17" x14ac:dyDescent="0.2">
      <c r="Q176" s="9"/>
    </row>
    <row r="177" spans="17:17" x14ac:dyDescent="0.2">
      <c r="Q177" s="9"/>
    </row>
    <row r="178" spans="17:17" x14ac:dyDescent="0.2">
      <c r="Q178" s="9"/>
    </row>
    <row r="179" spans="17:17" x14ac:dyDescent="0.2">
      <c r="Q179" s="9"/>
    </row>
    <row r="180" spans="17:17" x14ac:dyDescent="0.2">
      <c r="Q180" s="9"/>
    </row>
    <row r="181" spans="17:17" x14ac:dyDescent="0.2">
      <c r="Q181" s="9"/>
    </row>
    <row r="182" spans="17:17" x14ac:dyDescent="0.2">
      <c r="Q182" s="9"/>
    </row>
    <row r="183" spans="17:17" x14ac:dyDescent="0.2">
      <c r="Q183" s="9"/>
    </row>
    <row r="184" spans="17:17" x14ac:dyDescent="0.2">
      <c r="Q184" s="9"/>
    </row>
    <row r="185" spans="17:17" x14ac:dyDescent="0.2">
      <c r="Q185" s="9"/>
    </row>
    <row r="186" spans="17:17" x14ac:dyDescent="0.2">
      <c r="Q186" s="9"/>
    </row>
    <row r="187" spans="17:17" x14ac:dyDescent="0.2">
      <c r="Q187" s="9"/>
    </row>
    <row r="188" spans="17:17" x14ac:dyDescent="0.2">
      <c r="Q188" s="9"/>
    </row>
    <row r="189" spans="17:17" x14ac:dyDescent="0.2">
      <c r="Q189" s="9"/>
    </row>
    <row r="190" spans="17:17" x14ac:dyDescent="0.2">
      <c r="Q190" s="9"/>
    </row>
    <row r="191" spans="17:17" x14ac:dyDescent="0.2">
      <c r="Q191" s="9"/>
    </row>
    <row r="192" spans="17:17" x14ac:dyDescent="0.2">
      <c r="Q192" s="9"/>
    </row>
    <row r="193" spans="17:17" x14ac:dyDescent="0.2">
      <c r="Q193" s="9"/>
    </row>
    <row r="194" spans="17:17" x14ac:dyDescent="0.2">
      <c r="Q194" s="9"/>
    </row>
    <row r="195" spans="17:17" x14ac:dyDescent="0.2">
      <c r="Q195" s="9"/>
    </row>
    <row r="196" spans="17:17" x14ac:dyDescent="0.2">
      <c r="Q196" s="9"/>
    </row>
    <row r="197" spans="17:17" x14ac:dyDescent="0.2">
      <c r="Q197" s="9"/>
    </row>
    <row r="198" spans="17:17" x14ac:dyDescent="0.2">
      <c r="Q198" s="9"/>
    </row>
    <row r="199" spans="17:17" x14ac:dyDescent="0.2">
      <c r="Q199" s="9"/>
    </row>
    <row r="200" spans="17:17" x14ac:dyDescent="0.2">
      <c r="Q200" s="9"/>
    </row>
    <row r="201" spans="17:17" x14ac:dyDescent="0.2">
      <c r="Q201" s="9"/>
    </row>
    <row r="202" spans="17:17" x14ac:dyDescent="0.2">
      <c r="Q202" s="9"/>
    </row>
    <row r="203" spans="17:17" x14ac:dyDescent="0.2">
      <c r="Q203" s="9"/>
    </row>
    <row r="204" spans="17:17" x14ac:dyDescent="0.2">
      <c r="Q204" s="9"/>
    </row>
    <row r="205" spans="17:17" x14ac:dyDescent="0.2">
      <c r="Q205" s="9"/>
    </row>
    <row r="206" spans="17:17" x14ac:dyDescent="0.2">
      <c r="Q206" s="9"/>
    </row>
    <row r="207" spans="17:17" x14ac:dyDescent="0.2">
      <c r="Q207" s="9"/>
    </row>
    <row r="208" spans="17:17" x14ac:dyDescent="0.2">
      <c r="Q208" s="9"/>
    </row>
    <row r="209" spans="17:17" x14ac:dyDescent="0.2">
      <c r="Q209" s="9"/>
    </row>
    <row r="210" spans="17:17" x14ac:dyDescent="0.2">
      <c r="Q210" s="9"/>
    </row>
    <row r="211" spans="17:17" x14ac:dyDescent="0.2">
      <c r="Q211" s="9"/>
    </row>
    <row r="212" spans="17:17" x14ac:dyDescent="0.2">
      <c r="Q212" s="9"/>
    </row>
    <row r="213" spans="17:17" x14ac:dyDescent="0.2">
      <c r="Q213" s="9"/>
    </row>
    <row r="214" spans="17:17" x14ac:dyDescent="0.2">
      <c r="Q214" s="9"/>
    </row>
    <row r="215" spans="17:17" x14ac:dyDescent="0.2">
      <c r="Q215" s="9"/>
    </row>
    <row r="216" spans="17:17" x14ac:dyDescent="0.2">
      <c r="Q216" s="9"/>
    </row>
    <row r="217" spans="17:17" x14ac:dyDescent="0.2">
      <c r="Q217" s="9"/>
    </row>
    <row r="218" spans="17:17" x14ac:dyDescent="0.2">
      <c r="Q218" s="9"/>
    </row>
    <row r="219" spans="17:17" x14ac:dyDescent="0.2">
      <c r="Q219" s="9"/>
    </row>
    <row r="220" spans="17:17" x14ac:dyDescent="0.2">
      <c r="Q220" s="9"/>
    </row>
    <row r="221" spans="17:17" x14ac:dyDescent="0.2">
      <c r="Q221" s="9"/>
    </row>
    <row r="222" spans="17:17" x14ac:dyDescent="0.2">
      <c r="Q222" s="9"/>
    </row>
    <row r="223" spans="17:17" x14ac:dyDescent="0.2">
      <c r="Q223" s="9"/>
    </row>
    <row r="224" spans="17:17" x14ac:dyDescent="0.2">
      <c r="Q224" s="9"/>
    </row>
    <row r="225" spans="17:17" x14ac:dyDescent="0.2">
      <c r="Q225" s="9"/>
    </row>
    <row r="226" spans="17:17" x14ac:dyDescent="0.2">
      <c r="Q226" s="9"/>
    </row>
    <row r="227" spans="17:17" x14ac:dyDescent="0.2">
      <c r="Q227" s="9"/>
    </row>
    <row r="228" spans="17:17" x14ac:dyDescent="0.2">
      <c r="Q228" s="9"/>
    </row>
    <row r="229" spans="17:17" x14ac:dyDescent="0.2">
      <c r="Q229" s="9"/>
    </row>
    <row r="230" spans="17:17" x14ac:dyDescent="0.2">
      <c r="Q230" s="9"/>
    </row>
    <row r="231" spans="17:17" x14ac:dyDescent="0.2">
      <c r="Q231" s="9"/>
    </row>
    <row r="232" spans="17:17" x14ac:dyDescent="0.2">
      <c r="Q232" s="9"/>
    </row>
    <row r="233" spans="17:17" x14ac:dyDescent="0.2">
      <c r="Q233" s="9"/>
    </row>
    <row r="234" spans="17:17" x14ac:dyDescent="0.2">
      <c r="Q234" s="9"/>
    </row>
    <row r="235" spans="17:17" x14ac:dyDescent="0.2">
      <c r="Q235" s="9"/>
    </row>
    <row r="236" spans="17:17" x14ac:dyDescent="0.2">
      <c r="Q236" s="9"/>
    </row>
    <row r="237" spans="17:17" x14ac:dyDescent="0.2">
      <c r="Q237" s="9"/>
    </row>
    <row r="238" spans="17:17" x14ac:dyDescent="0.2">
      <c r="Q238" s="9"/>
    </row>
    <row r="239" spans="17:17" x14ac:dyDescent="0.2">
      <c r="Q239" s="9"/>
    </row>
    <row r="240" spans="17:17" x14ac:dyDescent="0.2">
      <c r="Q240" s="9"/>
    </row>
    <row r="241" spans="17:17" x14ac:dyDescent="0.2">
      <c r="Q241" s="9"/>
    </row>
    <row r="242" spans="17:17" x14ac:dyDescent="0.2">
      <c r="Q242" s="9"/>
    </row>
    <row r="243" spans="17:17" x14ac:dyDescent="0.2">
      <c r="Q243" s="9"/>
    </row>
    <row r="244" spans="17:17" x14ac:dyDescent="0.2">
      <c r="Q244" s="9"/>
    </row>
    <row r="245" spans="17:17" x14ac:dyDescent="0.2">
      <c r="Q245" s="9"/>
    </row>
    <row r="246" spans="17:17" x14ac:dyDescent="0.2">
      <c r="Q246" s="9"/>
    </row>
    <row r="247" spans="17:17" x14ac:dyDescent="0.2">
      <c r="Q247" s="9"/>
    </row>
    <row r="248" spans="17:17" x14ac:dyDescent="0.2">
      <c r="Q248" s="9"/>
    </row>
    <row r="249" spans="17:17" x14ac:dyDescent="0.2">
      <c r="Q249" s="9"/>
    </row>
    <row r="250" spans="17:17" x14ac:dyDescent="0.2">
      <c r="Q250" s="9"/>
    </row>
    <row r="251" spans="17:17" x14ac:dyDescent="0.2">
      <c r="Q251" s="9"/>
    </row>
    <row r="252" spans="17:17" x14ac:dyDescent="0.2">
      <c r="Q252" s="9"/>
    </row>
    <row r="253" spans="17:17" x14ac:dyDescent="0.2">
      <c r="Q253" s="9"/>
    </row>
    <row r="254" spans="17:17" x14ac:dyDescent="0.2">
      <c r="Q254" s="9"/>
    </row>
    <row r="255" spans="17:17" x14ac:dyDescent="0.2">
      <c r="Q255" s="9"/>
    </row>
    <row r="256" spans="17:17" x14ac:dyDescent="0.2">
      <c r="Q256" s="9"/>
    </row>
    <row r="257" spans="17:17" x14ac:dyDescent="0.2">
      <c r="Q257" s="9"/>
    </row>
    <row r="258" spans="17:17" x14ac:dyDescent="0.2">
      <c r="Q258" s="9"/>
    </row>
    <row r="259" spans="17:17" x14ac:dyDescent="0.2">
      <c r="Q259" s="9"/>
    </row>
    <row r="260" spans="17:17" x14ac:dyDescent="0.2">
      <c r="Q260" s="9"/>
    </row>
    <row r="261" spans="17:17" x14ac:dyDescent="0.2">
      <c r="Q261" s="9"/>
    </row>
    <row r="262" spans="17:17" x14ac:dyDescent="0.2">
      <c r="Q262" s="9"/>
    </row>
    <row r="263" spans="17:17" x14ac:dyDescent="0.2">
      <c r="Q263" s="9"/>
    </row>
    <row r="264" spans="17:17" x14ac:dyDescent="0.2">
      <c r="Q264" s="9"/>
    </row>
    <row r="265" spans="17:17" x14ac:dyDescent="0.2">
      <c r="Q265" s="9"/>
    </row>
    <row r="266" spans="17:17" x14ac:dyDescent="0.2">
      <c r="Q266" s="9"/>
    </row>
    <row r="267" spans="17:17" x14ac:dyDescent="0.2">
      <c r="Q267" s="9"/>
    </row>
    <row r="268" spans="17:17" x14ac:dyDescent="0.2">
      <c r="Q268" s="9"/>
    </row>
    <row r="269" spans="17:17" x14ac:dyDescent="0.2">
      <c r="Q269" s="9"/>
    </row>
    <row r="270" spans="17:17" x14ac:dyDescent="0.2">
      <c r="Q270" s="9"/>
    </row>
    <row r="271" spans="17:17" x14ac:dyDescent="0.2">
      <c r="Q271" s="9"/>
    </row>
    <row r="272" spans="17:17" x14ac:dyDescent="0.2">
      <c r="Q272" s="9"/>
    </row>
    <row r="273" spans="17:17" x14ac:dyDescent="0.2">
      <c r="Q273" s="9"/>
    </row>
    <row r="274" spans="17:17" x14ac:dyDescent="0.2">
      <c r="Q274" s="9"/>
    </row>
    <row r="275" spans="17:17" x14ac:dyDescent="0.2">
      <c r="Q275" s="9"/>
    </row>
    <row r="276" spans="17:17" x14ac:dyDescent="0.2">
      <c r="Q276" s="9"/>
    </row>
    <row r="277" spans="17:17" x14ac:dyDescent="0.2">
      <c r="Q277" s="9"/>
    </row>
    <row r="278" spans="17:17" x14ac:dyDescent="0.2">
      <c r="Q278" s="9"/>
    </row>
    <row r="279" spans="17:17" x14ac:dyDescent="0.2">
      <c r="Q279" s="9"/>
    </row>
    <row r="280" spans="17:17" x14ac:dyDescent="0.2">
      <c r="Q280" s="9"/>
    </row>
    <row r="281" spans="17:17" x14ac:dyDescent="0.2">
      <c r="Q281" s="9"/>
    </row>
    <row r="282" spans="17:17" x14ac:dyDescent="0.2">
      <c r="Q282" s="9"/>
    </row>
    <row r="283" spans="17:17" x14ac:dyDescent="0.2">
      <c r="Q283" s="9"/>
    </row>
    <row r="284" spans="17:17" x14ac:dyDescent="0.2">
      <c r="Q284" s="9"/>
    </row>
    <row r="285" spans="17:17" x14ac:dyDescent="0.2">
      <c r="Q285" s="9"/>
    </row>
    <row r="286" spans="17:17" x14ac:dyDescent="0.2">
      <c r="Q286" s="9"/>
    </row>
    <row r="287" spans="17:17" x14ac:dyDescent="0.2">
      <c r="Q287" s="9"/>
    </row>
    <row r="288" spans="17:17" x14ac:dyDescent="0.2">
      <c r="Q288" s="9"/>
    </row>
    <row r="289" spans="17:17" x14ac:dyDescent="0.2">
      <c r="Q289" s="9"/>
    </row>
    <row r="290" spans="17:17" x14ac:dyDescent="0.2">
      <c r="Q290" s="9"/>
    </row>
    <row r="291" spans="17:17" x14ac:dyDescent="0.2">
      <c r="Q291" s="9"/>
    </row>
    <row r="292" spans="17:17" x14ac:dyDescent="0.2">
      <c r="Q292" s="9"/>
    </row>
    <row r="293" spans="17:17" x14ac:dyDescent="0.2">
      <c r="Q293" s="9"/>
    </row>
    <row r="294" spans="17:17" x14ac:dyDescent="0.2">
      <c r="Q294" s="9"/>
    </row>
    <row r="295" spans="17:17" x14ac:dyDescent="0.2">
      <c r="Q295" s="9"/>
    </row>
    <row r="296" spans="17:17" x14ac:dyDescent="0.2">
      <c r="Q296" s="9"/>
    </row>
    <row r="297" spans="17:17" x14ac:dyDescent="0.2">
      <c r="Q297" s="9"/>
    </row>
    <row r="298" spans="17:17" x14ac:dyDescent="0.2">
      <c r="Q298" s="9"/>
    </row>
    <row r="299" spans="17:17" x14ac:dyDescent="0.2">
      <c r="Q299" s="9"/>
    </row>
    <row r="300" spans="17:17" x14ac:dyDescent="0.2">
      <c r="Q300" s="9"/>
    </row>
    <row r="301" spans="17:17" x14ac:dyDescent="0.2">
      <c r="Q301" s="9"/>
    </row>
    <row r="302" spans="17:17" x14ac:dyDescent="0.2">
      <c r="Q302" s="9"/>
    </row>
    <row r="303" spans="17:17" x14ac:dyDescent="0.2">
      <c r="Q303" s="9"/>
    </row>
    <row r="304" spans="17:17" x14ac:dyDescent="0.2">
      <c r="Q304" s="9"/>
    </row>
    <row r="305" spans="17:17" x14ac:dyDescent="0.2">
      <c r="Q305" s="9"/>
    </row>
    <row r="306" spans="17:17" x14ac:dyDescent="0.2">
      <c r="Q306" s="9"/>
    </row>
    <row r="307" spans="17:17" x14ac:dyDescent="0.2">
      <c r="Q307" s="9"/>
    </row>
    <row r="308" spans="17:17" x14ac:dyDescent="0.2">
      <c r="Q308" s="9"/>
    </row>
    <row r="309" spans="17:17" x14ac:dyDescent="0.2">
      <c r="Q309" s="9"/>
    </row>
    <row r="310" spans="17:17" x14ac:dyDescent="0.2">
      <c r="Q310" s="9"/>
    </row>
    <row r="311" spans="17:17" x14ac:dyDescent="0.2">
      <c r="Q311" s="9"/>
    </row>
    <row r="312" spans="17:17" x14ac:dyDescent="0.2">
      <c r="Q312" s="9"/>
    </row>
    <row r="313" spans="17:17" x14ac:dyDescent="0.2">
      <c r="Q313" s="9"/>
    </row>
    <row r="314" spans="17:17" x14ac:dyDescent="0.2">
      <c r="Q314" s="9"/>
    </row>
    <row r="315" spans="17:17" x14ac:dyDescent="0.2">
      <c r="Q315" s="9"/>
    </row>
    <row r="316" spans="17:17" x14ac:dyDescent="0.2">
      <c r="Q316" s="9"/>
    </row>
    <row r="317" spans="17:17" x14ac:dyDescent="0.2">
      <c r="Q317" s="9"/>
    </row>
    <row r="318" spans="17:17" x14ac:dyDescent="0.2">
      <c r="Q318" s="9"/>
    </row>
    <row r="319" spans="17:17" x14ac:dyDescent="0.2">
      <c r="Q319" s="9"/>
    </row>
    <row r="320" spans="17:17" x14ac:dyDescent="0.2">
      <c r="Q320" s="9"/>
    </row>
    <row r="321" spans="17:17" x14ac:dyDescent="0.2">
      <c r="Q321" s="9"/>
    </row>
    <row r="322" spans="17:17" x14ac:dyDescent="0.2">
      <c r="Q322" s="9"/>
    </row>
    <row r="323" spans="17:17" x14ac:dyDescent="0.2">
      <c r="Q323" s="9"/>
    </row>
    <row r="324" spans="17:17" x14ac:dyDescent="0.2">
      <c r="Q324" s="9"/>
    </row>
    <row r="325" spans="17:17" x14ac:dyDescent="0.2">
      <c r="Q325" s="9"/>
    </row>
    <row r="326" spans="17:17" x14ac:dyDescent="0.2">
      <c r="Q326" s="9"/>
    </row>
    <row r="327" spans="17:17" x14ac:dyDescent="0.2">
      <c r="Q327" s="9"/>
    </row>
    <row r="328" spans="17:17" x14ac:dyDescent="0.2">
      <c r="Q328" s="9"/>
    </row>
    <row r="329" spans="17:17" x14ac:dyDescent="0.2">
      <c r="Q329" s="9"/>
    </row>
    <row r="330" spans="17:17" x14ac:dyDescent="0.2">
      <c r="Q330" s="9"/>
    </row>
    <row r="331" spans="17:17" x14ac:dyDescent="0.2">
      <c r="Q331" s="9"/>
    </row>
    <row r="332" spans="17:17" x14ac:dyDescent="0.2">
      <c r="Q332" s="9"/>
    </row>
    <row r="333" spans="17:17" x14ac:dyDescent="0.2">
      <c r="Q333" s="9"/>
    </row>
    <row r="334" spans="17:17" x14ac:dyDescent="0.2">
      <c r="Q334" s="9"/>
    </row>
    <row r="335" spans="17:17" x14ac:dyDescent="0.2">
      <c r="Q335" s="9"/>
    </row>
    <row r="336" spans="17:17" x14ac:dyDescent="0.2">
      <c r="Q336" s="9"/>
    </row>
    <row r="337" spans="17:17" x14ac:dyDescent="0.2">
      <c r="Q337" s="9"/>
    </row>
    <row r="338" spans="17:17" x14ac:dyDescent="0.2">
      <c r="Q338" s="9"/>
    </row>
    <row r="339" spans="17:17" x14ac:dyDescent="0.2">
      <c r="Q339" s="9"/>
    </row>
    <row r="340" spans="17:17" x14ac:dyDescent="0.2">
      <c r="Q340" s="9"/>
    </row>
    <row r="341" spans="17:17" x14ac:dyDescent="0.2">
      <c r="Q341" s="9"/>
    </row>
    <row r="342" spans="17:17" x14ac:dyDescent="0.2">
      <c r="Q342" s="9"/>
    </row>
    <row r="343" spans="17:17" x14ac:dyDescent="0.2">
      <c r="Q343" s="9"/>
    </row>
    <row r="344" spans="17:17" x14ac:dyDescent="0.2">
      <c r="Q344" s="9"/>
    </row>
    <row r="345" spans="17:17" x14ac:dyDescent="0.2">
      <c r="Q345" s="9"/>
    </row>
    <row r="346" spans="17:17" x14ac:dyDescent="0.2">
      <c r="Q346" s="9"/>
    </row>
    <row r="347" spans="17:17" x14ac:dyDescent="0.2">
      <c r="Q347" s="9"/>
    </row>
    <row r="348" spans="17:17" x14ac:dyDescent="0.2">
      <c r="Q348" s="9"/>
    </row>
    <row r="349" spans="17:17" x14ac:dyDescent="0.2">
      <c r="Q349" s="9"/>
    </row>
    <row r="350" spans="17:17" x14ac:dyDescent="0.2">
      <c r="Q350" s="9"/>
    </row>
    <row r="351" spans="17:17" x14ac:dyDescent="0.2">
      <c r="Q351" s="9"/>
    </row>
    <row r="352" spans="17:17" x14ac:dyDescent="0.2">
      <c r="Q352" s="9"/>
    </row>
    <row r="353" spans="17:17" x14ac:dyDescent="0.2">
      <c r="Q353" s="9"/>
    </row>
    <row r="354" spans="17:17" x14ac:dyDescent="0.2">
      <c r="Q354" s="9"/>
    </row>
    <row r="355" spans="17:17" x14ac:dyDescent="0.2">
      <c r="Q355" s="9"/>
    </row>
    <row r="356" spans="17:17" x14ac:dyDescent="0.2">
      <c r="Q356" s="9"/>
    </row>
    <row r="357" spans="17:17" x14ac:dyDescent="0.2">
      <c r="Q357" s="9"/>
    </row>
    <row r="358" spans="17:17" x14ac:dyDescent="0.2">
      <c r="Q358" s="9"/>
    </row>
    <row r="359" spans="17:17" x14ac:dyDescent="0.2">
      <c r="Q359" s="9"/>
    </row>
    <row r="360" spans="17:17" x14ac:dyDescent="0.2">
      <c r="Q360" s="9"/>
    </row>
    <row r="361" spans="17:17" x14ac:dyDescent="0.2">
      <c r="Q361" s="9"/>
    </row>
    <row r="362" spans="17:17" x14ac:dyDescent="0.2">
      <c r="Q362" s="9"/>
    </row>
    <row r="363" spans="17:17" x14ac:dyDescent="0.2">
      <c r="Q363" s="9"/>
    </row>
    <row r="364" spans="17:17" x14ac:dyDescent="0.2">
      <c r="Q364" s="9"/>
    </row>
    <row r="365" spans="17:17" x14ac:dyDescent="0.2">
      <c r="Q365" s="9"/>
    </row>
    <row r="366" spans="17:17" x14ac:dyDescent="0.2">
      <c r="Q366" s="9"/>
    </row>
    <row r="367" spans="17:17" x14ac:dyDescent="0.2">
      <c r="Q367" s="9"/>
    </row>
    <row r="368" spans="17:17" x14ac:dyDescent="0.2">
      <c r="Q368" s="9"/>
    </row>
    <row r="369" spans="17:17" x14ac:dyDescent="0.2">
      <c r="Q369" s="9"/>
    </row>
    <row r="370" spans="17:17" x14ac:dyDescent="0.2">
      <c r="Q370" s="9"/>
    </row>
    <row r="371" spans="17:17" x14ac:dyDescent="0.2">
      <c r="Q371" s="9"/>
    </row>
    <row r="372" spans="17:17" x14ac:dyDescent="0.2">
      <c r="Q372" s="9"/>
    </row>
    <row r="373" spans="17:17" x14ac:dyDescent="0.2">
      <c r="Q373" s="9"/>
    </row>
    <row r="374" spans="17:17" x14ac:dyDescent="0.2">
      <c r="Q374" s="9"/>
    </row>
    <row r="375" spans="17:17" x14ac:dyDescent="0.2">
      <c r="Q375" s="9"/>
    </row>
    <row r="376" spans="17:17" x14ac:dyDescent="0.2">
      <c r="Q376" s="9"/>
    </row>
    <row r="377" spans="17:17" x14ac:dyDescent="0.2">
      <c r="Q377" s="9"/>
    </row>
    <row r="378" spans="17:17" x14ac:dyDescent="0.2">
      <c r="Q378" s="9"/>
    </row>
    <row r="379" spans="17:17" x14ac:dyDescent="0.2">
      <c r="Q379" s="9"/>
    </row>
    <row r="380" spans="17:17" x14ac:dyDescent="0.2">
      <c r="Q380" s="9"/>
    </row>
    <row r="381" spans="17:17" x14ac:dyDescent="0.2">
      <c r="Q381" s="9"/>
    </row>
    <row r="382" spans="17:17" x14ac:dyDescent="0.2">
      <c r="Q382" s="9"/>
    </row>
    <row r="383" spans="17:17" x14ac:dyDescent="0.2">
      <c r="Q383" s="9"/>
    </row>
    <row r="384" spans="17:17" x14ac:dyDescent="0.2">
      <c r="Q384" s="9"/>
    </row>
    <row r="385" spans="17:17" x14ac:dyDescent="0.2">
      <c r="Q385" s="9"/>
    </row>
    <row r="386" spans="17:17" x14ac:dyDescent="0.2">
      <c r="Q386" s="9"/>
    </row>
    <row r="387" spans="17:17" x14ac:dyDescent="0.2">
      <c r="Q387" s="9"/>
    </row>
    <row r="388" spans="17:17" x14ac:dyDescent="0.2">
      <c r="Q388" s="9"/>
    </row>
    <row r="389" spans="17:17" x14ac:dyDescent="0.2">
      <c r="Q389" s="9"/>
    </row>
    <row r="390" spans="17:17" x14ac:dyDescent="0.2">
      <c r="Q390" s="9"/>
    </row>
    <row r="391" spans="17:17" x14ac:dyDescent="0.2">
      <c r="Q391" s="9"/>
    </row>
    <row r="392" spans="17:17" x14ac:dyDescent="0.2">
      <c r="Q392" s="9"/>
    </row>
    <row r="393" spans="17:17" x14ac:dyDescent="0.2">
      <c r="Q393" s="9"/>
    </row>
    <row r="394" spans="17:17" x14ac:dyDescent="0.2">
      <c r="Q394" s="9"/>
    </row>
    <row r="395" spans="17:17" x14ac:dyDescent="0.2">
      <c r="Q395" s="9"/>
    </row>
    <row r="396" spans="17:17" x14ac:dyDescent="0.2">
      <c r="Q396" s="9"/>
    </row>
    <row r="397" spans="17:17" x14ac:dyDescent="0.2">
      <c r="Q397" s="9"/>
    </row>
    <row r="398" spans="17:17" x14ac:dyDescent="0.2">
      <c r="Q398" s="9"/>
    </row>
    <row r="399" spans="17:17" x14ac:dyDescent="0.2">
      <c r="Q399" s="9"/>
    </row>
    <row r="400" spans="17:17" x14ac:dyDescent="0.2">
      <c r="Q400" s="9"/>
    </row>
    <row r="401" spans="17:17" x14ac:dyDescent="0.2">
      <c r="Q401" s="9"/>
    </row>
    <row r="402" spans="17:17" x14ac:dyDescent="0.2">
      <c r="Q402" s="9"/>
    </row>
    <row r="403" spans="17:17" x14ac:dyDescent="0.2">
      <c r="Q403" s="9"/>
    </row>
    <row r="404" spans="17:17" x14ac:dyDescent="0.2">
      <c r="Q404" s="9"/>
    </row>
    <row r="405" spans="17:17" x14ac:dyDescent="0.2">
      <c r="Q405" s="9"/>
    </row>
    <row r="406" spans="17:17" x14ac:dyDescent="0.2">
      <c r="Q406" s="9"/>
    </row>
    <row r="407" spans="17:17" x14ac:dyDescent="0.2">
      <c r="Q407" s="9"/>
    </row>
    <row r="408" spans="17:17" x14ac:dyDescent="0.2">
      <c r="Q408" s="9"/>
    </row>
    <row r="409" spans="17:17" x14ac:dyDescent="0.2">
      <c r="Q409" s="9"/>
    </row>
    <row r="410" spans="17:17" x14ac:dyDescent="0.2">
      <c r="Q410" s="9"/>
    </row>
    <row r="411" spans="17:17" x14ac:dyDescent="0.2">
      <c r="Q411" s="9"/>
    </row>
    <row r="412" spans="17:17" x14ac:dyDescent="0.2">
      <c r="Q412" s="9"/>
    </row>
    <row r="413" spans="17:17" x14ac:dyDescent="0.2">
      <c r="Q413" s="9"/>
    </row>
    <row r="414" spans="17:17" x14ac:dyDescent="0.2">
      <c r="Q414" s="9"/>
    </row>
    <row r="415" spans="17:17" x14ac:dyDescent="0.2">
      <c r="Q415" s="9"/>
    </row>
    <row r="416" spans="17:17" x14ac:dyDescent="0.2">
      <c r="Q416" s="9"/>
    </row>
    <row r="417" spans="17:17" x14ac:dyDescent="0.2">
      <c r="Q417" s="9"/>
    </row>
    <row r="418" spans="17:17" x14ac:dyDescent="0.2">
      <c r="Q418" s="9"/>
    </row>
    <row r="419" spans="17:17" x14ac:dyDescent="0.2">
      <c r="Q419" s="9"/>
    </row>
    <row r="420" spans="17:17" x14ac:dyDescent="0.2">
      <c r="Q420" s="9"/>
    </row>
    <row r="421" spans="17:17" x14ac:dyDescent="0.2">
      <c r="Q421" s="9"/>
    </row>
    <row r="422" spans="17:17" x14ac:dyDescent="0.2">
      <c r="Q422" s="9"/>
    </row>
    <row r="423" spans="17:17" x14ac:dyDescent="0.2">
      <c r="Q423" s="9"/>
    </row>
    <row r="424" spans="17:17" x14ac:dyDescent="0.2">
      <c r="Q424" s="9"/>
    </row>
    <row r="425" spans="17:17" x14ac:dyDescent="0.2">
      <c r="Q425" s="9"/>
    </row>
    <row r="426" spans="17:17" x14ac:dyDescent="0.2">
      <c r="Q426" s="9"/>
    </row>
    <row r="427" spans="17:17" x14ac:dyDescent="0.2">
      <c r="Q427" s="9"/>
    </row>
    <row r="428" spans="17:17" x14ac:dyDescent="0.2">
      <c r="Q428" s="9"/>
    </row>
    <row r="429" spans="17:17" x14ac:dyDescent="0.2">
      <c r="Q429" s="9"/>
    </row>
    <row r="430" spans="17:17" x14ac:dyDescent="0.2">
      <c r="Q430" s="9"/>
    </row>
    <row r="431" spans="17:17" x14ac:dyDescent="0.2">
      <c r="Q431" s="9"/>
    </row>
    <row r="432" spans="17:17" x14ac:dyDescent="0.2">
      <c r="Q432" s="9"/>
    </row>
    <row r="433" spans="17:17" x14ac:dyDescent="0.2">
      <c r="Q433" s="9"/>
    </row>
    <row r="434" spans="17:17" x14ac:dyDescent="0.2">
      <c r="Q434" s="9"/>
    </row>
    <row r="435" spans="17:17" x14ac:dyDescent="0.2">
      <c r="Q435" s="9"/>
    </row>
    <row r="436" spans="17:17" x14ac:dyDescent="0.2">
      <c r="Q436" s="9"/>
    </row>
    <row r="437" spans="17:17" x14ac:dyDescent="0.2">
      <c r="Q437" s="9"/>
    </row>
    <row r="438" spans="17:17" x14ac:dyDescent="0.2">
      <c r="Q438" s="9"/>
    </row>
    <row r="439" spans="17:17" x14ac:dyDescent="0.2">
      <c r="Q439" s="9"/>
    </row>
    <row r="440" spans="17:17" x14ac:dyDescent="0.2">
      <c r="Q440" s="9"/>
    </row>
    <row r="441" spans="17:17" x14ac:dyDescent="0.2">
      <c r="Q441" s="9"/>
    </row>
    <row r="442" spans="17:17" x14ac:dyDescent="0.2">
      <c r="Q442" s="9"/>
    </row>
    <row r="443" spans="17:17" x14ac:dyDescent="0.2">
      <c r="Q443" s="9"/>
    </row>
    <row r="444" spans="17:17" x14ac:dyDescent="0.2">
      <c r="Q444" s="9"/>
    </row>
    <row r="445" spans="17:17" x14ac:dyDescent="0.2">
      <c r="Q445" s="9"/>
    </row>
    <row r="446" spans="17:17" x14ac:dyDescent="0.2">
      <c r="Q446" s="9"/>
    </row>
    <row r="447" spans="17:17" x14ac:dyDescent="0.2">
      <c r="Q447" s="9"/>
    </row>
    <row r="448" spans="17:17" x14ac:dyDescent="0.2">
      <c r="Q448" s="9"/>
    </row>
    <row r="449" spans="17:17" x14ac:dyDescent="0.2">
      <c r="Q449" s="9"/>
    </row>
    <row r="450" spans="17:17" x14ac:dyDescent="0.2">
      <c r="Q450" s="9"/>
    </row>
    <row r="451" spans="17:17" x14ac:dyDescent="0.2">
      <c r="Q451" s="9"/>
    </row>
    <row r="452" spans="17:17" x14ac:dyDescent="0.2">
      <c r="Q452" s="9"/>
    </row>
    <row r="453" spans="17:17" x14ac:dyDescent="0.2">
      <c r="Q453" s="9"/>
    </row>
    <row r="454" spans="17:17" x14ac:dyDescent="0.2">
      <c r="Q454" s="9"/>
    </row>
    <row r="455" spans="17:17" x14ac:dyDescent="0.2">
      <c r="Q455" s="9"/>
    </row>
    <row r="456" spans="17:17" x14ac:dyDescent="0.2">
      <c r="Q456" s="9"/>
    </row>
    <row r="457" spans="17:17" x14ac:dyDescent="0.2">
      <c r="Q457" s="9"/>
    </row>
    <row r="458" spans="17:17" x14ac:dyDescent="0.2">
      <c r="Q458" s="9"/>
    </row>
    <row r="459" spans="17:17" x14ac:dyDescent="0.2">
      <c r="Q459" s="9"/>
    </row>
    <row r="460" spans="17:17" x14ac:dyDescent="0.2">
      <c r="Q460" s="9"/>
    </row>
    <row r="461" spans="17:17" x14ac:dyDescent="0.2">
      <c r="Q461" s="9"/>
    </row>
    <row r="462" spans="17:17" x14ac:dyDescent="0.2">
      <c r="Q462" s="9"/>
    </row>
    <row r="463" spans="17:17" x14ac:dyDescent="0.2">
      <c r="Q463" s="9"/>
    </row>
    <row r="464" spans="17:17" x14ac:dyDescent="0.2">
      <c r="Q464" s="9"/>
    </row>
    <row r="465" spans="17:17" x14ac:dyDescent="0.2">
      <c r="Q465" s="9"/>
    </row>
    <row r="466" spans="17:17" x14ac:dyDescent="0.2">
      <c r="Q466" s="9"/>
    </row>
    <row r="467" spans="17:17" x14ac:dyDescent="0.2">
      <c r="Q467" s="9"/>
    </row>
    <row r="468" spans="17:17" x14ac:dyDescent="0.2">
      <c r="Q468" s="9"/>
    </row>
    <row r="469" spans="17:17" x14ac:dyDescent="0.2">
      <c r="Q469" s="9"/>
    </row>
    <row r="470" spans="17:17" x14ac:dyDescent="0.2">
      <c r="Q470" s="9"/>
    </row>
    <row r="471" spans="17:17" x14ac:dyDescent="0.2">
      <c r="Q471" s="9"/>
    </row>
    <row r="472" spans="17:17" x14ac:dyDescent="0.2">
      <c r="Q472" s="9"/>
    </row>
    <row r="473" spans="17:17" x14ac:dyDescent="0.2">
      <c r="Q473" s="9"/>
    </row>
    <row r="474" spans="17:17" x14ac:dyDescent="0.2">
      <c r="Q474" s="9"/>
    </row>
    <row r="475" spans="17:17" x14ac:dyDescent="0.2">
      <c r="Q475" s="9"/>
    </row>
    <row r="476" spans="17:17" x14ac:dyDescent="0.2">
      <c r="Q476" s="9"/>
    </row>
    <row r="477" spans="17:17" x14ac:dyDescent="0.2">
      <c r="Q477" s="9"/>
    </row>
    <row r="478" spans="17:17" x14ac:dyDescent="0.2">
      <c r="Q478" s="9"/>
    </row>
    <row r="479" spans="17:17" x14ac:dyDescent="0.2">
      <c r="Q479" s="9"/>
    </row>
    <row r="480" spans="17:17" x14ac:dyDescent="0.2">
      <c r="Q480" s="9"/>
    </row>
    <row r="481" spans="17:17" x14ac:dyDescent="0.2">
      <c r="Q481" s="9"/>
    </row>
    <row r="482" spans="17:17" x14ac:dyDescent="0.2">
      <c r="Q482" s="9"/>
    </row>
    <row r="483" spans="17:17" x14ac:dyDescent="0.2">
      <c r="Q483" s="9"/>
    </row>
    <row r="484" spans="17:17" x14ac:dyDescent="0.2">
      <c r="Q484" s="9"/>
    </row>
    <row r="485" spans="17:17" x14ac:dyDescent="0.2">
      <c r="Q485" s="9"/>
    </row>
    <row r="486" spans="17:17" x14ac:dyDescent="0.2">
      <c r="Q486" s="9"/>
    </row>
    <row r="487" spans="17:17" x14ac:dyDescent="0.2">
      <c r="Q487" s="9"/>
    </row>
    <row r="488" spans="17:17" x14ac:dyDescent="0.2">
      <c r="Q488" s="9"/>
    </row>
    <row r="489" spans="17:17" x14ac:dyDescent="0.2">
      <c r="Q489" s="9"/>
    </row>
    <row r="490" spans="17:17" x14ac:dyDescent="0.2">
      <c r="Q490" s="9"/>
    </row>
    <row r="491" spans="17:17" x14ac:dyDescent="0.2">
      <c r="Q491" s="9"/>
    </row>
    <row r="492" spans="17:17" x14ac:dyDescent="0.2">
      <c r="Q492" s="9"/>
    </row>
    <row r="493" spans="17:17" x14ac:dyDescent="0.2">
      <c r="Q493" s="9"/>
    </row>
    <row r="494" spans="17:17" x14ac:dyDescent="0.2">
      <c r="Q494" s="9"/>
    </row>
    <row r="495" spans="17:17" x14ac:dyDescent="0.2">
      <c r="Q495" s="9"/>
    </row>
    <row r="496" spans="17:17" x14ac:dyDescent="0.2">
      <c r="Q496" s="9"/>
    </row>
    <row r="497" spans="17:17" x14ac:dyDescent="0.2">
      <c r="Q497" s="9"/>
    </row>
    <row r="498" spans="17:17" x14ac:dyDescent="0.2">
      <c r="Q498" s="9"/>
    </row>
    <row r="499" spans="17:17" x14ac:dyDescent="0.2">
      <c r="Q499" s="9"/>
    </row>
    <row r="500" spans="17:17" x14ac:dyDescent="0.2">
      <c r="Q500" s="9"/>
    </row>
    <row r="501" spans="17:17" x14ac:dyDescent="0.2">
      <c r="Q501" s="9"/>
    </row>
    <row r="502" spans="17:17" x14ac:dyDescent="0.2">
      <c r="Q502" s="9"/>
    </row>
    <row r="503" spans="17:17" x14ac:dyDescent="0.2">
      <c r="Q503" s="9"/>
    </row>
    <row r="504" spans="17:17" x14ac:dyDescent="0.2">
      <c r="Q504" s="9"/>
    </row>
    <row r="505" spans="17:17" x14ac:dyDescent="0.2">
      <c r="Q505" s="9"/>
    </row>
    <row r="506" spans="17:17" x14ac:dyDescent="0.2">
      <c r="Q506" s="9"/>
    </row>
    <row r="507" spans="17:17" x14ac:dyDescent="0.2">
      <c r="Q507" s="9"/>
    </row>
    <row r="508" spans="17:17" x14ac:dyDescent="0.2">
      <c r="Q508" s="9"/>
    </row>
    <row r="509" spans="17:17" x14ac:dyDescent="0.2">
      <c r="Q509" s="9"/>
    </row>
    <row r="510" spans="17:17" x14ac:dyDescent="0.2">
      <c r="Q510" s="9"/>
    </row>
    <row r="511" spans="17:17" x14ac:dyDescent="0.2">
      <c r="Q511" s="9"/>
    </row>
    <row r="512" spans="17:17" x14ac:dyDescent="0.2">
      <c r="Q512" s="9"/>
    </row>
    <row r="513" spans="17:17" x14ac:dyDescent="0.2">
      <c r="Q513" s="9"/>
    </row>
    <row r="514" spans="17:17" x14ac:dyDescent="0.2">
      <c r="Q514" s="9"/>
    </row>
    <row r="515" spans="17:17" x14ac:dyDescent="0.2">
      <c r="Q515" s="9"/>
    </row>
    <row r="516" spans="17:17" x14ac:dyDescent="0.2">
      <c r="Q516" s="9"/>
    </row>
    <row r="517" spans="17:17" x14ac:dyDescent="0.2">
      <c r="Q517" s="9"/>
    </row>
    <row r="518" spans="17:17" x14ac:dyDescent="0.2">
      <c r="Q518" s="9"/>
    </row>
    <row r="519" spans="17:17" x14ac:dyDescent="0.2">
      <c r="Q519" s="9"/>
    </row>
    <row r="520" spans="17:17" x14ac:dyDescent="0.2">
      <c r="Q520" s="9"/>
    </row>
    <row r="521" spans="17:17" x14ac:dyDescent="0.2">
      <c r="Q521" s="9"/>
    </row>
    <row r="522" spans="17:17" x14ac:dyDescent="0.2">
      <c r="Q522" s="9"/>
    </row>
    <row r="523" spans="17:17" x14ac:dyDescent="0.2">
      <c r="Q523" s="9"/>
    </row>
    <row r="524" spans="17:17" x14ac:dyDescent="0.2">
      <c r="Q524" s="9"/>
    </row>
    <row r="525" spans="17:17" x14ac:dyDescent="0.2">
      <c r="Q525" s="9"/>
    </row>
    <row r="526" spans="17:17" x14ac:dyDescent="0.2">
      <c r="Q526" s="9"/>
    </row>
    <row r="527" spans="17:17" x14ac:dyDescent="0.2">
      <c r="Q527" s="9"/>
    </row>
    <row r="528" spans="17:17" x14ac:dyDescent="0.2">
      <c r="Q528" s="9"/>
    </row>
    <row r="529" spans="17:17" x14ac:dyDescent="0.2">
      <c r="Q529" s="9"/>
    </row>
    <row r="530" spans="17:17" x14ac:dyDescent="0.2">
      <c r="Q530" s="9"/>
    </row>
    <row r="531" spans="17:17" x14ac:dyDescent="0.2">
      <c r="Q531" s="9"/>
    </row>
    <row r="532" spans="17:17" x14ac:dyDescent="0.2">
      <c r="Q532" s="9"/>
    </row>
    <row r="533" spans="17:17" x14ac:dyDescent="0.2">
      <c r="Q533" s="9"/>
    </row>
    <row r="534" spans="17:17" x14ac:dyDescent="0.2">
      <c r="Q534" s="9"/>
    </row>
    <row r="535" spans="17:17" x14ac:dyDescent="0.2">
      <c r="Q535" s="9"/>
    </row>
    <row r="536" spans="17:17" x14ac:dyDescent="0.2">
      <c r="Q536" s="9"/>
    </row>
    <row r="537" spans="17:17" x14ac:dyDescent="0.2">
      <c r="Q537" s="9"/>
    </row>
    <row r="538" spans="17:17" x14ac:dyDescent="0.2">
      <c r="Q538" s="9"/>
    </row>
    <row r="539" spans="17:17" x14ac:dyDescent="0.2">
      <c r="Q539" s="9"/>
    </row>
    <row r="540" spans="17:17" x14ac:dyDescent="0.2">
      <c r="Q540" s="9"/>
    </row>
    <row r="541" spans="17:17" x14ac:dyDescent="0.2">
      <c r="Q541" s="9"/>
    </row>
    <row r="542" spans="17:17" x14ac:dyDescent="0.2">
      <c r="Q542" s="9"/>
    </row>
    <row r="543" spans="17:17" x14ac:dyDescent="0.2">
      <c r="Q543" s="9"/>
    </row>
    <row r="544" spans="17:17" x14ac:dyDescent="0.2">
      <c r="Q544" s="9"/>
    </row>
    <row r="545" spans="17:17" x14ac:dyDescent="0.2">
      <c r="Q545" s="9"/>
    </row>
    <row r="546" spans="17:17" x14ac:dyDescent="0.2">
      <c r="Q546" s="9"/>
    </row>
    <row r="547" spans="17:17" x14ac:dyDescent="0.2">
      <c r="Q547" s="9"/>
    </row>
    <row r="548" spans="17:17" x14ac:dyDescent="0.2">
      <c r="Q548" s="9"/>
    </row>
    <row r="549" spans="17:17" x14ac:dyDescent="0.2">
      <c r="Q549" s="9"/>
    </row>
    <row r="550" spans="17:17" x14ac:dyDescent="0.2">
      <c r="Q550" s="9"/>
    </row>
    <row r="551" spans="17:17" x14ac:dyDescent="0.2">
      <c r="Q551" s="9"/>
    </row>
    <row r="552" spans="17:17" x14ac:dyDescent="0.2">
      <c r="Q552" s="9"/>
    </row>
    <row r="553" spans="17:17" x14ac:dyDescent="0.2">
      <c r="Q553" s="9"/>
    </row>
    <row r="554" spans="17:17" x14ac:dyDescent="0.2">
      <c r="Q554" s="9"/>
    </row>
    <row r="555" spans="17:17" x14ac:dyDescent="0.2">
      <c r="Q555" s="9"/>
    </row>
    <row r="556" spans="17:17" x14ac:dyDescent="0.2">
      <c r="Q556" s="9"/>
    </row>
    <row r="557" spans="17:17" x14ac:dyDescent="0.2">
      <c r="Q557" s="9"/>
    </row>
    <row r="558" spans="17:17" x14ac:dyDescent="0.2">
      <c r="Q558" s="9"/>
    </row>
    <row r="559" spans="17:17" x14ac:dyDescent="0.2">
      <c r="Q559" s="9"/>
    </row>
    <row r="560" spans="17:17" x14ac:dyDescent="0.2">
      <c r="Q560" s="9"/>
    </row>
    <row r="561" spans="17:17" x14ac:dyDescent="0.2">
      <c r="Q561" s="9"/>
    </row>
    <row r="562" spans="17:17" x14ac:dyDescent="0.2">
      <c r="Q562" s="9"/>
    </row>
    <row r="563" spans="17:17" x14ac:dyDescent="0.2">
      <c r="Q563" s="9"/>
    </row>
    <row r="564" spans="17:17" x14ac:dyDescent="0.2">
      <c r="Q564" s="9"/>
    </row>
    <row r="565" spans="17:17" x14ac:dyDescent="0.2">
      <c r="Q565" s="9"/>
    </row>
    <row r="566" spans="17:17" x14ac:dyDescent="0.2">
      <c r="Q566" s="9"/>
    </row>
    <row r="567" spans="17:17" x14ac:dyDescent="0.2">
      <c r="Q567" s="9"/>
    </row>
    <row r="568" spans="17:17" x14ac:dyDescent="0.2">
      <c r="Q568" s="9"/>
    </row>
    <row r="569" spans="17:17" x14ac:dyDescent="0.2">
      <c r="Q569" s="9"/>
    </row>
    <row r="570" spans="17:17" x14ac:dyDescent="0.2">
      <c r="Q570" s="9"/>
    </row>
    <row r="571" spans="17:17" x14ac:dyDescent="0.2">
      <c r="Q571" s="9"/>
    </row>
    <row r="572" spans="17:17" x14ac:dyDescent="0.2">
      <c r="Q572" s="9"/>
    </row>
    <row r="573" spans="17:17" x14ac:dyDescent="0.2">
      <c r="Q573" s="9"/>
    </row>
    <row r="574" spans="17:17" x14ac:dyDescent="0.2">
      <c r="Q574" s="9"/>
    </row>
    <row r="575" spans="17:17" x14ac:dyDescent="0.2">
      <c r="Q575" s="9"/>
    </row>
    <row r="576" spans="17:17" x14ac:dyDescent="0.2">
      <c r="Q576" s="9"/>
    </row>
    <row r="577" spans="17:17" x14ac:dyDescent="0.2">
      <c r="Q577" s="9"/>
    </row>
    <row r="578" spans="17:17" x14ac:dyDescent="0.2">
      <c r="Q578" s="9"/>
    </row>
    <row r="579" spans="17:17" x14ac:dyDescent="0.2">
      <c r="Q579" s="9"/>
    </row>
    <row r="580" spans="17:17" x14ac:dyDescent="0.2">
      <c r="Q580" s="9"/>
    </row>
    <row r="581" spans="17:17" x14ac:dyDescent="0.2">
      <c r="Q581" s="9"/>
    </row>
    <row r="582" spans="17:17" x14ac:dyDescent="0.2">
      <c r="Q582" s="9"/>
    </row>
    <row r="583" spans="17:17" x14ac:dyDescent="0.2">
      <c r="Q583" s="9"/>
    </row>
    <row r="584" spans="17:17" x14ac:dyDescent="0.2">
      <c r="Q584" s="9"/>
    </row>
    <row r="585" spans="17:17" x14ac:dyDescent="0.2">
      <c r="Q585" s="9"/>
    </row>
    <row r="586" spans="17:17" x14ac:dyDescent="0.2">
      <c r="Q586" s="9"/>
    </row>
    <row r="587" spans="17:17" x14ac:dyDescent="0.2">
      <c r="Q587" s="9"/>
    </row>
    <row r="588" spans="17:17" x14ac:dyDescent="0.2">
      <c r="Q588" s="9"/>
    </row>
    <row r="589" spans="17:17" x14ac:dyDescent="0.2">
      <c r="Q589" s="9"/>
    </row>
    <row r="590" spans="17:17" x14ac:dyDescent="0.2">
      <c r="Q590" s="9"/>
    </row>
    <row r="591" spans="17:17" x14ac:dyDescent="0.2">
      <c r="Q591" s="9"/>
    </row>
    <row r="592" spans="17:17" x14ac:dyDescent="0.2">
      <c r="Q592" s="9"/>
    </row>
    <row r="593" spans="17:17" x14ac:dyDescent="0.2">
      <c r="Q593" s="9"/>
    </row>
    <row r="594" spans="17:17" x14ac:dyDescent="0.2">
      <c r="Q594" s="9"/>
    </row>
    <row r="595" spans="17:17" x14ac:dyDescent="0.2">
      <c r="Q595" s="9"/>
    </row>
    <row r="596" spans="17:17" x14ac:dyDescent="0.2">
      <c r="Q596" s="9"/>
    </row>
    <row r="597" spans="17:17" x14ac:dyDescent="0.2">
      <c r="Q597" s="9"/>
    </row>
    <row r="598" spans="17:17" x14ac:dyDescent="0.2">
      <c r="Q598" s="9"/>
    </row>
    <row r="599" spans="17:17" x14ac:dyDescent="0.2">
      <c r="Q599" s="9"/>
    </row>
    <row r="600" spans="17:17" x14ac:dyDescent="0.2">
      <c r="Q600" s="9"/>
    </row>
    <row r="601" spans="17:17" x14ac:dyDescent="0.2">
      <c r="Q601" s="9"/>
    </row>
    <row r="602" spans="17:17" x14ac:dyDescent="0.2">
      <c r="Q602" s="9"/>
    </row>
    <row r="603" spans="17:17" x14ac:dyDescent="0.2">
      <c r="Q603" s="9"/>
    </row>
    <row r="604" spans="17:17" x14ac:dyDescent="0.2">
      <c r="Q604" s="9"/>
    </row>
    <row r="605" spans="17:17" x14ac:dyDescent="0.2">
      <c r="Q605" s="9"/>
    </row>
    <row r="606" spans="17:17" x14ac:dyDescent="0.2">
      <c r="Q606" s="9"/>
    </row>
    <row r="607" spans="17:17" x14ac:dyDescent="0.2">
      <c r="Q607" s="9"/>
    </row>
    <row r="608" spans="17:17" x14ac:dyDescent="0.2">
      <c r="Q608" s="9"/>
    </row>
    <row r="609" spans="17:17" x14ac:dyDescent="0.2">
      <c r="Q609" s="9"/>
    </row>
    <row r="610" spans="17:17" x14ac:dyDescent="0.2">
      <c r="Q610" s="9"/>
    </row>
    <row r="611" spans="17:17" x14ac:dyDescent="0.2">
      <c r="Q611" s="9"/>
    </row>
    <row r="612" spans="17:17" x14ac:dyDescent="0.2">
      <c r="Q612" s="9"/>
    </row>
    <row r="613" spans="17:17" x14ac:dyDescent="0.2">
      <c r="Q613" s="9"/>
    </row>
    <row r="614" spans="17:17" x14ac:dyDescent="0.2">
      <c r="Q614" s="9"/>
    </row>
    <row r="615" spans="17:17" x14ac:dyDescent="0.2">
      <c r="Q615" s="9"/>
    </row>
    <row r="616" spans="17:17" x14ac:dyDescent="0.2">
      <c r="Q616" s="9"/>
    </row>
    <row r="617" spans="17:17" x14ac:dyDescent="0.2">
      <c r="Q617" s="9"/>
    </row>
    <row r="618" spans="17:17" x14ac:dyDescent="0.2">
      <c r="Q618" s="9"/>
    </row>
    <row r="619" spans="17:17" x14ac:dyDescent="0.2">
      <c r="Q619" s="9"/>
    </row>
    <row r="620" spans="17:17" x14ac:dyDescent="0.2">
      <c r="Q620" s="9"/>
    </row>
    <row r="621" spans="17:17" x14ac:dyDescent="0.2">
      <c r="Q621" s="9"/>
    </row>
    <row r="622" spans="17:17" x14ac:dyDescent="0.2">
      <c r="Q622" s="9"/>
    </row>
    <row r="623" spans="17:17" x14ac:dyDescent="0.2">
      <c r="Q623" s="9"/>
    </row>
    <row r="624" spans="17:17" x14ac:dyDescent="0.2">
      <c r="Q624" s="9"/>
    </row>
    <row r="625" spans="17:17" x14ac:dyDescent="0.2">
      <c r="Q625" s="9"/>
    </row>
    <row r="626" spans="17:17" x14ac:dyDescent="0.2">
      <c r="Q626" s="9"/>
    </row>
    <row r="627" spans="17:17" x14ac:dyDescent="0.2">
      <c r="Q627" s="9"/>
    </row>
    <row r="628" spans="17:17" x14ac:dyDescent="0.2">
      <c r="Q628" s="9"/>
    </row>
    <row r="629" spans="17:17" x14ac:dyDescent="0.2">
      <c r="Q629" s="9"/>
    </row>
    <row r="630" spans="17:17" x14ac:dyDescent="0.2">
      <c r="Q630" s="9"/>
    </row>
    <row r="631" spans="17:17" x14ac:dyDescent="0.2">
      <c r="Q631" s="9"/>
    </row>
    <row r="632" spans="17:17" x14ac:dyDescent="0.2">
      <c r="Q632" s="9"/>
    </row>
    <row r="633" spans="17:17" x14ac:dyDescent="0.2">
      <c r="Q633" s="9"/>
    </row>
    <row r="634" spans="17:17" x14ac:dyDescent="0.2">
      <c r="Q634" s="9"/>
    </row>
    <row r="635" spans="17:17" x14ac:dyDescent="0.2">
      <c r="Q635" s="9"/>
    </row>
    <row r="636" spans="17:17" x14ac:dyDescent="0.2">
      <c r="Q636" s="9"/>
    </row>
    <row r="637" spans="17:17" x14ac:dyDescent="0.2">
      <c r="Q637" s="9"/>
    </row>
    <row r="638" spans="17:17" x14ac:dyDescent="0.2">
      <c r="Q638" s="9"/>
    </row>
    <row r="639" spans="17:17" x14ac:dyDescent="0.2">
      <c r="Q639" s="9"/>
    </row>
    <row r="640" spans="17:17" x14ac:dyDescent="0.2">
      <c r="Q640" s="9"/>
    </row>
    <row r="641" spans="17:17" x14ac:dyDescent="0.2">
      <c r="Q641" s="9"/>
    </row>
    <row r="642" spans="17:17" x14ac:dyDescent="0.2">
      <c r="Q642" s="9"/>
    </row>
    <row r="643" spans="17:17" x14ac:dyDescent="0.2">
      <c r="Q643" s="9"/>
    </row>
    <row r="644" spans="17:17" x14ac:dyDescent="0.2">
      <c r="Q644" s="9"/>
    </row>
    <row r="645" spans="17:17" x14ac:dyDescent="0.2">
      <c r="Q645" s="9"/>
    </row>
    <row r="646" spans="17:17" x14ac:dyDescent="0.2">
      <c r="Q646" s="9"/>
    </row>
    <row r="647" spans="17:17" x14ac:dyDescent="0.2">
      <c r="Q647" s="9"/>
    </row>
    <row r="648" spans="17:17" x14ac:dyDescent="0.2">
      <c r="Q648" s="9"/>
    </row>
    <row r="649" spans="17:17" x14ac:dyDescent="0.2">
      <c r="Q649" s="9"/>
    </row>
    <row r="650" spans="17:17" x14ac:dyDescent="0.2">
      <c r="Q650" s="9"/>
    </row>
    <row r="651" spans="17:17" x14ac:dyDescent="0.2">
      <c r="Q651" s="9"/>
    </row>
    <row r="652" spans="17:17" x14ac:dyDescent="0.2">
      <c r="Q652" s="9"/>
    </row>
    <row r="653" spans="17:17" x14ac:dyDescent="0.2">
      <c r="Q653" s="9"/>
    </row>
    <row r="654" spans="17:17" x14ac:dyDescent="0.2">
      <c r="Q654" s="9"/>
    </row>
    <row r="655" spans="17:17" x14ac:dyDescent="0.2">
      <c r="Q655" s="9"/>
    </row>
    <row r="656" spans="17:17" x14ac:dyDescent="0.2">
      <c r="Q656" s="9"/>
    </row>
    <row r="657" spans="17:17" x14ac:dyDescent="0.2">
      <c r="Q657" s="9"/>
    </row>
    <row r="658" spans="17:17" x14ac:dyDescent="0.2">
      <c r="Q658" s="9"/>
    </row>
    <row r="659" spans="17:17" x14ac:dyDescent="0.2">
      <c r="Q659" s="9"/>
    </row>
    <row r="660" spans="17:17" x14ac:dyDescent="0.2">
      <c r="Q660" s="9"/>
    </row>
    <row r="661" spans="17:17" x14ac:dyDescent="0.2">
      <c r="Q661" s="9"/>
    </row>
    <row r="662" spans="17:17" x14ac:dyDescent="0.2">
      <c r="Q662" s="9"/>
    </row>
    <row r="663" spans="17:17" x14ac:dyDescent="0.2">
      <c r="Q663" s="9"/>
    </row>
    <row r="664" spans="17:17" x14ac:dyDescent="0.2">
      <c r="Q664" s="9"/>
    </row>
    <row r="665" spans="17:17" x14ac:dyDescent="0.2">
      <c r="Q665" s="9"/>
    </row>
    <row r="666" spans="17:17" x14ac:dyDescent="0.2">
      <c r="Q666" s="9"/>
    </row>
    <row r="667" spans="17:17" x14ac:dyDescent="0.2">
      <c r="Q667" s="9"/>
    </row>
    <row r="668" spans="17:17" x14ac:dyDescent="0.2">
      <c r="Q668" s="9"/>
    </row>
    <row r="669" spans="17:17" x14ac:dyDescent="0.2">
      <c r="Q669" s="9"/>
    </row>
    <row r="670" spans="17:17" x14ac:dyDescent="0.2">
      <c r="Q670" s="9"/>
    </row>
    <row r="671" spans="17:17" x14ac:dyDescent="0.2">
      <c r="Q671" s="9"/>
    </row>
    <row r="672" spans="17:17" x14ac:dyDescent="0.2">
      <c r="Q672" s="9"/>
    </row>
    <row r="673" spans="17:17" x14ac:dyDescent="0.2">
      <c r="Q673" s="9"/>
    </row>
    <row r="674" spans="17:17" x14ac:dyDescent="0.2">
      <c r="Q674" s="9"/>
    </row>
    <row r="675" spans="17:17" x14ac:dyDescent="0.2">
      <c r="Q675" s="9"/>
    </row>
    <row r="676" spans="17:17" x14ac:dyDescent="0.2">
      <c r="Q676" s="9"/>
    </row>
    <row r="677" spans="17:17" x14ac:dyDescent="0.2">
      <c r="Q677" s="9"/>
    </row>
    <row r="678" spans="17:17" x14ac:dyDescent="0.2">
      <c r="Q678" s="9"/>
    </row>
    <row r="679" spans="17:17" x14ac:dyDescent="0.2">
      <c r="Q679" s="9"/>
    </row>
    <row r="680" spans="17:17" x14ac:dyDescent="0.2">
      <c r="Q680" s="9"/>
    </row>
    <row r="681" spans="17:17" x14ac:dyDescent="0.2">
      <c r="Q681" s="9"/>
    </row>
    <row r="682" spans="17:17" x14ac:dyDescent="0.2">
      <c r="Q682" s="9"/>
    </row>
    <row r="683" spans="17:17" x14ac:dyDescent="0.2">
      <c r="Q683" s="9"/>
    </row>
    <row r="684" spans="17:17" x14ac:dyDescent="0.2">
      <c r="Q684" s="9"/>
    </row>
    <row r="685" spans="17:17" x14ac:dyDescent="0.2">
      <c r="Q685" s="9"/>
    </row>
    <row r="686" spans="17:17" x14ac:dyDescent="0.2">
      <c r="Q686" s="9"/>
    </row>
    <row r="687" spans="17:17" x14ac:dyDescent="0.2">
      <c r="Q687" s="9"/>
    </row>
    <row r="688" spans="17:17" x14ac:dyDescent="0.2">
      <c r="Q688" s="9"/>
    </row>
    <row r="689" spans="17:17" x14ac:dyDescent="0.2">
      <c r="Q689" s="9"/>
    </row>
    <row r="690" spans="17:17" x14ac:dyDescent="0.2">
      <c r="Q690" s="9"/>
    </row>
    <row r="691" spans="17:17" x14ac:dyDescent="0.2">
      <c r="Q691" s="9"/>
    </row>
    <row r="692" spans="17:17" x14ac:dyDescent="0.2">
      <c r="Q692" s="9"/>
    </row>
    <row r="693" spans="17:17" x14ac:dyDescent="0.2">
      <c r="Q693" s="9"/>
    </row>
    <row r="694" spans="17:17" x14ac:dyDescent="0.2">
      <c r="Q694" s="9"/>
    </row>
    <row r="695" spans="17:17" x14ac:dyDescent="0.2">
      <c r="Q695" s="9"/>
    </row>
    <row r="696" spans="17:17" x14ac:dyDescent="0.2">
      <c r="Q696" s="9"/>
    </row>
    <row r="697" spans="17:17" x14ac:dyDescent="0.2">
      <c r="Q697" s="9"/>
    </row>
    <row r="698" spans="17:17" x14ac:dyDescent="0.2">
      <c r="Q698" s="9"/>
    </row>
    <row r="699" spans="17:17" x14ac:dyDescent="0.2">
      <c r="Q699" s="9"/>
    </row>
    <row r="700" spans="17:17" x14ac:dyDescent="0.2">
      <c r="Q700" s="9"/>
    </row>
    <row r="701" spans="17:17" x14ac:dyDescent="0.2">
      <c r="Q701" s="9"/>
    </row>
    <row r="702" spans="17:17" x14ac:dyDescent="0.2">
      <c r="Q702" s="9"/>
    </row>
    <row r="703" spans="17:17" x14ac:dyDescent="0.2">
      <c r="Q703" s="9"/>
    </row>
    <row r="704" spans="17:17" x14ac:dyDescent="0.2">
      <c r="Q704" s="9"/>
    </row>
    <row r="705" spans="17:17" x14ac:dyDescent="0.2">
      <c r="Q705" s="9"/>
    </row>
    <row r="706" spans="17:17" x14ac:dyDescent="0.2">
      <c r="Q706" s="9"/>
    </row>
    <row r="707" spans="17:17" x14ac:dyDescent="0.2">
      <c r="Q707" s="9"/>
    </row>
    <row r="708" spans="17:17" x14ac:dyDescent="0.2">
      <c r="Q708" s="9"/>
    </row>
    <row r="709" spans="17:17" x14ac:dyDescent="0.2">
      <c r="Q709" s="9"/>
    </row>
    <row r="710" spans="17:17" x14ac:dyDescent="0.2">
      <c r="Q710" s="9"/>
    </row>
    <row r="711" spans="17:17" x14ac:dyDescent="0.2">
      <c r="Q711" s="9"/>
    </row>
    <row r="712" spans="17:17" x14ac:dyDescent="0.2">
      <c r="Q712" s="9"/>
    </row>
    <row r="713" spans="17:17" x14ac:dyDescent="0.2">
      <c r="Q713" s="9"/>
    </row>
    <row r="714" spans="17:17" x14ac:dyDescent="0.2">
      <c r="Q714" s="9"/>
    </row>
    <row r="715" spans="17:17" x14ac:dyDescent="0.2">
      <c r="Q715" s="9"/>
    </row>
    <row r="716" spans="17:17" x14ac:dyDescent="0.2">
      <c r="Q716" s="9"/>
    </row>
    <row r="717" spans="17:17" x14ac:dyDescent="0.2">
      <c r="Q717" s="9"/>
    </row>
    <row r="718" spans="17:17" x14ac:dyDescent="0.2">
      <c r="Q718" s="9"/>
    </row>
    <row r="719" spans="17:17" x14ac:dyDescent="0.2">
      <c r="Q719" s="9"/>
    </row>
    <row r="720" spans="17:17" x14ac:dyDescent="0.2">
      <c r="Q720" s="9"/>
    </row>
    <row r="721" spans="17:17" x14ac:dyDescent="0.2">
      <c r="Q721" s="9"/>
    </row>
    <row r="722" spans="17:17" x14ac:dyDescent="0.2">
      <c r="Q722" s="9"/>
    </row>
    <row r="723" spans="17:17" x14ac:dyDescent="0.2">
      <c r="Q723" s="9"/>
    </row>
    <row r="724" spans="17:17" x14ac:dyDescent="0.2">
      <c r="Q724" s="9"/>
    </row>
    <row r="725" spans="17:17" x14ac:dyDescent="0.2">
      <c r="Q725" s="9"/>
    </row>
    <row r="726" spans="17:17" x14ac:dyDescent="0.2">
      <c r="Q726" s="9"/>
    </row>
    <row r="727" spans="17:17" x14ac:dyDescent="0.2">
      <c r="Q727" s="9"/>
    </row>
    <row r="728" spans="17:17" x14ac:dyDescent="0.2">
      <c r="Q728" s="9"/>
    </row>
    <row r="729" spans="17:17" x14ac:dyDescent="0.2">
      <c r="Q729" s="9"/>
    </row>
    <row r="730" spans="17:17" x14ac:dyDescent="0.2">
      <c r="Q730" s="9"/>
    </row>
    <row r="731" spans="17:17" x14ac:dyDescent="0.2">
      <c r="Q731" s="9"/>
    </row>
    <row r="732" spans="17:17" x14ac:dyDescent="0.2">
      <c r="Q732" s="9"/>
    </row>
    <row r="733" spans="17:17" x14ac:dyDescent="0.2">
      <c r="Q733" s="9"/>
    </row>
    <row r="734" spans="17:17" x14ac:dyDescent="0.2">
      <c r="Q734" s="9"/>
    </row>
    <row r="735" spans="17:17" x14ac:dyDescent="0.2">
      <c r="Q735" s="9"/>
    </row>
    <row r="736" spans="17:17" x14ac:dyDescent="0.2">
      <c r="Q736" s="9"/>
    </row>
    <row r="737" spans="17:17" x14ac:dyDescent="0.2">
      <c r="Q737" s="9"/>
    </row>
    <row r="738" spans="17:17" x14ac:dyDescent="0.2">
      <c r="Q738" s="9"/>
    </row>
    <row r="739" spans="17:17" x14ac:dyDescent="0.2">
      <c r="Q739" s="9"/>
    </row>
    <row r="740" spans="17:17" x14ac:dyDescent="0.2">
      <c r="Q740" s="9"/>
    </row>
    <row r="741" spans="17:17" x14ac:dyDescent="0.2">
      <c r="Q741" s="9"/>
    </row>
    <row r="742" spans="17:17" x14ac:dyDescent="0.2">
      <c r="Q742" s="9"/>
    </row>
    <row r="743" spans="17:17" x14ac:dyDescent="0.2">
      <c r="Q743" s="9"/>
    </row>
    <row r="744" spans="17:17" x14ac:dyDescent="0.2">
      <c r="Q744" s="9"/>
    </row>
    <row r="745" spans="17:17" x14ac:dyDescent="0.2">
      <c r="Q745" s="9"/>
    </row>
    <row r="746" spans="17:17" x14ac:dyDescent="0.2">
      <c r="Q746" s="9"/>
    </row>
    <row r="747" spans="17:17" x14ac:dyDescent="0.2">
      <c r="Q747" s="9"/>
    </row>
    <row r="748" spans="17:17" x14ac:dyDescent="0.2">
      <c r="Q748" s="9"/>
    </row>
    <row r="749" spans="17:17" x14ac:dyDescent="0.2">
      <c r="Q749" s="9"/>
    </row>
    <row r="750" spans="17:17" x14ac:dyDescent="0.2">
      <c r="Q750" s="9"/>
    </row>
    <row r="751" spans="17:17" x14ac:dyDescent="0.2">
      <c r="Q751" s="9"/>
    </row>
    <row r="752" spans="17:17" x14ac:dyDescent="0.2">
      <c r="Q752" s="9"/>
    </row>
    <row r="753" spans="17:17" x14ac:dyDescent="0.2">
      <c r="Q753" s="9"/>
    </row>
    <row r="754" spans="17:17" x14ac:dyDescent="0.2">
      <c r="Q754" s="9"/>
    </row>
    <row r="755" spans="17:17" x14ac:dyDescent="0.2">
      <c r="Q755" s="9"/>
    </row>
    <row r="756" spans="17:17" x14ac:dyDescent="0.2">
      <c r="Q756" s="9"/>
    </row>
    <row r="757" spans="17:17" x14ac:dyDescent="0.2">
      <c r="Q757" s="9"/>
    </row>
    <row r="758" spans="17:17" x14ac:dyDescent="0.2">
      <c r="Q758" s="9"/>
    </row>
    <row r="759" spans="17:17" x14ac:dyDescent="0.2">
      <c r="Q759" s="9"/>
    </row>
    <row r="760" spans="17:17" x14ac:dyDescent="0.2">
      <c r="Q760" s="9"/>
    </row>
    <row r="761" spans="17:17" x14ac:dyDescent="0.2">
      <c r="Q761" s="9"/>
    </row>
    <row r="762" spans="17:17" x14ac:dyDescent="0.2">
      <c r="Q762" s="9"/>
    </row>
    <row r="763" spans="17:17" x14ac:dyDescent="0.2">
      <c r="Q763" s="9"/>
    </row>
    <row r="764" spans="17:17" x14ac:dyDescent="0.2">
      <c r="Q764" s="9"/>
    </row>
    <row r="765" spans="17:17" x14ac:dyDescent="0.2">
      <c r="Q765" s="9"/>
    </row>
    <row r="766" spans="17:17" x14ac:dyDescent="0.2">
      <c r="Q766" s="9"/>
    </row>
    <row r="767" spans="17:17" x14ac:dyDescent="0.2">
      <c r="Q767" s="9"/>
    </row>
    <row r="768" spans="17:17" x14ac:dyDescent="0.2">
      <c r="Q768" s="9"/>
    </row>
    <row r="769" spans="17:17" x14ac:dyDescent="0.2">
      <c r="Q769" s="9"/>
    </row>
    <row r="770" spans="17:17" x14ac:dyDescent="0.2">
      <c r="Q770" s="9"/>
    </row>
    <row r="771" spans="17:17" x14ac:dyDescent="0.2">
      <c r="Q771" s="9"/>
    </row>
    <row r="772" spans="17:17" x14ac:dyDescent="0.2">
      <c r="Q772" s="9"/>
    </row>
    <row r="773" spans="17:17" x14ac:dyDescent="0.2">
      <c r="Q773" s="9"/>
    </row>
    <row r="774" spans="17:17" x14ac:dyDescent="0.2">
      <c r="Q774" s="9"/>
    </row>
    <row r="775" spans="17:17" x14ac:dyDescent="0.2">
      <c r="Q775" s="9"/>
    </row>
    <row r="776" spans="17:17" x14ac:dyDescent="0.2">
      <c r="Q776" s="9"/>
    </row>
    <row r="777" spans="17:17" x14ac:dyDescent="0.2">
      <c r="Q777" s="9"/>
    </row>
    <row r="778" spans="17:17" x14ac:dyDescent="0.2">
      <c r="Q778" s="9"/>
    </row>
    <row r="779" spans="17:17" x14ac:dyDescent="0.2">
      <c r="Q779" s="9"/>
    </row>
    <row r="780" spans="17:17" x14ac:dyDescent="0.2">
      <c r="Q780" s="9"/>
    </row>
    <row r="781" spans="17:17" x14ac:dyDescent="0.2">
      <c r="Q781" s="9"/>
    </row>
    <row r="782" spans="17:17" x14ac:dyDescent="0.2">
      <c r="Q782" s="9"/>
    </row>
    <row r="783" spans="17:17" x14ac:dyDescent="0.2">
      <c r="Q783" s="9"/>
    </row>
    <row r="784" spans="17:17" x14ac:dyDescent="0.2">
      <c r="Q784" s="9"/>
    </row>
    <row r="785" spans="17:17" x14ac:dyDescent="0.2">
      <c r="Q785" s="9"/>
    </row>
    <row r="786" spans="17:17" x14ac:dyDescent="0.2">
      <c r="Q786" s="9"/>
    </row>
    <row r="787" spans="17:17" x14ac:dyDescent="0.2">
      <c r="Q787" s="9"/>
    </row>
    <row r="788" spans="17:17" x14ac:dyDescent="0.2">
      <c r="Q788" s="9"/>
    </row>
    <row r="789" spans="17:17" x14ac:dyDescent="0.2">
      <c r="Q789" s="9"/>
    </row>
    <row r="790" spans="17:17" x14ac:dyDescent="0.2">
      <c r="Q790" s="9"/>
    </row>
    <row r="791" spans="17:17" x14ac:dyDescent="0.2">
      <c r="Q791" s="9"/>
    </row>
    <row r="792" spans="17:17" x14ac:dyDescent="0.2">
      <c r="Q792" s="9"/>
    </row>
    <row r="793" spans="17:17" x14ac:dyDescent="0.2">
      <c r="Q793" s="9"/>
    </row>
    <row r="794" spans="17:17" x14ac:dyDescent="0.2">
      <c r="Q794" s="9"/>
    </row>
    <row r="795" spans="17:17" x14ac:dyDescent="0.2">
      <c r="Q795" s="9"/>
    </row>
    <row r="796" spans="17:17" x14ac:dyDescent="0.2">
      <c r="Q796" s="9"/>
    </row>
    <row r="797" spans="17:17" x14ac:dyDescent="0.2">
      <c r="Q797" s="9"/>
    </row>
    <row r="798" spans="17:17" x14ac:dyDescent="0.2">
      <c r="Q798" s="9"/>
    </row>
    <row r="799" spans="17:17" x14ac:dyDescent="0.2">
      <c r="Q799" s="9"/>
    </row>
    <row r="800" spans="17:17" x14ac:dyDescent="0.2">
      <c r="Q800" s="9"/>
    </row>
    <row r="801" spans="17:17" x14ac:dyDescent="0.2">
      <c r="Q801" s="9"/>
    </row>
    <row r="802" spans="17:17" x14ac:dyDescent="0.2">
      <c r="Q802" s="9"/>
    </row>
    <row r="803" spans="17:17" x14ac:dyDescent="0.2">
      <c r="Q803" s="9"/>
    </row>
    <row r="804" spans="17:17" x14ac:dyDescent="0.2">
      <c r="Q804" s="9"/>
    </row>
    <row r="805" spans="17:17" x14ac:dyDescent="0.2">
      <c r="Q805" s="9"/>
    </row>
    <row r="806" spans="17:17" x14ac:dyDescent="0.2">
      <c r="Q806" s="9"/>
    </row>
    <row r="807" spans="17:17" x14ac:dyDescent="0.2">
      <c r="Q807" s="9"/>
    </row>
    <row r="808" spans="17:17" x14ac:dyDescent="0.2">
      <c r="Q808" s="9"/>
    </row>
    <row r="809" spans="17:17" x14ac:dyDescent="0.2">
      <c r="Q809" s="9"/>
    </row>
    <row r="810" spans="17:17" x14ac:dyDescent="0.2">
      <c r="Q810" s="9"/>
    </row>
    <row r="811" spans="17:17" x14ac:dyDescent="0.2">
      <c r="Q811" s="9"/>
    </row>
    <row r="812" spans="17:17" x14ac:dyDescent="0.2">
      <c r="Q812" s="9"/>
    </row>
    <row r="813" spans="17:17" x14ac:dyDescent="0.2">
      <c r="Q813" s="9"/>
    </row>
    <row r="814" spans="17:17" x14ac:dyDescent="0.2">
      <c r="Q814" s="9"/>
    </row>
    <row r="815" spans="17:17" x14ac:dyDescent="0.2">
      <c r="Q815" s="9"/>
    </row>
    <row r="816" spans="17:17" x14ac:dyDescent="0.2">
      <c r="Q816" s="9"/>
    </row>
    <row r="817" spans="17:17" x14ac:dyDescent="0.2">
      <c r="Q817" s="9"/>
    </row>
    <row r="818" spans="17:17" x14ac:dyDescent="0.2">
      <c r="Q818" s="9"/>
    </row>
    <row r="819" spans="17:17" x14ac:dyDescent="0.2">
      <c r="Q819" s="9"/>
    </row>
    <row r="820" spans="17:17" x14ac:dyDescent="0.2">
      <c r="Q820" s="9"/>
    </row>
    <row r="821" spans="17:17" x14ac:dyDescent="0.2">
      <c r="Q821" s="9"/>
    </row>
    <row r="822" spans="17:17" x14ac:dyDescent="0.2">
      <c r="Q822" s="9"/>
    </row>
    <row r="823" spans="17:17" x14ac:dyDescent="0.2">
      <c r="Q823" s="9"/>
    </row>
    <row r="824" spans="17:17" x14ac:dyDescent="0.2">
      <c r="Q824" s="9"/>
    </row>
    <row r="825" spans="17:17" x14ac:dyDescent="0.2">
      <c r="Q825" s="9"/>
    </row>
    <row r="826" spans="17:17" x14ac:dyDescent="0.2">
      <c r="Q826" s="9"/>
    </row>
    <row r="827" spans="17:17" x14ac:dyDescent="0.2">
      <c r="Q827" s="9"/>
    </row>
    <row r="828" spans="17:17" x14ac:dyDescent="0.2">
      <c r="Q828" s="9"/>
    </row>
    <row r="829" spans="17:17" x14ac:dyDescent="0.2">
      <c r="Q829" s="9"/>
    </row>
    <row r="830" spans="17:17" x14ac:dyDescent="0.2">
      <c r="Q830" s="9"/>
    </row>
    <row r="831" spans="17:17" x14ac:dyDescent="0.2">
      <c r="Q831" s="9"/>
    </row>
    <row r="832" spans="17:17" x14ac:dyDescent="0.2">
      <c r="Q832" s="9"/>
    </row>
    <row r="833" spans="17:17" x14ac:dyDescent="0.2">
      <c r="Q833" s="9"/>
    </row>
    <row r="834" spans="17:17" x14ac:dyDescent="0.2">
      <c r="Q834" s="9"/>
    </row>
    <row r="835" spans="17:17" x14ac:dyDescent="0.2">
      <c r="Q835" s="9"/>
    </row>
    <row r="836" spans="17:17" x14ac:dyDescent="0.2">
      <c r="Q836" s="9"/>
    </row>
    <row r="837" spans="17:17" x14ac:dyDescent="0.2">
      <c r="Q837" s="9"/>
    </row>
    <row r="838" spans="17:17" x14ac:dyDescent="0.2">
      <c r="Q838" s="9"/>
    </row>
    <row r="839" spans="17:17" x14ac:dyDescent="0.2">
      <c r="Q839" s="9"/>
    </row>
    <row r="840" spans="17:17" x14ac:dyDescent="0.2">
      <c r="Q840" s="9"/>
    </row>
    <row r="841" spans="17:17" x14ac:dyDescent="0.2">
      <c r="Q841" s="9"/>
    </row>
    <row r="842" spans="17:17" x14ac:dyDescent="0.2">
      <c r="Q842" s="9"/>
    </row>
    <row r="843" spans="17:17" x14ac:dyDescent="0.2">
      <c r="Q843" s="9"/>
    </row>
    <row r="844" spans="17:17" x14ac:dyDescent="0.2">
      <c r="Q844" s="9"/>
    </row>
    <row r="845" spans="17:17" x14ac:dyDescent="0.2">
      <c r="Q845" s="9"/>
    </row>
    <row r="846" spans="17:17" x14ac:dyDescent="0.2">
      <c r="Q846" s="9"/>
    </row>
    <row r="847" spans="17:17" x14ac:dyDescent="0.2">
      <c r="Q847" s="9"/>
    </row>
    <row r="848" spans="17:17" x14ac:dyDescent="0.2">
      <c r="Q848" s="9"/>
    </row>
    <row r="849" spans="17:17" x14ac:dyDescent="0.2">
      <c r="Q849" s="9"/>
    </row>
    <row r="850" spans="17:17" x14ac:dyDescent="0.2">
      <c r="Q850" s="9"/>
    </row>
    <row r="851" spans="17:17" x14ac:dyDescent="0.2">
      <c r="Q851" s="9"/>
    </row>
    <row r="852" spans="17:17" x14ac:dyDescent="0.2">
      <c r="Q852" s="9"/>
    </row>
    <row r="853" spans="17:17" x14ac:dyDescent="0.2">
      <c r="Q853" s="9"/>
    </row>
    <row r="854" spans="17:17" x14ac:dyDescent="0.2">
      <c r="Q854" s="9"/>
    </row>
    <row r="855" spans="17:17" x14ac:dyDescent="0.2">
      <c r="Q855" s="9"/>
    </row>
    <row r="856" spans="17:17" x14ac:dyDescent="0.2">
      <c r="Q856" s="9"/>
    </row>
    <row r="857" spans="17:17" x14ac:dyDescent="0.2">
      <c r="Q857" s="9"/>
    </row>
    <row r="858" spans="17:17" x14ac:dyDescent="0.2">
      <c r="Q858" s="9"/>
    </row>
    <row r="859" spans="17:17" x14ac:dyDescent="0.2">
      <c r="Q859" s="9"/>
    </row>
    <row r="860" spans="17:17" x14ac:dyDescent="0.2">
      <c r="Q860" s="9"/>
    </row>
    <row r="861" spans="17:17" x14ac:dyDescent="0.2">
      <c r="Q861" s="9"/>
    </row>
    <row r="862" spans="17:17" x14ac:dyDescent="0.2">
      <c r="Q862" s="9"/>
    </row>
    <row r="863" spans="17:17" x14ac:dyDescent="0.2">
      <c r="Q863" s="9"/>
    </row>
    <row r="864" spans="17:17" x14ac:dyDescent="0.2">
      <c r="Q864" s="9"/>
    </row>
    <row r="865" spans="17:17" x14ac:dyDescent="0.2">
      <c r="Q865" s="9"/>
    </row>
    <row r="866" spans="17:17" x14ac:dyDescent="0.2">
      <c r="Q866" s="9"/>
    </row>
    <row r="867" spans="17:17" x14ac:dyDescent="0.2">
      <c r="Q867" s="9"/>
    </row>
    <row r="868" spans="17:17" x14ac:dyDescent="0.2">
      <c r="Q868" s="9"/>
    </row>
    <row r="869" spans="17:17" x14ac:dyDescent="0.2">
      <c r="Q869" s="9"/>
    </row>
    <row r="870" spans="17:17" x14ac:dyDescent="0.2">
      <c r="Q870" s="9"/>
    </row>
    <row r="871" spans="17:17" x14ac:dyDescent="0.2">
      <c r="Q871" s="9"/>
    </row>
    <row r="872" spans="17:17" x14ac:dyDescent="0.2">
      <c r="Q872" s="9"/>
    </row>
    <row r="873" spans="17:17" x14ac:dyDescent="0.2">
      <c r="Q873" s="9"/>
    </row>
    <row r="874" spans="17:17" x14ac:dyDescent="0.2">
      <c r="Q874" s="9"/>
    </row>
    <row r="875" spans="17:17" x14ac:dyDescent="0.2">
      <c r="Q875" s="9"/>
    </row>
    <row r="876" spans="17:17" x14ac:dyDescent="0.2">
      <c r="Q876" s="9"/>
    </row>
    <row r="877" spans="17:17" x14ac:dyDescent="0.2">
      <c r="Q877" s="9"/>
    </row>
    <row r="878" spans="17:17" x14ac:dyDescent="0.2">
      <c r="Q878" s="9"/>
    </row>
    <row r="879" spans="17:17" x14ac:dyDescent="0.2">
      <c r="Q879" s="9"/>
    </row>
    <row r="880" spans="17:17" x14ac:dyDescent="0.2">
      <c r="Q880" s="9"/>
    </row>
    <row r="881" spans="17:17" x14ac:dyDescent="0.2">
      <c r="Q881" s="9"/>
    </row>
    <row r="882" spans="17:17" x14ac:dyDescent="0.2">
      <c r="Q882" s="9"/>
    </row>
    <row r="883" spans="17:17" x14ac:dyDescent="0.2">
      <c r="Q883" s="9"/>
    </row>
    <row r="884" spans="17:17" x14ac:dyDescent="0.2">
      <c r="Q884" s="9"/>
    </row>
    <row r="885" spans="17:17" x14ac:dyDescent="0.2">
      <c r="Q885" s="9"/>
    </row>
    <row r="886" spans="17:17" x14ac:dyDescent="0.2">
      <c r="Q886" s="9"/>
    </row>
    <row r="887" spans="17:17" x14ac:dyDescent="0.2">
      <c r="Q887" s="9"/>
    </row>
    <row r="888" spans="17:17" x14ac:dyDescent="0.2">
      <c r="Q888" s="9"/>
    </row>
    <row r="889" spans="17:17" x14ac:dyDescent="0.2">
      <c r="Q889" s="9"/>
    </row>
    <row r="890" spans="17:17" x14ac:dyDescent="0.2">
      <c r="Q890" s="9"/>
    </row>
    <row r="891" spans="17:17" x14ac:dyDescent="0.2">
      <c r="Q891" s="9"/>
    </row>
    <row r="892" spans="17:17" x14ac:dyDescent="0.2">
      <c r="Q892" s="9"/>
    </row>
    <row r="893" spans="17:17" x14ac:dyDescent="0.2">
      <c r="Q893" s="9"/>
    </row>
    <row r="894" spans="17:17" x14ac:dyDescent="0.2">
      <c r="Q894" s="9"/>
    </row>
    <row r="895" spans="17:17" x14ac:dyDescent="0.2">
      <c r="Q895" s="9"/>
    </row>
    <row r="896" spans="17:17" x14ac:dyDescent="0.2">
      <c r="Q896" s="9"/>
    </row>
    <row r="897" spans="17:17" x14ac:dyDescent="0.2">
      <c r="Q897" s="9"/>
    </row>
    <row r="898" spans="17:17" x14ac:dyDescent="0.2">
      <c r="Q898" s="9"/>
    </row>
    <row r="899" spans="17:17" x14ac:dyDescent="0.2">
      <c r="Q899" s="9"/>
    </row>
    <row r="900" spans="17:17" x14ac:dyDescent="0.2">
      <c r="Q900" s="9"/>
    </row>
    <row r="901" spans="17:17" x14ac:dyDescent="0.2">
      <c r="Q901" s="9"/>
    </row>
    <row r="902" spans="17:17" x14ac:dyDescent="0.2">
      <c r="Q902" s="9"/>
    </row>
    <row r="903" spans="17:17" x14ac:dyDescent="0.2">
      <c r="Q903" s="9"/>
    </row>
    <row r="904" spans="17:17" x14ac:dyDescent="0.2">
      <c r="Q904" s="9"/>
    </row>
    <row r="905" spans="17:17" x14ac:dyDescent="0.2">
      <c r="Q905" s="9"/>
    </row>
    <row r="906" spans="17:17" x14ac:dyDescent="0.2">
      <c r="Q906" s="9"/>
    </row>
    <row r="907" spans="17:17" x14ac:dyDescent="0.2">
      <c r="Q907" s="9"/>
    </row>
    <row r="908" spans="17:17" x14ac:dyDescent="0.2">
      <c r="Q908" s="9"/>
    </row>
    <row r="909" spans="17:17" x14ac:dyDescent="0.2">
      <c r="Q909" s="9"/>
    </row>
    <row r="910" spans="17:17" x14ac:dyDescent="0.2">
      <c r="Q910" s="9"/>
    </row>
    <row r="911" spans="17:17" x14ac:dyDescent="0.2">
      <c r="Q911" s="9"/>
    </row>
    <row r="912" spans="17:17" x14ac:dyDescent="0.2">
      <c r="Q912" s="9"/>
    </row>
    <row r="913" spans="17:17" x14ac:dyDescent="0.2">
      <c r="Q913" s="9"/>
    </row>
    <row r="914" spans="17:17" x14ac:dyDescent="0.2">
      <c r="Q914" s="9"/>
    </row>
    <row r="915" spans="17:17" x14ac:dyDescent="0.2">
      <c r="Q915" s="9"/>
    </row>
    <row r="916" spans="17:17" x14ac:dyDescent="0.2">
      <c r="Q916" s="9"/>
    </row>
    <row r="917" spans="17:17" x14ac:dyDescent="0.2">
      <c r="Q917" s="9"/>
    </row>
    <row r="918" spans="17:17" x14ac:dyDescent="0.2">
      <c r="Q918" s="9"/>
    </row>
    <row r="919" spans="17:17" x14ac:dyDescent="0.2">
      <c r="Q919" s="9"/>
    </row>
    <row r="920" spans="17:17" x14ac:dyDescent="0.2">
      <c r="Q920" s="9"/>
    </row>
    <row r="921" spans="17:17" x14ac:dyDescent="0.2">
      <c r="Q921" s="9"/>
    </row>
    <row r="922" spans="17:17" x14ac:dyDescent="0.2">
      <c r="Q922" s="9"/>
    </row>
    <row r="923" spans="17:17" x14ac:dyDescent="0.2">
      <c r="Q923" s="9"/>
    </row>
    <row r="924" spans="17:17" x14ac:dyDescent="0.2">
      <c r="Q924" s="9"/>
    </row>
    <row r="925" spans="17:17" x14ac:dyDescent="0.2">
      <c r="Q925" s="9"/>
    </row>
    <row r="926" spans="17:17" x14ac:dyDescent="0.2">
      <c r="Q926" s="9"/>
    </row>
    <row r="927" spans="17:17" x14ac:dyDescent="0.2">
      <c r="Q927" s="9"/>
    </row>
    <row r="928" spans="17:17" x14ac:dyDescent="0.2">
      <c r="Q928" s="9"/>
    </row>
    <row r="929" spans="17:17" x14ac:dyDescent="0.2">
      <c r="Q929" s="9"/>
    </row>
    <row r="930" spans="17:17" x14ac:dyDescent="0.2">
      <c r="Q930" s="9"/>
    </row>
    <row r="931" spans="17:17" x14ac:dyDescent="0.2">
      <c r="Q931" s="9"/>
    </row>
    <row r="932" spans="17:17" x14ac:dyDescent="0.2">
      <c r="Q932" s="9"/>
    </row>
    <row r="933" spans="17:17" x14ac:dyDescent="0.2">
      <c r="Q933" s="9"/>
    </row>
    <row r="934" spans="17:17" x14ac:dyDescent="0.2">
      <c r="Q934" s="9"/>
    </row>
    <row r="935" spans="17:17" x14ac:dyDescent="0.2">
      <c r="Q935" s="9"/>
    </row>
    <row r="936" spans="17:17" x14ac:dyDescent="0.2">
      <c r="Q936" s="9"/>
    </row>
    <row r="937" spans="17:17" x14ac:dyDescent="0.2">
      <c r="Q937" s="9"/>
    </row>
    <row r="938" spans="17:17" x14ac:dyDescent="0.2">
      <c r="Q938" s="9"/>
    </row>
    <row r="939" spans="17:17" x14ac:dyDescent="0.2">
      <c r="Q939" s="9"/>
    </row>
    <row r="940" spans="17:17" x14ac:dyDescent="0.2">
      <c r="Q940" s="9"/>
    </row>
    <row r="941" spans="17:17" x14ac:dyDescent="0.2">
      <c r="Q941" s="9"/>
    </row>
    <row r="942" spans="17:17" x14ac:dyDescent="0.2">
      <c r="Q942" s="9"/>
    </row>
    <row r="943" spans="17:17" x14ac:dyDescent="0.2">
      <c r="Q943" s="9"/>
    </row>
    <row r="944" spans="17:17" x14ac:dyDescent="0.2">
      <c r="Q944" s="9"/>
    </row>
    <row r="945" spans="17:17" x14ac:dyDescent="0.2">
      <c r="Q945" s="9"/>
    </row>
    <row r="946" spans="17:17" x14ac:dyDescent="0.2">
      <c r="Q946" s="9"/>
    </row>
    <row r="947" spans="17:17" x14ac:dyDescent="0.2">
      <c r="Q947" s="9"/>
    </row>
    <row r="948" spans="17:17" x14ac:dyDescent="0.2">
      <c r="Q948" s="9"/>
    </row>
    <row r="949" spans="17:17" x14ac:dyDescent="0.2">
      <c r="Q949" s="9"/>
    </row>
    <row r="950" spans="17:17" x14ac:dyDescent="0.2">
      <c r="Q950" s="9"/>
    </row>
    <row r="951" spans="17:17" x14ac:dyDescent="0.2">
      <c r="Q951" s="9"/>
    </row>
    <row r="952" spans="17:17" x14ac:dyDescent="0.2">
      <c r="Q952" s="9"/>
    </row>
    <row r="953" spans="17:17" x14ac:dyDescent="0.2">
      <c r="Q953" s="9"/>
    </row>
    <row r="954" spans="17:17" x14ac:dyDescent="0.2">
      <c r="Q954" s="9"/>
    </row>
    <row r="955" spans="17:17" x14ac:dyDescent="0.2">
      <c r="Q955" s="9"/>
    </row>
    <row r="956" spans="17:17" x14ac:dyDescent="0.2">
      <c r="Q956" s="9"/>
    </row>
    <row r="957" spans="17:17" x14ac:dyDescent="0.2">
      <c r="Q957" s="9"/>
    </row>
    <row r="958" spans="17:17" x14ac:dyDescent="0.2">
      <c r="Q958" s="9"/>
    </row>
    <row r="959" spans="17:17" x14ac:dyDescent="0.2">
      <c r="Q959" s="9"/>
    </row>
    <row r="960" spans="17:17" x14ac:dyDescent="0.2">
      <c r="Q960" s="9"/>
    </row>
    <row r="961" spans="17:17" x14ac:dyDescent="0.2">
      <c r="Q961" s="9"/>
    </row>
    <row r="962" spans="17:17" x14ac:dyDescent="0.2">
      <c r="Q962" s="9"/>
    </row>
    <row r="963" spans="17:17" x14ac:dyDescent="0.2">
      <c r="Q963" s="9"/>
    </row>
    <row r="964" spans="17:17" x14ac:dyDescent="0.2">
      <c r="Q964" s="9"/>
    </row>
    <row r="965" spans="17:17" x14ac:dyDescent="0.2">
      <c r="Q965" s="9"/>
    </row>
    <row r="966" spans="17:17" x14ac:dyDescent="0.2">
      <c r="Q966" s="9"/>
    </row>
    <row r="967" spans="17:17" x14ac:dyDescent="0.2">
      <c r="Q967" s="9"/>
    </row>
    <row r="968" spans="17:17" x14ac:dyDescent="0.2">
      <c r="Q968" s="9"/>
    </row>
    <row r="969" spans="17:17" x14ac:dyDescent="0.2">
      <c r="Q969" s="9"/>
    </row>
    <row r="970" spans="17:17" x14ac:dyDescent="0.2">
      <c r="Q970" s="9"/>
    </row>
    <row r="971" spans="17:17" x14ac:dyDescent="0.2">
      <c r="Q971" s="9"/>
    </row>
    <row r="972" spans="17:17" x14ac:dyDescent="0.2">
      <c r="Q972" s="9"/>
    </row>
    <row r="973" spans="17:17" x14ac:dyDescent="0.2">
      <c r="Q973" s="9"/>
    </row>
    <row r="974" spans="17:17" x14ac:dyDescent="0.2">
      <c r="Q974" s="9"/>
    </row>
    <row r="975" spans="17:17" x14ac:dyDescent="0.2">
      <c r="Q975" s="9"/>
    </row>
    <row r="976" spans="17:17" x14ac:dyDescent="0.2">
      <c r="Q976" s="9"/>
    </row>
    <row r="977" spans="17:17" x14ac:dyDescent="0.2">
      <c r="Q977" s="9"/>
    </row>
    <row r="978" spans="17:17" x14ac:dyDescent="0.2">
      <c r="Q978" s="9"/>
    </row>
    <row r="979" spans="17:17" x14ac:dyDescent="0.2">
      <c r="Q979" s="9"/>
    </row>
    <row r="980" spans="17:17" x14ac:dyDescent="0.2">
      <c r="Q980" s="9"/>
    </row>
    <row r="981" spans="17:17" x14ac:dyDescent="0.2">
      <c r="Q981" s="9"/>
    </row>
    <row r="982" spans="17:17" x14ac:dyDescent="0.2">
      <c r="Q982" s="9"/>
    </row>
    <row r="983" spans="17:17" x14ac:dyDescent="0.2">
      <c r="Q983" s="9"/>
    </row>
    <row r="984" spans="17:17" x14ac:dyDescent="0.2">
      <c r="Q984" s="9"/>
    </row>
    <row r="985" spans="17:17" x14ac:dyDescent="0.2">
      <c r="Q985" s="9"/>
    </row>
    <row r="986" spans="17:17" x14ac:dyDescent="0.2">
      <c r="Q986" s="9"/>
    </row>
    <row r="987" spans="17:17" x14ac:dyDescent="0.2">
      <c r="Q987" s="9"/>
    </row>
    <row r="988" spans="17:17" x14ac:dyDescent="0.2">
      <c r="Q988" s="9"/>
    </row>
    <row r="989" spans="17:17" x14ac:dyDescent="0.2">
      <c r="Q989" s="9"/>
    </row>
    <row r="990" spans="17:17" x14ac:dyDescent="0.2">
      <c r="Q990" s="9"/>
    </row>
    <row r="991" spans="17:17" x14ac:dyDescent="0.2">
      <c r="Q991" s="9"/>
    </row>
    <row r="992" spans="17:17" x14ac:dyDescent="0.2">
      <c r="Q992" s="9"/>
    </row>
    <row r="993" spans="17:17" x14ac:dyDescent="0.2">
      <c r="Q993" s="9"/>
    </row>
    <row r="994" spans="17:17" x14ac:dyDescent="0.2">
      <c r="Q994" s="9"/>
    </row>
    <row r="995" spans="17:17" x14ac:dyDescent="0.2">
      <c r="Q995" s="9"/>
    </row>
    <row r="996" spans="17:17" x14ac:dyDescent="0.2">
      <c r="Q996" s="9"/>
    </row>
    <row r="997" spans="17:17" x14ac:dyDescent="0.2">
      <c r="Q997" s="9"/>
    </row>
    <row r="998" spans="17:17" x14ac:dyDescent="0.2">
      <c r="Q998" s="9"/>
    </row>
    <row r="999" spans="17:17" x14ac:dyDescent="0.2">
      <c r="Q999" s="9"/>
    </row>
    <row r="1000" spans="17:17" x14ac:dyDescent="0.2">
      <c r="Q1000" s="9"/>
    </row>
    <row r="1001" spans="17:17" x14ac:dyDescent="0.2">
      <c r="Q1001" s="9"/>
    </row>
    <row r="1002" spans="17:17" x14ac:dyDescent="0.2">
      <c r="Q1002" s="9"/>
    </row>
    <row r="1003" spans="17:17" x14ac:dyDescent="0.2">
      <c r="Q1003" s="9"/>
    </row>
    <row r="1004" spans="17:17" x14ac:dyDescent="0.2">
      <c r="Q1004" s="9"/>
    </row>
    <row r="1005" spans="17:17" x14ac:dyDescent="0.2">
      <c r="Q1005" s="9"/>
    </row>
    <row r="1006" spans="17:17" x14ac:dyDescent="0.2">
      <c r="Q1006" s="9"/>
    </row>
    <row r="1007" spans="17:17" x14ac:dyDescent="0.2">
      <c r="Q1007" s="9"/>
    </row>
    <row r="1008" spans="17:17" x14ac:dyDescent="0.2">
      <c r="Q1008" s="9"/>
    </row>
    <row r="1009" spans="17:17" x14ac:dyDescent="0.2">
      <c r="Q1009" s="9"/>
    </row>
    <row r="1010" spans="17:17" x14ac:dyDescent="0.2">
      <c r="Q1010" s="9"/>
    </row>
    <row r="1011" spans="17:17" x14ac:dyDescent="0.2">
      <c r="Q1011" s="9"/>
    </row>
    <row r="1012" spans="17:17" x14ac:dyDescent="0.2">
      <c r="Q1012" s="9"/>
    </row>
    <row r="1013" spans="17:17" x14ac:dyDescent="0.2">
      <c r="Q1013" s="9"/>
    </row>
    <row r="1014" spans="17:17" x14ac:dyDescent="0.2">
      <c r="Q1014" s="9"/>
    </row>
    <row r="1015" spans="17:17" x14ac:dyDescent="0.2">
      <c r="Q1015" s="9"/>
    </row>
    <row r="1016" spans="17:17" x14ac:dyDescent="0.2">
      <c r="Q1016" s="9"/>
    </row>
    <row r="1017" spans="17:17" x14ac:dyDescent="0.2">
      <c r="Q1017" s="9"/>
    </row>
    <row r="1018" spans="17:17" x14ac:dyDescent="0.2">
      <c r="Q1018" s="9"/>
    </row>
    <row r="1019" spans="17:17" x14ac:dyDescent="0.2">
      <c r="Q1019" s="9"/>
    </row>
    <row r="1020" spans="17:17" x14ac:dyDescent="0.2">
      <c r="Q1020" s="9"/>
    </row>
    <row r="1021" spans="17:17" x14ac:dyDescent="0.2">
      <c r="Q1021" s="9"/>
    </row>
    <row r="1022" spans="17:17" x14ac:dyDescent="0.2">
      <c r="Q1022" s="9"/>
    </row>
    <row r="1023" spans="17:17" x14ac:dyDescent="0.2">
      <c r="Q1023" s="9"/>
    </row>
    <row r="1024" spans="17:17" x14ac:dyDescent="0.2">
      <c r="Q1024" s="9"/>
    </row>
    <row r="1025" spans="17:17" x14ac:dyDescent="0.2">
      <c r="Q1025" s="9"/>
    </row>
    <row r="1026" spans="17:17" x14ac:dyDescent="0.2">
      <c r="Q1026" s="9"/>
    </row>
    <row r="1027" spans="17:17" x14ac:dyDescent="0.2">
      <c r="Q1027" s="9"/>
    </row>
    <row r="1028" spans="17:17" x14ac:dyDescent="0.2">
      <c r="Q1028" s="9"/>
    </row>
    <row r="1029" spans="17:17" x14ac:dyDescent="0.2">
      <c r="Q1029" s="9"/>
    </row>
    <row r="1030" spans="17:17" x14ac:dyDescent="0.2">
      <c r="Q1030" s="9"/>
    </row>
    <row r="1031" spans="17:17" x14ac:dyDescent="0.2">
      <c r="Q1031" s="9"/>
    </row>
    <row r="1032" spans="17:17" x14ac:dyDescent="0.2">
      <c r="Q1032" s="9"/>
    </row>
    <row r="1033" spans="17:17" x14ac:dyDescent="0.2">
      <c r="Q1033" s="9"/>
    </row>
    <row r="1034" spans="17:17" x14ac:dyDescent="0.2">
      <c r="Q1034" s="9"/>
    </row>
    <row r="1035" spans="17:17" x14ac:dyDescent="0.2">
      <c r="Q1035" s="9"/>
    </row>
    <row r="1036" spans="17:17" x14ac:dyDescent="0.2">
      <c r="Q1036" s="9"/>
    </row>
    <row r="1037" spans="17:17" x14ac:dyDescent="0.2">
      <c r="Q1037" s="9"/>
    </row>
    <row r="1038" spans="17:17" x14ac:dyDescent="0.2">
      <c r="Q1038" s="9"/>
    </row>
    <row r="1039" spans="17:17" x14ac:dyDescent="0.2">
      <c r="Q1039" s="9"/>
    </row>
    <row r="1040" spans="17:17" x14ac:dyDescent="0.2">
      <c r="Q1040" s="9"/>
    </row>
    <row r="1041" spans="17:17" x14ac:dyDescent="0.2">
      <c r="Q1041" s="9"/>
    </row>
    <row r="1042" spans="17:17" x14ac:dyDescent="0.2">
      <c r="Q1042" s="9"/>
    </row>
    <row r="1043" spans="17:17" x14ac:dyDescent="0.2">
      <c r="Q1043" s="9"/>
    </row>
    <row r="1044" spans="17:17" x14ac:dyDescent="0.2">
      <c r="Q1044" s="9"/>
    </row>
    <row r="1045" spans="17:17" x14ac:dyDescent="0.2">
      <c r="Q1045" s="9"/>
    </row>
    <row r="1046" spans="17:17" x14ac:dyDescent="0.2">
      <c r="Q1046" s="9"/>
    </row>
    <row r="1047" spans="17:17" x14ac:dyDescent="0.2">
      <c r="Q1047" s="9"/>
    </row>
    <row r="1048" spans="17:17" x14ac:dyDescent="0.2">
      <c r="Q1048" s="9"/>
    </row>
    <row r="1049" spans="17:17" x14ac:dyDescent="0.2">
      <c r="Q1049" s="9"/>
    </row>
    <row r="1050" spans="17:17" x14ac:dyDescent="0.2">
      <c r="Q1050" s="9"/>
    </row>
    <row r="1051" spans="17:17" x14ac:dyDescent="0.2">
      <c r="Q1051" s="9"/>
    </row>
    <row r="1052" spans="17:17" x14ac:dyDescent="0.2">
      <c r="Q1052" s="9"/>
    </row>
    <row r="1053" spans="17:17" x14ac:dyDescent="0.2">
      <c r="Q1053" s="9"/>
    </row>
    <row r="1054" spans="17:17" x14ac:dyDescent="0.2">
      <c r="Q1054" s="9"/>
    </row>
    <row r="1055" spans="17:17" x14ac:dyDescent="0.2">
      <c r="Q1055" s="9"/>
    </row>
    <row r="1056" spans="17:17" x14ac:dyDescent="0.2">
      <c r="Q1056" s="9"/>
    </row>
    <row r="1057" spans="17:17" x14ac:dyDescent="0.2">
      <c r="Q1057" s="9"/>
    </row>
    <row r="1058" spans="17:17" x14ac:dyDescent="0.2">
      <c r="Q1058" s="9"/>
    </row>
    <row r="1059" spans="17:17" x14ac:dyDescent="0.2">
      <c r="Q1059" s="9"/>
    </row>
    <row r="1060" spans="17:17" x14ac:dyDescent="0.2">
      <c r="Q1060" s="9"/>
    </row>
    <row r="1061" spans="17:17" x14ac:dyDescent="0.2">
      <c r="Q1061" s="9"/>
    </row>
    <row r="1062" spans="17:17" x14ac:dyDescent="0.2">
      <c r="Q1062" s="9"/>
    </row>
    <row r="1063" spans="17:17" x14ac:dyDescent="0.2">
      <c r="Q1063" s="9"/>
    </row>
    <row r="1064" spans="17:17" x14ac:dyDescent="0.2">
      <c r="Q1064" s="9"/>
    </row>
    <row r="1065" spans="17:17" x14ac:dyDescent="0.2">
      <c r="Q1065" s="9"/>
    </row>
    <row r="1066" spans="17:17" x14ac:dyDescent="0.2">
      <c r="Q1066" s="9"/>
    </row>
    <row r="1067" spans="17:17" x14ac:dyDescent="0.2">
      <c r="Q1067" s="9"/>
    </row>
    <row r="1068" spans="17:17" x14ac:dyDescent="0.2">
      <c r="Q1068" s="9"/>
    </row>
    <row r="1069" spans="17:17" x14ac:dyDescent="0.2">
      <c r="Q1069" s="9"/>
    </row>
    <row r="1070" spans="17:17" x14ac:dyDescent="0.2">
      <c r="Q1070" s="9"/>
    </row>
    <row r="1071" spans="17:17" x14ac:dyDescent="0.2">
      <c r="Q1071" s="9"/>
    </row>
    <row r="1072" spans="17:17" x14ac:dyDescent="0.2">
      <c r="Q1072" s="9"/>
    </row>
    <row r="1073" spans="17:17" x14ac:dyDescent="0.2">
      <c r="Q1073" s="9"/>
    </row>
    <row r="1074" spans="17:17" x14ac:dyDescent="0.2">
      <c r="Q1074" s="9"/>
    </row>
    <row r="1075" spans="17:17" x14ac:dyDescent="0.2">
      <c r="Q1075" s="9"/>
    </row>
    <row r="1076" spans="17:17" x14ac:dyDescent="0.2">
      <c r="Q1076" s="9"/>
    </row>
    <row r="1077" spans="17:17" x14ac:dyDescent="0.2">
      <c r="Q1077" s="9"/>
    </row>
    <row r="1078" spans="17:17" x14ac:dyDescent="0.2">
      <c r="Q1078" s="9"/>
    </row>
    <row r="1079" spans="17:17" x14ac:dyDescent="0.2">
      <c r="Q1079" s="9"/>
    </row>
    <row r="1080" spans="17:17" x14ac:dyDescent="0.2">
      <c r="Q1080" s="9"/>
    </row>
    <row r="1081" spans="17:17" x14ac:dyDescent="0.2">
      <c r="Q1081" s="9"/>
    </row>
    <row r="1082" spans="17:17" x14ac:dyDescent="0.2">
      <c r="Q1082" s="9"/>
    </row>
    <row r="1083" spans="17:17" x14ac:dyDescent="0.2">
      <c r="Q1083" s="9"/>
    </row>
    <row r="1084" spans="17:17" x14ac:dyDescent="0.2">
      <c r="Q1084" s="9"/>
    </row>
    <row r="1085" spans="17:17" x14ac:dyDescent="0.2">
      <c r="Q1085" s="9"/>
    </row>
    <row r="1086" spans="17:17" x14ac:dyDescent="0.2">
      <c r="Q1086" s="9"/>
    </row>
    <row r="1087" spans="17:17" x14ac:dyDescent="0.2">
      <c r="Q1087" s="9"/>
    </row>
    <row r="1088" spans="17:17" x14ac:dyDescent="0.2">
      <c r="Q1088" s="9"/>
    </row>
    <row r="1089" spans="17:17" x14ac:dyDescent="0.2">
      <c r="Q1089" s="9"/>
    </row>
    <row r="1090" spans="17:17" x14ac:dyDescent="0.2">
      <c r="Q1090" s="9"/>
    </row>
    <row r="1091" spans="17:17" x14ac:dyDescent="0.2">
      <c r="Q1091" s="9"/>
    </row>
    <row r="1092" spans="17:17" x14ac:dyDescent="0.2">
      <c r="Q1092" s="9"/>
    </row>
    <row r="1093" spans="17:17" x14ac:dyDescent="0.2">
      <c r="Q1093" s="9"/>
    </row>
    <row r="1094" spans="17:17" x14ac:dyDescent="0.2">
      <c r="Q1094" s="9"/>
    </row>
    <row r="1095" spans="17:17" x14ac:dyDescent="0.2">
      <c r="Q1095" s="9"/>
    </row>
    <row r="1096" spans="17:17" x14ac:dyDescent="0.2">
      <c r="Q1096" s="9"/>
    </row>
    <row r="1097" spans="17:17" x14ac:dyDescent="0.2">
      <c r="Q1097" s="9"/>
    </row>
    <row r="1098" spans="17:17" x14ac:dyDescent="0.2">
      <c r="Q1098" s="9"/>
    </row>
    <row r="1099" spans="17:17" x14ac:dyDescent="0.2">
      <c r="Q1099" s="9"/>
    </row>
    <row r="1100" spans="17:17" x14ac:dyDescent="0.2">
      <c r="Q1100" s="9"/>
    </row>
    <row r="1101" spans="17:17" x14ac:dyDescent="0.2">
      <c r="Q1101" s="9"/>
    </row>
    <row r="1102" spans="17:17" x14ac:dyDescent="0.2">
      <c r="Q1102" s="9"/>
    </row>
    <row r="1103" spans="17:17" x14ac:dyDescent="0.2">
      <c r="Q1103" s="9"/>
    </row>
    <row r="1104" spans="17:17" x14ac:dyDescent="0.2">
      <c r="Q1104" s="9"/>
    </row>
    <row r="1105" spans="17:17" x14ac:dyDescent="0.2">
      <c r="Q1105" s="9"/>
    </row>
    <row r="1106" spans="17:17" x14ac:dyDescent="0.2">
      <c r="Q1106" s="9"/>
    </row>
    <row r="1107" spans="17:17" x14ac:dyDescent="0.2">
      <c r="Q1107" s="9"/>
    </row>
    <row r="1108" spans="17:17" x14ac:dyDescent="0.2">
      <c r="Q1108" s="9"/>
    </row>
    <row r="1109" spans="17:17" x14ac:dyDescent="0.2">
      <c r="Q1109" s="9"/>
    </row>
    <row r="1110" spans="17:17" x14ac:dyDescent="0.2">
      <c r="Q1110" s="9"/>
    </row>
    <row r="1111" spans="17:17" x14ac:dyDescent="0.2">
      <c r="Q1111" s="9"/>
    </row>
    <row r="1112" spans="17:17" x14ac:dyDescent="0.2">
      <c r="Q1112" s="9"/>
    </row>
    <row r="1113" spans="17:17" x14ac:dyDescent="0.2">
      <c r="Q1113" s="9"/>
    </row>
    <row r="1114" spans="17:17" x14ac:dyDescent="0.2">
      <c r="Q1114" s="9"/>
    </row>
    <row r="1115" spans="17:17" x14ac:dyDescent="0.2">
      <c r="Q1115" s="9"/>
    </row>
    <row r="1116" spans="17:17" x14ac:dyDescent="0.2">
      <c r="Q1116" s="9"/>
    </row>
    <row r="1117" spans="17:17" x14ac:dyDescent="0.2">
      <c r="Q1117" s="9"/>
    </row>
    <row r="1118" spans="17:17" x14ac:dyDescent="0.2">
      <c r="Q1118" s="9"/>
    </row>
    <row r="1119" spans="17:17" x14ac:dyDescent="0.2">
      <c r="Q1119" s="9"/>
    </row>
    <row r="1120" spans="17:17" x14ac:dyDescent="0.2">
      <c r="Q1120" s="9"/>
    </row>
    <row r="1121" spans="17:17" x14ac:dyDescent="0.2">
      <c r="Q1121" s="9"/>
    </row>
    <row r="1122" spans="17:17" x14ac:dyDescent="0.2">
      <c r="Q1122" s="9"/>
    </row>
    <row r="1123" spans="17:17" x14ac:dyDescent="0.2">
      <c r="Q1123" s="9"/>
    </row>
    <row r="1124" spans="17:17" x14ac:dyDescent="0.2">
      <c r="Q1124" s="9"/>
    </row>
    <row r="1125" spans="17:17" x14ac:dyDescent="0.2">
      <c r="Q1125" s="9"/>
    </row>
    <row r="1126" spans="17:17" x14ac:dyDescent="0.2">
      <c r="Q1126" s="9"/>
    </row>
    <row r="1127" spans="17:17" x14ac:dyDescent="0.2">
      <c r="Q1127" s="9"/>
    </row>
    <row r="1128" spans="17:17" x14ac:dyDescent="0.2">
      <c r="Q1128" s="9"/>
    </row>
    <row r="1129" spans="17:17" x14ac:dyDescent="0.2">
      <c r="Q1129" s="9"/>
    </row>
    <row r="1130" spans="17:17" x14ac:dyDescent="0.2">
      <c r="Q1130" s="9"/>
    </row>
    <row r="1131" spans="17:17" x14ac:dyDescent="0.2">
      <c r="Q1131" s="9"/>
    </row>
    <row r="1132" spans="17:17" x14ac:dyDescent="0.2">
      <c r="Q1132" s="9"/>
    </row>
    <row r="1133" spans="17:17" x14ac:dyDescent="0.2">
      <c r="Q1133" s="9"/>
    </row>
    <row r="1134" spans="17:17" x14ac:dyDescent="0.2">
      <c r="Q1134" s="9"/>
    </row>
    <row r="1135" spans="17:17" x14ac:dyDescent="0.2">
      <c r="Q1135" s="9"/>
    </row>
    <row r="1136" spans="17:17" x14ac:dyDescent="0.2">
      <c r="Q1136" s="9"/>
    </row>
    <row r="1137" spans="17:17" x14ac:dyDescent="0.2">
      <c r="Q1137" s="9"/>
    </row>
    <row r="1138" spans="17:17" x14ac:dyDescent="0.2">
      <c r="Q1138" s="9"/>
    </row>
    <row r="1139" spans="17:17" x14ac:dyDescent="0.2">
      <c r="Q1139" s="9"/>
    </row>
    <row r="1140" spans="17:17" x14ac:dyDescent="0.2">
      <c r="Q1140" s="9"/>
    </row>
    <row r="1141" spans="17:17" x14ac:dyDescent="0.2">
      <c r="Q1141" s="9"/>
    </row>
    <row r="1142" spans="17:17" x14ac:dyDescent="0.2">
      <c r="Q1142" s="9"/>
    </row>
    <row r="1143" spans="17:17" x14ac:dyDescent="0.2">
      <c r="Q1143" s="9"/>
    </row>
    <row r="1144" spans="17:17" x14ac:dyDescent="0.2">
      <c r="Q1144" s="9"/>
    </row>
    <row r="1145" spans="17:17" x14ac:dyDescent="0.2">
      <c r="Q1145" s="9"/>
    </row>
    <row r="1146" spans="17:17" x14ac:dyDescent="0.2">
      <c r="Q1146" s="9"/>
    </row>
    <row r="1147" spans="17:17" x14ac:dyDescent="0.2">
      <c r="Q1147" s="9"/>
    </row>
    <row r="1148" spans="17:17" x14ac:dyDescent="0.2">
      <c r="Q1148" s="9"/>
    </row>
    <row r="1149" spans="17:17" x14ac:dyDescent="0.2">
      <c r="Q1149" s="9"/>
    </row>
    <row r="1150" spans="17:17" x14ac:dyDescent="0.2">
      <c r="Q1150" s="9"/>
    </row>
    <row r="1151" spans="17:17" x14ac:dyDescent="0.2">
      <c r="Q1151" s="9"/>
    </row>
    <row r="1152" spans="17:17" x14ac:dyDescent="0.2">
      <c r="Q1152" s="9"/>
    </row>
    <row r="1153" spans="17:17" x14ac:dyDescent="0.2">
      <c r="Q1153" s="9"/>
    </row>
    <row r="1154" spans="17:17" x14ac:dyDescent="0.2">
      <c r="Q1154" s="9"/>
    </row>
    <row r="1155" spans="17:17" x14ac:dyDescent="0.2">
      <c r="Q1155" s="9"/>
    </row>
    <row r="1156" spans="17:17" x14ac:dyDescent="0.2">
      <c r="Q1156" s="9"/>
    </row>
    <row r="1157" spans="17:17" x14ac:dyDescent="0.2">
      <c r="Q1157" s="9"/>
    </row>
    <row r="1158" spans="17:17" x14ac:dyDescent="0.2">
      <c r="Q1158" s="9"/>
    </row>
    <row r="1159" spans="17:17" x14ac:dyDescent="0.2">
      <c r="Q1159" s="9"/>
    </row>
    <row r="1160" spans="17:17" x14ac:dyDescent="0.2">
      <c r="Q1160" s="9"/>
    </row>
    <row r="1161" spans="17:17" x14ac:dyDescent="0.2">
      <c r="Q1161" s="9"/>
    </row>
    <row r="1162" spans="17:17" x14ac:dyDescent="0.2">
      <c r="Q1162" s="9"/>
    </row>
    <row r="1163" spans="17:17" x14ac:dyDescent="0.2">
      <c r="Q1163" s="9"/>
    </row>
    <row r="1164" spans="17:17" x14ac:dyDescent="0.2">
      <c r="Q1164" s="9"/>
    </row>
    <row r="1165" spans="17:17" x14ac:dyDescent="0.2">
      <c r="Q1165" s="9"/>
    </row>
    <row r="1166" spans="17:17" x14ac:dyDescent="0.2">
      <c r="Q1166" s="9"/>
    </row>
    <row r="1167" spans="17:17" x14ac:dyDescent="0.2">
      <c r="Q1167" s="9"/>
    </row>
    <row r="1168" spans="17:17" x14ac:dyDescent="0.2">
      <c r="Q1168" s="9"/>
    </row>
    <row r="1169" spans="17:17" x14ac:dyDescent="0.2">
      <c r="Q1169" s="9"/>
    </row>
    <row r="1170" spans="17:17" x14ac:dyDescent="0.2">
      <c r="Q1170" s="9"/>
    </row>
    <row r="1171" spans="17:17" x14ac:dyDescent="0.2">
      <c r="Q1171" s="9"/>
    </row>
    <row r="1172" spans="17:17" x14ac:dyDescent="0.2">
      <c r="Q1172" s="9"/>
    </row>
    <row r="1173" spans="17:17" x14ac:dyDescent="0.2">
      <c r="Q1173" s="9"/>
    </row>
    <row r="1174" spans="17:17" x14ac:dyDescent="0.2">
      <c r="Q1174" s="9"/>
    </row>
    <row r="1175" spans="17:17" x14ac:dyDescent="0.2">
      <c r="Q1175" s="9"/>
    </row>
    <row r="1176" spans="17:17" x14ac:dyDescent="0.2">
      <c r="Q1176" s="9"/>
    </row>
    <row r="1177" spans="17:17" x14ac:dyDescent="0.2">
      <c r="Q1177" s="9"/>
    </row>
    <row r="1178" spans="17:17" x14ac:dyDescent="0.2">
      <c r="Q1178" s="9"/>
    </row>
    <row r="1179" spans="17:17" x14ac:dyDescent="0.2">
      <c r="Q1179" s="9"/>
    </row>
    <row r="1180" spans="17:17" x14ac:dyDescent="0.2">
      <c r="Q1180" s="9"/>
    </row>
    <row r="1181" spans="17:17" x14ac:dyDescent="0.2">
      <c r="Q1181" s="9"/>
    </row>
    <row r="1182" spans="17:17" x14ac:dyDescent="0.2">
      <c r="Q1182" s="9"/>
    </row>
    <row r="1183" spans="17:17" x14ac:dyDescent="0.2">
      <c r="Q1183" s="9"/>
    </row>
    <row r="1184" spans="17:17" x14ac:dyDescent="0.2">
      <c r="Q1184" s="9"/>
    </row>
    <row r="1185" spans="17:17" x14ac:dyDescent="0.2">
      <c r="Q1185" s="9"/>
    </row>
    <row r="1186" spans="17:17" x14ac:dyDescent="0.2">
      <c r="Q1186" s="9"/>
    </row>
    <row r="1187" spans="17:17" x14ac:dyDescent="0.2">
      <c r="Q1187" s="9"/>
    </row>
    <row r="1188" spans="17:17" x14ac:dyDescent="0.2">
      <c r="Q1188" s="9"/>
    </row>
    <row r="1189" spans="17:17" x14ac:dyDescent="0.2">
      <c r="Q1189" s="9"/>
    </row>
    <row r="1190" spans="17:17" x14ac:dyDescent="0.2">
      <c r="Q1190" s="9"/>
    </row>
    <row r="1191" spans="17:17" x14ac:dyDescent="0.2">
      <c r="Q1191" s="9"/>
    </row>
    <row r="1192" spans="17:17" x14ac:dyDescent="0.2">
      <c r="Q1192" s="9"/>
    </row>
    <row r="1193" spans="17:17" x14ac:dyDescent="0.2">
      <c r="Q1193" s="9"/>
    </row>
    <row r="1194" spans="17:17" x14ac:dyDescent="0.2">
      <c r="Q1194" s="9"/>
    </row>
    <row r="1195" spans="17:17" x14ac:dyDescent="0.2">
      <c r="Q1195" s="9"/>
    </row>
    <row r="1196" spans="17:17" x14ac:dyDescent="0.2">
      <c r="Q1196" s="9"/>
    </row>
    <row r="1197" spans="17:17" x14ac:dyDescent="0.2">
      <c r="Q1197" s="9"/>
    </row>
    <row r="1198" spans="17:17" x14ac:dyDescent="0.2">
      <c r="Q1198" s="9"/>
    </row>
    <row r="1199" spans="17:17" x14ac:dyDescent="0.2">
      <c r="Q1199" s="9"/>
    </row>
    <row r="1200" spans="17:17" x14ac:dyDescent="0.2">
      <c r="Q1200" s="9"/>
    </row>
    <row r="1201" spans="17:17" x14ac:dyDescent="0.2">
      <c r="Q1201" s="9"/>
    </row>
    <row r="1202" spans="17:17" x14ac:dyDescent="0.2">
      <c r="Q1202" s="9"/>
    </row>
    <row r="1203" spans="17:17" x14ac:dyDescent="0.2">
      <c r="Q1203" s="9"/>
    </row>
    <row r="1204" spans="17:17" x14ac:dyDescent="0.2">
      <c r="Q1204" s="9"/>
    </row>
    <row r="1205" spans="17:17" x14ac:dyDescent="0.2">
      <c r="Q1205" s="9"/>
    </row>
    <row r="1206" spans="17:17" x14ac:dyDescent="0.2">
      <c r="Q1206" s="9"/>
    </row>
    <row r="1207" spans="17:17" x14ac:dyDescent="0.2">
      <c r="Q1207" s="9"/>
    </row>
    <row r="1208" spans="17:17" x14ac:dyDescent="0.2">
      <c r="Q1208" s="9"/>
    </row>
    <row r="1209" spans="17:17" x14ac:dyDescent="0.2">
      <c r="Q1209" s="9"/>
    </row>
    <row r="1210" spans="17:17" x14ac:dyDescent="0.2">
      <c r="Q1210" s="9"/>
    </row>
    <row r="1211" spans="17:17" x14ac:dyDescent="0.2">
      <c r="Q1211" s="9"/>
    </row>
    <row r="1212" spans="17:17" x14ac:dyDescent="0.2">
      <c r="Q1212" s="9"/>
    </row>
    <row r="1213" spans="17:17" x14ac:dyDescent="0.2">
      <c r="Q1213" s="9"/>
    </row>
    <row r="1214" spans="17:17" x14ac:dyDescent="0.2">
      <c r="Q1214" s="9"/>
    </row>
    <row r="1215" spans="17:17" x14ac:dyDescent="0.2">
      <c r="Q1215" s="9"/>
    </row>
    <row r="1216" spans="17:17" x14ac:dyDescent="0.2">
      <c r="Q1216" s="9"/>
    </row>
    <row r="1217" spans="17:17" x14ac:dyDescent="0.2">
      <c r="Q1217" s="9"/>
    </row>
    <row r="1218" spans="17:17" x14ac:dyDescent="0.2">
      <c r="Q1218" s="9"/>
    </row>
    <row r="1219" spans="17:17" x14ac:dyDescent="0.2">
      <c r="Q1219" s="9"/>
    </row>
    <row r="1220" spans="17:17" x14ac:dyDescent="0.2">
      <c r="Q1220" s="9"/>
    </row>
    <row r="1221" spans="17:17" x14ac:dyDescent="0.2">
      <c r="Q1221" s="9"/>
    </row>
    <row r="1222" spans="17:17" x14ac:dyDescent="0.2">
      <c r="Q1222" s="9"/>
    </row>
    <row r="1223" spans="17:17" x14ac:dyDescent="0.2">
      <c r="Q1223" s="9"/>
    </row>
    <row r="1224" spans="17:17" x14ac:dyDescent="0.2">
      <c r="Q1224" s="9"/>
    </row>
    <row r="1225" spans="17:17" x14ac:dyDescent="0.2">
      <c r="Q1225" s="9"/>
    </row>
    <row r="1226" spans="17:17" x14ac:dyDescent="0.2">
      <c r="Q1226" s="9"/>
    </row>
    <row r="1227" spans="17:17" x14ac:dyDescent="0.2">
      <c r="Q1227" s="9"/>
    </row>
    <row r="1228" spans="17:17" x14ac:dyDescent="0.2">
      <c r="Q1228" s="9"/>
    </row>
    <row r="1229" spans="17:17" x14ac:dyDescent="0.2">
      <c r="Q1229" s="9"/>
    </row>
    <row r="1230" spans="17:17" x14ac:dyDescent="0.2">
      <c r="Q1230" s="9"/>
    </row>
    <row r="1231" spans="17:17" x14ac:dyDescent="0.2">
      <c r="Q1231" s="9"/>
    </row>
    <row r="1232" spans="17:17" x14ac:dyDescent="0.2">
      <c r="Q1232" s="9"/>
    </row>
    <row r="1233" spans="17:17" x14ac:dyDescent="0.2">
      <c r="Q1233" s="9"/>
    </row>
    <row r="1234" spans="17:17" x14ac:dyDescent="0.2">
      <c r="Q1234" s="9"/>
    </row>
    <row r="1235" spans="17:17" x14ac:dyDescent="0.2">
      <c r="Q1235" s="9"/>
    </row>
    <row r="1236" spans="17:17" x14ac:dyDescent="0.2">
      <c r="Q1236" s="9"/>
    </row>
    <row r="1237" spans="17:17" x14ac:dyDescent="0.2">
      <c r="Q1237" s="9"/>
    </row>
    <row r="1238" spans="17:17" x14ac:dyDescent="0.2">
      <c r="Q1238" s="9"/>
    </row>
    <row r="1239" spans="17:17" x14ac:dyDescent="0.2">
      <c r="Q1239" s="9"/>
    </row>
    <row r="1240" spans="17:17" x14ac:dyDescent="0.2">
      <c r="Q1240" s="9"/>
    </row>
    <row r="1241" spans="17:17" x14ac:dyDescent="0.2">
      <c r="Q1241" s="9"/>
    </row>
    <row r="1242" spans="17:17" x14ac:dyDescent="0.2">
      <c r="Q1242" s="9"/>
    </row>
    <row r="1243" spans="17:17" x14ac:dyDescent="0.2">
      <c r="Q1243" s="9"/>
    </row>
    <row r="1244" spans="17:17" x14ac:dyDescent="0.2">
      <c r="Q1244" s="9"/>
    </row>
    <row r="1245" spans="17:17" x14ac:dyDescent="0.2">
      <c r="Q1245" s="9"/>
    </row>
    <row r="1246" spans="17:17" x14ac:dyDescent="0.2">
      <c r="Q1246" s="9"/>
    </row>
    <row r="1247" spans="17:17" x14ac:dyDescent="0.2">
      <c r="Q1247" s="9"/>
    </row>
    <row r="1248" spans="17:17" x14ac:dyDescent="0.2">
      <c r="Q1248" s="9"/>
    </row>
    <row r="1249" spans="17:17" x14ac:dyDescent="0.2">
      <c r="Q1249" s="9"/>
    </row>
    <row r="1250" spans="17:17" x14ac:dyDescent="0.2">
      <c r="Q1250" s="9"/>
    </row>
    <row r="1251" spans="17:17" x14ac:dyDescent="0.2">
      <c r="Q1251" s="9"/>
    </row>
    <row r="1252" spans="17:17" x14ac:dyDescent="0.2">
      <c r="Q1252" s="9"/>
    </row>
    <row r="1253" spans="17:17" x14ac:dyDescent="0.2">
      <c r="Q1253" s="9"/>
    </row>
    <row r="1254" spans="17:17" x14ac:dyDescent="0.2">
      <c r="Q1254" s="9"/>
    </row>
    <row r="1255" spans="17:17" x14ac:dyDescent="0.2">
      <c r="Q1255" s="9"/>
    </row>
    <row r="1256" spans="17:17" x14ac:dyDescent="0.2">
      <c r="Q1256" s="9"/>
    </row>
    <row r="1257" spans="17:17" x14ac:dyDescent="0.2">
      <c r="Q1257" s="9"/>
    </row>
    <row r="1258" spans="17:17" x14ac:dyDescent="0.2">
      <c r="Q1258" s="9"/>
    </row>
    <row r="1259" spans="17:17" x14ac:dyDescent="0.2">
      <c r="Q1259" s="9"/>
    </row>
    <row r="1260" spans="17:17" x14ac:dyDescent="0.2">
      <c r="Q1260" s="9"/>
    </row>
    <row r="1261" spans="17:17" x14ac:dyDescent="0.2">
      <c r="Q1261" s="9"/>
    </row>
    <row r="1262" spans="17:17" x14ac:dyDescent="0.2">
      <c r="Q1262" s="9"/>
    </row>
    <row r="1263" spans="17:17" x14ac:dyDescent="0.2">
      <c r="Q1263" s="9"/>
    </row>
    <row r="1264" spans="17:17" x14ac:dyDescent="0.2">
      <c r="Q1264" s="9"/>
    </row>
    <row r="1265" spans="17:17" x14ac:dyDescent="0.2">
      <c r="Q1265" s="9"/>
    </row>
    <row r="1266" spans="17:17" x14ac:dyDescent="0.2">
      <c r="Q1266" s="9"/>
    </row>
    <row r="1267" spans="17:17" x14ac:dyDescent="0.2">
      <c r="Q1267" s="9"/>
    </row>
    <row r="1268" spans="17:17" x14ac:dyDescent="0.2">
      <c r="Q1268" s="9"/>
    </row>
    <row r="1269" spans="17:17" x14ac:dyDescent="0.2">
      <c r="Q1269" s="9"/>
    </row>
    <row r="1270" spans="17:17" x14ac:dyDescent="0.2">
      <c r="Q1270" s="9"/>
    </row>
    <row r="1271" spans="17:17" x14ac:dyDescent="0.2">
      <c r="Q1271" s="9"/>
    </row>
    <row r="1272" spans="17:17" x14ac:dyDescent="0.2">
      <c r="Q1272" s="9"/>
    </row>
    <row r="1273" spans="17:17" x14ac:dyDescent="0.2">
      <c r="Q1273" s="9"/>
    </row>
    <row r="1274" spans="17:17" x14ac:dyDescent="0.2">
      <c r="Q1274" s="9"/>
    </row>
    <row r="1275" spans="17:17" x14ac:dyDescent="0.2">
      <c r="Q1275" s="9"/>
    </row>
    <row r="1276" spans="17:17" x14ac:dyDescent="0.2">
      <c r="Q1276" s="9"/>
    </row>
    <row r="1277" spans="17:17" x14ac:dyDescent="0.2">
      <c r="Q1277" s="9"/>
    </row>
    <row r="1278" spans="17:17" x14ac:dyDescent="0.2">
      <c r="Q1278" s="9"/>
    </row>
    <row r="1279" spans="17:17" x14ac:dyDescent="0.2">
      <c r="Q1279" s="9"/>
    </row>
    <row r="1280" spans="17:17" x14ac:dyDescent="0.2">
      <c r="Q1280" s="9"/>
    </row>
    <row r="1281" spans="17:17" x14ac:dyDescent="0.2">
      <c r="Q1281" s="9"/>
    </row>
    <row r="1282" spans="17:17" x14ac:dyDescent="0.2">
      <c r="Q1282" s="9"/>
    </row>
    <row r="1283" spans="17:17" x14ac:dyDescent="0.2">
      <c r="Q1283" s="9"/>
    </row>
    <row r="1284" spans="17:17" x14ac:dyDescent="0.2">
      <c r="Q1284" s="9"/>
    </row>
    <row r="1285" spans="17:17" x14ac:dyDescent="0.2">
      <c r="Q1285" s="9"/>
    </row>
    <row r="1286" spans="17:17" x14ac:dyDescent="0.2">
      <c r="Q1286" s="9"/>
    </row>
    <row r="1287" spans="17:17" x14ac:dyDescent="0.2">
      <c r="Q1287" s="9"/>
    </row>
    <row r="1288" spans="17:17" x14ac:dyDescent="0.2">
      <c r="Q1288" s="9"/>
    </row>
    <row r="1289" spans="17:17" x14ac:dyDescent="0.2">
      <c r="Q1289" s="9"/>
    </row>
    <row r="1290" spans="17:17" x14ac:dyDescent="0.2">
      <c r="Q1290" s="9"/>
    </row>
    <row r="1291" spans="17:17" x14ac:dyDescent="0.2">
      <c r="Q1291" s="9"/>
    </row>
    <row r="1292" spans="17:17" x14ac:dyDescent="0.2">
      <c r="Q1292" s="9"/>
    </row>
    <row r="1293" spans="17:17" x14ac:dyDescent="0.2">
      <c r="Q1293" s="9"/>
    </row>
    <row r="1294" spans="17:17" x14ac:dyDescent="0.2">
      <c r="Q1294" s="9"/>
    </row>
    <row r="1295" spans="17:17" x14ac:dyDescent="0.2">
      <c r="Q1295" s="9"/>
    </row>
    <row r="1296" spans="17:17" x14ac:dyDescent="0.2">
      <c r="Q1296" s="9"/>
    </row>
    <row r="1297" spans="17:17" x14ac:dyDescent="0.2">
      <c r="Q1297" s="9"/>
    </row>
    <row r="1298" spans="17:17" x14ac:dyDescent="0.2">
      <c r="Q1298" s="9"/>
    </row>
    <row r="1299" spans="17:17" x14ac:dyDescent="0.2">
      <c r="Q1299" s="9"/>
    </row>
    <row r="1300" spans="17:17" x14ac:dyDescent="0.2">
      <c r="Q1300" s="9"/>
    </row>
    <row r="1301" spans="17:17" x14ac:dyDescent="0.2">
      <c r="Q1301" s="9"/>
    </row>
    <row r="1302" spans="17:17" x14ac:dyDescent="0.2">
      <c r="Q1302" s="9"/>
    </row>
    <row r="1303" spans="17:17" x14ac:dyDescent="0.2">
      <c r="Q1303" s="9"/>
    </row>
    <row r="1304" spans="17:17" x14ac:dyDescent="0.2">
      <c r="Q1304" s="9"/>
    </row>
    <row r="1305" spans="17:17" x14ac:dyDescent="0.2">
      <c r="Q1305" s="9"/>
    </row>
    <row r="1306" spans="17:17" x14ac:dyDescent="0.2">
      <c r="Q1306" s="9"/>
    </row>
    <row r="1307" spans="17:17" x14ac:dyDescent="0.2">
      <c r="Q1307" s="9"/>
    </row>
    <row r="1308" spans="17:17" x14ac:dyDescent="0.2">
      <c r="Q1308" s="9"/>
    </row>
    <row r="1309" spans="17:17" x14ac:dyDescent="0.2">
      <c r="Q1309" s="9"/>
    </row>
    <row r="1310" spans="17:17" x14ac:dyDescent="0.2">
      <c r="Q1310" s="9"/>
    </row>
    <row r="1311" spans="17:17" x14ac:dyDescent="0.2">
      <c r="Q1311" s="9"/>
    </row>
    <row r="1312" spans="17:17" x14ac:dyDescent="0.2">
      <c r="Q1312" s="9"/>
    </row>
    <row r="1313" spans="17:17" x14ac:dyDescent="0.2">
      <c r="Q1313" s="9"/>
    </row>
    <row r="1314" spans="17:17" x14ac:dyDescent="0.2">
      <c r="Q1314" s="9"/>
    </row>
    <row r="1315" spans="17:17" x14ac:dyDescent="0.2">
      <c r="Q1315" s="9"/>
    </row>
    <row r="1316" spans="17:17" x14ac:dyDescent="0.2">
      <c r="Q1316" s="9"/>
    </row>
    <row r="1317" spans="17:17" x14ac:dyDescent="0.2">
      <c r="Q1317" s="9"/>
    </row>
    <row r="1318" spans="17:17" x14ac:dyDescent="0.2">
      <c r="Q1318" s="9"/>
    </row>
    <row r="1319" spans="17:17" x14ac:dyDescent="0.2">
      <c r="Q1319" s="9"/>
    </row>
    <row r="1320" spans="17:17" x14ac:dyDescent="0.2">
      <c r="Q1320" s="9"/>
    </row>
    <row r="1321" spans="17:17" x14ac:dyDescent="0.2">
      <c r="Q1321" s="9"/>
    </row>
    <row r="1322" spans="17:17" x14ac:dyDescent="0.2">
      <c r="Q1322" s="9"/>
    </row>
    <row r="1323" spans="17:17" x14ac:dyDescent="0.2">
      <c r="Q1323" s="9"/>
    </row>
    <row r="1324" spans="17:17" x14ac:dyDescent="0.2">
      <c r="Q1324" s="9"/>
    </row>
    <row r="1325" spans="17:17" x14ac:dyDescent="0.2">
      <c r="Q1325" s="9"/>
    </row>
    <row r="1326" spans="17:17" x14ac:dyDescent="0.2">
      <c r="Q1326" s="9"/>
    </row>
    <row r="1327" spans="17:17" x14ac:dyDescent="0.2">
      <c r="Q1327" s="9"/>
    </row>
    <row r="1328" spans="17:17" x14ac:dyDescent="0.2">
      <c r="Q1328" s="9"/>
    </row>
    <row r="1329" spans="17:17" x14ac:dyDescent="0.2">
      <c r="Q1329" s="9"/>
    </row>
    <row r="1330" spans="17:17" x14ac:dyDescent="0.2">
      <c r="Q1330" s="9"/>
    </row>
    <row r="1331" spans="17:17" x14ac:dyDescent="0.2">
      <c r="Q1331" s="9"/>
    </row>
    <row r="1332" spans="17:17" x14ac:dyDescent="0.2">
      <c r="Q1332" s="9"/>
    </row>
    <row r="1333" spans="17:17" x14ac:dyDescent="0.2">
      <c r="Q1333" s="9"/>
    </row>
    <row r="1334" spans="17:17" x14ac:dyDescent="0.2">
      <c r="Q1334" s="9"/>
    </row>
    <row r="1335" spans="17:17" x14ac:dyDescent="0.2">
      <c r="Q1335" s="9"/>
    </row>
    <row r="1336" spans="17:17" x14ac:dyDescent="0.2">
      <c r="Q1336" s="9"/>
    </row>
    <row r="1337" spans="17:17" x14ac:dyDescent="0.2">
      <c r="Q1337" s="9"/>
    </row>
    <row r="1338" spans="17:17" x14ac:dyDescent="0.2">
      <c r="Q1338" s="9"/>
    </row>
    <row r="1339" spans="17:17" x14ac:dyDescent="0.2">
      <c r="Q1339" s="9"/>
    </row>
    <row r="1340" spans="17:17" x14ac:dyDescent="0.2">
      <c r="Q1340" s="9"/>
    </row>
    <row r="1341" spans="17:17" x14ac:dyDescent="0.2">
      <c r="Q1341" s="9"/>
    </row>
    <row r="1342" spans="17:17" x14ac:dyDescent="0.2">
      <c r="Q1342" s="9"/>
    </row>
    <row r="1343" spans="17:17" x14ac:dyDescent="0.2">
      <c r="Q1343" s="9"/>
    </row>
    <row r="1344" spans="17:17" x14ac:dyDescent="0.2">
      <c r="Q1344" s="9"/>
    </row>
    <row r="1345" spans="17:17" x14ac:dyDescent="0.2">
      <c r="Q1345" s="9"/>
    </row>
    <row r="1346" spans="17:17" x14ac:dyDescent="0.2">
      <c r="Q1346" s="9"/>
    </row>
    <row r="1347" spans="17:17" x14ac:dyDescent="0.2">
      <c r="Q1347" s="9"/>
    </row>
    <row r="1348" spans="17:17" x14ac:dyDescent="0.2">
      <c r="Q1348" s="9"/>
    </row>
    <row r="1349" spans="17:17" x14ac:dyDescent="0.2">
      <c r="Q1349" s="9"/>
    </row>
    <row r="1350" spans="17:17" x14ac:dyDescent="0.2">
      <c r="Q1350" s="9"/>
    </row>
    <row r="1351" spans="17:17" x14ac:dyDescent="0.2">
      <c r="Q1351" s="9"/>
    </row>
    <row r="1352" spans="17:17" x14ac:dyDescent="0.2">
      <c r="Q1352" s="9"/>
    </row>
    <row r="1353" spans="17:17" x14ac:dyDescent="0.2">
      <c r="Q1353" s="9"/>
    </row>
    <row r="1354" spans="17:17" x14ac:dyDescent="0.2">
      <c r="Q1354" s="9"/>
    </row>
    <row r="1355" spans="17:17" x14ac:dyDescent="0.2">
      <c r="Q1355" s="9"/>
    </row>
    <row r="1356" spans="17:17" x14ac:dyDescent="0.2">
      <c r="Q1356" s="9"/>
    </row>
    <row r="1357" spans="17:17" x14ac:dyDescent="0.2">
      <c r="Q1357" s="9"/>
    </row>
    <row r="1358" spans="17:17" x14ac:dyDescent="0.2">
      <c r="Q1358" s="9"/>
    </row>
    <row r="1359" spans="17:17" x14ac:dyDescent="0.2">
      <c r="Q1359" s="9"/>
    </row>
    <row r="1360" spans="17:17" x14ac:dyDescent="0.2">
      <c r="Q1360" s="9"/>
    </row>
    <row r="1361" spans="17:17" x14ac:dyDescent="0.2">
      <c r="Q1361" s="9"/>
    </row>
    <row r="1362" spans="17:17" x14ac:dyDescent="0.2">
      <c r="Q1362" s="9"/>
    </row>
    <row r="1363" spans="17:17" x14ac:dyDescent="0.2">
      <c r="Q1363" s="9"/>
    </row>
    <row r="1364" spans="17:17" x14ac:dyDescent="0.2">
      <c r="Q1364" s="9"/>
    </row>
    <row r="1365" spans="17:17" x14ac:dyDescent="0.2">
      <c r="Q1365" s="9"/>
    </row>
    <row r="1366" spans="17:17" x14ac:dyDescent="0.2">
      <c r="Q1366" s="9"/>
    </row>
    <row r="1367" spans="17:17" x14ac:dyDescent="0.2">
      <c r="Q1367" s="9"/>
    </row>
    <row r="1368" spans="17:17" x14ac:dyDescent="0.2">
      <c r="Q1368" s="9"/>
    </row>
    <row r="1369" spans="17:17" x14ac:dyDescent="0.2">
      <c r="Q1369" s="9"/>
    </row>
    <row r="1370" spans="17:17" x14ac:dyDescent="0.2">
      <c r="Q1370" s="9"/>
    </row>
    <row r="1371" spans="17:17" x14ac:dyDescent="0.2">
      <c r="Q1371" s="9"/>
    </row>
    <row r="1372" spans="17:17" x14ac:dyDescent="0.2">
      <c r="Q1372" s="9"/>
    </row>
    <row r="1373" spans="17:17" x14ac:dyDescent="0.2">
      <c r="Q1373" s="9"/>
    </row>
    <row r="1374" spans="17:17" x14ac:dyDescent="0.2">
      <c r="Q1374" s="9"/>
    </row>
    <row r="1375" spans="17:17" x14ac:dyDescent="0.2">
      <c r="Q1375" s="9"/>
    </row>
    <row r="1376" spans="17:17" x14ac:dyDescent="0.2">
      <c r="Q1376" s="9"/>
    </row>
    <row r="1377" spans="17:17" x14ac:dyDescent="0.2">
      <c r="Q1377" s="9"/>
    </row>
    <row r="1378" spans="17:17" x14ac:dyDescent="0.2">
      <c r="Q1378" s="9"/>
    </row>
    <row r="1379" spans="17:17" x14ac:dyDescent="0.2">
      <c r="Q1379" s="9"/>
    </row>
    <row r="1380" spans="17:17" x14ac:dyDescent="0.2">
      <c r="Q1380" s="9"/>
    </row>
    <row r="1381" spans="17:17" x14ac:dyDescent="0.2">
      <c r="Q1381" s="9"/>
    </row>
    <row r="1382" spans="17:17" x14ac:dyDescent="0.2">
      <c r="Q1382" s="9"/>
    </row>
    <row r="1383" spans="17:17" x14ac:dyDescent="0.2">
      <c r="Q1383" s="9"/>
    </row>
    <row r="1384" spans="17:17" x14ac:dyDescent="0.2">
      <c r="Q1384" s="9"/>
    </row>
    <row r="1385" spans="17:17" x14ac:dyDescent="0.2">
      <c r="Q1385" s="9"/>
    </row>
    <row r="1386" spans="17:17" x14ac:dyDescent="0.2">
      <c r="Q1386" s="9"/>
    </row>
    <row r="1387" spans="17:17" x14ac:dyDescent="0.2">
      <c r="Q1387" s="9"/>
    </row>
    <row r="1388" spans="17:17" x14ac:dyDescent="0.2">
      <c r="Q1388" s="9"/>
    </row>
    <row r="1389" spans="17:17" x14ac:dyDescent="0.2">
      <c r="Q1389" s="9"/>
    </row>
    <row r="1390" spans="17:17" x14ac:dyDescent="0.2">
      <c r="Q1390" s="9"/>
    </row>
    <row r="1391" spans="17:17" x14ac:dyDescent="0.2">
      <c r="Q1391" s="9"/>
    </row>
    <row r="1392" spans="17:17" x14ac:dyDescent="0.2">
      <c r="Q1392" s="9"/>
    </row>
    <row r="1393" spans="17:17" x14ac:dyDescent="0.2">
      <c r="Q1393" s="9"/>
    </row>
    <row r="1394" spans="17:17" x14ac:dyDescent="0.2">
      <c r="Q1394" s="9"/>
    </row>
    <row r="1395" spans="17:17" x14ac:dyDescent="0.2">
      <c r="Q1395" s="9"/>
    </row>
    <row r="1396" spans="17:17" x14ac:dyDescent="0.2">
      <c r="Q1396" s="9"/>
    </row>
    <row r="1397" spans="17:17" x14ac:dyDescent="0.2">
      <c r="Q1397" s="9"/>
    </row>
    <row r="1398" spans="17:17" x14ac:dyDescent="0.2">
      <c r="Q1398" s="9"/>
    </row>
    <row r="1399" spans="17:17" x14ac:dyDescent="0.2">
      <c r="Q1399" s="9"/>
    </row>
    <row r="1400" spans="17:17" x14ac:dyDescent="0.2">
      <c r="Q1400" s="9"/>
    </row>
    <row r="1401" spans="17:17" x14ac:dyDescent="0.2">
      <c r="Q1401" s="9"/>
    </row>
    <row r="1402" spans="17:17" x14ac:dyDescent="0.2">
      <c r="Q1402" s="9"/>
    </row>
    <row r="1403" spans="17:17" x14ac:dyDescent="0.2">
      <c r="Q1403" s="9"/>
    </row>
    <row r="1404" spans="17:17" x14ac:dyDescent="0.2">
      <c r="Q1404" s="9"/>
    </row>
    <row r="1405" spans="17:17" x14ac:dyDescent="0.2">
      <c r="Q1405" s="9"/>
    </row>
    <row r="1406" spans="17:17" x14ac:dyDescent="0.2">
      <c r="Q1406" s="9"/>
    </row>
    <row r="1407" spans="17:17" x14ac:dyDescent="0.2">
      <c r="Q1407" s="9"/>
    </row>
    <row r="1408" spans="17:17" x14ac:dyDescent="0.2">
      <c r="Q1408" s="9"/>
    </row>
    <row r="1409" spans="17:17" x14ac:dyDescent="0.2">
      <c r="Q1409" s="9"/>
    </row>
    <row r="1410" spans="17:17" x14ac:dyDescent="0.2">
      <c r="Q1410" s="9"/>
    </row>
    <row r="1411" spans="17:17" x14ac:dyDescent="0.2">
      <c r="Q1411" s="9"/>
    </row>
    <row r="1412" spans="17:17" x14ac:dyDescent="0.2">
      <c r="Q1412" s="9"/>
    </row>
    <row r="1413" spans="17:17" x14ac:dyDescent="0.2">
      <c r="Q1413" s="9"/>
    </row>
    <row r="1414" spans="17:17" x14ac:dyDescent="0.2">
      <c r="Q1414" s="9"/>
    </row>
    <row r="1415" spans="17:17" x14ac:dyDescent="0.2">
      <c r="Q1415" s="9"/>
    </row>
    <row r="1416" spans="17:17" x14ac:dyDescent="0.2">
      <c r="Q1416" s="9"/>
    </row>
    <row r="1417" spans="17:17" x14ac:dyDescent="0.2">
      <c r="Q1417" s="9"/>
    </row>
    <row r="1418" spans="17:17" x14ac:dyDescent="0.2">
      <c r="Q1418" s="9"/>
    </row>
    <row r="1419" spans="17:17" x14ac:dyDescent="0.2">
      <c r="Q1419" s="9"/>
    </row>
    <row r="1420" spans="17:17" x14ac:dyDescent="0.2">
      <c r="Q1420" s="9"/>
    </row>
    <row r="1421" spans="17:17" x14ac:dyDescent="0.2">
      <c r="Q1421" s="9"/>
    </row>
    <row r="1422" spans="17:17" x14ac:dyDescent="0.2">
      <c r="Q1422" s="9"/>
    </row>
    <row r="1423" spans="17:17" x14ac:dyDescent="0.2">
      <c r="Q1423" s="9"/>
    </row>
    <row r="1424" spans="17:17" x14ac:dyDescent="0.2">
      <c r="Q1424" s="9"/>
    </row>
    <row r="1425" spans="17:17" x14ac:dyDescent="0.2">
      <c r="Q1425" s="9"/>
    </row>
    <row r="1426" spans="17:17" x14ac:dyDescent="0.2">
      <c r="Q1426" s="9"/>
    </row>
    <row r="1427" spans="17:17" x14ac:dyDescent="0.2">
      <c r="Q1427" s="9"/>
    </row>
    <row r="1428" spans="17:17" x14ac:dyDescent="0.2">
      <c r="Q1428" s="9"/>
    </row>
    <row r="1429" spans="17:17" x14ac:dyDescent="0.2">
      <c r="Q1429" s="9"/>
    </row>
    <row r="1430" spans="17:17" x14ac:dyDescent="0.2">
      <c r="Q1430" s="9"/>
    </row>
    <row r="1431" spans="17:17" x14ac:dyDescent="0.2">
      <c r="Q1431" s="9"/>
    </row>
    <row r="1432" spans="17:17" x14ac:dyDescent="0.2">
      <c r="Q1432" s="9"/>
    </row>
    <row r="1433" spans="17:17" x14ac:dyDescent="0.2">
      <c r="Q1433" s="9"/>
    </row>
    <row r="1434" spans="17:17" x14ac:dyDescent="0.2">
      <c r="Q1434" s="9"/>
    </row>
    <row r="1435" spans="17:17" x14ac:dyDescent="0.2">
      <c r="Q1435" s="9"/>
    </row>
    <row r="1436" spans="17:17" x14ac:dyDescent="0.2">
      <c r="Q1436" s="9"/>
    </row>
    <row r="1437" spans="17:17" x14ac:dyDescent="0.2">
      <c r="Q1437" s="9"/>
    </row>
    <row r="1438" spans="17:17" x14ac:dyDescent="0.2">
      <c r="Q1438" s="9"/>
    </row>
    <row r="1439" spans="17:17" x14ac:dyDescent="0.2">
      <c r="Q1439" s="9"/>
    </row>
    <row r="1440" spans="17:17" x14ac:dyDescent="0.2">
      <c r="Q1440" s="9"/>
    </row>
    <row r="1441" spans="17:17" x14ac:dyDescent="0.2">
      <c r="Q1441" s="9"/>
    </row>
    <row r="1442" spans="17:17" x14ac:dyDescent="0.2">
      <c r="Q1442" s="9"/>
    </row>
    <row r="1443" spans="17:17" x14ac:dyDescent="0.2">
      <c r="Q1443" s="9"/>
    </row>
    <row r="1444" spans="17:17" x14ac:dyDescent="0.2">
      <c r="Q1444" s="9"/>
    </row>
    <row r="1445" spans="17:17" x14ac:dyDescent="0.2">
      <c r="Q1445" s="9"/>
    </row>
    <row r="1446" spans="17:17" x14ac:dyDescent="0.2">
      <c r="Q1446" s="9"/>
    </row>
    <row r="1447" spans="17:17" x14ac:dyDescent="0.2">
      <c r="Q1447" s="9"/>
    </row>
    <row r="1448" spans="17:17" x14ac:dyDescent="0.2">
      <c r="Q1448" s="9"/>
    </row>
    <row r="1449" spans="17:17" x14ac:dyDescent="0.2">
      <c r="Q1449" s="9"/>
    </row>
    <row r="1450" spans="17:17" x14ac:dyDescent="0.2">
      <c r="Q1450" s="9"/>
    </row>
    <row r="1451" spans="17:17" x14ac:dyDescent="0.2">
      <c r="Q1451" s="9"/>
    </row>
    <row r="1452" spans="17:17" x14ac:dyDescent="0.2">
      <c r="Q1452" s="9"/>
    </row>
    <row r="1453" spans="17:17" x14ac:dyDescent="0.2">
      <c r="Q1453" s="9"/>
    </row>
    <row r="1454" spans="17:17" x14ac:dyDescent="0.2">
      <c r="Q1454" s="9"/>
    </row>
    <row r="1455" spans="17:17" x14ac:dyDescent="0.2">
      <c r="Q1455" s="9"/>
    </row>
    <row r="1456" spans="17:17" x14ac:dyDescent="0.2">
      <c r="Q1456" s="9"/>
    </row>
    <row r="1457" spans="17:17" x14ac:dyDescent="0.2">
      <c r="Q1457" s="9"/>
    </row>
    <row r="1458" spans="17:17" x14ac:dyDescent="0.2">
      <c r="Q1458" s="9"/>
    </row>
    <row r="1459" spans="17:17" x14ac:dyDescent="0.2">
      <c r="Q1459" s="9"/>
    </row>
    <row r="1460" spans="17:17" x14ac:dyDescent="0.2">
      <c r="Q1460" s="9"/>
    </row>
    <row r="1461" spans="17:17" x14ac:dyDescent="0.2">
      <c r="Q1461" s="9"/>
    </row>
    <row r="1462" spans="17:17" x14ac:dyDescent="0.2">
      <c r="Q1462" s="9"/>
    </row>
    <row r="1463" spans="17:17" x14ac:dyDescent="0.2">
      <c r="Q1463" s="9"/>
    </row>
    <row r="1464" spans="17:17" x14ac:dyDescent="0.2">
      <c r="Q1464" s="9"/>
    </row>
    <row r="1465" spans="17:17" x14ac:dyDescent="0.2">
      <c r="Q1465" s="9"/>
    </row>
    <row r="1466" spans="17:17" x14ac:dyDescent="0.2">
      <c r="Q1466" s="9"/>
    </row>
    <row r="1467" spans="17:17" x14ac:dyDescent="0.2">
      <c r="Q1467" s="9"/>
    </row>
    <row r="1468" spans="17:17" x14ac:dyDescent="0.2">
      <c r="Q1468" s="9"/>
    </row>
    <row r="1469" spans="17:17" x14ac:dyDescent="0.2">
      <c r="Q1469" s="9"/>
    </row>
    <row r="1470" spans="17:17" x14ac:dyDescent="0.2">
      <c r="Q1470" s="9"/>
    </row>
    <row r="1471" spans="17:17" x14ac:dyDescent="0.2">
      <c r="Q1471" s="9"/>
    </row>
    <row r="1472" spans="17:17" x14ac:dyDescent="0.2">
      <c r="Q1472" s="9"/>
    </row>
    <row r="1473" spans="17:17" x14ac:dyDescent="0.2">
      <c r="Q1473" s="9"/>
    </row>
    <row r="1474" spans="17:17" x14ac:dyDescent="0.2">
      <c r="Q1474" s="9"/>
    </row>
    <row r="1475" spans="17:17" x14ac:dyDescent="0.2">
      <c r="Q1475" s="9"/>
    </row>
    <row r="1476" spans="17:17" x14ac:dyDescent="0.2">
      <c r="Q1476" s="9"/>
    </row>
    <row r="1477" spans="17:17" x14ac:dyDescent="0.2">
      <c r="Q1477" s="9"/>
    </row>
    <row r="1478" spans="17:17" x14ac:dyDescent="0.2">
      <c r="Q1478" s="9"/>
    </row>
    <row r="1479" spans="17:17" x14ac:dyDescent="0.2">
      <c r="Q1479" s="9"/>
    </row>
    <row r="1480" spans="17:17" x14ac:dyDescent="0.2">
      <c r="Q1480" s="9"/>
    </row>
    <row r="1481" spans="17:17" x14ac:dyDescent="0.2">
      <c r="Q1481" s="9"/>
    </row>
    <row r="1482" spans="17:17" x14ac:dyDescent="0.2">
      <c r="Q1482" s="9"/>
    </row>
    <row r="1483" spans="17:17" x14ac:dyDescent="0.2">
      <c r="Q1483" s="9"/>
    </row>
    <row r="1484" spans="17:17" x14ac:dyDescent="0.2">
      <c r="Q1484" s="9"/>
    </row>
    <row r="1485" spans="17:17" x14ac:dyDescent="0.2">
      <c r="Q1485" s="9"/>
    </row>
    <row r="1486" spans="17:17" x14ac:dyDescent="0.2">
      <c r="Q1486" s="9"/>
    </row>
    <row r="1487" spans="17:17" x14ac:dyDescent="0.2">
      <c r="Q1487" s="9"/>
    </row>
    <row r="1488" spans="17:17" x14ac:dyDescent="0.2">
      <c r="Q1488" s="9"/>
    </row>
    <row r="1489" spans="17:17" x14ac:dyDescent="0.2">
      <c r="Q1489" s="9"/>
    </row>
    <row r="1490" spans="17:17" x14ac:dyDescent="0.2">
      <c r="Q1490" s="9"/>
    </row>
    <row r="1491" spans="17:17" x14ac:dyDescent="0.2">
      <c r="Q1491" s="9"/>
    </row>
    <row r="1492" spans="17:17" x14ac:dyDescent="0.2">
      <c r="Q1492" s="9"/>
    </row>
    <row r="1493" spans="17:17" x14ac:dyDescent="0.2">
      <c r="Q1493" s="9"/>
    </row>
    <row r="1494" spans="17:17" x14ac:dyDescent="0.2">
      <c r="Q1494" s="9"/>
    </row>
    <row r="1495" spans="17:17" x14ac:dyDescent="0.2">
      <c r="Q1495" s="9"/>
    </row>
    <row r="1496" spans="17:17" x14ac:dyDescent="0.2">
      <c r="Q1496" s="9"/>
    </row>
    <row r="1497" spans="17:17" x14ac:dyDescent="0.2">
      <c r="Q1497" s="9"/>
    </row>
    <row r="1498" spans="17:17" x14ac:dyDescent="0.2">
      <c r="Q1498" s="9"/>
    </row>
    <row r="1499" spans="17:17" x14ac:dyDescent="0.2">
      <c r="Q1499" s="9"/>
    </row>
    <row r="1500" spans="17:17" x14ac:dyDescent="0.2">
      <c r="Q1500" s="9"/>
    </row>
    <row r="1501" spans="17:17" x14ac:dyDescent="0.2">
      <c r="Q1501" s="9"/>
    </row>
    <row r="1502" spans="17:17" x14ac:dyDescent="0.2">
      <c r="Q1502" s="9"/>
    </row>
    <row r="1503" spans="17:17" x14ac:dyDescent="0.2">
      <c r="Q1503" s="9"/>
    </row>
    <row r="1504" spans="17:17" x14ac:dyDescent="0.2">
      <c r="Q1504" s="9"/>
    </row>
    <row r="1505" spans="17:17" x14ac:dyDescent="0.2">
      <c r="Q1505" s="9"/>
    </row>
    <row r="1506" spans="17:17" x14ac:dyDescent="0.2">
      <c r="Q1506" s="9"/>
    </row>
    <row r="1507" spans="17:17" x14ac:dyDescent="0.2">
      <c r="Q1507" s="9"/>
    </row>
    <row r="1508" spans="17:17" x14ac:dyDescent="0.2">
      <c r="Q1508" s="9"/>
    </row>
    <row r="1509" spans="17:17" x14ac:dyDescent="0.2">
      <c r="Q1509" s="9"/>
    </row>
    <row r="1510" spans="17:17" x14ac:dyDescent="0.2">
      <c r="Q1510" s="9"/>
    </row>
    <row r="1511" spans="17:17" x14ac:dyDescent="0.2">
      <c r="Q1511" s="9"/>
    </row>
    <row r="1512" spans="17:17" x14ac:dyDescent="0.2">
      <c r="Q1512" s="9"/>
    </row>
    <row r="1513" spans="17:17" x14ac:dyDescent="0.2">
      <c r="Q1513" s="9"/>
    </row>
    <row r="1514" spans="17:17" x14ac:dyDescent="0.2">
      <c r="Q1514" s="9"/>
    </row>
    <row r="1515" spans="17:17" x14ac:dyDescent="0.2">
      <c r="Q1515" s="9"/>
    </row>
    <row r="1516" spans="17:17" x14ac:dyDescent="0.2">
      <c r="Q1516" s="9"/>
    </row>
    <row r="1517" spans="17:17" x14ac:dyDescent="0.2">
      <c r="Q1517" s="9"/>
    </row>
    <row r="1518" spans="17:17" x14ac:dyDescent="0.2">
      <c r="Q1518" s="9"/>
    </row>
    <row r="1519" spans="17:17" x14ac:dyDescent="0.2">
      <c r="Q1519" s="9"/>
    </row>
    <row r="1520" spans="17:17" x14ac:dyDescent="0.2">
      <c r="Q1520" s="9"/>
    </row>
    <row r="1521" spans="17:17" x14ac:dyDescent="0.2">
      <c r="Q1521" s="9"/>
    </row>
    <row r="1522" spans="17:17" x14ac:dyDescent="0.2">
      <c r="Q1522" s="9"/>
    </row>
    <row r="1523" spans="17:17" x14ac:dyDescent="0.2">
      <c r="Q1523" s="9"/>
    </row>
    <row r="1524" spans="17:17" x14ac:dyDescent="0.2">
      <c r="Q1524" s="9"/>
    </row>
    <row r="1525" spans="17:17" x14ac:dyDescent="0.2">
      <c r="Q1525" s="9"/>
    </row>
    <row r="1526" spans="17:17" x14ac:dyDescent="0.2">
      <c r="Q1526" s="9"/>
    </row>
    <row r="1527" spans="17:17" x14ac:dyDescent="0.2">
      <c r="Q1527" s="9"/>
    </row>
    <row r="1528" spans="17:17" x14ac:dyDescent="0.2">
      <c r="Q1528" s="9"/>
    </row>
    <row r="1529" spans="17:17" x14ac:dyDescent="0.2">
      <c r="Q1529" s="9"/>
    </row>
    <row r="1530" spans="17:17" x14ac:dyDescent="0.2">
      <c r="Q1530" s="9"/>
    </row>
    <row r="1531" spans="17:17" x14ac:dyDescent="0.2">
      <c r="Q1531" s="9"/>
    </row>
    <row r="1532" spans="17:17" x14ac:dyDescent="0.2">
      <c r="Q1532" s="9"/>
    </row>
    <row r="1533" spans="17:17" x14ac:dyDescent="0.2">
      <c r="Q1533" s="9"/>
    </row>
    <row r="1534" spans="17:17" x14ac:dyDescent="0.2">
      <c r="Q1534" s="9"/>
    </row>
    <row r="1535" spans="17:17" x14ac:dyDescent="0.2">
      <c r="Q1535" s="9"/>
    </row>
    <row r="1536" spans="17:17" x14ac:dyDescent="0.2">
      <c r="Q1536" s="9"/>
    </row>
    <row r="1537" spans="17:17" x14ac:dyDescent="0.2">
      <c r="Q1537" s="9"/>
    </row>
    <row r="1538" spans="17:17" x14ac:dyDescent="0.2">
      <c r="Q1538" s="9"/>
    </row>
    <row r="1539" spans="17:17" x14ac:dyDescent="0.2">
      <c r="Q1539" s="9"/>
    </row>
    <row r="1540" spans="17:17" x14ac:dyDescent="0.2">
      <c r="Q1540" s="9"/>
    </row>
    <row r="1541" spans="17:17" x14ac:dyDescent="0.2">
      <c r="Q1541" s="9"/>
    </row>
    <row r="1542" spans="17:17" x14ac:dyDescent="0.2">
      <c r="Q1542" s="9"/>
    </row>
    <row r="1543" spans="17:17" x14ac:dyDescent="0.2">
      <c r="Q1543" s="9"/>
    </row>
    <row r="1544" spans="17:17" x14ac:dyDescent="0.2">
      <c r="Q1544" s="9"/>
    </row>
    <row r="1545" spans="17:17" x14ac:dyDescent="0.2">
      <c r="Q1545" s="9"/>
    </row>
    <row r="1546" spans="17:17" x14ac:dyDescent="0.2">
      <c r="Q1546" s="9"/>
    </row>
    <row r="1547" spans="17:17" x14ac:dyDescent="0.2">
      <c r="Q1547" s="9"/>
    </row>
    <row r="1548" spans="17:17" x14ac:dyDescent="0.2">
      <c r="Q1548" s="9"/>
    </row>
    <row r="1549" spans="17:17" x14ac:dyDescent="0.2">
      <c r="Q1549" s="9"/>
    </row>
    <row r="1550" spans="17:17" x14ac:dyDescent="0.2">
      <c r="Q1550" s="9"/>
    </row>
    <row r="1551" spans="17:17" x14ac:dyDescent="0.2">
      <c r="Q1551" s="9"/>
    </row>
    <row r="1552" spans="17:17" x14ac:dyDescent="0.2">
      <c r="Q1552" s="9"/>
    </row>
    <row r="1553" spans="17:17" x14ac:dyDescent="0.2">
      <c r="Q1553" s="9"/>
    </row>
    <row r="1554" spans="17:17" x14ac:dyDescent="0.2">
      <c r="Q1554" s="9"/>
    </row>
    <row r="1555" spans="17:17" x14ac:dyDescent="0.2">
      <c r="Q1555" s="9"/>
    </row>
    <row r="1556" spans="17:17" x14ac:dyDescent="0.2">
      <c r="Q1556" s="9"/>
    </row>
    <row r="1557" spans="17:17" x14ac:dyDescent="0.2">
      <c r="Q1557" s="9"/>
    </row>
    <row r="1558" spans="17:17" x14ac:dyDescent="0.2">
      <c r="Q1558" s="9"/>
    </row>
    <row r="1559" spans="17:17" x14ac:dyDescent="0.2">
      <c r="Q1559" s="9"/>
    </row>
    <row r="1560" spans="17:17" x14ac:dyDescent="0.2">
      <c r="Q1560" s="9"/>
    </row>
    <row r="1561" spans="17:17" x14ac:dyDescent="0.2">
      <c r="Q1561" s="9"/>
    </row>
    <row r="1562" spans="17:17" x14ac:dyDescent="0.2">
      <c r="Q1562" s="9"/>
    </row>
    <row r="1563" spans="17:17" x14ac:dyDescent="0.2">
      <c r="Q1563" s="9"/>
    </row>
    <row r="1564" spans="17:17" x14ac:dyDescent="0.2">
      <c r="Q1564" s="9"/>
    </row>
    <row r="1565" spans="17:17" x14ac:dyDescent="0.2">
      <c r="Q1565" s="9"/>
    </row>
    <row r="1566" spans="17:17" x14ac:dyDescent="0.2">
      <c r="Q1566" s="9"/>
    </row>
    <row r="1567" spans="17:17" x14ac:dyDescent="0.2">
      <c r="Q1567" s="9"/>
    </row>
    <row r="1568" spans="17:17" x14ac:dyDescent="0.2">
      <c r="Q1568" s="9"/>
    </row>
    <row r="1569" spans="17:17" x14ac:dyDescent="0.2">
      <c r="Q1569" s="9"/>
    </row>
    <row r="1570" spans="17:17" x14ac:dyDescent="0.2">
      <c r="Q1570" s="9"/>
    </row>
    <row r="1571" spans="17:17" x14ac:dyDescent="0.2">
      <c r="Q1571" s="9"/>
    </row>
    <row r="1572" spans="17:17" x14ac:dyDescent="0.2">
      <c r="Q1572" s="9"/>
    </row>
    <row r="1573" spans="17:17" x14ac:dyDescent="0.2">
      <c r="Q1573" s="9"/>
    </row>
    <row r="1574" spans="17:17" x14ac:dyDescent="0.2">
      <c r="Q1574" s="9"/>
    </row>
    <row r="1575" spans="17:17" x14ac:dyDescent="0.2">
      <c r="Q1575" s="9"/>
    </row>
    <row r="1576" spans="17:17" x14ac:dyDescent="0.2">
      <c r="Q1576" s="9"/>
    </row>
    <row r="1577" spans="17:17" x14ac:dyDescent="0.2">
      <c r="Q1577" s="9"/>
    </row>
    <row r="1578" spans="17:17" x14ac:dyDescent="0.2">
      <c r="Q1578" s="9"/>
    </row>
    <row r="1579" spans="17:17" x14ac:dyDescent="0.2">
      <c r="Q1579" s="9"/>
    </row>
    <row r="1580" spans="17:17" x14ac:dyDescent="0.2">
      <c r="Q1580" s="9"/>
    </row>
    <row r="1581" spans="17:17" x14ac:dyDescent="0.2">
      <c r="Q1581" s="9"/>
    </row>
    <row r="1582" spans="17:17" x14ac:dyDescent="0.2">
      <c r="Q1582" s="9"/>
    </row>
    <row r="1583" spans="17:17" x14ac:dyDescent="0.2">
      <c r="Q1583" s="9"/>
    </row>
    <row r="1584" spans="17:17" x14ac:dyDescent="0.2">
      <c r="Q1584" s="9"/>
    </row>
    <row r="1585" spans="17:17" x14ac:dyDescent="0.2">
      <c r="Q1585" s="9"/>
    </row>
    <row r="1586" spans="17:17" x14ac:dyDescent="0.2">
      <c r="Q1586" s="9"/>
    </row>
    <row r="1587" spans="17:17" x14ac:dyDescent="0.2">
      <c r="Q1587" s="9"/>
    </row>
    <row r="1588" spans="17:17" x14ac:dyDescent="0.2">
      <c r="Q1588" s="9"/>
    </row>
    <row r="1589" spans="17:17" x14ac:dyDescent="0.2">
      <c r="Q1589" s="9"/>
    </row>
    <row r="1590" spans="17:17" x14ac:dyDescent="0.2">
      <c r="Q1590" s="9"/>
    </row>
    <row r="1591" spans="17:17" x14ac:dyDescent="0.2">
      <c r="Q1591" s="9"/>
    </row>
    <row r="1592" spans="17:17" x14ac:dyDescent="0.2">
      <c r="Q1592" s="9"/>
    </row>
    <row r="1593" spans="17:17" x14ac:dyDescent="0.2">
      <c r="Q1593" s="9"/>
    </row>
    <row r="1594" spans="17:17" x14ac:dyDescent="0.2">
      <c r="Q1594" s="9"/>
    </row>
    <row r="1595" spans="17:17" x14ac:dyDescent="0.2">
      <c r="Q1595" s="9"/>
    </row>
    <row r="1596" spans="17:17" x14ac:dyDescent="0.2">
      <c r="Q1596" s="9"/>
    </row>
    <row r="1597" spans="17:17" x14ac:dyDescent="0.2">
      <c r="Q1597" s="9"/>
    </row>
    <row r="1598" spans="17:17" x14ac:dyDescent="0.2">
      <c r="Q1598" s="9"/>
    </row>
    <row r="1599" spans="17:17" x14ac:dyDescent="0.2">
      <c r="Q1599" s="9"/>
    </row>
    <row r="1600" spans="17:17" x14ac:dyDescent="0.2">
      <c r="Q1600" s="9"/>
    </row>
    <row r="1601" spans="17:17" x14ac:dyDescent="0.2">
      <c r="Q1601" s="9"/>
    </row>
    <row r="1602" spans="17:17" x14ac:dyDescent="0.2">
      <c r="Q1602" s="9"/>
    </row>
    <row r="1603" spans="17:17" x14ac:dyDescent="0.2">
      <c r="Q1603" s="9"/>
    </row>
    <row r="1604" spans="17:17" x14ac:dyDescent="0.2">
      <c r="Q1604" s="9"/>
    </row>
    <row r="1605" spans="17:17" x14ac:dyDescent="0.2">
      <c r="Q1605" s="9"/>
    </row>
    <row r="1606" spans="17:17" x14ac:dyDescent="0.2">
      <c r="Q1606" s="9"/>
    </row>
    <row r="1607" spans="17:17" x14ac:dyDescent="0.2">
      <c r="Q1607" s="9"/>
    </row>
    <row r="1608" spans="17:17" x14ac:dyDescent="0.2">
      <c r="Q1608" s="9"/>
    </row>
    <row r="1609" spans="17:17" x14ac:dyDescent="0.2">
      <c r="Q1609" s="9"/>
    </row>
    <row r="1610" spans="17:17" x14ac:dyDescent="0.2">
      <c r="Q1610" s="9"/>
    </row>
    <row r="1611" spans="17:17" x14ac:dyDescent="0.2">
      <c r="Q1611" s="9"/>
    </row>
    <row r="1612" spans="17:17" x14ac:dyDescent="0.2">
      <c r="Q1612" s="9"/>
    </row>
    <row r="1613" spans="17:17" x14ac:dyDescent="0.2">
      <c r="Q1613" s="9"/>
    </row>
    <row r="1614" spans="17:17" x14ac:dyDescent="0.2">
      <c r="Q1614" s="9"/>
    </row>
    <row r="1615" spans="17:17" x14ac:dyDescent="0.2">
      <c r="Q1615" s="9"/>
    </row>
    <row r="1616" spans="17:17" x14ac:dyDescent="0.2">
      <c r="Q1616" s="9"/>
    </row>
    <row r="1617" spans="17:17" x14ac:dyDescent="0.2">
      <c r="Q1617" s="9"/>
    </row>
    <row r="1618" spans="17:17" x14ac:dyDescent="0.2">
      <c r="Q1618" s="9"/>
    </row>
    <row r="1619" spans="17:17" x14ac:dyDescent="0.2">
      <c r="Q1619" s="9"/>
    </row>
    <row r="1620" spans="17:17" x14ac:dyDescent="0.2">
      <c r="Q1620" s="9"/>
    </row>
    <row r="1621" spans="17:17" x14ac:dyDescent="0.2">
      <c r="Q1621" s="9"/>
    </row>
    <row r="1622" spans="17:17" x14ac:dyDescent="0.2">
      <c r="Q1622" s="9"/>
    </row>
    <row r="1623" spans="17:17" x14ac:dyDescent="0.2">
      <c r="Q1623" s="9"/>
    </row>
    <row r="1624" spans="17:17" x14ac:dyDescent="0.2">
      <c r="Q1624" s="9"/>
    </row>
    <row r="1625" spans="17:17" x14ac:dyDescent="0.2">
      <c r="Q1625" s="9"/>
    </row>
    <row r="1626" spans="17:17" x14ac:dyDescent="0.2">
      <c r="Q1626" s="9"/>
    </row>
    <row r="1627" spans="17:17" x14ac:dyDescent="0.2">
      <c r="Q1627" s="9"/>
    </row>
    <row r="1628" spans="17:17" x14ac:dyDescent="0.2">
      <c r="Q1628" s="9"/>
    </row>
    <row r="1629" spans="17:17" x14ac:dyDescent="0.2">
      <c r="Q1629" s="9"/>
    </row>
    <row r="1630" spans="17:17" x14ac:dyDescent="0.2">
      <c r="Q1630" s="9"/>
    </row>
    <row r="1631" spans="17:17" x14ac:dyDescent="0.2">
      <c r="Q1631" s="9"/>
    </row>
    <row r="1632" spans="17:17" x14ac:dyDescent="0.2">
      <c r="Q1632" s="9"/>
    </row>
    <row r="1633" spans="17:17" x14ac:dyDescent="0.2">
      <c r="Q1633" s="9"/>
    </row>
    <row r="1634" spans="17:17" x14ac:dyDescent="0.2">
      <c r="Q1634" s="9"/>
    </row>
    <row r="1635" spans="17:17" x14ac:dyDescent="0.2">
      <c r="Q1635" s="9"/>
    </row>
    <row r="1636" spans="17:17" x14ac:dyDescent="0.2">
      <c r="Q1636" s="9"/>
    </row>
    <row r="1637" spans="17:17" x14ac:dyDescent="0.2">
      <c r="Q1637" s="9"/>
    </row>
    <row r="1638" spans="17:17" x14ac:dyDescent="0.2">
      <c r="Q1638" s="9"/>
    </row>
    <row r="1639" spans="17:17" x14ac:dyDescent="0.2">
      <c r="Q1639" s="9"/>
    </row>
    <row r="1640" spans="17:17" x14ac:dyDescent="0.2">
      <c r="Q1640" s="9"/>
    </row>
    <row r="1641" spans="17:17" x14ac:dyDescent="0.2">
      <c r="Q1641" s="9"/>
    </row>
    <row r="1642" spans="17:17" x14ac:dyDescent="0.2">
      <c r="Q1642" s="9"/>
    </row>
    <row r="1643" spans="17:17" x14ac:dyDescent="0.2">
      <c r="Q1643" s="9"/>
    </row>
    <row r="1644" spans="17:17" x14ac:dyDescent="0.2">
      <c r="Q1644" s="9"/>
    </row>
    <row r="1645" spans="17:17" x14ac:dyDescent="0.2">
      <c r="Q1645" s="9"/>
    </row>
    <row r="1646" spans="17:17" x14ac:dyDescent="0.2">
      <c r="Q1646" s="9"/>
    </row>
    <row r="1647" spans="17:17" x14ac:dyDescent="0.2">
      <c r="Q1647" s="9"/>
    </row>
    <row r="1648" spans="17:17" x14ac:dyDescent="0.2">
      <c r="Q1648" s="9"/>
    </row>
    <row r="1649" spans="17:17" x14ac:dyDescent="0.2">
      <c r="Q1649" s="9"/>
    </row>
    <row r="1650" spans="17:17" x14ac:dyDescent="0.2">
      <c r="Q1650" s="9"/>
    </row>
    <row r="1651" spans="17:17" x14ac:dyDescent="0.2">
      <c r="Q1651" s="9"/>
    </row>
    <row r="1652" spans="17:17" x14ac:dyDescent="0.2">
      <c r="Q1652" s="9"/>
    </row>
    <row r="1653" spans="17:17" x14ac:dyDescent="0.2">
      <c r="Q1653" s="9"/>
    </row>
    <row r="1654" spans="17:17" x14ac:dyDescent="0.2">
      <c r="Q1654" s="9"/>
    </row>
    <row r="1655" spans="17:17" x14ac:dyDescent="0.2">
      <c r="Q1655" s="9"/>
    </row>
    <row r="1656" spans="17:17" x14ac:dyDescent="0.2">
      <c r="Q1656" s="9"/>
    </row>
    <row r="1657" spans="17:17" x14ac:dyDescent="0.2">
      <c r="Q1657" s="9"/>
    </row>
    <row r="1658" spans="17:17" x14ac:dyDescent="0.2">
      <c r="Q1658" s="9"/>
    </row>
    <row r="1659" spans="17:17" x14ac:dyDescent="0.2">
      <c r="Q1659" s="9"/>
    </row>
    <row r="1660" spans="17:17" x14ac:dyDescent="0.2">
      <c r="Q1660" s="9"/>
    </row>
    <row r="1661" spans="17:17" x14ac:dyDescent="0.2">
      <c r="Q1661" s="9"/>
    </row>
    <row r="1662" spans="17:17" x14ac:dyDescent="0.2">
      <c r="Q1662" s="9"/>
    </row>
    <row r="1663" spans="17:17" x14ac:dyDescent="0.2">
      <c r="Q1663" s="9"/>
    </row>
    <row r="1664" spans="17:17" x14ac:dyDescent="0.2">
      <c r="Q1664" s="9"/>
    </row>
    <row r="1665" spans="17:17" x14ac:dyDescent="0.2">
      <c r="Q1665" s="9"/>
    </row>
    <row r="1666" spans="17:17" x14ac:dyDescent="0.2">
      <c r="Q1666" s="9"/>
    </row>
    <row r="1667" spans="17:17" x14ac:dyDescent="0.2">
      <c r="Q1667" s="9"/>
    </row>
    <row r="1668" spans="17:17" x14ac:dyDescent="0.2">
      <c r="Q1668" s="9"/>
    </row>
    <row r="1669" spans="17:17" x14ac:dyDescent="0.2">
      <c r="Q1669" s="9"/>
    </row>
    <row r="1670" spans="17:17" x14ac:dyDescent="0.2">
      <c r="Q1670" s="9"/>
    </row>
    <row r="1671" spans="17:17" x14ac:dyDescent="0.2">
      <c r="Q1671" s="9"/>
    </row>
    <row r="1672" spans="17:17" x14ac:dyDescent="0.2">
      <c r="Q1672" s="9"/>
    </row>
    <row r="1673" spans="17:17" x14ac:dyDescent="0.2">
      <c r="Q1673" s="9"/>
    </row>
    <row r="1674" spans="17:17" x14ac:dyDescent="0.2">
      <c r="Q1674" s="9"/>
    </row>
    <row r="1675" spans="17:17" x14ac:dyDescent="0.2">
      <c r="Q1675" s="9"/>
    </row>
    <row r="1676" spans="17:17" x14ac:dyDescent="0.2">
      <c r="Q1676" s="9"/>
    </row>
    <row r="1677" spans="17:17" x14ac:dyDescent="0.2">
      <c r="Q1677" s="9"/>
    </row>
    <row r="1678" spans="17:17" x14ac:dyDescent="0.2">
      <c r="Q1678" s="9"/>
    </row>
    <row r="1679" spans="17:17" x14ac:dyDescent="0.2">
      <c r="Q1679" s="9"/>
    </row>
    <row r="1680" spans="17:17" x14ac:dyDescent="0.2">
      <c r="Q1680" s="9"/>
    </row>
    <row r="1681" spans="17:17" x14ac:dyDescent="0.2">
      <c r="Q1681" s="9"/>
    </row>
    <row r="1682" spans="17:17" x14ac:dyDescent="0.2">
      <c r="Q1682" s="9"/>
    </row>
    <row r="1683" spans="17:17" x14ac:dyDescent="0.2">
      <c r="Q1683" s="9"/>
    </row>
    <row r="1684" spans="17:17" x14ac:dyDescent="0.2">
      <c r="Q1684" s="9"/>
    </row>
    <row r="1685" spans="17:17" x14ac:dyDescent="0.2">
      <c r="Q1685" s="9"/>
    </row>
    <row r="1686" spans="17:17" x14ac:dyDescent="0.2">
      <c r="Q1686" s="9"/>
    </row>
    <row r="1687" spans="17:17" x14ac:dyDescent="0.2">
      <c r="Q1687" s="9"/>
    </row>
    <row r="1688" spans="17:17" x14ac:dyDescent="0.2">
      <c r="Q1688" s="9"/>
    </row>
    <row r="1689" spans="17:17" x14ac:dyDescent="0.2">
      <c r="Q1689" s="9"/>
    </row>
    <row r="1690" spans="17:17" x14ac:dyDescent="0.2">
      <c r="Q1690" s="9"/>
    </row>
    <row r="1691" spans="17:17" x14ac:dyDescent="0.2">
      <c r="Q1691" s="9"/>
    </row>
    <row r="1692" spans="17:17" x14ac:dyDescent="0.2">
      <c r="Q1692" s="9"/>
    </row>
    <row r="1693" spans="17:17" x14ac:dyDescent="0.2">
      <c r="Q1693" s="9"/>
    </row>
    <row r="1694" spans="17:17" x14ac:dyDescent="0.2">
      <c r="Q1694" s="9"/>
    </row>
    <row r="1695" spans="17:17" x14ac:dyDescent="0.2">
      <c r="Q1695" s="9"/>
    </row>
    <row r="1696" spans="17:17" x14ac:dyDescent="0.2">
      <c r="Q1696" s="9"/>
    </row>
    <row r="1697" spans="17:17" x14ac:dyDescent="0.2">
      <c r="Q1697" s="9"/>
    </row>
    <row r="1698" spans="17:17" x14ac:dyDescent="0.2">
      <c r="Q1698" s="9"/>
    </row>
    <row r="1699" spans="17:17" x14ac:dyDescent="0.2">
      <c r="Q1699" s="9"/>
    </row>
    <row r="1700" spans="17:17" x14ac:dyDescent="0.2">
      <c r="Q1700" s="9"/>
    </row>
    <row r="1701" spans="17:17" x14ac:dyDescent="0.2">
      <c r="Q1701" s="9"/>
    </row>
    <row r="1702" spans="17:17" x14ac:dyDescent="0.2">
      <c r="Q1702" s="9"/>
    </row>
    <row r="1703" spans="17:17" x14ac:dyDescent="0.2">
      <c r="Q1703" s="9"/>
    </row>
    <row r="1704" spans="17:17" x14ac:dyDescent="0.2">
      <c r="Q1704" s="9"/>
    </row>
    <row r="1705" spans="17:17" x14ac:dyDescent="0.2">
      <c r="Q1705" s="9"/>
    </row>
    <row r="1706" spans="17:17" x14ac:dyDescent="0.2">
      <c r="Q1706" s="9"/>
    </row>
    <row r="1707" spans="17:17" x14ac:dyDescent="0.2">
      <c r="Q1707" s="9"/>
    </row>
    <row r="1708" spans="17:17" x14ac:dyDescent="0.2">
      <c r="Q1708" s="9"/>
    </row>
    <row r="1709" spans="17:17" x14ac:dyDescent="0.2">
      <c r="Q1709" s="9"/>
    </row>
    <row r="1710" spans="17:17" x14ac:dyDescent="0.2">
      <c r="Q1710" s="9"/>
    </row>
    <row r="1711" spans="17:17" x14ac:dyDescent="0.2">
      <c r="Q1711" s="9"/>
    </row>
    <row r="1712" spans="17:17" x14ac:dyDescent="0.2">
      <c r="Q1712" s="9"/>
    </row>
    <row r="1713" spans="17:17" x14ac:dyDescent="0.2">
      <c r="Q1713" s="9"/>
    </row>
    <row r="1714" spans="17:17" x14ac:dyDescent="0.2">
      <c r="Q1714" s="9"/>
    </row>
    <row r="1715" spans="17:17" x14ac:dyDescent="0.2">
      <c r="Q1715" s="9"/>
    </row>
    <row r="1716" spans="17:17" x14ac:dyDescent="0.2">
      <c r="Q1716" s="9"/>
    </row>
    <row r="1717" spans="17:17" x14ac:dyDescent="0.2">
      <c r="Q1717" s="9"/>
    </row>
    <row r="1718" spans="17:17" x14ac:dyDescent="0.2">
      <c r="Q1718" s="9"/>
    </row>
    <row r="1719" spans="17:17" x14ac:dyDescent="0.2">
      <c r="Q1719" s="9"/>
    </row>
    <row r="1720" spans="17:17" x14ac:dyDescent="0.2">
      <c r="Q1720" s="9"/>
    </row>
    <row r="1721" spans="17:17" x14ac:dyDescent="0.2">
      <c r="Q1721" s="9"/>
    </row>
    <row r="1722" spans="17:17" x14ac:dyDescent="0.2">
      <c r="Q1722" s="9"/>
    </row>
    <row r="1723" spans="17:17" x14ac:dyDescent="0.2">
      <c r="Q1723" s="9"/>
    </row>
    <row r="1724" spans="17:17" x14ac:dyDescent="0.2">
      <c r="Q1724" s="9"/>
    </row>
    <row r="1725" spans="17:17" x14ac:dyDescent="0.2">
      <c r="Q1725" s="9"/>
    </row>
    <row r="1726" spans="17:17" x14ac:dyDescent="0.2">
      <c r="Q1726" s="9"/>
    </row>
    <row r="1727" spans="17:17" x14ac:dyDescent="0.2">
      <c r="Q1727" s="9"/>
    </row>
    <row r="1728" spans="17:17" x14ac:dyDescent="0.2">
      <c r="Q1728" s="9"/>
    </row>
    <row r="1729" spans="17:17" x14ac:dyDescent="0.2">
      <c r="Q1729" s="9"/>
    </row>
    <row r="1730" spans="17:17" x14ac:dyDescent="0.2">
      <c r="Q1730" s="9"/>
    </row>
    <row r="1731" spans="17:17" x14ac:dyDescent="0.2">
      <c r="Q1731" s="9"/>
    </row>
    <row r="1732" spans="17:17" x14ac:dyDescent="0.2">
      <c r="Q1732" s="9"/>
    </row>
    <row r="1733" spans="17:17" x14ac:dyDescent="0.2">
      <c r="Q1733" s="9"/>
    </row>
    <row r="1734" spans="17:17" x14ac:dyDescent="0.2">
      <c r="Q1734" s="9"/>
    </row>
    <row r="1735" spans="17:17" x14ac:dyDescent="0.2">
      <c r="Q1735" s="9"/>
    </row>
    <row r="1736" spans="17:17" x14ac:dyDescent="0.2">
      <c r="Q1736" s="9"/>
    </row>
    <row r="1737" spans="17:17" x14ac:dyDescent="0.2">
      <c r="Q1737" s="9"/>
    </row>
    <row r="1738" spans="17:17" x14ac:dyDescent="0.2">
      <c r="Q1738" s="9"/>
    </row>
    <row r="1739" spans="17:17" x14ac:dyDescent="0.2">
      <c r="Q1739" s="9"/>
    </row>
    <row r="1740" spans="17:17" x14ac:dyDescent="0.2">
      <c r="Q1740" s="9"/>
    </row>
    <row r="1741" spans="17:17" x14ac:dyDescent="0.2">
      <c r="Q1741" s="9"/>
    </row>
    <row r="1742" spans="17:17" x14ac:dyDescent="0.2">
      <c r="Q1742" s="9"/>
    </row>
    <row r="1743" spans="17:17" x14ac:dyDescent="0.2">
      <c r="Q1743" s="9"/>
    </row>
    <row r="1744" spans="17:17" x14ac:dyDescent="0.2">
      <c r="Q1744" s="9"/>
    </row>
    <row r="1745" spans="17:17" x14ac:dyDescent="0.2">
      <c r="Q1745" s="9"/>
    </row>
    <row r="1746" spans="17:17" x14ac:dyDescent="0.2">
      <c r="Q1746" s="9"/>
    </row>
    <row r="1747" spans="17:17" x14ac:dyDescent="0.2">
      <c r="Q1747" s="9"/>
    </row>
    <row r="1748" spans="17:17" x14ac:dyDescent="0.2">
      <c r="Q1748" s="9"/>
    </row>
    <row r="1749" spans="17:17" x14ac:dyDescent="0.2">
      <c r="Q1749" s="9"/>
    </row>
    <row r="1750" spans="17:17" x14ac:dyDescent="0.2">
      <c r="Q1750" s="9"/>
    </row>
    <row r="1751" spans="17:17" x14ac:dyDescent="0.2">
      <c r="Q1751" s="9"/>
    </row>
    <row r="1752" spans="17:17" x14ac:dyDescent="0.2">
      <c r="Q1752" s="9"/>
    </row>
    <row r="1753" spans="17:17" x14ac:dyDescent="0.2">
      <c r="Q1753" s="9"/>
    </row>
    <row r="1754" spans="17:17" x14ac:dyDescent="0.2">
      <c r="Q1754" s="9"/>
    </row>
    <row r="1755" spans="17:17" x14ac:dyDescent="0.2">
      <c r="Q1755" s="9"/>
    </row>
    <row r="1756" spans="17:17" x14ac:dyDescent="0.2">
      <c r="Q1756" s="9"/>
    </row>
    <row r="1757" spans="17:17" x14ac:dyDescent="0.2">
      <c r="Q1757" s="9"/>
    </row>
    <row r="1758" spans="17:17" x14ac:dyDescent="0.2">
      <c r="Q1758" s="9"/>
    </row>
    <row r="1759" spans="17:17" x14ac:dyDescent="0.2">
      <c r="Q1759" s="9"/>
    </row>
    <row r="1760" spans="17:17" x14ac:dyDescent="0.2">
      <c r="Q1760" s="9"/>
    </row>
    <row r="1761" spans="17:17" x14ac:dyDescent="0.2">
      <c r="Q1761" s="9"/>
    </row>
    <row r="1762" spans="17:17" x14ac:dyDescent="0.2">
      <c r="Q1762" s="9"/>
    </row>
    <row r="1763" spans="17:17" x14ac:dyDescent="0.2">
      <c r="Q1763" s="9"/>
    </row>
    <row r="1764" spans="17:17" x14ac:dyDescent="0.2">
      <c r="Q1764" s="9"/>
    </row>
    <row r="1765" spans="17:17" x14ac:dyDescent="0.2">
      <c r="Q1765" s="9"/>
    </row>
    <row r="1766" spans="17:17" x14ac:dyDescent="0.2">
      <c r="Q1766" s="9"/>
    </row>
    <row r="1767" spans="17:17" x14ac:dyDescent="0.2">
      <c r="Q1767" s="9"/>
    </row>
    <row r="1768" spans="17:17" x14ac:dyDescent="0.2">
      <c r="Q1768" s="9"/>
    </row>
    <row r="1769" spans="17:17" x14ac:dyDescent="0.2">
      <c r="Q1769" s="9"/>
    </row>
    <row r="1770" spans="17:17" x14ac:dyDescent="0.2">
      <c r="Q1770" s="9"/>
    </row>
    <row r="1771" spans="17:17" x14ac:dyDescent="0.2">
      <c r="Q1771" s="9"/>
    </row>
    <row r="1772" spans="17:17" x14ac:dyDescent="0.2">
      <c r="Q1772" s="9"/>
    </row>
    <row r="1773" spans="17:17" x14ac:dyDescent="0.2">
      <c r="Q1773" s="9"/>
    </row>
    <row r="1774" spans="17:17" x14ac:dyDescent="0.2">
      <c r="Q1774" s="9"/>
    </row>
    <row r="1775" spans="17:17" x14ac:dyDescent="0.2">
      <c r="Q1775" s="9"/>
    </row>
    <row r="1776" spans="17:17" x14ac:dyDescent="0.2">
      <c r="Q1776" s="9"/>
    </row>
    <row r="1777" spans="17:17" x14ac:dyDescent="0.2">
      <c r="Q1777" s="9"/>
    </row>
    <row r="1778" spans="17:17" x14ac:dyDescent="0.2">
      <c r="Q1778" s="9"/>
    </row>
    <row r="1779" spans="17:17" x14ac:dyDescent="0.2">
      <c r="Q1779" s="9"/>
    </row>
    <row r="1780" spans="17:17" x14ac:dyDescent="0.2">
      <c r="Q1780" s="9"/>
    </row>
    <row r="1781" spans="17:17" x14ac:dyDescent="0.2">
      <c r="Q1781" s="9"/>
    </row>
    <row r="1782" spans="17:17" x14ac:dyDescent="0.2">
      <c r="Q1782" s="9"/>
    </row>
    <row r="1783" spans="17:17" x14ac:dyDescent="0.2">
      <c r="Q1783" s="9"/>
    </row>
    <row r="1784" spans="17:17" x14ac:dyDescent="0.2">
      <c r="Q1784" s="9"/>
    </row>
    <row r="1785" spans="17:17" x14ac:dyDescent="0.2">
      <c r="Q1785" s="9"/>
    </row>
    <row r="1786" spans="17:17" x14ac:dyDescent="0.2">
      <c r="Q1786" s="9"/>
    </row>
    <row r="1787" spans="17:17" x14ac:dyDescent="0.2">
      <c r="Q1787" s="9"/>
    </row>
    <row r="1788" spans="17:17" x14ac:dyDescent="0.2">
      <c r="Q1788" s="9"/>
    </row>
    <row r="1789" spans="17:17" x14ac:dyDescent="0.2">
      <c r="Q1789" s="9"/>
    </row>
    <row r="1790" spans="17:17" x14ac:dyDescent="0.2">
      <c r="Q1790" s="9"/>
    </row>
    <row r="1791" spans="17:17" x14ac:dyDescent="0.2">
      <c r="Q1791" s="9"/>
    </row>
    <row r="1792" spans="17:17" x14ac:dyDescent="0.2">
      <c r="Q1792" s="9"/>
    </row>
    <row r="1793" spans="17:17" x14ac:dyDescent="0.2">
      <c r="Q1793" s="9"/>
    </row>
    <row r="1794" spans="17:17" x14ac:dyDescent="0.2">
      <c r="Q1794" s="9"/>
    </row>
    <row r="1795" spans="17:17" x14ac:dyDescent="0.2">
      <c r="Q1795" s="9"/>
    </row>
    <row r="1796" spans="17:17" x14ac:dyDescent="0.2">
      <c r="Q1796" s="9"/>
    </row>
    <row r="1797" spans="17:17" x14ac:dyDescent="0.2">
      <c r="Q1797" s="9"/>
    </row>
    <row r="1798" spans="17:17" x14ac:dyDescent="0.2">
      <c r="Q1798" s="9"/>
    </row>
    <row r="1799" spans="17:17" x14ac:dyDescent="0.2">
      <c r="Q1799" s="9"/>
    </row>
    <row r="1800" spans="17:17" x14ac:dyDescent="0.2">
      <c r="Q1800" s="9"/>
    </row>
    <row r="1801" spans="17:17" x14ac:dyDescent="0.2">
      <c r="Q1801" s="9"/>
    </row>
    <row r="1802" spans="17:17" x14ac:dyDescent="0.2">
      <c r="Q1802" s="9"/>
    </row>
    <row r="1803" spans="17:17" x14ac:dyDescent="0.2">
      <c r="Q1803" s="9"/>
    </row>
    <row r="1804" spans="17:17" x14ac:dyDescent="0.2">
      <c r="Q1804" s="9"/>
    </row>
    <row r="1805" spans="17:17" x14ac:dyDescent="0.2">
      <c r="Q1805" s="9"/>
    </row>
    <row r="1806" spans="17:17" x14ac:dyDescent="0.2">
      <c r="Q1806" s="9"/>
    </row>
    <row r="1807" spans="17:17" x14ac:dyDescent="0.2">
      <c r="Q1807" s="9"/>
    </row>
    <row r="1808" spans="17:17" x14ac:dyDescent="0.2">
      <c r="Q1808" s="9"/>
    </row>
    <row r="1809" spans="17:17" x14ac:dyDescent="0.2">
      <c r="Q1809" s="9"/>
    </row>
    <row r="1810" spans="17:17" x14ac:dyDescent="0.2">
      <c r="Q1810" s="9"/>
    </row>
    <row r="1811" spans="17:17" x14ac:dyDescent="0.2">
      <c r="Q1811" s="9"/>
    </row>
    <row r="1812" spans="17:17" x14ac:dyDescent="0.2">
      <c r="Q1812" s="9"/>
    </row>
    <row r="1813" spans="17:17" x14ac:dyDescent="0.2">
      <c r="Q1813" s="9"/>
    </row>
    <row r="1814" spans="17:17" x14ac:dyDescent="0.2">
      <c r="Q1814" s="9"/>
    </row>
    <row r="1815" spans="17:17" x14ac:dyDescent="0.2">
      <c r="Q1815" s="9"/>
    </row>
    <row r="1816" spans="17:17" x14ac:dyDescent="0.2">
      <c r="Q1816" s="9"/>
    </row>
    <row r="1817" spans="17:17" x14ac:dyDescent="0.2">
      <c r="Q1817" s="9"/>
    </row>
    <row r="1818" spans="17:17" x14ac:dyDescent="0.2">
      <c r="Q1818" s="9"/>
    </row>
    <row r="1819" spans="17:17" x14ac:dyDescent="0.2">
      <c r="Q1819" s="9"/>
    </row>
    <row r="1820" spans="17:17" x14ac:dyDescent="0.2">
      <c r="Q1820" s="9"/>
    </row>
    <row r="1821" spans="17:17" x14ac:dyDescent="0.2">
      <c r="Q1821" s="9"/>
    </row>
    <row r="1822" spans="17:17" x14ac:dyDescent="0.2">
      <c r="Q1822" s="9"/>
    </row>
    <row r="1823" spans="17:17" x14ac:dyDescent="0.2">
      <c r="Q1823" s="9"/>
    </row>
    <row r="1824" spans="17:17" x14ac:dyDescent="0.2">
      <c r="Q1824" s="9"/>
    </row>
    <row r="1825" spans="17:17" x14ac:dyDescent="0.2">
      <c r="Q1825" s="9"/>
    </row>
    <row r="1826" spans="17:17" x14ac:dyDescent="0.2">
      <c r="Q1826" s="9"/>
    </row>
    <row r="1827" spans="17:17" x14ac:dyDescent="0.2">
      <c r="Q1827" s="9"/>
    </row>
    <row r="1828" spans="17:17" x14ac:dyDescent="0.2">
      <c r="Q1828" s="9"/>
    </row>
    <row r="1829" spans="17:17" x14ac:dyDescent="0.2">
      <c r="Q1829" s="9"/>
    </row>
    <row r="1830" spans="17:17" x14ac:dyDescent="0.2">
      <c r="Q1830" s="9"/>
    </row>
    <row r="1831" spans="17:17" x14ac:dyDescent="0.2">
      <c r="Q1831" s="9"/>
    </row>
    <row r="1832" spans="17:17" x14ac:dyDescent="0.2">
      <c r="Q1832" s="9"/>
    </row>
    <row r="1833" spans="17:17" x14ac:dyDescent="0.2">
      <c r="Q1833" s="9"/>
    </row>
    <row r="1834" spans="17:17" x14ac:dyDescent="0.2">
      <c r="Q1834" s="9"/>
    </row>
    <row r="1835" spans="17:17" x14ac:dyDescent="0.2">
      <c r="Q1835" s="9"/>
    </row>
    <row r="1836" spans="17:17" x14ac:dyDescent="0.2">
      <c r="Q1836" s="9"/>
    </row>
    <row r="1837" spans="17:17" x14ac:dyDescent="0.2">
      <c r="Q1837" s="9"/>
    </row>
    <row r="1838" spans="17:17" x14ac:dyDescent="0.2">
      <c r="Q1838" s="9"/>
    </row>
    <row r="1839" spans="17:17" x14ac:dyDescent="0.2">
      <c r="Q1839" s="9"/>
    </row>
    <row r="1840" spans="17:17" x14ac:dyDescent="0.2">
      <c r="Q1840" s="9"/>
    </row>
    <row r="1841" spans="17:17" x14ac:dyDescent="0.2">
      <c r="Q1841" s="9"/>
    </row>
    <row r="1842" spans="17:17" x14ac:dyDescent="0.2">
      <c r="Q1842" s="9"/>
    </row>
    <row r="1843" spans="17:17" x14ac:dyDescent="0.2">
      <c r="Q1843" s="9"/>
    </row>
    <row r="1844" spans="17:17" x14ac:dyDescent="0.2">
      <c r="Q1844" s="9"/>
    </row>
    <row r="1845" spans="17:17" x14ac:dyDescent="0.2">
      <c r="Q1845" s="9"/>
    </row>
    <row r="1846" spans="17:17" x14ac:dyDescent="0.2">
      <c r="Q1846" s="9"/>
    </row>
    <row r="1847" spans="17:17" x14ac:dyDescent="0.2">
      <c r="Q1847" s="9"/>
    </row>
    <row r="1848" spans="17:17" x14ac:dyDescent="0.2">
      <c r="Q1848" s="9"/>
    </row>
    <row r="1849" spans="17:17" x14ac:dyDescent="0.2">
      <c r="Q1849" s="9"/>
    </row>
    <row r="1850" spans="17:17" x14ac:dyDescent="0.2">
      <c r="Q1850" s="9"/>
    </row>
    <row r="1851" spans="17:17" x14ac:dyDescent="0.2">
      <c r="Q1851" s="9"/>
    </row>
    <row r="1852" spans="17:17" x14ac:dyDescent="0.2">
      <c r="Q1852" s="9"/>
    </row>
    <row r="1853" spans="17:17" x14ac:dyDescent="0.2">
      <c r="Q1853" s="9"/>
    </row>
    <row r="1854" spans="17:17" x14ac:dyDescent="0.2">
      <c r="Q1854" s="9"/>
    </row>
    <row r="1855" spans="17:17" x14ac:dyDescent="0.2">
      <c r="Q1855" s="9"/>
    </row>
    <row r="1856" spans="17:17" x14ac:dyDescent="0.2">
      <c r="Q1856" s="9"/>
    </row>
    <row r="1857" spans="17:17" x14ac:dyDescent="0.2">
      <c r="Q1857" s="9"/>
    </row>
    <row r="1858" spans="17:17" x14ac:dyDescent="0.2">
      <c r="Q1858" s="9"/>
    </row>
    <row r="1859" spans="17:17" x14ac:dyDescent="0.2">
      <c r="Q1859" s="9"/>
    </row>
    <row r="1860" spans="17:17" x14ac:dyDescent="0.2">
      <c r="Q1860" s="9"/>
    </row>
    <row r="1861" spans="17:17" x14ac:dyDescent="0.2">
      <c r="Q1861" s="9"/>
    </row>
    <row r="1862" spans="17:17" x14ac:dyDescent="0.2">
      <c r="Q1862" s="9"/>
    </row>
    <row r="1863" spans="17:17" x14ac:dyDescent="0.2">
      <c r="Q1863" s="9"/>
    </row>
    <row r="1864" spans="17:17" x14ac:dyDescent="0.2">
      <c r="Q1864" s="9"/>
    </row>
    <row r="1865" spans="17:17" x14ac:dyDescent="0.2">
      <c r="Q1865" s="9"/>
    </row>
    <row r="1866" spans="17:17" x14ac:dyDescent="0.2">
      <c r="Q1866" s="9"/>
    </row>
    <row r="1867" spans="17:17" x14ac:dyDescent="0.2">
      <c r="Q1867" s="9"/>
    </row>
    <row r="1868" spans="17:17" x14ac:dyDescent="0.2">
      <c r="Q1868" s="9"/>
    </row>
    <row r="1869" spans="17:17" x14ac:dyDescent="0.2">
      <c r="Q1869" s="9"/>
    </row>
    <row r="1870" spans="17:17" x14ac:dyDescent="0.2">
      <c r="Q1870" s="9"/>
    </row>
    <row r="1871" spans="17:17" x14ac:dyDescent="0.2">
      <c r="Q1871" s="9"/>
    </row>
    <row r="1872" spans="17:17" x14ac:dyDescent="0.2">
      <c r="Q1872" s="9"/>
    </row>
    <row r="1873" spans="17:17" x14ac:dyDescent="0.2">
      <c r="Q1873" s="9"/>
    </row>
    <row r="1874" spans="17:17" x14ac:dyDescent="0.2">
      <c r="Q1874" s="9"/>
    </row>
    <row r="1875" spans="17:17" x14ac:dyDescent="0.2">
      <c r="Q1875" s="9"/>
    </row>
    <row r="1876" spans="17:17" x14ac:dyDescent="0.2">
      <c r="Q1876" s="9"/>
    </row>
    <row r="1877" spans="17:17" x14ac:dyDescent="0.2">
      <c r="Q1877" s="9"/>
    </row>
    <row r="1878" spans="17:17" x14ac:dyDescent="0.2">
      <c r="Q1878" s="9"/>
    </row>
    <row r="1879" spans="17:17" x14ac:dyDescent="0.2">
      <c r="Q1879" s="9"/>
    </row>
    <row r="1880" spans="17:17" x14ac:dyDescent="0.2">
      <c r="Q1880" s="9"/>
    </row>
    <row r="1881" spans="17:17" x14ac:dyDescent="0.2">
      <c r="Q1881" s="9"/>
    </row>
    <row r="1882" spans="17:17" x14ac:dyDescent="0.2">
      <c r="Q1882" s="9"/>
    </row>
    <row r="1883" spans="17:17" x14ac:dyDescent="0.2">
      <c r="Q1883" s="9"/>
    </row>
    <row r="1884" spans="17:17" x14ac:dyDescent="0.2">
      <c r="Q1884" s="9"/>
    </row>
    <row r="1885" spans="17:17" x14ac:dyDescent="0.2">
      <c r="Q1885" s="9"/>
    </row>
    <row r="1886" spans="17:17" x14ac:dyDescent="0.2">
      <c r="Q1886" s="9"/>
    </row>
    <row r="1887" spans="17:17" x14ac:dyDescent="0.2">
      <c r="Q1887" s="9"/>
    </row>
    <row r="1888" spans="17:17" x14ac:dyDescent="0.2">
      <c r="Q1888" s="9"/>
    </row>
    <row r="1889" spans="17:17" x14ac:dyDescent="0.2">
      <c r="Q1889" s="9"/>
    </row>
    <row r="1890" spans="17:17" x14ac:dyDescent="0.2">
      <c r="Q1890" s="9"/>
    </row>
    <row r="1891" spans="17:17" x14ac:dyDescent="0.2">
      <c r="Q1891" s="9"/>
    </row>
    <row r="1892" spans="17:17" x14ac:dyDescent="0.2">
      <c r="Q1892" s="9"/>
    </row>
    <row r="1893" spans="17:17" x14ac:dyDescent="0.2">
      <c r="Q1893" s="9"/>
    </row>
    <row r="1894" spans="17:17" x14ac:dyDescent="0.2">
      <c r="Q1894" s="9"/>
    </row>
    <row r="1895" spans="17:17" x14ac:dyDescent="0.2">
      <c r="Q1895" s="9"/>
    </row>
    <row r="1896" spans="17:17" x14ac:dyDescent="0.2">
      <c r="Q1896" s="9"/>
    </row>
    <row r="1897" spans="17:17" x14ac:dyDescent="0.2">
      <c r="Q1897" s="9"/>
    </row>
    <row r="1898" spans="17:17" x14ac:dyDescent="0.2">
      <c r="Q1898" s="9"/>
    </row>
    <row r="1899" spans="17:17" x14ac:dyDescent="0.2">
      <c r="Q1899" s="9"/>
    </row>
    <row r="1900" spans="17:17" x14ac:dyDescent="0.2">
      <c r="Q1900" s="9"/>
    </row>
    <row r="1901" spans="17:17" x14ac:dyDescent="0.2">
      <c r="Q1901" s="9"/>
    </row>
    <row r="1902" spans="17:17" x14ac:dyDescent="0.2">
      <c r="Q1902" s="9"/>
    </row>
    <row r="1903" spans="17:17" x14ac:dyDescent="0.2">
      <c r="Q1903" s="9"/>
    </row>
    <row r="1904" spans="17:17" x14ac:dyDescent="0.2">
      <c r="Q1904" s="9"/>
    </row>
    <row r="1905" spans="17:17" x14ac:dyDescent="0.2">
      <c r="Q1905" s="9"/>
    </row>
    <row r="1906" spans="17:17" x14ac:dyDescent="0.2">
      <c r="Q1906" s="9"/>
    </row>
    <row r="1907" spans="17:17" x14ac:dyDescent="0.2">
      <c r="Q1907" s="9"/>
    </row>
    <row r="1908" spans="17:17" x14ac:dyDescent="0.2">
      <c r="Q1908" s="9"/>
    </row>
    <row r="1909" spans="17:17" x14ac:dyDescent="0.2">
      <c r="Q1909" s="9"/>
    </row>
    <row r="1910" spans="17:17" x14ac:dyDescent="0.2">
      <c r="Q1910" s="9"/>
    </row>
    <row r="1911" spans="17:17" x14ac:dyDescent="0.2">
      <c r="Q1911" s="9"/>
    </row>
    <row r="1912" spans="17:17" x14ac:dyDescent="0.2">
      <c r="Q1912" s="9"/>
    </row>
    <row r="1913" spans="17:17" x14ac:dyDescent="0.2">
      <c r="Q1913" s="9"/>
    </row>
    <row r="1914" spans="17:17" x14ac:dyDescent="0.2">
      <c r="Q1914" s="9"/>
    </row>
    <row r="1915" spans="17:17" x14ac:dyDescent="0.2">
      <c r="Q1915" s="9"/>
    </row>
    <row r="1916" spans="17:17" x14ac:dyDescent="0.2">
      <c r="Q1916" s="9"/>
    </row>
    <row r="1917" spans="17:17" x14ac:dyDescent="0.2">
      <c r="Q1917" s="9"/>
    </row>
    <row r="1918" spans="17:17" x14ac:dyDescent="0.2">
      <c r="Q1918" s="9"/>
    </row>
    <row r="1919" spans="17:17" x14ac:dyDescent="0.2">
      <c r="Q1919" s="9"/>
    </row>
    <row r="1920" spans="17:17" x14ac:dyDescent="0.2">
      <c r="Q1920" s="9"/>
    </row>
    <row r="1921" spans="17:17" x14ac:dyDescent="0.2">
      <c r="Q1921" s="9"/>
    </row>
    <row r="1922" spans="17:17" x14ac:dyDescent="0.2">
      <c r="Q1922" s="9"/>
    </row>
    <row r="1923" spans="17:17" x14ac:dyDescent="0.2">
      <c r="Q1923" s="9"/>
    </row>
    <row r="1924" spans="17:17" x14ac:dyDescent="0.2">
      <c r="Q1924" s="9"/>
    </row>
    <row r="1925" spans="17:17" x14ac:dyDescent="0.2">
      <c r="Q1925" s="9"/>
    </row>
    <row r="1926" spans="17:17" x14ac:dyDescent="0.2">
      <c r="Q1926" s="9"/>
    </row>
    <row r="1927" spans="17:17" x14ac:dyDescent="0.2">
      <c r="Q1927" s="9"/>
    </row>
    <row r="1928" spans="17:17" x14ac:dyDescent="0.2">
      <c r="Q1928" s="9"/>
    </row>
    <row r="1929" spans="17:17" x14ac:dyDescent="0.2">
      <c r="Q1929" s="9"/>
    </row>
    <row r="1930" spans="17:17" x14ac:dyDescent="0.2">
      <c r="Q1930" s="9"/>
    </row>
    <row r="1931" spans="17:17" x14ac:dyDescent="0.2">
      <c r="Q1931" s="9"/>
    </row>
    <row r="1932" spans="17:17" x14ac:dyDescent="0.2">
      <c r="Q1932" s="9"/>
    </row>
    <row r="1933" spans="17:17" x14ac:dyDescent="0.2">
      <c r="Q1933" s="9"/>
    </row>
    <row r="1934" spans="17:17" x14ac:dyDescent="0.2">
      <c r="Q1934" s="9"/>
    </row>
    <row r="1935" spans="17:17" x14ac:dyDescent="0.2">
      <c r="Q1935" s="9"/>
    </row>
    <row r="1936" spans="17:17" x14ac:dyDescent="0.2">
      <c r="Q1936" s="9"/>
    </row>
    <row r="1937" spans="17:17" x14ac:dyDescent="0.2">
      <c r="Q1937" s="9"/>
    </row>
    <row r="1938" spans="17:17" x14ac:dyDescent="0.2">
      <c r="Q1938" s="9"/>
    </row>
    <row r="1939" spans="17:17" x14ac:dyDescent="0.2">
      <c r="Q1939" s="9"/>
    </row>
    <row r="1940" spans="17:17" x14ac:dyDescent="0.2">
      <c r="Q1940" s="9"/>
    </row>
    <row r="1941" spans="17:17" x14ac:dyDescent="0.2">
      <c r="Q1941" s="9"/>
    </row>
    <row r="1942" spans="17:17" x14ac:dyDescent="0.2">
      <c r="Q1942" s="9"/>
    </row>
    <row r="1943" spans="17:17" x14ac:dyDescent="0.2">
      <c r="Q1943" s="9"/>
    </row>
    <row r="1944" spans="17:17" x14ac:dyDescent="0.2">
      <c r="Q1944" s="9"/>
    </row>
    <row r="1945" spans="17:17" x14ac:dyDescent="0.2">
      <c r="Q1945" s="9"/>
    </row>
    <row r="1946" spans="17:17" x14ac:dyDescent="0.2">
      <c r="Q1946" s="9"/>
    </row>
    <row r="1947" spans="17:17" x14ac:dyDescent="0.2">
      <c r="Q1947" s="9"/>
    </row>
    <row r="1948" spans="17:17" x14ac:dyDescent="0.2">
      <c r="Q1948" s="9"/>
    </row>
    <row r="1949" spans="17:17" x14ac:dyDescent="0.2">
      <c r="Q1949" s="9"/>
    </row>
    <row r="1950" spans="17:17" x14ac:dyDescent="0.2">
      <c r="Q1950" s="9"/>
    </row>
    <row r="1951" spans="17:17" x14ac:dyDescent="0.2">
      <c r="Q1951" s="9"/>
    </row>
    <row r="1952" spans="17:17" x14ac:dyDescent="0.2">
      <c r="Q1952" s="9"/>
    </row>
    <row r="1953" spans="17:17" x14ac:dyDescent="0.2">
      <c r="Q1953" s="9"/>
    </row>
    <row r="1954" spans="17:17" x14ac:dyDescent="0.2">
      <c r="Q1954" s="9"/>
    </row>
    <row r="1955" spans="17:17" x14ac:dyDescent="0.2">
      <c r="Q1955" s="9"/>
    </row>
    <row r="1956" spans="17:17" x14ac:dyDescent="0.2">
      <c r="Q1956" s="9"/>
    </row>
    <row r="1957" spans="17:17" x14ac:dyDescent="0.2">
      <c r="Q1957" s="9"/>
    </row>
    <row r="1958" spans="17:17" x14ac:dyDescent="0.2">
      <c r="Q1958" s="9"/>
    </row>
    <row r="1959" spans="17:17" x14ac:dyDescent="0.2">
      <c r="Q1959" s="9"/>
    </row>
    <row r="1960" spans="17:17" x14ac:dyDescent="0.2">
      <c r="Q1960" s="9"/>
    </row>
    <row r="1961" spans="17:17" x14ac:dyDescent="0.2">
      <c r="Q1961" s="9"/>
    </row>
    <row r="1962" spans="17:17" x14ac:dyDescent="0.2">
      <c r="Q1962" s="9"/>
    </row>
    <row r="1963" spans="17:17" x14ac:dyDescent="0.2">
      <c r="Q1963" s="9"/>
    </row>
    <row r="1964" spans="17:17" x14ac:dyDescent="0.2">
      <c r="Q1964" s="9"/>
    </row>
    <row r="1965" spans="17:17" x14ac:dyDescent="0.2">
      <c r="Q1965" s="9"/>
    </row>
    <row r="1966" spans="17:17" x14ac:dyDescent="0.2">
      <c r="Q1966" s="9"/>
    </row>
    <row r="1967" spans="17:17" x14ac:dyDescent="0.2">
      <c r="Q1967" s="9"/>
    </row>
    <row r="1968" spans="17:17" x14ac:dyDescent="0.2">
      <c r="Q1968" s="9"/>
    </row>
    <row r="1969" spans="17:17" x14ac:dyDescent="0.2">
      <c r="Q1969" s="9"/>
    </row>
    <row r="1970" spans="17:17" x14ac:dyDescent="0.2">
      <c r="Q1970" s="9"/>
    </row>
    <row r="1971" spans="17:17" x14ac:dyDescent="0.2">
      <c r="Q1971" s="9"/>
    </row>
    <row r="1972" spans="17:17" x14ac:dyDescent="0.2">
      <c r="Q1972" s="9"/>
    </row>
    <row r="1973" spans="17:17" x14ac:dyDescent="0.2">
      <c r="Q1973" s="9"/>
    </row>
    <row r="1974" spans="17:17" x14ac:dyDescent="0.2">
      <c r="Q1974" s="9"/>
    </row>
    <row r="1975" spans="17:17" x14ac:dyDescent="0.2">
      <c r="Q1975" s="9"/>
    </row>
    <row r="1976" spans="17:17" x14ac:dyDescent="0.2">
      <c r="Q1976" s="9"/>
    </row>
    <row r="1977" spans="17:17" x14ac:dyDescent="0.2">
      <c r="Q1977" s="9"/>
    </row>
    <row r="1978" spans="17:17" x14ac:dyDescent="0.2">
      <c r="Q1978" s="9"/>
    </row>
    <row r="1979" spans="17:17" x14ac:dyDescent="0.2">
      <c r="Q1979" s="9"/>
    </row>
    <row r="1980" spans="17:17" x14ac:dyDescent="0.2">
      <c r="Q1980" s="9"/>
    </row>
    <row r="1981" spans="17:17" x14ac:dyDescent="0.2">
      <c r="Q1981" s="9"/>
    </row>
    <row r="1982" spans="17:17" x14ac:dyDescent="0.2">
      <c r="Q1982" s="9"/>
    </row>
    <row r="1983" spans="17:17" x14ac:dyDescent="0.2">
      <c r="Q1983" s="9"/>
    </row>
    <row r="1984" spans="17:17" x14ac:dyDescent="0.2">
      <c r="Q1984" s="9"/>
    </row>
    <row r="1985" spans="17:17" x14ac:dyDescent="0.2">
      <c r="Q1985" s="9"/>
    </row>
    <row r="1986" spans="17:17" x14ac:dyDescent="0.2">
      <c r="Q1986" s="9"/>
    </row>
    <row r="1987" spans="17:17" x14ac:dyDescent="0.2">
      <c r="Q1987" s="9"/>
    </row>
    <row r="1988" spans="17:17" x14ac:dyDescent="0.2">
      <c r="Q1988" s="9"/>
    </row>
    <row r="1989" spans="17:17" x14ac:dyDescent="0.2">
      <c r="Q1989" s="9"/>
    </row>
    <row r="1990" spans="17:17" x14ac:dyDescent="0.2">
      <c r="Q1990" s="9"/>
    </row>
    <row r="1991" spans="17:17" x14ac:dyDescent="0.2">
      <c r="Q1991" s="9"/>
    </row>
    <row r="1992" spans="17:17" x14ac:dyDescent="0.2">
      <c r="Q1992" s="9"/>
    </row>
    <row r="1993" spans="17:17" x14ac:dyDescent="0.2">
      <c r="Q1993" s="9"/>
    </row>
    <row r="1994" spans="17:17" x14ac:dyDescent="0.2">
      <c r="Q1994" s="9"/>
    </row>
    <row r="1995" spans="17:17" x14ac:dyDescent="0.2">
      <c r="Q1995" s="9"/>
    </row>
    <row r="1996" spans="17:17" x14ac:dyDescent="0.2">
      <c r="Q1996" s="9"/>
    </row>
    <row r="1997" spans="17:17" x14ac:dyDescent="0.2">
      <c r="Q1997" s="9"/>
    </row>
    <row r="1998" spans="17:17" x14ac:dyDescent="0.2">
      <c r="Q1998" s="9"/>
    </row>
    <row r="1999" spans="17:17" x14ac:dyDescent="0.2">
      <c r="Q1999" s="9"/>
    </row>
    <row r="2000" spans="17:17" x14ac:dyDescent="0.2">
      <c r="Q2000" s="9"/>
    </row>
    <row r="2001" spans="17:17" x14ac:dyDescent="0.2">
      <c r="Q2001" s="9"/>
    </row>
    <row r="2002" spans="17:17" x14ac:dyDescent="0.2">
      <c r="Q2002" s="9"/>
    </row>
    <row r="2003" spans="17:17" x14ac:dyDescent="0.2">
      <c r="Q2003" s="9"/>
    </row>
    <row r="2004" spans="17:17" x14ac:dyDescent="0.2">
      <c r="Q2004" s="9"/>
    </row>
    <row r="2005" spans="17:17" x14ac:dyDescent="0.2">
      <c r="Q2005" s="9"/>
    </row>
    <row r="2006" spans="17:17" x14ac:dyDescent="0.2">
      <c r="Q2006" s="9"/>
    </row>
    <row r="2007" spans="17:17" x14ac:dyDescent="0.2">
      <c r="Q2007" s="9"/>
    </row>
    <row r="2008" spans="17:17" x14ac:dyDescent="0.2">
      <c r="Q2008" s="9"/>
    </row>
    <row r="2009" spans="17:17" x14ac:dyDescent="0.2">
      <c r="Q2009" s="9"/>
    </row>
    <row r="2010" spans="17:17" x14ac:dyDescent="0.2">
      <c r="Q2010" s="9"/>
    </row>
    <row r="2011" spans="17:17" x14ac:dyDescent="0.2">
      <c r="Q2011" s="9"/>
    </row>
    <row r="2012" spans="17:17" x14ac:dyDescent="0.2">
      <c r="Q2012" s="9"/>
    </row>
    <row r="2013" spans="17:17" x14ac:dyDescent="0.2">
      <c r="Q2013" s="9"/>
    </row>
    <row r="2014" spans="17:17" x14ac:dyDescent="0.2">
      <c r="Q2014" s="9"/>
    </row>
    <row r="2015" spans="17:17" x14ac:dyDescent="0.2">
      <c r="Q2015" s="9"/>
    </row>
    <row r="2016" spans="17:17" x14ac:dyDescent="0.2">
      <c r="Q2016" s="9"/>
    </row>
    <row r="2017" spans="17:17" x14ac:dyDescent="0.2">
      <c r="Q2017" s="9"/>
    </row>
    <row r="2018" spans="17:17" x14ac:dyDescent="0.2">
      <c r="Q2018" s="9"/>
    </row>
    <row r="2019" spans="17:17" x14ac:dyDescent="0.2">
      <c r="Q2019" s="9"/>
    </row>
    <row r="2020" spans="17:17" x14ac:dyDescent="0.2">
      <c r="Q2020" s="9"/>
    </row>
    <row r="2021" spans="17:17" x14ac:dyDescent="0.2">
      <c r="Q2021" s="9"/>
    </row>
    <row r="2022" spans="17:17" x14ac:dyDescent="0.2">
      <c r="Q2022" s="9"/>
    </row>
    <row r="2023" spans="17:17" x14ac:dyDescent="0.2">
      <c r="Q2023" s="9"/>
    </row>
    <row r="2024" spans="17:17" x14ac:dyDescent="0.2">
      <c r="Q2024" s="9"/>
    </row>
    <row r="2025" spans="17:17" x14ac:dyDescent="0.2">
      <c r="Q2025" s="9"/>
    </row>
    <row r="2026" spans="17:17" x14ac:dyDescent="0.2">
      <c r="Q2026" s="9"/>
    </row>
    <row r="2027" spans="17:17" x14ac:dyDescent="0.2">
      <c r="Q2027" s="9"/>
    </row>
    <row r="2028" spans="17:17" x14ac:dyDescent="0.2">
      <c r="Q2028" s="9"/>
    </row>
    <row r="2029" spans="17:17" x14ac:dyDescent="0.2">
      <c r="Q2029" s="9"/>
    </row>
    <row r="2030" spans="17:17" x14ac:dyDescent="0.2">
      <c r="Q2030" s="9"/>
    </row>
    <row r="2031" spans="17:17" x14ac:dyDescent="0.2">
      <c r="Q2031" s="9"/>
    </row>
    <row r="2032" spans="17:17" x14ac:dyDescent="0.2">
      <c r="Q2032" s="9"/>
    </row>
    <row r="2033" spans="17:17" x14ac:dyDescent="0.2">
      <c r="Q2033" s="9"/>
    </row>
    <row r="2034" spans="17:17" x14ac:dyDescent="0.2">
      <c r="Q2034" s="9"/>
    </row>
    <row r="2035" spans="17:17" x14ac:dyDescent="0.2">
      <c r="Q2035" s="9"/>
    </row>
    <row r="2036" spans="17:17" x14ac:dyDescent="0.2">
      <c r="Q2036" s="9"/>
    </row>
    <row r="2037" spans="17:17" x14ac:dyDescent="0.2">
      <c r="Q2037" s="9"/>
    </row>
    <row r="2038" spans="17:17" x14ac:dyDescent="0.2">
      <c r="Q2038" s="9"/>
    </row>
    <row r="2039" spans="17:17" x14ac:dyDescent="0.2">
      <c r="Q2039" s="9"/>
    </row>
    <row r="2040" spans="17:17" x14ac:dyDescent="0.2">
      <c r="Q2040" s="9"/>
    </row>
    <row r="2041" spans="17:17" x14ac:dyDescent="0.2">
      <c r="Q2041" s="9"/>
    </row>
    <row r="2042" spans="17:17" x14ac:dyDescent="0.2">
      <c r="Q2042" s="9"/>
    </row>
    <row r="2043" spans="17:17" x14ac:dyDescent="0.2">
      <c r="Q2043" s="9"/>
    </row>
    <row r="2044" spans="17:17" x14ac:dyDescent="0.2">
      <c r="Q2044" s="9"/>
    </row>
    <row r="2045" spans="17:17" x14ac:dyDescent="0.2">
      <c r="Q2045" s="9"/>
    </row>
    <row r="2046" spans="17:17" x14ac:dyDescent="0.2">
      <c r="Q2046" s="9"/>
    </row>
    <row r="2047" spans="17:17" x14ac:dyDescent="0.2">
      <c r="Q2047" s="9"/>
    </row>
    <row r="2048" spans="17:17" x14ac:dyDescent="0.2">
      <c r="Q2048" s="9"/>
    </row>
    <row r="2049" spans="17:17" x14ac:dyDescent="0.2">
      <c r="Q2049" s="9"/>
    </row>
    <row r="2050" spans="17:17" x14ac:dyDescent="0.2">
      <c r="Q2050" s="9"/>
    </row>
    <row r="2051" spans="17:17" x14ac:dyDescent="0.2">
      <c r="Q2051" s="9"/>
    </row>
    <row r="2052" spans="17:17" x14ac:dyDescent="0.2">
      <c r="Q2052" s="9"/>
    </row>
    <row r="2053" spans="17:17" x14ac:dyDescent="0.2">
      <c r="Q2053" s="9"/>
    </row>
    <row r="2054" spans="17:17" x14ac:dyDescent="0.2">
      <c r="Q2054" s="9"/>
    </row>
    <row r="2055" spans="17:17" x14ac:dyDescent="0.2">
      <c r="Q2055" s="9"/>
    </row>
    <row r="2056" spans="17:17" x14ac:dyDescent="0.2">
      <c r="Q2056" s="9"/>
    </row>
    <row r="2057" spans="17:17" x14ac:dyDescent="0.2">
      <c r="Q2057" s="9"/>
    </row>
    <row r="2058" spans="17:17" x14ac:dyDescent="0.2">
      <c r="Q2058" s="9"/>
    </row>
    <row r="2059" spans="17:17" x14ac:dyDescent="0.2">
      <c r="Q2059" s="9"/>
    </row>
    <row r="2060" spans="17:17" x14ac:dyDescent="0.2">
      <c r="Q2060" s="9"/>
    </row>
    <row r="2061" spans="17:17" x14ac:dyDescent="0.2">
      <c r="Q2061" s="9"/>
    </row>
    <row r="2062" spans="17:17" x14ac:dyDescent="0.2">
      <c r="Q2062" s="9"/>
    </row>
    <row r="2063" spans="17:17" x14ac:dyDescent="0.2">
      <c r="Q2063" s="9"/>
    </row>
    <row r="2064" spans="17:17" x14ac:dyDescent="0.2">
      <c r="Q2064" s="9"/>
    </row>
    <row r="2065" spans="17:17" x14ac:dyDescent="0.2">
      <c r="Q2065" s="9"/>
    </row>
    <row r="2066" spans="17:17" x14ac:dyDescent="0.2">
      <c r="Q2066" s="9"/>
    </row>
    <row r="2067" spans="17:17" x14ac:dyDescent="0.2">
      <c r="Q2067" s="9"/>
    </row>
    <row r="2068" spans="17:17" x14ac:dyDescent="0.2">
      <c r="Q2068" s="9"/>
    </row>
    <row r="2069" spans="17:17" x14ac:dyDescent="0.2">
      <c r="Q2069" s="9"/>
    </row>
    <row r="2070" spans="17:17" x14ac:dyDescent="0.2">
      <c r="Q2070" s="9"/>
    </row>
    <row r="2071" spans="17:17" x14ac:dyDescent="0.2">
      <c r="Q2071" s="9"/>
    </row>
    <row r="2072" spans="17:17" x14ac:dyDescent="0.2">
      <c r="Q2072" s="9"/>
    </row>
    <row r="2073" spans="17:17" x14ac:dyDescent="0.2">
      <c r="Q2073" s="9"/>
    </row>
    <row r="2074" spans="17:17" x14ac:dyDescent="0.2">
      <c r="Q2074" s="9"/>
    </row>
    <row r="2075" spans="17:17" x14ac:dyDescent="0.2">
      <c r="Q2075" s="9"/>
    </row>
    <row r="2076" spans="17:17" x14ac:dyDescent="0.2">
      <c r="Q2076" s="9"/>
    </row>
    <row r="2077" spans="17:17" x14ac:dyDescent="0.2">
      <c r="Q2077" s="9"/>
    </row>
    <row r="2078" spans="17:17" x14ac:dyDescent="0.2">
      <c r="Q2078" s="9"/>
    </row>
    <row r="2079" spans="17:17" x14ac:dyDescent="0.2">
      <c r="Q2079" s="9"/>
    </row>
    <row r="2080" spans="17:17" x14ac:dyDescent="0.2">
      <c r="Q2080" s="9"/>
    </row>
    <row r="2081" spans="17:17" x14ac:dyDescent="0.2">
      <c r="Q2081" s="9"/>
    </row>
    <row r="2082" spans="17:17" x14ac:dyDescent="0.2">
      <c r="Q2082" s="9"/>
    </row>
    <row r="2083" spans="17:17" x14ac:dyDescent="0.2">
      <c r="Q2083" s="9"/>
    </row>
    <row r="2084" spans="17:17" x14ac:dyDescent="0.2">
      <c r="Q2084" s="9"/>
    </row>
    <row r="2085" spans="17:17" x14ac:dyDescent="0.2">
      <c r="Q2085" s="9"/>
    </row>
    <row r="2086" spans="17:17" x14ac:dyDescent="0.2">
      <c r="Q2086" s="9"/>
    </row>
    <row r="2087" spans="17:17" x14ac:dyDescent="0.2">
      <c r="Q2087" s="9"/>
    </row>
    <row r="2088" spans="17:17" x14ac:dyDescent="0.2">
      <c r="Q2088" s="9"/>
    </row>
    <row r="2089" spans="17:17" x14ac:dyDescent="0.2">
      <c r="Q2089" s="9"/>
    </row>
    <row r="2090" spans="17:17" x14ac:dyDescent="0.2">
      <c r="Q2090" s="9"/>
    </row>
    <row r="2091" spans="17:17" x14ac:dyDescent="0.2">
      <c r="Q2091" s="9"/>
    </row>
    <row r="2092" spans="17:17" x14ac:dyDescent="0.2">
      <c r="Q2092" s="9"/>
    </row>
    <row r="2093" spans="17:17" x14ac:dyDescent="0.2">
      <c r="Q2093" s="9"/>
    </row>
    <row r="2094" spans="17:17" x14ac:dyDescent="0.2">
      <c r="Q2094" s="9"/>
    </row>
    <row r="2095" spans="17:17" x14ac:dyDescent="0.2">
      <c r="Q2095" s="9"/>
    </row>
    <row r="2096" spans="17:17" x14ac:dyDescent="0.2">
      <c r="Q2096" s="9"/>
    </row>
    <row r="2097" spans="17:17" x14ac:dyDescent="0.2">
      <c r="Q2097" s="9"/>
    </row>
    <row r="2098" spans="17:17" x14ac:dyDescent="0.2">
      <c r="Q2098" s="9"/>
    </row>
    <row r="2099" spans="17:17" x14ac:dyDescent="0.2">
      <c r="Q2099" s="9"/>
    </row>
    <row r="2100" spans="17:17" x14ac:dyDescent="0.2">
      <c r="Q2100" s="9"/>
    </row>
    <row r="2101" spans="17:17" x14ac:dyDescent="0.2">
      <c r="Q2101" s="9"/>
    </row>
    <row r="2102" spans="17:17" x14ac:dyDescent="0.2">
      <c r="Q2102" s="9"/>
    </row>
    <row r="2103" spans="17:17" x14ac:dyDescent="0.2">
      <c r="Q2103" s="9"/>
    </row>
    <row r="2104" spans="17:17" x14ac:dyDescent="0.2">
      <c r="Q2104" s="9"/>
    </row>
    <row r="2105" spans="17:17" x14ac:dyDescent="0.2">
      <c r="Q2105" s="9"/>
    </row>
    <row r="2106" spans="17:17" x14ac:dyDescent="0.2">
      <c r="Q2106" s="9"/>
    </row>
    <row r="2107" spans="17:17" x14ac:dyDescent="0.2">
      <c r="Q2107" s="9"/>
    </row>
    <row r="2108" spans="17:17" x14ac:dyDescent="0.2">
      <c r="Q2108" s="9"/>
    </row>
    <row r="2109" spans="17:17" x14ac:dyDescent="0.2">
      <c r="Q2109" s="9"/>
    </row>
    <row r="2110" spans="17:17" x14ac:dyDescent="0.2">
      <c r="Q2110" s="9"/>
    </row>
    <row r="2111" spans="17:17" x14ac:dyDescent="0.2">
      <c r="Q2111" s="9"/>
    </row>
    <row r="2112" spans="17:17" x14ac:dyDescent="0.2">
      <c r="Q2112" s="9"/>
    </row>
    <row r="2113" spans="17:17" x14ac:dyDescent="0.2">
      <c r="Q2113" s="9"/>
    </row>
    <row r="2114" spans="17:17" x14ac:dyDescent="0.2">
      <c r="Q2114" s="9"/>
    </row>
    <row r="2115" spans="17:17" x14ac:dyDescent="0.2">
      <c r="Q2115" s="9"/>
    </row>
    <row r="2116" spans="17:17" x14ac:dyDescent="0.2">
      <c r="Q2116" s="9"/>
    </row>
    <row r="2117" spans="17:17" x14ac:dyDescent="0.2">
      <c r="Q2117" s="9"/>
    </row>
    <row r="2118" spans="17:17" x14ac:dyDescent="0.2">
      <c r="Q2118" s="9"/>
    </row>
    <row r="2119" spans="17:17" x14ac:dyDescent="0.2">
      <c r="Q2119" s="9"/>
    </row>
    <row r="2120" spans="17:17" x14ac:dyDescent="0.2">
      <c r="Q2120" s="9"/>
    </row>
    <row r="2121" spans="17:17" x14ac:dyDescent="0.2">
      <c r="Q2121" s="9"/>
    </row>
    <row r="2122" spans="17:17" x14ac:dyDescent="0.2">
      <c r="Q2122" s="9"/>
    </row>
    <row r="2123" spans="17:17" x14ac:dyDescent="0.2">
      <c r="Q2123" s="9"/>
    </row>
    <row r="2124" spans="17:17" x14ac:dyDescent="0.2">
      <c r="Q2124" s="9"/>
    </row>
    <row r="2125" spans="17:17" x14ac:dyDescent="0.2">
      <c r="Q2125" s="9"/>
    </row>
    <row r="2126" spans="17:17" x14ac:dyDescent="0.2">
      <c r="Q2126" s="9"/>
    </row>
    <row r="2127" spans="17:17" x14ac:dyDescent="0.2">
      <c r="Q2127" s="9"/>
    </row>
    <row r="2128" spans="17:17" x14ac:dyDescent="0.2">
      <c r="Q2128" s="9"/>
    </row>
    <row r="2129" spans="17:17" x14ac:dyDescent="0.2">
      <c r="Q2129" s="9"/>
    </row>
    <row r="2130" spans="17:17" x14ac:dyDescent="0.2">
      <c r="Q2130" s="9"/>
    </row>
    <row r="2131" spans="17:17" x14ac:dyDescent="0.2">
      <c r="Q2131" s="9"/>
    </row>
    <row r="2132" spans="17:17" x14ac:dyDescent="0.2">
      <c r="Q2132" s="9"/>
    </row>
    <row r="2133" spans="17:17" x14ac:dyDescent="0.2">
      <c r="Q2133" s="9"/>
    </row>
    <row r="2134" spans="17:17" x14ac:dyDescent="0.2">
      <c r="Q2134" s="9"/>
    </row>
    <row r="2135" spans="17:17" x14ac:dyDescent="0.2">
      <c r="Q2135" s="9"/>
    </row>
    <row r="2136" spans="17:17" x14ac:dyDescent="0.2">
      <c r="Q2136" s="9"/>
    </row>
    <row r="2137" spans="17:17" x14ac:dyDescent="0.2">
      <c r="Q2137" s="9"/>
    </row>
    <row r="2138" spans="17:17" x14ac:dyDescent="0.2">
      <c r="Q2138" s="9"/>
    </row>
    <row r="2139" spans="17:17" x14ac:dyDescent="0.2">
      <c r="Q2139" s="9"/>
    </row>
    <row r="2140" spans="17:17" x14ac:dyDescent="0.2">
      <c r="Q2140" s="9"/>
    </row>
    <row r="2141" spans="17:17" x14ac:dyDescent="0.2">
      <c r="Q2141" s="9"/>
    </row>
    <row r="2142" spans="17:17" x14ac:dyDescent="0.2">
      <c r="Q2142" s="9"/>
    </row>
    <row r="2143" spans="17:17" x14ac:dyDescent="0.2">
      <c r="Q2143" s="9"/>
    </row>
    <row r="2144" spans="17:17" x14ac:dyDescent="0.2">
      <c r="Q2144" s="9"/>
    </row>
    <row r="2145" spans="17:17" x14ac:dyDescent="0.2">
      <c r="Q2145" s="9"/>
    </row>
    <row r="2146" spans="17:17" x14ac:dyDescent="0.2">
      <c r="Q2146" s="9"/>
    </row>
    <row r="2147" spans="17:17" x14ac:dyDescent="0.2">
      <c r="Q2147" s="9"/>
    </row>
    <row r="2148" spans="17:17" x14ac:dyDescent="0.2">
      <c r="Q2148" s="9"/>
    </row>
    <row r="2149" spans="17:17" x14ac:dyDescent="0.2">
      <c r="Q2149" s="9"/>
    </row>
    <row r="2150" spans="17:17" x14ac:dyDescent="0.2">
      <c r="Q2150" s="9"/>
    </row>
    <row r="2151" spans="17:17" x14ac:dyDescent="0.2">
      <c r="Q2151" s="9"/>
    </row>
    <row r="2152" spans="17:17" x14ac:dyDescent="0.2">
      <c r="Q2152" s="9"/>
    </row>
    <row r="2153" spans="17:17" x14ac:dyDescent="0.2">
      <c r="Q2153" s="9"/>
    </row>
    <row r="2154" spans="17:17" x14ac:dyDescent="0.2">
      <c r="Q2154" s="9"/>
    </row>
    <row r="2155" spans="17:17" x14ac:dyDescent="0.2">
      <c r="Q2155" s="9"/>
    </row>
    <row r="2156" spans="17:17" x14ac:dyDescent="0.2">
      <c r="Q2156" s="9"/>
    </row>
    <row r="2157" spans="17:17" x14ac:dyDescent="0.2">
      <c r="Q2157" s="9"/>
    </row>
    <row r="2158" spans="17:17" x14ac:dyDescent="0.2">
      <c r="Q2158" s="9"/>
    </row>
    <row r="2159" spans="17:17" x14ac:dyDescent="0.2">
      <c r="Q2159" s="9"/>
    </row>
    <row r="2160" spans="17:17" x14ac:dyDescent="0.2">
      <c r="Q2160" s="9"/>
    </row>
    <row r="2161" spans="17:17" x14ac:dyDescent="0.2">
      <c r="Q2161" s="9"/>
    </row>
    <row r="2162" spans="17:17" x14ac:dyDescent="0.2">
      <c r="Q2162" s="9"/>
    </row>
    <row r="2163" spans="17:17" x14ac:dyDescent="0.2">
      <c r="Q2163" s="9"/>
    </row>
    <row r="2164" spans="17:17" x14ac:dyDescent="0.2">
      <c r="Q2164" s="9"/>
    </row>
    <row r="2165" spans="17:17" x14ac:dyDescent="0.2">
      <c r="Q2165" s="9"/>
    </row>
    <row r="2166" spans="17:17" x14ac:dyDescent="0.2">
      <c r="Q2166" s="9"/>
    </row>
    <row r="2167" spans="17:17" x14ac:dyDescent="0.2">
      <c r="Q2167" s="9"/>
    </row>
    <row r="2168" spans="17:17" x14ac:dyDescent="0.2">
      <c r="Q2168" s="9"/>
    </row>
    <row r="2169" spans="17:17" x14ac:dyDescent="0.2">
      <c r="Q2169" s="9"/>
    </row>
    <row r="2170" spans="17:17" x14ac:dyDescent="0.2">
      <c r="Q2170" s="9"/>
    </row>
    <row r="2171" spans="17:17" x14ac:dyDescent="0.2">
      <c r="Q2171" s="9"/>
    </row>
    <row r="2172" spans="17:17" x14ac:dyDescent="0.2">
      <c r="Q2172" s="9"/>
    </row>
    <row r="2173" spans="17:17" x14ac:dyDescent="0.2">
      <c r="Q2173" s="9"/>
    </row>
    <row r="2174" spans="17:17" x14ac:dyDescent="0.2">
      <c r="Q2174" s="9"/>
    </row>
    <row r="2175" spans="17:17" x14ac:dyDescent="0.2">
      <c r="Q2175" s="9"/>
    </row>
    <row r="2176" spans="17:17" x14ac:dyDescent="0.2">
      <c r="Q2176" s="9"/>
    </row>
    <row r="2177" spans="17:17" x14ac:dyDescent="0.2">
      <c r="Q2177" s="9"/>
    </row>
    <row r="2178" spans="17:17" x14ac:dyDescent="0.2">
      <c r="Q2178" s="9"/>
    </row>
    <row r="2179" spans="17:17" x14ac:dyDescent="0.2">
      <c r="Q2179" s="9"/>
    </row>
    <row r="2180" spans="17:17" x14ac:dyDescent="0.2">
      <c r="Q2180" s="9"/>
    </row>
    <row r="2181" spans="17:17" x14ac:dyDescent="0.2">
      <c r="Q2181" s="9"/>
    </row>
    <row r="2182" spans="17:17" x14ac:dyDescent="0.2">
      <c r="Q2182" s="9"/>
    </row>
    <row r="2183" spans="17:17" x14ac:dyDescent="0.2">
      <c r="Q2183" s="9"/>
    </row>
    <row r="2184" spans="17:17" x14ac:dyDescent="0.2">
      <c r="Q2184" s="9"/>
    </row>
    <row r="2185" spans="17:17" x14ac:dyDescent="0.2">
      <c r="Q2185" s="9"/>
    </row>
    <row r="2186" spans="17:17" x14ac:dyDescent="0.2">
      <c r="Q2186" s="9"/>
    </row>
    <row r="2187" spans="17:17" x14ac:dyDescent="0.2">
      <c r="Q2187" s="9"/>
    </row>
    <row r="2188" spans="17:17" x14ac:dyDescent="0.2">
      <c r="Q2188" s="9"/>
    </row>
    <row r="2189" spans="17:17" x14ac:dyDescent="0.2">
      <c r="Q2189" s="9"/>
    </row>
    <row r="2190" spans="17:17" x14ac:dyDescent="0.2">
      <c r="Q2190" s="9"/>
    </row>
    <row r="2191" spans="17:17" x14ac:dyDescent="0.2">
      <c r="Q2191" s="9"/>
    </row>
    <row r="2192" spans="17:17" x14ac:dyDescent="0.2">
      <c r="Q2192" s="9"/>
    </row>
    <row r="2193" spans="17:17" x14ac:dyDescent="0.2">
      <c r="Q2193" s="9"/>
    </row>
    <row r="2194" spans="17:17" x14ac:dyDescent="0.2">
      <c r="Q2194" s="9"/>
    </row>
    <row r="2195" spans="17:17" x14ac:dyDescent="0.2">
      <c r="Q2195" s="9"/>
    </row>
    <row r="2196" spans="17:17" x14ac:dyDescent="0.2">
      <c r="Q2196" s="9"/>
    </row>
    <row r="2197" spans="17:17" x14ac:dyDescent="0.2">
      <c r="Q2197" s="9"/>
    </row>
    <row r="2198" spans="17:17" x14ac:dyDescent="0.2">
      <c r="Q2198" s="9"/>
    </row>
    <row r="2199" spans="17:17" x14ac:dyDescent="0.2">
      <c r="Q2199" s="9"/>
    </row>
    <row r="2200" spans="17:17" x14ac:dyDescent="0.2">
      <c r="Q2200" s="9"/>
    </row>
    <row r="2201" spans="17:17" x14ac:dyDescent="0.2">
      <c r="Q2201" s="9"/>
    </row>
    <row r="2202" spans="17:17" x14ac:dyDescent="0.2">
      <c r="Q2202" s="9"/>
    </row>
    <row r="2203" spans="17:17" x14ac:dyDescent="0.2">
      <c r="Q2203" s="9"/>
    </row>
    <row r="2204" spans="17:17" x14ac:dyDescent="0.2">
      <c r="Q2204" s="9"/>
    </row>
    <row r="2205" spans="17:17" x14ac:dyDescent="0.2">
      <c r="Q2205" s="9"/>
    </row>
    <row r="2206" spans="17:17" x14ac:dyDescent="0.2">
      <c r="Q2206" s="9"/>
    </row>
    <row r="2207" spans="17:17" x14ac:dyDescent="0.2">
      <c r="Q2207" s="9"/>
    </row>
    <row r="2208" spans="17:17" x14ac:dyDescent="0.2">
      <c r="Q2208" s="9"/>
    </row>
    <row r="2209" spans="17:17" x14ac:dyDescent="0.2">
      <c r="Q2209" s="9"/>
    </row>
    <row r="2210" spans="17:17" x14ac:dyDescent="0.2">
      <c r="Q2210" s="9"/>
    </row>
    <row r="2211" spans="17:17" x14ac:dyDescent="0.2">
      <c r="Q2211" s="9"/>
    </row>
    <row r="2212" spans="17:17" x14ac:dyDescent="0.2">
      <c r="Q2212" s="9"/>
    </row>
    <row r="2213" spans="17:17" x14ac:dyDescent="0.2">
      <c r="Q2213" s="9"/>
    </row>
    <row r="2214" spans="17:17" x14ac:dyDescent="0.2">
      <c r="Q2214" s="9"/>
    </row>
    <row r="2215" spans="17:17" x14ac:dyDescent="0.2">
      <c r="Q2215" s="9"/>
    </row>
    <row r="2216" spans="17:17" x14ac:dyDescent="0.2">
      <c r="Q2216" s="9"/>
    </row>
    <row r="2217" spans="17:17" x14ac:dyDescent="0.2">
      <c r="Q2217" s="9"/>
    </row>
    <row r="2218" spans="17:17" x14ac:dyDescent="0.2">
      <c r="Q2218" s="9"/>
    </row>
    <row r="2219" spans="17:17" x14ac:dyDescent="0.2">
      <c r="Q2219" s="9"/>
    </row>
    <row r="2220" spans="17:17" x14ac:dyDescent="0.2">
      <c r="Q2220" s="9"/>
    </row>
    <row r="2221" spans="17:17" x14ac:dyDescent="0.2">
      <c r="Q2221" s="9"/>
    </row>
    <row r="2222" spans="17:17" x14ac:dyDescent="0.2">
      <c r="Q2222" s="9"/>
    </row>
    <row r="2223" spans="17:17" x14ac:dyDescent="0.2">
      <c r="Q2223" s="9"/>
    </row>
    <row r="2224" spans="17:17" x14ac:dyDescent="0.2">
      <c r="Q2224" s="9"/>
    </row>
    <row r="2225" spans="17:17" x14ac:dyDescent="0.2">
      <c r="Q2225" s="9"/>
    </row>
    <row r="2226" spans="17:17" x14ac:dyDescent="0.2">
      <c r="Q2226" s="9"/>
    </row>
    <row r="2227" spans="17:17" x14ac:dyDescent="0.2">
      <c r="Q2227" s="9"/>
    </row>
    <row r="2228" spans="17:17" x14ac:dyDescent="0.2">
      <c r="Q2228" s="9"/>
    </row>
    <row r="2229" spans="17:17" x14ac:dyDescent="0.2">
      <c r="Q2229" s="9"/>
    </row>
    <row r="2230" spans="17:17" x14ac:dyDescent="0.2">
      <c r="Q2230" s="9"/>
    </row>
    <row r="2231" spans="17:17" x14ac:dyDescent="0.2">
      <c r="Q2231" s="9"/>
    </row>
    <row r="2232" spans="17:17" x14ac:dyDescent="0.2">
      <c r="Q2232" s="9"/>
    </row>
    <row r="2233" spans="17:17" x14ac:dyDescent="0.2">
      <c r="Q2233" s="9"/>
    </row>
    <row r="2234" spans="17:17" x14ac:dyDescent="0.2">
      <c r="Q2234" s="9"/>
    </row>
    <row r="2235" spans="17:17" x14ac:dyDescent="0.2">
      <c r="Q2235" s="9"/>
    </row>
    <row r="2236" spans="17:17" x14ac:dyDescent="0.2">
      <c r="Q2236" s="9"/>
    </row>
    <row r="2237" spans="17:17" x14ac:dyDescent="0.2">
      <c r="Q2237" s="9"/>
    </row>
    <row r="2238" spans="17:17" x14ac:dyDescent="0.2">
      <c r="Q2238" s="9"/>
    </row>
    <row r="2239" spans="17:17" x14ac:dyDescent="0.2">
      <c r="Q2239" s="9"/>
    </row>
    <row r="2240" spans="17:17" x14ac:dyDescent="0.2">
      <c r="Q2240" s="9"/>
    </row>
    <row r="2241" spans="17:17" x14ac:dyDescent="0.2">
      <c r="Q2241" s="9"/>
    </row>
    <row r="2242" spans="17:17" x14ac:dyDescent="0.2">
      <c r="Q2242" s="9"/>
    </row>
    <row r="2243" spans="17:17" x14ac:dyDescent="0.2">
      <c r="Q2243" s="9"/>
    </row>
    <row r="2244" spans="17:17" x14ac:dyDescent="0.2">
      <c r="Q2244" s="9"/>
    </row>
    <row r="2245" spans="17:17" x14ac:dyDescent="0.2">
      <c r="Q2245" s="9"/>
    </row>
    <row r="2246" spans="17:17" x14ac:dyDescent="0.2">
      <c r="Q2246" s="9"/>
    </row>
    <row r="2247" spans="17:17" x14ac:dyDescent="0.2">
      <c r="Q2247" s="9"/>
    </row>
    <row r="2248" spans="17:17" x14ac:dyDescent="0.2">
      <c r="Q2248" s="9"/>
    </row>
    <row r="2249" spans="17:17" x14ac:dyDescent="0.2">
      <c r="Q2249" s="9"/>
    </row>
    <row r="2250" spans="17:17" x14ac:dyDescent="0.2">
      <c r="Q2250" s="9"/>
    </row>
    <row r="2251" spans="17:17" x14ac:dyDescent="0.2">
      <c r="Q2251" s="9"/>
    </row>
    <row r="2252" spans="17:17" x14ac:dyDescent="0.2">
      <c r="Q2252" s="9"/>
    </row>
    <row r="2253" spans="17:17" x14ac:dyDescent="0.2">
      <c r="Q2253" s="9"/>
    </row>
    <row r="2254" spans="17:17" x14ac:dyDescent="0.2">
      <c r="Q2254" s="9"/>
    </row>
    <row r="2255" spans="17:17" x14ac:dyDescent="0.2">
      <c r="Q2255" s="9"/>
    </row>
    <row r="2256" spans="17:17" x14ac:dyDescent="0.2">
      <c r="Q2256" s="9"/>
    </row>
    <row r="2257" spans="17:17" x14ac:dyDescent="0.2">
      <c r="Q2257" s="9"/>
    </row>
    <row r="2258" spans="17:17" x14ac:dyDescent="0.2">
      <c r="Q2258" s="9"/>
    </row>
    <row r="2259" spans="17:17" x14ac:dyDescent="0.2">
      <c r="Q2259" s="9"/>
    </row>
    <row r="2260" spans="17:17" x14ac:dyDescent="0.2">
      <c r="Q2260" s="9"/>
    </row>
    <row r="2261" spans="17:17" x14ac:dyDescent="0.2">
      <c r="Q2261" s="9"/>
    </row>
    <row r="2262" spans="17:17" x14ac:dyDescent="0.2">
      <c r="Q2262" s="9"/>
    </row>
    <row r="2263" spans="17:17" x14ac:dyDescent="0.2">
      <c r="Q2263" s="9"/>
    </row>
    <row r="2264" spans="17:17" x14ac:dyDescent="0.2">
      <c r="Q2264" s="9"/>
    </row>
    <row r="2265" spans="17:17" x14ac:dyDescent="0.2">
      <c r="Q2265" s="9"/>
    </row>
    <row r="2266" spans="17:17" x14ac:dyDescent="0.2">
      <c r="Q2266" s="9"/>
    </row>
    <row r="2267" spans="17:17" x14ac:dyDescent="0.2">
      <c r="Q2267" s="9"/>
    </row>
    <row r="2268" spans="17:17" x14ac:dyDescent="0.2">
      <c r="Q2268" s="9"/>
    </row>
    <row r="2269" spans="17:17" x14ac:dyDescent="0.2">
      <c r="Q2269" s="9"/>
    </row>
    <row r="2270" spans="17:17" x14ac:dyDescent="0.2">
      <c r="Q2270" s="9"/>
    </row>
    <row r="2271" spans="17:17" x14ac:dyDescent="0.2">
      <c r="Q2271" s="9"/>
    </row>
    <row r="2272" spans="17:17" x14ac:dyDescent="0.2">
      <c r="Q2272" s="9"/>
    </row>
    <row r="2273" spans="17:17" x14ac:dyDescent="0.2">
      <c r="Q2273" s="9"/>
    </row>
    <row r="2274" spans="17:17" x14ac:dyDescent="0.2">
      <c r="Q2274" s="9"/>
    </row>
    <row r="2275" spans="17:17" x14ac:dyDescent="0.2">
      <c r="Q2275" s="9"/>
    </row>
    <row r="2276" spans="17:17" x14ac:dyDescent="0.2">
      <c r="Q2276" s="9"/>
    </row>
    <row r="2277" spans="17:17" x14ac:dyDescent="0.2">
      <c r="Q2277" s="9"/>
    </row>
    <row r="2278" spans="17:17" x14ac:dyDescent="0.2">
      <c r="Q2278" s="9"/>
    </row>
    <row r="2279" spans="17:17" x14ac:dyDescent="0.2">
      <c r="Q2279" s="9"/>
    </row>
    <row r="2280" spans="17:17" x14ac:dyDescent="0.2">
      <c r="Q2280" s="9"/>
    </row>
    <row r="2281" spans="17:17" x14ac:dyDescent="0.2">
      <c r="Q2281" s="9"/>
    </row>
    <row r="2282" spans="17:17" x14ac:dyDescent="0.2">
      <c r="Q2282" s="9"/>
    </row>
    <row r="2283" spans="17:17" x14ac:dyDescent="0.2">
      <c r="Q2283" s="9"/>
    </row>
    <row r="2284" spans="17:17" x14ac:dyDescent="0.2">
      <c r="Q2284" s="9"/>
    </row>
    <row r="2285" spans="17:17" x14ac:dyDescent="0.2">
      <c r="Q2285" s="9"/>
    </row>
    <row r="2286" spans="17:17" x14ac:dyDescent="0.2">
      <c r="Q2286" s="9"/>
    </row>
    <row r="2287" spans="17:17" x14ac:dyDescent="0.2">
      <c r="Q2287" s="9"/>
    </row>
    <row r="2288" spans="17:17" x14ac:dyDescent="0.2">
      <c r="Q2288" s="9"/>
    </row>
    <row r="2289" spans="17:17" x14ac:dyDescent="0.2">
      <c r="Q2289" s="9"/>
    </row>
    <row r="2290" spans="17:17" x14ac:dyDescent="0.2">
      <c r="Q2290" s="9"/>
    </row>
    <row r="2291" spans="17:17" x14ac:dyDescent="0.2">
      <c r="Q2291" s="9"/>
    </row>
    <row r="2292" spans="17:17" x14ac:dyDescent="0.2">
      <c r="Q2292" s="9"/>
    </row>
    <row r="2293" spans="17:17" x14ac:dyDescent="0.2">
      <c r="Q2293" s="9"/>
    </row>
    <row r="2294" spans="17:17" x14ac:dyDescent="0.2">
      <c r="Q2294" s="9"/>
    </row>
    <row r="2295" spans="17:17" x14ac:dyDescent="0.2">
      <c r="Q2295" s="9"/>
    </row>
    <row r="2296" spans="17:17" x14ac:dyDescent="0.2">
      <c r="Q2296" s="9"/>
    </row>
    <row r="2297" spans="17:17" x14ac:dyDescent="0.2">
      <c r="Q2297" s="9"/>
    </row>
    <row r="2298" spans="17:17" x14ac:dyDescent="0.2">
      <c r="Q2298" s="9"/>
    </row>
    <row r="2299" spans="17:17" x14ac:dyDescent="0.2">
      <c r="Q2299" s="9"/>
    </row>
    <row r="2300" spans="17:17" x14ac:dyDescent="0.2">
      <c r="Q2300" s="9"/>
    </row>
    <row r="2301" spans="17:17" x14ac:dyDescent="0.2">
      <c r="Q2301" s="9"/>
    </row>
    <row r="2302" spans="17:17" x14ac:dyDescent="0.2">
      <c r="Q2302" s="9"/>
    </row>
    <row r="2303" spans="17:17" x14ac:dyDescent="0.2">
      <c r="Q2303" s="9"/>
    </row>
    <row r="2304" spans="17:17" x14ac:dyDescent="0.2">
      <c r="Q2304" s="9"/>
    </row>
    <row r="2305" spans="17:17" x14ac:dyDescent="0.2">
      <c r="Q2305" s="9"/>
    </row>
    <row r="2306" spans="17:17" x14ac:dyDescent="0.2">
      <c r="Q2306" s="9"/>
    </row>
    <row r="2307" spans="17:17" x14ac:dyDescent="0.2">
      <c r="Q2307" s="9"/>
    </row>
    <row r="2308" spans="17:17" x14ac:dyDescent="0.2">
      <c r="Q2308" s="9"/>
    </row>
    <row r="2309" spans="17:17" x14ac:dyDescent="0.2">
      <c r="Q2309" s="9"/>
    </row>
    <row r="2310" spans="17:17" x14ac:dyDescent="0.2">
      <c r="Q2310" s="9"/>
    </row>
    <row r="2311" spans="17:17" x14ac:dyDescent="0.2">
      <c r="Q2311" s="9"/>
    </row>
    <row r="2312" spans="17:17" x14ac:dyDescent="0.2">
      <c r="Q2312" s="9"/>
    </row>
    <row r="2313" spans="17:17" x14ac:dyDescent="0.2">
      <c r="Q2313" s="9"/>
    </row>
    <row r="2314" spans="17:17" x14ac:dyDescent="0.2">
      <c r="Q2314" s="9"/>
    </row>
    <row r="2315" spans="17:17" x14ac:dyDescent="0.2">
      <c r="Q2315" s="9"/>
    </row>
    <row r="2316" spans="17:17" x14ac:dyDescent="0.2">
      <c r="Q2316" s="9"/>
    </row>
    <row r="2317" spans="17:17" x14ac:dyDescent="0.2">
      <c r="Q2317" s="9"/>
    </row>
    <row r="2318" spans="17:17" x14ac:dyDescent="0.2">
      <c r="Q2318" s="9"/>
    </row>
    <row r="2319" spans="17:17" x14ac:dyDescent="0.2">
      <c r="Q2319" s="9"/>
    </row>
    <row r="2320" spans="17:17" x14ac:dyDescent="0.2">
      <c r="Q2320" s="9"/>
    </row>
    <row r="2321" spans="17:17" x14ac:dyDescent="0.2">
      <c r="Q2321" s="9"/>
    </row>
    <row r="2322" spans="17:17" x14ac:dyDescent="0.2">
      <c r="Q2322" s="9"/>
    </row>
    <row r="2323" spans="17:17" x14ac:dyDescent="0.2">
      <c r="Q2323" s="9"/>
    </row>
    <row r="2324" spans="17:17" x14ac:dyDescent="0.2">
      <c r="Q2324" s="9"/>
    </row>
    <row r="2325" spans="17:17" x14ac:dyDescent="0.2">
      <c r="Q2325" s="9"/>
    </row>
    <row r="2326" spans="17:17" x14ac:dyDescent="0.2">
      <c r="Q2326" s="9"/>
    </row>
    <row r="2327" spans="17:17" x14ac:dyDescent="0.2">
      <c r="Q2327" s="9"/>
    </row>
    <row r="2328" spans="17:17" x14ac:dyDescent="0.2">
      <c r="Q2328" s="9"/>
    </row>
    <row r="2329" spans="17:17" x14ac:dyDescent="0.2">
      <c r="Q2329" s="9"/>
    </row>
    <row r="2330" spans="17:17" x14ac:dyDescent="0.2">
      <c r="Q2330" s="9"/>
    </row>
    <row r="2331" spans="17:17" x14ac:dyDescent="0.2">
      <c r="Q2331" s="9"/>
    </row>
    <row r="2332" spans="17:17" x14ac:dyDescent="0.2">
      <c r="Q2332" s="9"/>
    </row>
    <row r="2333" spans="17:17" x14ac:dyDescent="0.2">
      <c r="Q2333" s="9"/>
    </row>
    <row r="2334" spans="17:17" x14ac:dyDescent="0.2">
      <c r="Q2334" s="9"/>
    </row>
    <row r="2335" spans="17:17" x14ac:dyDescent="0.2">
      <c r="Q2335" s="9"/>
    </row>
    <row r="2336" spans="17:17" x14ac:dyDescent="0.2">
      <c r="Q2336" s="9"/>
    </row>
    <row r="2337" spans="17:17" x14ac:dyDescent="0.2">
      <c r="Q2337" s="9"/>
    </row>
    <row r="2338" spans="17:17" x14ac:dyDescent="0.2">
      <c r="Q2338" s="9"/>
    </row>
    <row r="2339" spans="17:17" x14ac:dyDescent="0.2">
      <c r="Q2339" s="9"/>
    </row>
    <row r="2340" spans="17:17" x14ac:dyDescent="0.2">
      <c r="Q2340" s="9"/>
    </row>
    <row r="2341" spans="17:17" x14ac:dyDescent="0.2">
      <c r="Q2341" s="9"/>
    </row>
    <row r="2342" spans="17:17" x14ac:dyDescent="0.2">
      <c r="Q2342" s="9"/>
    </row>
    <row r="2343" spans="17:17" x14ac:dyDescent="0.2">
      <c r="Q2343" s="9"/>
    </row>
    <row r="2344" spans="17:17" x14ac:dyDescent="0.2">
      <c r="Q2344" s="9"/>
    </row>
    <row r="2345" spans="17:17" x14ac:dyDescent="0.2">
      <c r="Q2345" s="9"/>
    </row>
    <row r="2346" spans="17:17" x14ac:dyDescent="0.2">
      <c r="Q2346" s="9"/>
    </row>
    <row r="2347" spans="17:17" x14ac:dyDescent="0.2">
      <c r="Q2347" s="9"/>
    </row>
    <row r="2348" spans="17:17" x14ac:dyDescent="0.2">
      <c r="Q2348" s="9"/>
    </row>
    <row r="2349" spans="17:17" x14ac:dyDescent="0.2">
      <c r="Q2349" s="9"/>
    </row>
    <row r="2350" spans="17:17" x14ac:dyDescent="0.2">
      <c r="Q2350" s="9"/>
    </row>
    <row r="2351" spans="17:17" x14ac:dyDescent="0.2">
      <c r="Q2351" s="9"/>
    </row>
    <row r="2352" spans="17:17" x14ac:dyDescent="0.2">
      <c r="Q2352" s="9"/>
    </row>
    <row r="2353" spans="17:17" x14ac:dyDescent="0.2">
      <c r="Q2353" s="9"/>
    </row>
    <row r="2354" spans="17:17" x14ac:dyDescent="0.2">
      <c r="Q2354" s="9"/>
    </row>
    <row r="2355" spans="17:17" x14ac:dyDescent="0.2">
      <c r="Q2355" s="9"/>
    </row>
    <row r="2356" spans="17:17" x14ac:dyDescent="0.2">
      <c r="Q2356" s="9"/>
    </row>
    <row r="2357" spans="17:17" x14ac:dyDescent="0.2">
      <c r="Q2357" s="9"/>
    </row>
    <row r="2358" spans="17:17" x14ac:dyDescent="0.2">
      <c r="Q2358" s="9"/>
    </row>
    <row r="2359" spans="17:17" x14ac:dyDescent="0.2">
      <c r="Q2359" s="9"/>
    </row>
    <row r="2360" spans="17:17" x14ac:dyDescent="0.2">
      <c r="Q2360" s="9"/>
    </row>
    <row r="2361" spans="17:17" x14ac:dyDescent="0.2">
      <c r="Q2361" s="9"/>
    </row>
    <row r="2362" spans="17:17" x14ac:dyDescent="0.2">
      <c r="Q2362" s="9"/>
    </row>
    <row r="2363" spans="17:17" x14ac:dyDescent="0.2">
      <c r="Q2363" s="9"/>
    </row>
    <row r="2364" spans="17:17" x14ac:dyDescent="0.2">
      <c r="Q2364" s="9"/>
    </row>
    <row r="2365" spans="17:17" x14ac:dyDescent="0.2">
      <c r="Q2365" s="9"/>
    </row>
    <row r="2366" spans="17:17" x14ac:dyDescent="0.2">
      <c r="Q2366" s="9"/>
    </row>
    <row r="2367" spans="17:17" x14ac:dyDescent="0.2">
      <c r="Q2367" s="9"/>
    </row>
    <row r="2368" spans="17:17" x14ac:dyDescent="0.2">
      <c r="Q2368" s="9"/>
    </row>
    <row r="2369" spans="17:17" x14ac:dyDescent="0.2">
      <c r="Q2369" s="9"/>
    </row>
    <row r="2370" spans="17:17" x14ac:dyDescent="0.2">
      <c r="Q2370" s="9"/>
    </row>
    <row r="2371" spans="17:17" x14ac:dyDescent="0.2">
      <c r="Q2371" s="9"/>
    </row>
    <row r="2372" spans="17:17" x14ac:dyDescent="0.2">
      <c r="Q2372" s="9"/>
    </row>
    <row r="2373" spans="17:17" x14ac:dyDescent="0.2">
      <c r="Q2373" s="9"/>
    </row>
    <row r="2374" spans="17:17" x14ac:dyDescent="0.2">
      <c r="Q2374" s="9"/>
    </row>
    <row r="2375" spans="17:17" x14ac:dyDescent="0.2">
      <c r="Q2375" s="9"/>
    </row>
    <row r="2376" spans="17:17" x14ac:dyDescent="0.2">
      <c r="Q2376" s="9"/>
    </row>
    <row r="2377" spans="17:17" x14ac:dyDescent="0.2">
      <c r="Q2377" s="9"/>
    </row>
    <row r="2378" spans="17:17" x14ac:dyDescent="0.2">
      <c r="Q2378" s="9"/>
    </row>
    <row r="2379" spans="17:17" x14ac:dyDescent="0.2">
      <c r="Q2379" s="9"/>
    </row>
    <row r="2380" spans="17:17" x14ac:dyDescent="0.2">
      <c r="Q2380" s="9"/>
    </row>
    <row r="2381" spans="17:17" x14ac:dyDescent="0.2">
      <c r="Q2381" s="9"/>
    </row>
    <row r="2382" spans="17:17" x14ac:dyDescent="0.2">
      <c r="Q2382" s="9"/>
    </row>
    <row r="2383" spans="17:17" x14ac:dyDescent="0.2">
      <c r="Q2383" s="9"/>
    </row>
    <row r="2384" spans="17:17" x14ac:dyDescent="0.2">
      <c r="Q2384" s="9"/>
    </row>
    <row r="2385" spans="17:17" x14ac:dyDescent="0.2">
      <c r="Q2385" s="9"/>
    </row>
    <row r="2386" spans="17:17" x14ac:dyDescent="0.2">
      <c r="Q2386" s="9"/>
    </row>
    <row r="2387" spans="17:17" x14ac:dyDescent="0.2">
      <c r="Q2387" s="9"/>
    </row>
    <row r="2388" spans="17:17" x14ac:dyDescent="0.2">
      <c r="Q2388" s="9"/>
    </row>
    <row r="2389" spans="17:17" x14ac:dyDescent="0.2">
      <c r="Q2389" s="9"/>
    </row>
    <row r="2390" spans="17:17" x14ac:dyDescent="0.2">
      <c r="Q2390" s="9"/>
    </row>
    <row r="2391" spans="17:17" x14ac:dyDescent="0.2">
      <c r="Q2391" s="9"/>
    </row>
    <row r="2392" spans="17:17" x14ac:dyDescent="0.2">
      <c r="Q2392" s="9"/>
    </row>
    <row r="2393" spans="17:17" x14ac:dyDescent="0.2">
      <c r="Q2393" s="9"/>
    </row>
    <row r="2394" spans="17:17" x14ac:dyDescent="0.2">
      <c r="Q2394" s="9"/>
    </row>
    <row r="2395" spans="17:17" x14ac:dyDescent="0.2">
      <c r="Q2395" s="9"/>
    </row>
    <row r="2396" spans="17:17" x14ac:dyDescent="0.2">
      <c r="Q2396" s="9"/>
    </row>
    <row r="2397" spans="17:17" x14ac:dyDescent="0.2">
      <c r="Q2397" s="9"/>
    </row>
    <row r="2398" spans="17:17" x14ac:dyDescent="0.2">
      <c r="Q2398" s="9"/>
    </row>
    <row r="2399" spans="17:17" x14ac:dyDescent="0.2">
      <c r="Q2399" s="9"/>
    </row>
    <row r="2400" spans="17:17" x14ac:dyDescent="0.2">
      <c r="Q2400" s="9"/>
    </row>
    <row r="2401" spans="17:17" x14ac:dyDescent="0.2">
      <c r="Q2401" s="9"/>
    </row>
    <row r="2402" spans="17:17" x14ac:dyDescent="0.2">
      <c r="Q2402" s="9"/>
    </row>
    <row r="2403" spans="17:17" x14ac:dyDescent="0.2">
      <c r="Q2403" s="9"/>
    </row>
    <row r="2404" spans="17:17" x14ac:dyDescent="0.2">
      <c r="Q2404" s="9"/>
    </row>
    <row r="2405" spans="17:17" x14ac:dyDescent="0.2">
      <c r="Q2405" s="9"/>
    </row>
    <row r="2406" spans="17:17" x14ac:dyDescent="0.2">
      <c r="Q2406" s="9"/>
    </row>
    <row r="2407" spans="17:17" x14ac:dyDescent="0.2">
      <c r="Q2407" s="9"/>
    </row>
    <row r="2408" spans="17:17" x14ac:dyDescent="0.2">
      <c r="Q2408" s="9"/>
    </row>
    <row r="2409" spans="17:17" x14ac:dyDescent="0.2">
      <c r="Q2409" s="9"/>
    </row>
    <row r="2410" spans="17:17" x14ac:dyDescent="0.2">
      <c r="Q2410" s="9"/>
    </row>
    <row r="2411" spans="17:17" x14ac:dyDescent="0.2">
      <c r="Q2411" s="9"/>
    </row>
    <row r="2412" spans="17:17" x14ac:dyDescent="0.2">
      <c r="Q2412" s="9"/>
    </row>
    <row r="2413" spans="17:17" x14ac:dyDescent="0.2">
      <c r="Q2413" s="9"/>
    </row>
    <row r="2414" spans="17:17" x14ac:dyDescent="0.2">
      <c r="Q2414" s="9"/>
    </row>
    <row r="2415" spans="17:17" x14ac:dyDescent="0.2">
      <c r="Q2415" s="9"/>
    </row>
    <row r="2416" spans="17:17" x14ac:dyDescent="0.2">
      <c r="Q2416" s="9"/>
    </row>
    <row r="2417" spans="17:17" x14ac:dyDescent="0.2">
      <c r="Q2417" s="9"/>
    </row>
    <row r="2418" spans="17:17" x14ac:dyDescent="0.2">
      <c r="Q2418" s="9"/>
    </row>
    <row r="2419" spans="17:17" x14ac:dyDescent="0.2">
      <c r="Q2419" s="9"/>
    </row>
    <row r="2420" spans="17:17" x14ac:dyDescent="0.2">
      <c r="Q2420" s="9"/>
    </row>
    <row r="2421" spans="17:17" x14ac:dyDescent="0.2">
      <c r="Q2421" s="9"/>
    </row>
    <row r="2422" spans="17:17" x14ac:dyDescent="0.2">
      <c r="Q2422" s="9"/>
    </row>
    <row r="2423" spans="17:17" x14ac:dyDescent="0.2">
      <c r="Q2423" s="9"/>
    </row>
    <row r="2424" spans="17:17" x14ac:dyDescent="0.2">
      <c r="Q2424" s="9"/>
    </row>
    <row r="2425" spans="17:17" x14ac:dyDescent="0.2">
      <c r="Q2425" s="9"/>
    </row>
    <row r="2426" spans="17:17" x14ac:dyDescent="0.2">
      <c r="Q2426" s="9"/>
    </row>
    <row r="2427" spans="17:17" x14ac:dyDescent="0.2">
      <c r="Q2427" s="9"/>
    </row>
    <row r="2428" spans="17:17" x14ac:dyDescent="0.2">
      <c r="Q2428" s="9"/>
    </row>
    <row r="2429" spans="17:17" x14ac:dyDescent="0.2">
      <c r="Q2429" s="9"/>
    </row>
    <row r="2430" spans="17:17" x14ac:dyDescent="0.2">
      <c r="Q2430" s="9"/>
    </row>
    <row r="2431" spans="17:17" x14ac:dyDescent="0.2">
      <c r="Q2431" s="9"/>
    </row>
    <row r="2432" spans="17:17" x14ac:dyDescent="0.2">
      <c r="Q2432" s="9"/>
    </row>
    <row r="2433" spans="17:17" x14ac:dyDescent="0.2">
      <c r="Q2433" s="9"/>
    </row>
    <row r="2434" spans="17:17" x14ac:dyDescent="0.2">
      <c r="Q2434" s="9"/>
    </row>
    <row r="2435" spans="17:17" x14ac:dyDescent="0.2">
      <c r="Q2435" s="9"/>
    </row>
    <row r="2436" spans="17:17" x14ac:dyDescent="0.2">
      <c r="Q2436" s="9"/>
    </row>
    <row r="2437" spans="17:17" x14ac:dyDescent="0.2">
      <c r="Q2437" s="9"/>
    </row>
    <row r="2438" spans="17:17" x14ac:dyDescent="0.2">
      <c r="Q2438" s="9"/>
    </row>
    <row r="2439" spans="17:17" x14ac:dyDescent="0.2">
      <c r="Q2439" s="9"/>
    </row>
    <row r="2440" spans="17:17" x14ac:dyDescent="0.2">
      <c r="Q2440" s="9"/>
    </row>
    <row r="2441" spans="17:17" x14ac:dyDescent="0.2">
      <c r="Q2441" s="9"/>
    </row>
    <row r="2442" spans="17:17" x14ac:dyDescent="0.2">
      <c r="Q2442" s="9"/>
    </row>
    <row r="2443" spans="17:17" x14ac:dyDescent="0.2">
      <c r="Q2443" s="9"/>
    </row>
    <row r="2444" spans="17:17" x14ac:dyDescent="0.2">
      <c r="Q2444" s="9"/>
    </row>
    <row r="2445" spans="17:17" x14ac:dyDescent="0.2">
      <c r="Q2445" s="9"/>
    </row>
    <row r="2446" spans="17:17" x14ac:dyDescent="0.2">
      <c r="Q2446" s="9"/>
    </row>
    <row r="2447" spans="17:17" x14ac:dyDescent="0.2">
      <c r="Q2447" s="9"/>
    </row>
    <row r="2448" spans="17:17" x14ac:dyDescent="0.2">
      <c r="Q2448" s="9"/>
    </row>
    <row r="2449" spans="17:17" x14ac:dyDescent="0.2">
      <c r="Q2449" s="9"/>
    </row>
    <row r="2450" spans="17:17" x14ac:dyDescent="0.2">
      <c r="Q2450" s="9"/>
    </row>
    <row r="2451" spans="17:17" x14ac:dyDescent="0.2">
      <c r="Q2451" s="9"/>
    </row>
    <row r="2452" spans="17:17" x14ac:dyDescent="0.2">
      <c r="Q2452" s="9"/>
    </row>
    <row r="2453" spans="17:17" x14ac:dyDescent="0.2">
      <c r="Q2453" s="9"/>
    </row>
    <row r="2454" spans="17:17" x14ac:dyDescent="0.2">
      <c r="Q2454" s="9"/>
    </row>
    <row r="2455" spans="17:17" x14ac:dyDescent="0.2">
      <c r="Q2455" s="9"/>
    </row>
    <row r="2456" spans="17:17" x14ac:dyDescent="0.2">
      <c r="Q2456" s="9"/>
    </row>
    <row r="2457" spans="17:17" x14ac:dyDescent="0.2">
      <c r="Q2457" s="9"/>
    </row>
    <row r="2458" spans="17:17" x14ac:dyDescent="0.2">
      <c r="Q2458" s="9"/>
    </row>
    <row r="2459" spans="17:17" x14ac:dyDescent="0.2">
      <c r="Q2459" s="9"/>
    </row>
    <row r="2460" spans="17:17" x14ac:dyDescent="0.2">
      <c r="Q2460" s="9"/>
    </row>
    <row r="2461" spans="17:17" x14ac:dyDescent="0.2">
      <c r="Q2461" s="9"/>
    </row>
    <row r="2462" spans="17:17" x14ac:dyDescent="0.2">
      <c r="Q2462" s="9"/>
    </row>
    <row r="2463" spans="17:17" x14ac:dyDescent="0.2">
      <c r="Q2463" s="9"/>
    </row>
    <row r="2464" spans="17:17" x14ac:dyDescent="0.2">
      <c r="Q2464" s="9"/>
    </row>
    <row r="2465" spans="17:17" x14ac:dyDescent="0.2">
      <c r="Q2465" s="9"/>
    </row>
    <row r="2466" spans="17:17" x14ac:dyDescent="0.2">
      <c r="Q2466" s="9"/>
    </row>
    <row r="2467" spans="17:17" x14ac:dyDescent="0.2">
      <c r="Q2467" s="9"/>
    </row>
    <row r="2468" spans="17:17" x14ac:dyDescent="0.2">
      <c r="Q2468" s="9"/>
    </row>
    <row r="2469" spans="17:17" x14ac:dyDescent="0.2">
      <c r="Q2469" s="9"/>
    </row>
    <row r="2470" spans="17:17" x14ac:dyDescent="0.2">
      <c r="Q2470" s="9"/>
    </row>
    <row r="2471" spans="17:17" x14ac:dyDescent="0.2">
      <c r="Q2471" s="9"/>
    </row>
    <row r="2472" spans="17:17" x14ac:dyDescent="0.2">
      <c r="Q2472" s="9"/>
    </row>
    <row r="2473" spans="17:17" x14ac:dyDescent="0.2">
      <c r="Q2473" s="9"/>
    </row>
    <row r="2474" spans="17:17" x14ac:dyDescent="0.2">
      <c r="Q2474" s="9"/>
    </row>
    <row r="2475" spans="17:17" x14ac:dyDescent="0.2">
      <c r="Q2475" s="9"/>
    </row>
    <row r="2476" spans="17:17" x14ac:dyDescent="0.2">
      <c r="Q2476" s="9"/>
    </row>
    <row r="2477" spans="17:17" x14ac:dyDescent="0.2">
      <c r="Q2477" s="9"/>
    </row>
    <row r="2478" spans="17:17" x14ac:dyDescent="0.2">
      <c r="Q2478" s="9"/>
    </row>
    <row r="2479" spans="17:17" x14ac:dyDescent="0.2">
      <c r="Q2479" s="9"/>
    </row>
    <row r="2480" spans="17:17" x14ac:dyDescent="0.2">
      <c r="Q2480" s="9"/>
    </row>
    <row r="2481" spans="17:17" x14ac:dyDescent="0.2">
      <c r="Q2481" s="9"/>
    </row>
    <row r="2482" spans="17:17" x14ac:dyDescent="0.2">
      <c r="Q2482" s="9"/>
    </row>
    <row r="2483" spans="17:17" x14ac:dyDescent="0.2">
      <c r="Q2483" s="9"/>
    </row>
    <row r="2484" spans="17:17" x14ac:dyDescent="0.2">
      <c r="Q2484" s="9"/>
    </row>
    <row r="2485" spans="17:17" x14ac:dyDescent="0.2">
      <c r="Q2485" s="9"/>
    </row>
    <row r="2486" spans="17:17" x14ac:dyDescent="0.2">
      <c r="Q2486" s="9"/>
    </row>
    <row r="2487" spans="17:17" x14ac:dyDescent="0.2">
      <c r="Q2487" s="9"/>
    </row>
    <row r="2488" spans="17:17" x14ac:dyDescent="0.2">
      <c r="Q2488" s="9"/>
    </row>
    <row r="2489" spans="17:17" x14ac:dyDescent="0.2">
      <c r="Q2489" s="9"/>
    </row>
    <row r="2490" spans="17:17" x14ac:dyDescent="0.2">
      <c r="Q2490" s="9"/>
    </row>
    <row r="2491" spans="17:17" x14ac:dyDescent="0.2">
      <c r="Q2491" s="9"/>
    </row>
    <row r="2492" spans="17:17" x14ac:dyDescent="0.2">
      <c r="Q2492" s="9"/>
    </row>
    <row r="2493" spans="17:17" x14ac:dyDescent="0.2">
      <c r="Q2493" s="9"/>
    </row>
    <row r="2494" spans="17:17" x14ac:dyDescent="0.2">
      <c r="Q2494" s="9"/>
    </row>
    <row r="2495" spans="17:17" x14ac:dyDescent="0.2">
      <c r="Q2495" s="9"/>
    </row>
    <row r="2496" spans="17:17" x14ac:dyDescent="0.2">
      <c r="Q2496" s="9"/>
    </row>
    <row r="2497" spans="17:17" x14ac:dyDescent="0.2">
      <c r="Q2497" s="9"/>
    </row>
    <row r="2498" spans="17:17" x14ac:dyDescent="0.2">
      <c r="Q2498" s="9"/>
    </row>
    <row r="2499" spans="17:17" x14ac:dyDescent="0.2">
      <c r="Q2499" s="9"/>
    </row>
    <row r="2500" spans="17:17" x14ac:dyDescent="0.2">
      <c r="Q2500" s="9"/>
    </row>
    <row r="2501" spans="17:17" x14ac:dyDescent="0.2">
      <c r="Q2501" s="9"/>
    </row>
    <row r="2502" spans="17:17" x14ac:dyDescent="0.2">
      <c r="Q2502" s="9"/>
    </row>
    <row r="2503" spans="17:17" x14ac:dyDescent="0.2">
      <c r="Q2503" s="9"/>
    </row>
    <row r="2504" spans="17:17" x14ac:dyDescent="0.2">
      <c r="Q2504" s="9"/>
    </row>
    <row r="2505" spans="17:17" x14ac:dyDescent="0.2">
      <c r="Q2505" s="9"/>
    </row>
    <row r="2506" spans="17:17" x14ac:dyDescent="0.2">
      <c r="Q2506" s="9"/>
    </row>
    <row r="2507" spans="17:17" x14ac:dyDescent="0.2">
      <c r="Q2507" s="9"/>
    </row>
    <row r="2508" spans="17:17" x14ac:dyDescent="0.2">
      <c r="Q2508" s="9"/>
    </row>
    <row r="2509" spans="17:17" x14ac:dyDescent="0.2">
      <c r="Q2509" s="9"/>
    </row>
    <row r="2510" spans="17:17" x14ac:dyDescent="0.2">
      <c r="Q2510" s="9"/>
    </row>
    <row r="2511" spans="17:17" x14ac:dyDescent="0.2">
      <c r="Q2511" s="9"/>
    </row>
    <row r="2512" spans="17:17" x14ac:dyDescent="0.2">
      <c r="Q2512" s="9"/>
    </row>
    <row r="2513" spans="17:17" x14ac:dyDescent="0.2">
      <c r="Q2513" s="9"/>
    </row>
    <row r="2514" spans="17:17" x14ac:dyDescent="0.2">
      <c r="Q2514" s="9"/>
    </row>
    <row r="2515" spans="17:17" x14ac:dyDescent="0.2">
      <c r="Q2515" s="9"/>
    </row>
    <row r="2516" spans="17:17" x14ac:dyDescent="0.2">
      <c r="Q2516" s="9"/>
    </row>
    <row r="2517" spans="17:17" x14ac:dyDescent="0.2">
      <c r="Q2517" s="9"/>
    </row>
    <row r="2518" spans="17:17" x14ac:dyDescent="0.2">
      <c r="Q2518" s="9"/>
    </row>
    <row r="2519" spans="17:17" x14ac:dyDescent="0.2">
      <c r="Q2519" s="9"/>
    </row>
    <row r="2520" spans="17:17" x14ac:dyDescent="0.2">
      <c r="Q2520" s="9"/>
    </row>
    <row r="2521" spans="17:17" x14ac:dyDescent="0.2">
      <c r="Q2521" s="9"/>
    </row>
    <row r="2522" spans="17:17" x14ac:dyDescent="0.2">
      <c r="Q2522" s="9"/>
    </row>
    <row r="2523" spans="17:17" x14ac:dyDescent="0.2">
      <c r="Q2523" s="9"/>
    </row>
    <row r="2524" spans="17:17" x14ac:dyDescent="0.2">
      <c r="Q2524" s="9"/>
    </row>
    <row r="2525" spans="17:17" x14ac:dyDescent="0.2">
      <c r="Q2525" s="9"/>
    </row>
    <row r="2526" spans="17:17" x14ac:dyDescent="0.2">
      <c r="Q2526" s="9"/>
    </row>
    <row r="2527" spans="17:17" x14ac:dyDescent="0.2">
      <c r="Q2527" s="9"/>
    </row>
    <row r="2528" spans="17:17" x14ac:dyDescent="0.2">
      <c r="Q2528" s="9"/>
    </row>
    <row r="2529" spans="17:17" x14ac:dyDescent="0.2">
      <c r="Q2529" s="9"/>
    </row>
    <row r="2530" spans="17:17" x14ac:dyDescent="0.2">
      <c r="Q2530" s="9"/>
    </row>
    <row r="2531" spans="17:17" x14ac:dyDescent="0.2">
      <c r="Q2531" s="9"/>
    </row>
    <row r="2532" spans="17:17" x14ac:dyDescent="0.2">
      <c r="Q2532" s="9"/>
    </row>
    <row r="2533" spans="17:17" x14ac:dyDescent="0.2">
      <c r="Q2533" s="9"/>
    </row>
    <row r="2534" spans="17:17" x14ac:dyDescent="0.2">
      <c r="Q2534" s="9"/>
    </row>
    <row r="2535" spans="17:17" x14ac:dyDescent="0.2">
      <c r="Q2535" s="9"/>
    </row>
    <row r="2536" spans="17:17" x14ac:dyDescent="0.2">
      <c r="Q2536" s="9"/>
    </row>
    <row r="2537" spans="17:17" x14ac:dyDescent="0.2">
      <c r="Q2537" s="9"/>
    </row>
    <row r="2538" spans="17:17" x14ac:dyDescent="0.2">
      <c r="Q2538" s="9"/>
    </row>
    <row r="2539" spans="17:17" x14ac:dyDescent="0.2">
      <c r="Q2539" s="9"/>
    </row>
    <row r="2540" spans="17:17" x14ac:dyDescent="0.2">
      <c r="Q2540" s="9"/>
    </row>
    <row r="2541" spans="17:17" x14ac:dyDescent="0.2">
      <c r="Q2541" s="9"/>
    </row>
    <row r="2542" spans="17:17" x14ac:dyDescent="0.2">
      <c r="Q2542" s="9"/>
    </row>
    <row r="2543" spans="17:17" x14ac:dyDescent="0.2">
      <c r="Q2543" s="9"/>
    </row>
    <row r="2544" spans="17:17" x14ac:dyDescent="0.2">
      <c r="Q2544" s="9"/>
    </row>
    <row r="2545" spans="17:17" x14ac:dyDescent="0.2">
      <c r="Q2545" s="9"/>
    </row>
    <row r="2546" spans="17:17" x14ac:dyDescent="0.2">
      <c r="Q2546" s="9"/>
    </row>
    <row r="2547" spans="17:17" x14ac:dyDescent="0.2">
      <c r="Q2547" s="9"/>
    </row>
    <row r="2548" spans="17:17" x14ac:dyDescent="0.2">
      <c r="Q2548" s="9"/>
    </row>
    <row r="2549" spans="17:17" x14ac:dyDescent="0.2">
      <c r="Q2549" s="9"/>
    </row>
    <row r="2550" spans="17:17" x14ac:dyDescent="0.2">
      <c r="Q2550" s="9"/>
    </row>
    <row r="2551" spans="17:17" x14ac:dyDescent="0.2">
      <c r="Q2551" s="9"/>
    </row>
    <row r="2552" spans="17:17" x14ac:dyDescent="0.2">
      <c r="Q2552" s="9"/>
    </row>
    <row r="2553" spans="17:17" x14ac:dyDescent="0.2">
      <c r="Q2553" s="9"/>
    </row>
    <row r="2554" spans="17:17" x14ac:dyDescent="0.2">
      <c r="Q2554" s="9"/>
    </row>
    <row r="2555" spans="17:17" x14ac:dyDescent="0.2">
      <c r="Q2555" s="9"/>
    </row>
    <row r="2556" spans="17:17" x14ac:dyDescent="0.2">
      <c r="Q2556" s="9"/>
    </row>
    <row r="2557" spans="17:17" x14ac:dyDescent="0.2">
      <c r="Q2557" s="9"/>
    </row>
    <row r="2558" spans="17:17" x14ac:dyDescent="0.2">
      <c r="Q2558" s="9"/>
    </row>
    <row r="2559" spans="17:17" x14ac:dyDescent="0.2">
      <c r="Q2559" s="9"/>
    </row>
    <row r="2560" spans="17:17" x14ac:dyDescent="0.2">
      <c r="Q2560" s="9"/>
    </row>
    <row r="2561" spans="17:17" x14ac:dyDescent="0.2">
      <c r="Q2561" s="9"/>
    </row>
    <row r="2562" spans="17:17" x14ac:dyDescent="0.2">
      <c r="Q2562" s="9"/>
    </row>
    <row r="2563" spans="17:17" x14ac:dyDescent="0.2">
      <c r="Q2563" s="9"/>
    </row>
    <row r="2564" spans="17:17" x14ac:dyDescent="0.2">
      <c r="Q2564" s="9"/>
    </row>
    <row r="2565" spans="17:17" x14ac:dyDescent="0.2">
      <c r="Q2565" s="9"/>
    </row>
    <row r="2566" spans="17:17" x14ac:dyDescent="0.2">
      <c r="Q2566" s="9"/>
    </row>
    <row r="2567" spans="17:17" x14ac:dyDescent="0.2">
      <c r="Q2567" s="9"/>
    </row>
    <row r="2568" spans="17:17" x14ac:dyDescent="0.2">
      <c r="Q2568" s="9"/>
    </row>
    <row r="2569" spans="17:17" x14ac:dyDescent="0.2">
      <c r="Q2569" s="9"/>
    </row>
    <row r="2570" spans="17:17" x14ac:dyDescent="0.2">
      <c r="Q2570" s="9"/>
    </row>
    <row r="2571" spans="17:17" x14ac:dyDescent="0.2">
      <c r="Q2571" s="9"/>
    </row>
    <row r="2572" spans="17:17" x14ac:dyDescent="0.2">
      <c r="Q2572" s="9"/>
    </row>
    <row r="2573" spans="17:17" x14ac:dyDescent="0.2">
      <c r="Q2573" s="9"/>
    </row>
    <row r="2574" spans="17:17" x14ac:dyDescent="0.2">
      <c r="Q2574" s="9"/>
    </row>
    <row r="2575" spans="17:17" x14ac:dyDescent="0.2">
      <c r="Q2575" s="9"/>
    </row>
    <row r="2576" spans="17:17" x14ac:dyDescent="0.2">
      <c r="Q2576" s="9"/>
    </row>
    <row r="2577" spans="17:17" x14ac:dyDescent="0.2">
      <c r="Q2577" s="9"/>
    </row>
    <row r="2578" spans="17:17" x14ac:dyDescent="0.2">
      <c r="Q2578" s="9"/>
    </row>
    <row r="2579" spans="17:17" x14ac:dyDescent="0.2">
      <c r="Q2579" s="9"/>
    </row>
    <row r="2580" spans="17:17" x14ac:dyDescent="0.2">
      <c r="Q2580" s="9"/>
    </row>
    <row r="2581" spans="17:17" x14ac:dyDescent="0.2">
      <c r="Q2581" s="9"/>
    </row>
    <row r="2582" spans="17:17" x14ac:dyDescent="0.2">
      <c r="Q2582" s="9"/>
    </row>
    <row r="2583" spans="17:17" x14ac:dyDescent="0.2">
      <c r="Q2583" s="9"/>
    </row>
    <row r="2584" spans="17:17" x14ac:dyDescent="0.2">
      <c r="Q2584" s="9"/>
    </row>
    <row r="2585" spans="17:17" x14ac:dyDescent="0.2">
      <c r="Q2585" s="9"/>
    </row>
    <row r="2586" spans="17:17" x14ac:dyDescent="0.2">
      <c r="Q2586" s="9"/>
    </row>
    <row r="2587" spans="17:17" x14ac:dyDescent="0.2">
      <c r="Q2587" s="9"/>
    </row>
    <row r="2588" spans="17:17" x14ac:dyDescent="0.2">
      <c r="Q2588" s="9"/>
    </row>
    <row r="2589" spans="17:17" x14ac:dyDescent="0.2">
      <c r="Q2589" s="9"/>
    </row>
    <row r="2590" spans="17:17" x14ac:dyDescent="0.2">
      <c r="Q2590" s="9"/>
    </row>
    <row r="2591" spans="17:17" x14ac:dyDescent="0.2">
      <c r="Q2591" s="9"/>
    </row>
    <row r="2592" spans="17:17" x14ac:dyDescent="0.2">
      <c r="Q2592" s="9"/>
    </row>
    <row r="2593" spans="17:17" x14ac:dyDescent="0.2">
      <c r="Q2593" s="9"/>
    </row>
    <row r="2594" spans="17:17" x14ac:dyDescent="0.2">
      <c r="Q2594" s="9"/>
    </row>
    <row r="2595" spans="17:17" x14ac:dyDescent="0.2">
      <c r="Q2595" s="9"/>
    </row>
    <row r="2596" spans="17:17" x14ac:dyDescent="0.2">
      <c r="Q2596" s="9"/>
    </row>
    <row r="2597" spans="17:17" x14ac:dyDescent="0.2">
      <c r="Q2597" s="9"/>
    </row>
    <row r="2598" spans="17:17" x14ac:dyDescent="0.2">
      <c r="Q2598" s="9"/>
    </row>
    <row r="2599" spans="17:17" x14ac:dyDescent="0.2">
      <c r="Q2599" s="9"/>
    </row>
    <row r="2600" spans="17:17" x14ac:dyDescent="0.2">
      <c r="Q2600" s="9"/>
    </row>
    <row r="2601" spans="17:17" x14ac:dyDescent="0.2">
      <c r="Q2601" s="9"/>
    </row>
    <row r="2602" spans="17:17" x14ac:dyDescent="0.2">
      <c r="Q2602" s="9"/>
    </row>
    <row r="2603" spans="17:17" x14ac:dyDescent="0.2">
      <c r="Q2603" s="9"/>
    </row>
    <row r="2604" spans="17:17" x14ac:dyDescent="0.2">
      <c r="Q2604" s="9"/>
    </row>
    <row r="2605" spans="17:17" x14ac:dyDescent="0.2">
      <c r="Q2605" s="9"/>
    </row>
    <row r="2606" spans="17:17" x14ac:dyDescent="0.2">
      <c r="Q2606" s="9"/>
    </row>
    <row r="2607" spans="17:17" x14ac:dyDescent="0.2">
      <c r="Q2607" s="9"/>
    </row>
    <row r="2608" spans="17:17" x14ac:dyDescent="0.2">
      <c r="Q2608" s="9"/>
    </row>
    <row r="2609" spans="17:17" x14ac:dyDescent="0.2">
      <c r="Q2609" s="9"/>
    </row>
    <row r="2610" spans="17:17" x14ac:dyDescent="0.2">
      <c r="Q2610" s="9"/>
    </row>
    <row r="2611" spans="17:17" x14ac:dyDescent="0.2">
      <c r="Q2611" s="9"/>
    </row>
    <row r="2612" spans="17:17" x14ac:dyDescent="0.2">
      <c r="Q2612" s="9"/>
    </row>
    <row r="2613" spans="17:17" x14ac:dyDescent="0.2">
      <c r="Q2613" s="9"/>
    </row>
    <row r="2614" spans="17:17" x14ac:dyDescent="0.2">
      <c r="Q2614" s="9"/>
    </row>
    <row r="2615" spans="17:17" x14ac:dyDescent="0.2">
      <c r="Q2615" s="9"/>
    </row>
    <row r="2616" spans="17:17" x14ac:dyDescent="0.2">
      <c r="Q2616" s="9"/>
    </row>
    <row r="2617" spans="17:17" x14ac:dyDescent="0.2">
      <c r="Q2617" s="9"/>
    </row>
    <row r="2618" spans="17:17" x14ac:dyDescent="0.2">
      <c r="Q2618" s="9"/>
    </row>
    <row r="2619" spans="17:17" x14ac:dyDescent="0.2">
      <c r="Q2619" s="9"/>
    </row>
    <row r="2620" spans="17:17" x14ac:dyDescent="0.2">
      <c r="Q2620" s="9"/>
    </row>
    <row r="2621" spans="17:17" x14ac:dyDescent="0.2">
      <c r="Q2621" s="9"/>
    </row>
    <row r="2622" spans="17:17" x14ac:dyDescent="0.2">
      <c r="Q2622" s="9"/>
    </row>
    <row r="2623" spans="17:17" x14ac:dyDescent="0.2">
      <c r="Q2623" s="9"/>
    </row>
    <row r="2624" spans="17:17" x14ac:dyDescent="0.2">
      <c r="Q2624" s="9"/>
    </row>
    <row r="2625" spans="17:17" x14ac:dyDescent="0.2">
      <c r="Q2625" s="9"/>
    </row>
    <row r="2626" spans="17:17" x14ac:dyDescent="0.2">
      <c r="Q2626" s="9"/>
    </row>
    <row r="2627" spans="17:17" x14ac:dyDescent="0.2">
      <c r="Q2627" s="9"/>
    </row>
    <row r="2628" spans="17:17" x14ac:dyDescent="0.2">
      <c r="Q2628" s="9"/>
    </row>
    <row r="2629" spans="17:17" x14ac:dyDescent="0.2">
      <c r="Q2629" s="9"/>
    </row>
    <row r="2630" spans="17:17" x14ac:dyDescent="0.2">
      <c r="Q2630" s="9"/>
    </row>
    <row r="2631" spans="17:17" x14ac:dyDescent="0.2">
      <c r="Q2631" s="9"/>
    </row>
    <row r="2632" spans="17:17" x14ac:dyDescent="0.2">
      <c r="Q2632" s="9"/>
    </row>
    <row r="2633" spans="17:17" x14ac:dyDescent="0.2">
      <c r="Q2633" s="9"/>
    </row>
    <row r="2634" spans="17:17" x14ac:dyDescent="0.2">
      <c r="Q2634" s="9"/>
    </row>
    <row r="2635" spans="17:17" x14ac:dyDescent="0.2">
      <c r="Q2635" s="9"/>
    </row>
    <row r="2636" spans="17:17" x14ac:dyDescent="0.2">
      <c r="Q2636" s="9"/>
    </row>
    <row r="2637" spans="17:17" x14ac:dyDescent="0.2">
      <c r="Q2637" s="9"/>
    </row>
    <row r="2638" spans="17:17" x14ac:dyDescent="0.2">
      <c r="Q2638" s="9"/>
    </row>
    <row r="2639" spans="17:17" x14ac:dyDescent="0.2">
      <c r="Q2639" s="9"/>
    </row>
    <row r="2640" spans="17:17" x14ac:dyDescent="0.2">
      <c r="Q2640" s="9"/>
    </row>
    <row r="2641" spans="17:17" x14ac:dyDescent="0.2">
      <c r="Q2641" s="9"/>
    </row>
    <row r="2642" spans="17:17" x14ac:dyDescent="0.2">
      <c r="Q2642" s="9"/>
    </row>
    <row r="2643" spans="17:17" x14ac:dyDescent="0.2">
      <c r="Q2643" s="9"/>
    </row>
    <row r="2644" spans="17:17" x14ac:dyDescent="0.2">
      <c r="Q2644" s="9"/>
    </row>
    <row r="2645" spans="17:17" x14ac:dyDescent="0.2">
      <c r="Q2645" s="9"/>
    </row>
    <row r="2646" spans="17:17" x14ac:dyDescent="0.2">
      <c r="Q2646" s="9"/>
    </row>
    <row r="2647" spans="17:17" x14ac:dyDescent="0.2">
      <c r="Q2647" s="9"/>
    </row>
    <row r="2648" spans="17:17" x14ac:dyDescent="0.2">
      <c r="Q2648" s="9"/>
    </row>
    <row r="2649" spans="17:17" x14ac:dyDescent="0.2">
      <c r="Q2649" s="9"/>
    </row>
    <row r="2650" spans="17:17" x14ac:dyDescent="0.2">
      <c r="Q2650" s="9"/>
    </row>
    <row r="2651" spans="17:17" x14ac:dyDescent="0.2">
      <c r="Q2651" s="9"/>
    </row>
    <row r="2652" spans="17:17" x14ac:dyDescent="0.2">
      <c r="Q2652" s="9"/>
    </row>
    <row r="2653" spans="17:17" x14ac:dyDescent="0.2">
      <c r="Q2653" s="9"/>
    </row>
    <row r="2654" spans="17:17" x14ac:dyDescent="0.2">
      <c r="Q2654" s="9"/>
    </row>
    <row r="2655" spans="17:17" x14ac:dyDescent="0.2">
      <c r="Q2655" s="9"/>
    </row>
    <row r="2656" spans="17:17" x14ac:dyDescent="0.2">
      <c r="Q2656" s="9"/>
    </row>
    <row r="2657" spans="17:17" x14ac:dyDescent="0.2">
      <c r="Q2657" s="9"/>
    </row>
    <row r="2658" spans="17:17" x14ac:dyDescent="0.2">
      <c r="Q2658" s="9"/>
    </row>
    <row r="2659" spans="17:17" x14ac:dyDescent="0.2">
      <c r="Q2659" s="9"/>
    </row>
    <row r="2660" spans="17:17" x14ac:dyDescent="0.2">
      <c r="Q2660" s="9"/>
    </row>
    <row r="2661" spans="17:17" x14ac:dyDescent="0.2">
      <c r="Q2661" s="9"/>
    </row>
    <row r="2662" spans="17:17" x14ac:dyDescent="0.2">
      <c r="Q2662" s="9"/>
    </row>
    <row r="2663" spans="17:17" x14ac:dyDescent="0.2">
      <c r="Q2663" s="9"/>
    </row>
    <row r="2664" spans="17:17" x14ac:dyDescent="0.2">
      <c r="Q2664" s="9"/>
    </row>
    <row r="2665" spans="17:17" x14ac:dyDescent="0.2">
      <c r="Q2665" s="9"/>
    </row>
    <row r="2666" spans="17:17" x14ac:dyDescent="0.2">
      <c r="Q2666" s="9"/>
    </row>
    <row r="2667" spans="17:17" x14ac:dyDescent="0.2">
      <c r="Q2667" s="9"/>
    </row>
    <row r="2668" spans="17:17" x14ac:dyDescent="0.2">
      <c r="Q2668" s="9"/>
    </row>
    <row r="2669" spans="17:17" x14ac:dyDescent="0.2">
      <c r="Q2669" s="9"/>
    </row>
    <row r="2670" spans="17:17" x14ac:dyDescent="0.2">
      <c r="Q2670" s="9"/>
    </row>
    <row r="2671" spans="17:17" x14ac:dyDescent="0.2">
      <c r="Q2671" s="9"/>
    </row>
    <row r="2672" spans="17:17" x14ac:dyDescent="0.2">
      <c r="Q2672" s="9"/>
    </row>
    <row r="2673" spans="17:17" x14ac:dyDescent="0.2">
      <c r="Q2673" s="9"/>
    </row>
    <row r="2674" spans="17:17" x14ac:dyDescent="0.2">
      <c r="Q2674" s="9"/>
    </row>
    <row r="2675" spans="17:17" x14ac:dyDescent="0.2">
      <c r="Q2675" s="9"/>
    </row>
    <row r="2676" spans="17:17" x14ac:dyDescent="0.2">
      <c r="Q2676" s="9"/>
    </row>
    <row r="2677" spans="17:17" x14ac:dyDescent="0.2">
      <c r="Q2677" s="9"/>
    </row>
    <row r="2678" spans="17:17" x14ac:dyDescent="0.2">
      <c r="Q2678" s="9"/>
    </row>
    <row r="2679" spans="17:17" x14ac:dyDescent="0.2">
      <c r="Q2679" s="9"/>
    </row>
    <row r="2680" spans="17:17" x14ac:dyDescent="0.2">
      <c r="Q2680" s="9"/>
    </row>
    <row r="2681" spans="17:17" x14ac:dyDescent="0.2">
      <c r="Q2681" s="9"/>
    </row>
    <row r="2682" spans="17:17" x14ac:dyDescent="0.2">
      <c r="Q2682" s="9"/>
    </row>
    <row r="2683" spans="17:17" x14ac:dyDescent="0.2">
      <c r="Q2683" s="9"/>
    </row>
    <row r="2684" spans="17:17" x14ac:dyDescent="0.2">
      <c r="Q2684" s="9"/>
    </row>
    <row r="2685" spans="17:17" x14ac:dyDescent="0.2">
      <c r="Q2685" s="9"/>
    </row>
    <row r="2686" spans="17:17" x14ac:dyDescent="0.2">
      <c r="Q2686" s="9"/>
    </row>
    <row r="2687" spans="17:17" x14ac:dyDescent="0.2">
      <c r="Q2687" s="9"/>
    </row>
    <row r="2688" spans="17:17" x14ac:dyDescent="0.2">
      <c r="Q2688" s="9"/>
    </row>
    <row r="2689" spans="17:17" x14ac:dyDescent="0.2">
      <c r="Q2689" s="9"/>
    </row>
    <row r="2690" spans="17:17" x14ac:dyDescent="0.2">
      <c r="Q2690" s="9"/>
    </row>
    <row r="2691" spans="17:17" x14ac:dyDescent="0.2">
      <c r="Q2691" s="9"/>
    </row>
    <row r="2692" spans="17:17" x14ac:dyDescent="0.2">
      <c r="Q2692" s="9"/>
    </row>
    <row r="2693" spans="17:17" x14ac:dyDescent="0.2">
      <c r="Q2693" s="9"/>
    </row>
    <row r="2694" spans="17:17" x14ac:dyDescent="0.2">
      <c r="Q2694" s="9"/>
    </row>
    <row r="2695" spans="17:17" x14ac:dyDescent="0.2">
      <c r="Q2695" s="9"/>
    </row>
    <row r="2696" spans="17:17" x14ac:dyDescent="0.2">
      <c r="Q2696" s="9"/>
    </row>
    <row r="2697" spans="17:17" x14ac:dyDescent="0.2">
      <c r="Q2697" s="9"/>
    </row>
    <row r="2698" spans="17:17" x14ac:dyDescent="0.2">
      <c r="Q2698" s="9"/>
    </row>
    <row r="2699" spans="17:17" x14ac:dyDescent="0.2">
      <c r="Q2699" s="9"/>
    </row>
    <row r="2700" spans="17:17" x14ac:dyDescent="0.2">
      <c r="Q2700" s="9"/>
    </row>
    <row r="2701" spans="17:17" x14ac:dyDescent="0.2">
      <c r="Q2701" s="9"/>
    </row>
    <row r="2702" spans="17:17" x14ac:dyDescent="0.2">
      <c r="Q2702" s="9"/>
    </row>
    <row r="2703" spans="17:17" x14ac:dyDescent="0.2">
      <c r="Q2703" s="9"/>
    </row>
    <row r="2704" spans="17:17" x14ac:dyDescent="0.2">
      <c r="Q2704" s="9"/>
    </row>
    <row r="2705" spans="17:17" x14ac:dyDescent="0.2">
      <c r="Q2705" s="9"/>
    </row>
    <row r="2706" spans="17:17" x14ac:dyDescent="0.2">
      <c r="Q2706" s="9"/>
    </row>
    <row r="2707" spans="17:17" x14ac:dyDescent="0.2">
      <c r="Q2707" s="9"/>
    </row>
    <row r="2708" spans="17:17" x14ac:dyDescent="0.2">
      <c r="Q2708" s="9"/>
    </row>
    <row r="2709" spans="17:17" x14ac:dyDescent="0.2">
      <c r="Q2709" s="9"/>
    </row>
    <row r="2710" spans="17:17" x14ac:dyDescent="0.2">
      <c r="Q2710" s="9"/>
    </row>
    <row r="2711" spans="17:17" x14ac:dyDescent="0.2">
      <c r="Q2711" s="9"/>
    </row>
    <row r="2712" spans="17:17" x14ac:dyDescent="0.2">
      <c r="Q2712" s="9"/>
    </row>
    <row r="2713" spans="17:17" x14ac:dyDescent="0.2">
      <c r="Q2713" s="9"/>
    </row>
    <row r="2714" spans="17:17" x14ac:dyDescent="0.2">
      <c r="Q2714" s="9"/>
    </row>
    <row r="2715" spans="17:17" x14ac:dyDescent="0.2">
      <c r="Q2715" s="9"/>
    </row>
    <row r="2716" spans="17:17" x14ac:dyDescent="0.2">
      <c r="Q2716" s="9"/>
    </row>
    <row r="2717" spans="17:17" x14ac:dyDescent="0.2">
      <c r="Q2717" s="9"/>
    </row>
    <row r="2718" spans="17:17" x14ac:dyDescent="0.2">
      <c r="Q2718" s="9"/>
    </row>
    <row r="2719" spans="17:17" x14ac:dyDescent="0.2">
      <c r="Q2719" s="9"/>
    </row>
    <row r="2720" spans="17:17" x14ac:dyDescent="0.2">
      <c r="Q2720" s="9"/>
    </row>
    <row r="2721" spans="17:17" x14ac:dyDescent="0.2">
      <c r="Q2721" s="9"/>
    </row>
    <row r="2722" spans="17:17" x14ac:dyDescent="0.2">
      <c r="Q2722" s="9"/>
    </row>
    <row r="2723" spans="17:17" x14ac:dyDescent="0.2">
      <c r="Q2723" s="9"/>
    </row>
    <row r="2724" spans="17:17" x14ac:dyDescent="0.2">
      <c r="Q2724" s="9"/>
    </row>
    <row r="2725" spans="17:17" x14ac:dyDescent="0.2">
      <c r="Q2725" s="9"/>
    </row>
    <row r="2726" spans="17:17" x14ac:dyDescent="0.2">
      <c r="Q2726" s="9"/>
    </row>
    <row r="2727" spans="17:17" x14ac:dyDescent="0.2">
      <c r="Q2727" s="9"/>
    </row>
    <row r="2728" spans="17:17" x14ac:dyDescent="0.2">
      <c r="Q2728" s="9"/>
    </row>
    <row r="2729" spans="17:17" x14ac:dyDescent="0.2">
      <c r="Q2729" s="9"/>
    </row>
    <row r="2730" spans="17:17" x14ac:dyDescent="0.2">
      <c r="Q2730" s="9"/>
    </row>
    <row r="2731" spans="17:17" x14ac:dyDescent="0.2">
      <c r="Q2731" s="9"/>
    </row>
    <row r="2732" spans="17:17" x14ac:dyDescent="0.2">
      <c r="Q2732" s="9"/>
    </row>
    <row r="2733" spans="17:17" x14ac:dyDescent="0.2">
      <c r="Q2733" s="9"/>
    </row>
    <row r="2734" spans="17:17" x14ac:dyDescent="0.2">
      <c r="Q2734" s="9"/>
    </row>
    <row r="2735" spans="17:17" x14ac:dyDescent="0.2">
      <c r="Q2735" s="9"/>
    </row>
    <row r="2736" spans="17:17" x14ac:dyDescent="0.2">
      <c r="Q2736" s="9"/>
    </row>
    <row r="2737" spans="17:17" x14ac:dyDescent="0.2">
      <c r="Q2737" s="9"/>
    </row>
    <row r="2738" spans="17:17" x14ac:dyDescent="0.2">
      <c r="Q2738" s="9"/>
    </row>
    <row r="2739" spans="17:17" x14ac:dyDescent="0.2">
      <c r="Q2739" s="9"/>
    </row>
    <row r="2740" spans="17:17" x14ac:dyDescent="0.2">
      <c r="Q2740" s="9"/>
    </row>
    <row r="2741" spans="17:17" x14ac:dyDescent="0.2">
      <c r="Q2741" s="9"/>
    </row>
    <row r="2742" spans="17:17" x14ac:dyDescent="0.2">
      <c r="Q2742" s="9"/>
    </row>
    <row r="2743" spans="17:17" x14ac:dyDescent="0.2">
      <c r="Q2743" s="9"/>
    </row>
    <row r="2744" spans="17:17" x14ac:dyDescent="0.2">
      <c r="Q2744" s="9"/>
    </row>
    <row r="2745" spans="17:17" x14ac:dyDescent="0.2">
      <c r="Q2745" s="9"/>
    </row>
    <row r="2746" spans="17:17" x14ac:dyDescent="0.2">
      <c r="Q2746" s="9"/>
    </row>
    <row r="2747" spans="17:17" x14ac:dyDescent="0.2">
      <c r="Q2747" s="9"/>
    </row>
    <row r="2748" spans="17:17" x14ac:dyDescent="0.2">
      <c r="Q2748" s="9"/>
    </row>
    <row r="2749" spans="17:17" x14ac:dyDescent="0.2">
      <c r="Q2749" s="9"/>
    </row>
    <row r="2750" spans="17:17" x14ac:dyDescent="0.2">
      <c r="Q2750" s="9"/>
    </row>
    <row r="2751" spans="17:17" x14ac:dyDescent="0.2">
      <c r="Q2751" s="9"/>
    </row>
    <row r="2752" spans="17:17" x14ac:dyDescent="0.2">
      <c r="Q2752" s="9"/>
    </row>
    <row r="2753" spans="17:17" x14ac:dyDescent="0.2">
      <c r="Q2753" s="9"/>
    </row>
    <row r="2754" spans="17:17" x14ac:dyDescent="0.2">
      <c r="Q2754" s="9"/>
    </row>
    <row r="2755" spans="17:17" x14ac:dyDescent="0.2">
      <c r="Q2755" s="9"/>
    </row>
    <row r="2756" spans="17:17" x14ac:dyDescent="0.2">
      <c r="Q2756" s="9"/>
    </row>
    <row r="2757" spans="17:17" x14ac:dyDescent="0.2">
      <c r="Q2757" s="9"/>
    </row>
    <row r="2758" spans="17:17" x14ac:dyDescent="0.2">
      <c r="Q2758" s="9"/>
    </row>
    <row r="2759" spans="17:17" x14ac:dyDescent="0.2">
      <c r="Q2759" s="9"/>
    </row>
    <row r="2760" spans="17:17" x14ac:dyDescent="0.2">
      <c r="Q2760" s="9"/>
    </row>
    <row r="2761" spans="17:17" x14ac:dyDescent="0.2">
      <c r="Q2761" s="9"/>
    </row>
    <row r="2762" spans="17:17" x14ac:dyDescent="0.2">
      <c r="Q2762" s="9"/>
    </row>
    <row r="2763" spans="17:17" x14ac:dyDescent="0.2">
      <c r="Q2763" s="9"/>
    </row>
    <row r="2764" spans="17:17" x14ac:dyDescent="0.2">
      <c r="Q2764" s="9"/>
    </row>
    <row r="2765" spans="17:17" x14ac:dyDescent="0.2">
      <c r="Q2765" s="9"/>
    </row>
    <row r="2766" spans="17:17" x14ac:dyDescent="0.2">
      <c r="Q2766" s="9"/>
    </row>
    <row r="2767" spans="17:17" x14ac:dyDescent="0.2">
      <c r="Q2767" s="9"/>
    </row>
    <row r="2768" spans="17:17" x14ac:dyDescent="0.2">
      <c r="Q2768" s="9"/>
    </row>
    <row r="2769" spans="17:17" x14ac:dyDescent="0.2">
      <c r="Q2769" s="9"/>
    </row>
    <row r="2770" spans="17:17" x14ac:dyDescent="0.2">
      <c r="Q2770" s="9"/>
    </row>
    <row r="2771" spans="17:17" x14ac:dyDescent="0.2">
      <c r="Q2771" s="9"/>
    </row>
    <row r="2772" spans="17:17" x14ac:dyDescent="0.2">
      <c r="Q2772" s="9"/>
    </row>
    <row r="2773" spans="17:17" x14ac:dyDescent="0.2">
      <c r="Q2773" s="9"/>
    </row>
    <row r="2774" spans="17:17" x14ac:dyDescent="0.2">
      <c r="Q2774" s="9"/>
    </row>
    <row r="2775" spans="17:17" x14ac:dyDescent="0.2">
      <c r="Q2775" s="9"/>
    </row>
    <row r="2776" spans="17:17" x14ac:dyDescent="0.2">
      <c r="Q2776" s="9"/>
    </row>
    <row r="2777" spans="17:17" x14ac:dyDescent="0.2">
      <c r="Q2777" s="9"/>
    </row>
    <row r="2778" spans="17:17" x14ac:dyDescent="0.2">
      <c r="Q2778" s="9"/>
    </row>
    <row r="2779" spans="17:17" x14ac:dyDescent="0.2">
      <c r="Q2779" s="9"/>
    </row>
    <row r="2780" spans="17:17" x14ac:dyDescent="0.2">
      <c r="Q2780" s="9"/>
    </row>
    <row r="2781" spans="17:17" x14ac:dyDescent="0.2">
      <c r="Q2781" s="9"/>
    </row>
    <row r="2782" spans="17:17" x14ac:dyDescent="0.2">
      <c r="Q2782" s="9"/>
    </row>
    <row r="2783" spans="17:17" x14ac:dyDescent="0.2">
      <c r="Q2783" s="9"/>
    </row>
    <row r="2784" spans="17:17" x14ac:dyDescent="0.2">
      <c r="Q2784" s="9"/>
    </row>
    <row r="2785" spans="17:17" x14ac:dyDescent="0.2">
      <c r="Q2785" s="9"/>
    </row>
    <row r="2786" spans="17:17" x14ac:dyDescent="0.2">
      <c r="Q2786" s="9"/>
    </row>
    <row r="2787" spans="17:17" x14ac:dyDescent="0.2">
      <c r="Q2787" s="9"/>
    </row>
    <row r="2788" spans="17:17" x14ac:dyDescent="0.2">
      <c r="Q2788" s="9"/>
    </row>
    <row r="2789" spans="17:17" x14ac:dyDescent="0.2">
      <c r="Q2789" s="9"/>
    </row>
    <row r="2790" spans="17:17" x14ac:dyDescent="0.2">
      <c r="Q2790" s="9"/>
    </row>
    <row r="2791" spans="17:17" x14ac:dyDescent="0.2">
      <c r="Q2791" s="9"/>
    </row>
    <row r="2792" spans="17:17" x14ac:dyDescent="0.2">
      <c r="Q2792" s="9"/>
    </row>
    <row r="2793" spans="17:17" x14ac:dyDescent="0.2">
      <c r="Q2793" s="9"/>
    </row>
    <row r="2794" spans="17:17" x14ac:dyDescent="0.2">
      <c r="Q2794" s="9"/>
    </row>
    <row r="2795" spans="17:17" x14ac:dyDescent="0.2">
      <c r="Q2795" s="9"/>
    </row>
    <row r="2796" spans="17:17" x14ac:dyDescent="0.2">
      <c r="Q2796" s="9"/>
    </row>
    <row r="2797" spans="17:17" x14ac:dyDescent="0.2">
      <c r="Q2797" s="9"/>
    </row>
    <row r="2798" spans="17:17" x14ac:dyDescent="0.2">
      <c r="Q2798" s="9"/>
    </row>
    <row r="2799" spans="17:17" x14ac:dyDescent="0.2">
      <c r="Q2799" s="9"/>
    </row>
    <row r="2800" spans="17:17" x14ac:dyDescent="0.2">
      <c r="Q2800" s="9"/>
    </row>
    <row r="2801" spans="17:17" x14ac:dyDescent="0.2">
      <c r="Q2801" s="9"/>
    </row>
    <row r="2802" spans="17:17" x14ac:dyDescent="0.2">
      <c r="Q2802" s="9"/>
    </row>
    <row r="2803" spans="17:17" x14ac:dyDescent="0.2">
      <c r="Q2803" s="9"/>
    </row>
    <row r="2804" spans="17:17" x14ac:dyDescent="0.2">
      <c r="Q2804" s="9"/>
    </row>
    <row r="2805" spans="17:17" x14ac:dyDescent="0.2">
      <c r="Q2805" s="9"/>
    </row>
    <row r="2806" spans="17:17" x14ac:dyDescent="0.2">
      <c r="Q2806" s="9"/>
    </row>
    <row r="2807" spans="17:17" x14ac:dyDescent="0.2">
      <c r="Q2807" s="9"/>
    </row>
    <row r="2808" spans="17:17" x14ac:dyDescent="0.2">
      <c r="Q2808" s="9"/>
    </row>
    <row r="2809" spans="17:17" x14ac:dyDescent="0.2">
      <c r="Q2809" s="9"/>
    </row>
    <row r="2810" spans="17:17" x14ac:dyDescent="0.2">
      <c r="Q2810" s="9"/>
    </row>
    <row r="2811" spans="17:17" x14ac:dyDescent="0.2">
      <c r="Q2811" s="9"/>
    </row>
    <row r="2812" spans="17:17" x14ac:dyDescent="0.2">
      <c r="Q2812" s="9"/>
    </row>
    <row r="2813" spans="17:17" x14ac:dyDescent="0.2">
      <c r="Q2813" s="9"/>
    </row>
    <row r="2814" spans="17:17" x14ac:dyDescent="0.2">
      <c r="Q2814" s="9"/>
    </row>
    <row r="2815" spans="17:17" x14ac:dyDescent="0.2">
      <c r="Q2815" s="9"/>
    </row>
    <row r="2816" spans="17:17" x14ac:dyDescent="0.2">
      <c r="Q2816" s="9"/>
    </row>
    <row r="2817" spans="17:17" x14ac:dyDescent="0.2">
      <c r="Q2817" s="9"/>
    </row>
    <row r="2818" spans="17:17" x14ac:dyDescent="0.2">
      <c r="Q2818" s="9"/>
    </row>
    <row r="2819" spans="17:17" x14ac:dyDescent="0.2">
      <c r="Q2819" s="9"/>
    </row>
    <row r="2820" spans="17:17" x14ac:dyDescent="0.2">
      <c r="Q2820" s="9"/>
    </row>
    <row r="2821" spans="17:17" x14ac:dyDescent="0.2">
      <c r="Q2821" s="9"/>
    </row>
    <row r="2822" spans="17:17" x14ac:dyDescent="0.2">
      <c r="Q2822" s="9"/>
    </row>
    <row r="2823" spans="17:17" x14ac:dyDescent="0.2">
      <c r="Q2823" s="9"/>
    </row>
    <row r="2824" spans="17:17" x14ac:dyDescent="0.2">
      <c r="Q2824" s="9"/>
    </row>
    <row r="2825" spans="17:17" x14ac:dyDescent="0.2">
      <c r="Q2825" s="9"/>
    </row>
    <row r="2826" spans="17:17" x14ac:dyDescent="0.2">
      <c r="Q2826" s="9"/>
    </row>
    <row r="2827" spans="17:17" x14ac:dyDescent="0.2">
      <c r="Q2827" s="9"/>
    </row>
    <row r="2828" spans="17:17" x14ac:dyDescent="0.2">
      <c r="Q2828" s="9"/>
    </row>
    <row r="2829" spans="17:17" x14ac:dyDescent="0.2">
      <c r="Q2829" s="9"/>
    </row>
    <row r="2830" spans="17:17" x14ac:dyDescent="0.2">
      <c r="Q2830" s="9"/>
    </row>
    <row r="2831" spans="17:17" x14ac:dyDescent="0.2">
      <c r="Q2831" s="9"/>
    </row>
    <row r="2832" spans="17:17" x14ac:dyDescent="0.2">
      <c r="Q2832" s="9"/>
    </row>
    <row r="2833" spans="17:17" x14ac:dyDescent="0.2">
      <c r="Q2833" s="9"/>
    </row>
    <row r="2834" spans="17:17" x14ac:dyDescent="0.2">
      <c r="Q2834" s="9"/>
    </row>
    <row r="2835" spans="17:17" x14ac:dyDescent="0.2">
      <c r="Q2835" s="9"/>
    </row>
    <row r="2836" spans="17:17" x14ac:dyDescent="0.2">
      <c r="Q2836" s="9"/>
    </row>
    <row r="2837" spans="17:17" x14ac:dyDescent="0.2">
      <c r="Q2837" s="9"/>
    </row>
    <row r="2838" spans="17:17" x14ac:dyDescent="0.2">
      <c r="Q2838" s="9"/>
    </row>
    <row r="2839" spans="17:17" x14ac:dyDescent="0.2">
      <c r="Q2839" s="9"/>
    </row>
    <row r="2840" spans="17:17" x14ac:dyDescent="0.2">
      <c r="Q2840" s="9"/>
    </row>
    <row r="2841" spans="17:17" x14ac:dyDescent="0.2">
      <c r="Q2841" s="9"/>
    </row>
    <row r="2842" spans="17:17" x14ac:dyDescent="0.2">
      <c r="Q2842" s="9"/>
    </row>
    <row r="2843" spans="17:17" x14ac:dyDescent="0.2">
      <c r="Q2843" s="9"/>
    </row>
    <row r="2844" spans="17:17" x14ac:dyDescent="0.2">
      <c r="Q2844" s="9"/>
    </row>
    <row r="2845" spans="17:17" x14ac:dyDescent="0.2">
      <c r="Q2845" s="9"/>
    </row>
    <row r="2846" spans="17:17" x14ac:dyDescent="0.2">
      <c r="Q2846" s="9"/>
    </row>
    <row r="2847" spans="17:17" x14ac:dyDescent="0.2">
      <c r="Q2847" s="9"/>
    </row>
    <row r="2848" spans="17:17" x14ac:dyDescent="0.2">
      <c r="Q2848" s="9"/>
    </row>
    <row r="2849" spans="17:17" x14ac:dyDescent="0.2">
      <c r="Q2849" s="9"/>
    </row>
    <row r="2850" spans="17:17" x14ac:dyDescent="0.2">
      <c r="Q2850" s="9"/>
    </row>
    <row r="2851" spans="17:17" x14ac:dyDescent="0.2">
      <c r="Q2851" s="9"/>
    </row>
    <row r="2852" spans="17:17" x14ac:dyDescent="0.2">
      <c r="Q2852" s="9"/>
    </row>
    <row r="2853" spans="17:17" x14ac:dyDescent="0.2">
      <c r="Q2853" s="9"/>
    </row>
    <row r="2854" spans="17:17" x14ac:dyDescent="0.2">
      <c r="Q2854" s="9"/>
    </row>
    <row r="2855" spans="17:17" x14ac:dyDescent="0.2">
      <c r="Q2855" s="9"/>
    </row>
    <row r="2856" spans="17:17" x14ac:dyDescent="0.2">
      <c r="Q2856" s="9"/>
    </row>
    <row r="2857" spans="17:17" x14ac:dyDescent="0.2">
      <c r="Q2857" s="9"/>
    </row>
    <row r="2858" spans="17:17" x14ac:dyDescent="0.2">
      <c r="Q2858" s="9"/>
    </row>
    <row r="2859" spans="17:17" x14ac:dyDescent="0.2">
      <c r="Q2859" s="9"/>
    </row>
    <row r="2860" spans="17:17" x14ac:dyDescent="0.2">
      <c r="Q2860" s="9"/>
    </row>
    <row r="2861" spans="17:17" x14ac:dyDescent="0.2">
      <c r="Q2861" s="9"/>
    </row>
    <row r="2862" spans="17:17" x14ac:dyDescent="0.2">
      <c r="Q2862" s="9"/>
    </row>
    <row r="2863" spans="17:17" x14ac:dyDescent="0.2">
      <c r="Q2863" s="9"/>
    </row>
    <row r="2864" spans="17:17" x14ac:dyDescent="0.2">
      <c r="Q2864" s="9"/>
    </row>
    <row r="2865" spans="17:17" x14ac:dyDescent="0.2">
      <c r="Q2865" s="9"/>
    </row>
    <row r="2866" spans="17:17" x14ac:dyDescent="0.2">
      <c r="Q2866" s="9"/>
    </row>
    <row r="2867" spans="17:17" x14ac:dyDescent="0.2">
      <c r="Q2867" s="9"/>
    </row>
    <row r="2868" spans="17:17" x14ac:dyDescent="0.2">
      <c r="Q2868" s="9"/>
    </row>
    <row r="2869" spans="17:17" x14ac:dyDescent="0.2">
      <c r="Q2869" s="9"/>
    </row>
    <row r="2870" spans="17:17" x14ac:dyDescent="0.2">
      <c r="Q2870" s="9"/>
    </row>
    <row r="2871" spans="17:17" x14ac:dyDescent="0.2">
      <c r="Q2871" s="9"/>
    </row>
    <row r="2872" spans="17:17" x14ac:dyDescent="0.2">
      <c r="Q2872" s="9"/>
    </row>
    <row r="2873" spans="17:17" x14ac:dyDescent="0.2">
      <c r="Q2873" s="9"/>
    </row>
    <row r="2874" spans="17:17" x14ac:dyDescent="0.2">
      <c r="Q2874" s="9"/>
    </row>
    <row r="2875" spans="17:17" x14ac:dyDescent="0.2">
      <c r="Q2875" s="9"/>
    </row>
    <row r="2876" spans="17:17" x14ac:dyDescent="0.2">
      <c r="Q2876" s="9"/>
    </row>
    <row r="2877" spans="17:17" x14ac:dyDescent="0.2">
      <c r="Q2877" s="9"/>
    </row>
    <row r="2878" spans="17:17" x14ac:dyDescent="0.2">
      <c r="Q2878" s="9"/>
    </row>
    <row r="2879" spans="17:17" x14ac:dyDescent="0.2">
      <c r="Q2879" s="9"/>
    </row>
    <row r="2880" spans="17:17" x14ac:dyDescent="0.2">
      <c r="Q2880" s="9"/>
    </row>
    <row r="2881" spans="17:17" x14ac:dyDescent="0.2">
      <c r="Q2881" s="9"/>
    </row>
    <row r="2882" spans="17:17" x14ac:dyDescent="0.2">
      <c r="Q2882" s="9"/>
    </row>
    <row r="2883" spans="17:17" x14ac:dyDescent="0.2">
      <c r="Q2883" s="9"/>
    </row>
    <row r="2884" spans="17:17" x14ac:dyDescent="0.2">
      <c r="Q2884" s="9"/>
    </row>
    <row r="2885" spans="17:17" x14ac:dyDescent="0.2">
      <c r="Q2885" s="9"/>
    </row>
    <row r="2886" spans="17:17" x14ac:dyDescent="0.2">
      <c r="Q2886" s="9"/>
    </row>
    <row r="2887" spans="17:17" x14ac:dyDescent="0.2">
      <c r="Q2887" s="9"/>
    </row>
    <row r="2888" spans="17:17" x14ac:dyDescent="0.2">
      <c r="Q2888" s="9"/>
    </row>
    <row r="2889" spans="17:17" x14ac:dyDescent="0.2">
      <c r="Q2889" s="9"/>
    </row>
    <row r="2890" spans="17:17" x14ac:dyDescent="0.2">
      <c r="Q2890" s="9"/>
    </row>
    <row r="2891" spans="17:17" x14ac:dyDescent="0.2">
      <c r="Q2891" s="9"/>
    </row>
    <row r="2892" spans="17:17" x14ac:dyDescent="0.2">
      <c r="Q2892" s="9"/>
    </row>
    <row r="2893" spans="17:17" x14ac:dyDescent="0.2">
      <c r="Q2893" s="9"/>
    </row>
    <row r="2894" spans="17:17" x14ac:dyDescent="0.2">
      <c r="Q2894" s="9"/>
    </row>
    <row r="2895" spans="17:17" x14ac:dyDescent="0.2">
      <c r="Q2895" s="9"/>
    </row>
    <row r="2896" spans="17:17" x14ac:dyDescent="0.2">
      <c r="Q2896" s="9"/>
    </row>
    <row r="2897" spans="17:17" x14ac:dyDescent="0.2">
      <c r="Q2897" s="9"/>
    </row>
    <row r="2898" spans="17:17" x14ac:dyDescent="0.2">
      <c r="Q2898" s="9"/>
    </row>
    <row r="2899" spans="17:17" x14ac:dyDescent="0.2">
      <c r="Q2899" s="9"/>
    </row>
    <row r="2900" spans="17:17" x14ac:dyDescent="0.2">
      <c r="Q2900" s="9"/>
    </row>
    <row r="2901" spans="17:17" x14ac:dyDescent="0.2">
      <c r="Q2901" s="9"/>
    </row>
    <row r="2902" spans="17:17" x14ac:dyDescent="0.2">
      <c r="Q2902" s="9"/>
    </row>
    <row r="2903" spans="17:17" x14ac:dyDescent="0.2">
      <c r="Q2903" s="9"/>
    </row>
    <row r="2904" spans="17:17" x14ac:dyDescent="0.2">
      <c r="Q2904" s="9"/>
    </row>
    <row r="2905" spans="17:17" x14ac:dyDescent="0.2">
      <c r="Q2905" s="9"/>
    </row>
    <row r="2906" spans="17:17" x14ac:dyDescent="0.2">
      <c r="Q2906" s="9"/>
    </row>
    <row r="2907" spans="17:17" x14ac:dyDescent="0.2">
      <c r="Q2907" s="9"/>
    </row>
    <row r="2908" spans="17:17" x14ac:dyDescent="0.2">
      <c r="Q2908" s="9"/>
    </row>
    <row r="2909" spans="17:17" x14ac:dyDescent="0.2">
      <c r="Q2909" s="9"/>
    </row>
    <row r="2910" spans="17:17" x14ac:dyDescent="0.2">
      <c r="Q2910" s="9"/>
    </row>
    <row r="2911" spans="17:17" x14ac:dyDescent="0.2">
      <c r="Q2911" s="9"/>
    </row>
    <row r="2912" spans="17:17" x14ac:dyDescent="0.2">
      <c r="Q2912" s="9"/>
    </row>
    <row r="2913" spans="17:17" x14ac:dyDescent="0.2">
      <c r="Q2913" s="9"/>
    </row>
    <row r="2914" spans="17:17" x14ac:dyDescent="0.2">
      <c r="Q2914" s="9"/>
    </row>
    <row r="2915" spans="17:17" x14ac:dyDescent="0.2">
      <c r="Q2915" s="9"/>
    </row>
    <row r="2916" spans="17:17" x14ac:dyDescent="0.2">
      <c r="Q2916" s="9"/>
    </row>
    <row r="2917" spans="17:17" x14ac:dyDescent="0.2">
      <c r="Q2917" s="9"/>
    </row>
    <row r="2918" spans="17:17" x14ac:dyDescent="0.2">
      <c r="Q2918" s="9"/>
    </row>
    <row r="2919" spans="17:17" x14ac:dyDescent="0.2">
      <c r="Q2919" s="9"/>
    </row>
    <row r="2920" spans="17:17" x14ac:dyDescent="0.2">
      <c r="Q2920" s="9"/>
    </row>
    <row r="2921" spans="17:17" x14ac:dyDescent="0.2">
      <c r="Q2921" s="9"/>
    </row>
    <row r="2922" spans="17:17" x14ac:dyDescent="0.2">
      <c r="Q2922" s="9"/>
    </row>
    <row r="2923" spans="17:17" x14ac:dyDescent="0.2">
      <c r="Q2923" s="9"/>
    </row>
    <row r="2924" spans="17:17" x14ac:dyDescent="0.2">
      <c r="Q2924" s="9"/>
    </row>
    <row r="2925" spans="17:17" x14ac:dyDescent="0.2">
      <c r="Q2925" s="9"/>
    </row>
    <row r="2926" spans="17:17" x14ac:dyDescent="0.2">
      <c r="Q2926" s="9"/>
    </row>
    <row r="2927" spans="17:17" x14ac:dyDescent="0.2">
      <c r="Q2927" s="9"/>
    </row>
    <row r="2928" spans="17:17" x14ac:dyDescent="0.2">
      <c r="Q2928" s="9"/>
    </row>
    <row r="2929" spans="17:17" x14ac:dyDescent="0.2">
      <c r="Q2929" s="9"/>
    </row>
    <row r="2930" spans="17:17" x14ac:dyDescent="0.2">
      <c r="Q2930" s="9"/>
    </row>
    <row r="2931" spans="17:17" x14ac:dyDescent="0.2">
      <c r="Q2931" s="9"/>
    </row>
    <row r="2932" spans="17:17" x14ac:dyDescent="0.2">
      <c r="Q2932" s="9"/>
    </row>
    <row r="2933" spans="17:17" x14ac:dyDescent="0.2">
      <c r="Q2933" s="9"/>
    </row>
    <row r="2934" spans="17:17" x14ac:dyDescent="0.2">
      <c r="Q2934" s="9"/>
    </row>
    <row r="2935" spans="17:17" x14ac:dyDescent="0.2">
      <c r="Q2935" s="9"/>
    </row>
    <row r="2936" spans="17:17" x14ac:dyDescent="0.2">
      <c r="Q2936" s="9"/>
    </row>
    <row r="2937" spans="17:17" x14ac:dyDescent="0.2">
      <c r="Q2937" s="9"/>
    </row>
    <row r="2938" spans="17:17" x14ac:dyDescent="0.2">
      <c r="Q2938" s="9"/>
    </row>
    <row r="2939" spans="17:17" x14ac:dyDescent="0.2">
      <c r="Q2939" s="9"/>
    </row>
    <row r="2940" spans="17:17" x14ac:dyDescent="0.2">
      <c r="Q2940" s="9"/>
    </row>
    <row r="2941" spans="17:17" x14ac:dyDescent="0.2">
      <c r="Q2941" s="9"/>
    </row>
    <row r="2942" spans="17:17" x14ac:dyDescent="0.2">
      <c r="Q2942" s="9"/>
    </row>
    <row r="2943" spans="17:17" x14ac:dyDescent="0.2">
      <c r="Q2943" s="9"/>
    </row>
    <row r="2944" spans="17:17" x14ac:dyDescent="0.2">
      <c r="Q2944" s="9"/>
    </row>
    <row r="2945" spans="17:17" x14ac:dyDescent="0.2">
      <c r="Q2945" s="9"/>
    </row>
    <row r="2946" spans="17:17" x14ac:dyDescent="0.2">
      <c r="Q2946" s="9"/>
    </row>
    <row r="2947" spans="17:17" x14ac:dyDescent="0.2">
      <c r="Q2947" s="9"/>
    </row>
    <row r="2948" spans="17:17" x14ac:dyDescent="0.2">
      <c r="Q2948" s="9"/>
    </row>
    <row r="2949" spans="17:17" x14ac:dyDescent="0.2">
      <c r="Q2949" s="9"/>
    </row>
    <row r="2950" spans="17:17" x14ac:dyDescent="0.2">
      <c r="Q2950" s="9"/>
    </row>
    <row r="2951" spans="17:17" x14ac:dyDescent="0.2">
      <c r="Q2951" s="9"/>
    </row>
    <row r="2952" spans="17:17" x14ac:dyDescent="0.2">
      <c r="Q2952" s="9"/>
    </row>
    <row r="2953" spans="17:17" x14ac:dyDescent="0.2">
      <c r="Q2953" s="9"/>
    </row>
    <row r="2954" spans="17:17" x14ac:dyDescent="0.2">
      <c r="Q2954" s="9"/>
    </row>
    <row r="2955" spans="17:17" x14ac:dyDescent="0.2">
      <c r="Q2955" s="9"/>
    </row>
    <row r="2956" spans="17:17" x14ac:dyDescent="0.2">
      <c r="Q2956" s="9"/>
    </row>
    <row r="2957" spans="17:17" x14ac:dyDescent="0.2">
      <c r="Q2957" s="9"/>
    </row>
    <row r="2958" spans="17:17" x14ac:dyDescent="0.2">
      <c r="Q2958" s="9"/>
    </row>
    <row r="2959" spans="17:17" x14ac:dyDescent="0.2">
      <c r="Q2959" s="9"/>
    </row>
    <row r="2960" spans="17:17" x14ac:dyDescent="0.2">
      <c r="Q2960" s="9"/>
    </row>
    <row r="2961" spans="17:17" x14ac:dyDescent="0.2">
      <c r="Q2961" s="9"/>
    </row>
    <row r="2962" spans="17:17" x14ac:dyDescent="0.2">
      <c r="Q2962" s="9"/>
    </row>
    <row r="2963" spans="17:17" x14ac:dyDescent="0.2">
      <c r="Q2963" s="9"/>
    </row>
    <row r="2964" spans="17:17" x14ac:dyDescent="0.2">
      <c r="Q2964" s="9"/>
    </row>
    <row r="2965" spans="17:17" x14ac:dyDescent="0.2">
      <c r="Q2965" s="9"/>
    </row>
    <row r="2966" spans="17:17" x14ac:dyDescent="0.2">
      <c r="Q2966" s="9"/>
    </row>
    <row r="2967" spans="17:17" x14ac:dyDescent="0.2">
      <c r="Q2967" s="9"/>
    </row>
    <row r="2968" spans="17:17" x14ac:dyDescent="0.2">
      <c r="Q2968" s="9"/>
    </row>
    <row r="2969" spans="17:17" x14ac:dyDescent="0.2">
      <c r="Q2969" s="9"/>
    </row>
    <row r="2970" spans="17:17" x14ac:dyDescent="0.2">
      <c r="Q2970" s="9"/>
    </row>
    <row r="2971" spans="17:17" x14ac:dyDescent="0.2">
      <c r="Q2971" s="9"/>
    </row>
    <row r="2972" spans="17:17" x14ac:dyDescent="0.2">
      <c r="Q2972" s="9"/>
    </row>
    <row r="2973" spans="17:17" x14ac:dyDescent="0.2">
      <c r="Q2973" s="9"/>
    </row>
    <row r="2974" spans="17:17" x14ac:dyDescent="0.2">
      <c r="Q2974" s="9"/>
    </row>
    <row r="2975" spans="17:17" x14ac:dyDescent="0.2">
      <c r="Q2975" s="9"/>
    </row>
    <row r="2976" spans="17:17" x14ac:dyDescent="0.2">
      <c r="Q2976" s="9"/>
    </row>
    <row r="2977" spans="17:17" x14ac:dyDescent="0.2">
      <c r="Q2977" s="9"/>
    </row>
    <row r="2978" spans="17:17" x14ac:dyDescent="0.2">
      <c r="Q2978" s="9"/>
    </row>
    <row r="2979" spans="17:17" x14ac:dyDescent="0.2">
      <c r="Q2979" s="9"/>
    </row>
    <row r="2980" spans="17:17" x14ac:dyDescent="0.2">
      <c r="Q2980" s="9"/>
    </row>
    <row r="2981" spans="17:17" x14ac:dyDescent="0.2">
      <c r="Q2981" s="9"/>
    </row>
    <row r="2982" spans="17:17" x14ac:dyDescent="0.2">
      <c r="Q2982" s="9"/>
    </row>
    <row r="2983" spans="17:17" x14ac:dyDescent="0.2">
      <c r="Q2983" s="9"/>
    </row>
    <row r="2984" spans="17:17" x14ac:dyDescent="0.2">
      <c r="Q2984" s="9"/>
    </row>
    <row r="2985" spans="17:17" x14ac:dyDescent="0.2">
      <c r="Q2985" s="9"/>
    </row>
    <row r="2986" spans="17:17" x14ac:dyDescent="0.2">
      <c r="Q2986" s="9"/>
    </row>
    <row r="2987" spans="17:17" x14ac:dyDescent="0.2">
      <c r="Q2987" s="9"/>
    </row>
    <row r="2988" spans="17:17" x14ac:dyDescent="0.2">
      <c r="Q2988" s="9"/>
    </row>
    <row r="2989" spans="17:17" x14ac:dyDescent="0.2">
      <c r="Q2989" s="9"/>
    </row>
    <row r="2990" spans="17:17" x14ac:dyDescent="0.2">
      <c r="Q2990" s="9"/>
    </row>
    <row r="2991" spans="17:17" x14ac:dyDescent="0.2">
      <c r="Q2991" s="9"/>
    </row>
    <row r="2992" spans="17:17" x14ac:dyDescent="0.2">
      <c r="Q2992" s="9"/>
    </row>
    <row r="2993" spans="17:17" x14ac:dyDescent="0.2">
      <c r="Q2993" s="9"/>
    </row>
    <row r="2994" spans="17:17" x14ac:dyDescent="0.2">
      <c r="Q2994" s="9"/>
    </row>
    <row r="2995" spans="17:17" x14ac:dyDescent="0.2">
      <c r="Q2995" s="9"/>
    </row>
    <row r="2996" spans="17:17" x14ac:dyDescent="0.2">
      <c r="Q2996" s="9"/>
    </row>
    <row r="2997" spans="17:17" x14ac:dyDescent="0.2">
      <c r="Q2997" s="9"/>
    </row>
    <row r="2998" spans="17:17" x14ac:dyDescent="0.2">
      <c r="Q2998" s="9"/>
    </row>
    <row r="2999" spans="17:17" x14ac:dyDescent="0.2">
      <c r="Q2999" s="9"/>
    </row>
    <row r="3000" spans="17:17" x14ac:dyDescent="0.2">
      <c r="Q3000" s="9"/>
    </row>
    <row r="3001" spans="17:17" x14ac:dyDescent="0.2">
      <c r="Q3001" s="9"/>
    </row>
    <row r="3002" spans="17:17" x14ac:dyDescent="0.2">
      <c r="Q3002" s="9"/>
    </row>
    <row r="3003" spans="17:17" x14ac:dyDescent="0.2">
      <c r="Q3003" s="9"/>
    </row>
    <row r="3004" spans="17:17" x14ac:dyDescent="0.2">
      <c r="Q3004" s="9"/>
    </row>
    <row r="3005" spans="17:17" x14ac:dyDescent="0.2">
      <c r="Q3005" s="9"/>
    </row>
    <row r="3006" spans="17:17" x14ac:dyDescent="0.2">
      <c r="Q3006" s="9"/>
    </row>
    <row r="3007" spans="17:17" x14ac:dyDescent="0.2">
      <c r="Q3007" s="9"/>
    </row>
    <row r="3008" spans="17:17" x14ac:dyDescent="0.2">
      <c r="Q3008" s="9"/>
    </row>
    <row r="3009" spans="17:17" x14ac:dyDescent="0.2">
      <c r="Q3009" s="9"/>
    </row>
    <row r="3010" spans="17:17" x14ac:dyDescent="0.2">
      <c r="Q3010" s="9"/>
    </row>
    <row r="3011" spans="17:17" x14ac:dyDescent="0.2">
      <c r="Q3011" s="9"/>
    </row>
    <row r="3012" spans="17:17" x14ac:dyDescent="0.2">
      <c r="Q3012" s="9"/>
    </row>
    <row r="3013" spans="17:17" x14ac:dyDescent="0.2">
      <c r="Q3013" s="9"/>
    </row>
    <row r="3014" spans="17:17" x14ac:dyDescent="0.2">
      <c r="Q3014" s="9"/>
    </row>
    <row r="3015" spans="17:17" x14ac:dyDescent="0.2">
      <c r="Q3015" s="9"/>
    </row>
    <row r="3016" spans="17:17" x14ac:dyDescent="0.2">
      <c r="Q3016" s="9"/>
    </row>
    <row r="3017" spans="17:17" x14ac:dyDescent="0.2">
      <c r="Q3017" s="9"/>
    </row>
    <row r="3018" spans="17:17" x14ac:dyDescent="0.2">
      <c r="Q3018" s="9"/>
    </row>
    <row r="3019" spans="17:17" x14ac:dyDescent="0.2">
      <c r="Q3019" s="9"/>
    </row>
    <row r="3020" spans="17:17" x14ac:dyDescent="0.2">
      <c r="Q3020" s="9"/>
    </row>
    <row r="3021" spans="17:17" x14ac:dyDescent="0.2">
      <c r="Q3021" s="9"/>
    </row>
    <row r="3022" spans="17:17" x14ac:dyDescent="0.2">
      <c r="Q3022" s="9"/>
    </row>
    <row r="3023" spans="17:17" x14ac:dyDescent="0.2">
      <c r="Q3023" s="9"/>
    </row>
    <row r="3024" spans="17:17" x14ac:dyDescent="0.2">
      <c r="Q3024" s="9"/>
    </row>
    <row r="3025" spans="17:17" x14ac:dyDescent="0.2">
      <c r="Q3025" s="9"/>
    </row>
    <row r="3026" spans="17:17" x14ac:dyDescent="0.2">
      <c r="Q3026" s="9"/>
    </row>
    <row r="3027" spans="17:17" x14ac:dyDescent="0.2">
      <c r="Q3027" s="9"/>
    </row>
    <row r="3028" spans="17:17" x14ac:dyDescent="0.2">
      <c r="Q3028" s="9"/>
    </row>
    <row r="3029" spans="17:17" x14ac:dyDescent="0.2">
      <c r="Q3029" s="9"/>
    </row>
    <row r="3030" spans="17:17" x14ac:dyDescent="0.2">
      <c r="Q3030" s="9"/>
    </row>
    <row r="3031" spans="17:17" x14ac:dyDescent="0.2">
      <c r="Q3031" s="9"/>
    </row>
    <row r="3032" spans="17:17" x14ac:dyDescent="0.2">
      <c r="Q3032" s="9"/>
    </row>
    <row r="3033" spans="17:17" x14ac:dyDescent="0.2">
      <c r="Q3033" s="9"/>
    </row>
    <row r="3034" spans="17:17" x14ac:dyDescent="0.2">
      <c r="Q3034" s="9"/>
    </row>
    <row r="3035" spans="17:17" x14ac:dyDescent="0.2">
      <c r="Q3035" s="9"/>
    </row>
    <row r="3036" spans="17:17" x14ac:dyDescent="0.2">
      <c r="Q3036" s="9"/>
    </row>
    <row r="3037" spans="17:17" x14ac:dyDescent="0.2">
      <c r="Q3037" s="9"/>
    </row>
    <row r="3038" spans="17:17" x14ac:dyDescent="0.2">
      <c r="Q3038" s="9"/>
    </row>
    <row r="3039" spans="17:17" x14ac:dyDescent="0.2">
      <c r="Q3039" s="9"/>
    </row>
    <row r="3040" spans="17:17" x14ac:dyDescent="0.2">
      <c r="Q3040" s="9"/>
    </row>
    <row r="3041" spans="17:17" x14ac:dyDescent="0.2">
      <c r="Q3041" s="9"/>
    </row>
    <row r="3042" spans="17:17" x14ac:dyDescent="0.2">
      <c r="Q3042" s="9"/>
    </row>
    <row r="3043" spans="17:17" x14ac:dyDescent="0.2">
      <c r="Q3043" s="9"/>
    </row>
    <row r="3044" spans="17:17" x14ac:dyDescent="0.2">
      <c r="Q3044" s="9"/>
    </row>
    <row r="3045" spans="17:17" x14ac:dyDescent="0.2">
      <c r="Q3045" s="9"/>
    </row>
    <row r="3046" spans="17:17" x14ac:dyDescent="0.2">
      <c r="Q3046" s="9"/>
    </row>
    <row r="3047" spans="17:17" x14ac:dyDescent="0.2">
      <c r="Q3047" s="9"/>
    </row>
    <row r="3048" spans="17:17" x14ac:dyDescent="0.2">
      <c r="Q3048" s="9"/>
    </row>
    <row r="3049" spans="17:17" x14ac:dyDescent="0.2">
      <c r="Q3049" s="9"/>
    </row>
    <row r="3050" spans="17:17" x14ac:dyDescent="0.2">
      <c r="Q3050" s="9"/>
    </row>
    <row r="3051" spans="17:17" x14ac:dyDescent="0.2">
      <c r="Q3051" s="9"/>
    </row>
    <row r="3052" spans="17:17" x14ac:dyDescent="0.2">
      <c r="Q3052" s="9"/>
    </row>
    <row r="3053" spans="17:17" x14ac:dyDescent="0.2">
      <c r="Q3053" s="9"/>
    </row>
    <row r="3054" spans="17:17" x14ac:dyDescent="0.2">
      <c r="Q3054" s="9"/>
    </row>
    <row r="3055" spans="17:17" x14ac:dyDescent="0.2">
      <c r="Q3055" s="9"/>
    </row>
    <row r="3056" spans="17:17" x14ac:dyDescent="0.2">
      <c r="Q3056" s="9"/>
    </row>
    <row r="3057" spans="17:17" x14ac:dyDescent="0.2">
      <c r="Q3057" s="9"/>
    </row>
    <row r="3058" spans="17:17" x14ac:dyDescent="0.2">
      <c r="Q3058" s="9"/>
    </row>
    <row r="3059" spans="17:17" x14ac:dyDescent="0.2">
      <c r="Q3059" s="9"/>
    </row>
    <row r="3060" spans="17:17" x14ac:dyDescent="0.2">
      <c r="Q3060" s="9"/>
    </row>
    <row r="3061" spans="17:17" x14ac:dyDescent="0.2">
      <c r="Q3061" s="9"/>
    </row>
    <row r="3062" spans="17:17" x14ac:dyDescent="0.2">
      <c r="Q3062" s="9"/>
    </row>
    <row r="3063" spans="17:17" x14ac:dyDescent="0.2">
      <c r="Q3063" s="9"/>
    </row>
    <row r="3064" spans="17:17" x14ac:dyDescent="0.2">
      <c r="Q3064" s="9"/>
    </row>
    <row r="3065" spans="17:17" x14ac:dyDescent="0.2">
      <c r="Q3065" s="9"/>
    </row>
    <row r="3066" spans="17:17" x14ac:dyDescent="0.2">
      <c r="Q3066" s="9"/>
    </row>
    <row r="3067" spans="17:17" x14ac:dyDescent="0.2">
      <c r="Q3067" s="9"/>
    </row>
    <row r="3068" spans="17:17" x14ac:dyDescent="0.2">
      <c r="Q3068" s="9"/>
    </row>
    <row r="3069" spans="17:17" x14ac:dyDescent="0.2">
      <c r="Q3069" s="9"/>
    </row>
    <row r="3070" spans="17:17" x14ac:dyDescent="0.2">
      <c r="Q3070" s="9"/>
    </row>
    <row r="3071" spans="17:17" x14ac:dyDescent="0.2">
      <c r="Q3071" s="9"/>
    </row>
    <row r="3072" spans="17:17" x14ac:dyDescent="0.2">
      <c r="Q3072" s="9"/>
    </row>
    <row r="3073" spans="17:17" x14ac:dyDescent="0.2">
      <c r="Q3073" s="9"/>
    </row>
    <row r="3074" spans="17:17" x14ac:dyDescent="0.2">
      <c r="Q3074" s="9"/>
    </row>
    <row r="3075" spans="17:17" x14ac:dyDescent="0.2">
      <c r="Q3075" s="9"/>
    </row>
    <row r="3076" spans="17:17" x14ac:dyDescent="0.2">
      <c r="Q3076" s="9"/>
    </row>
    <row r="3077" spans="17:17" x14ac:dyDescent="0.2">
      <c r="Q3077" s="9"/>
    </row>
    <row r="3078" spans="17:17" x14ac:dyDescent="0.2">
      <c r="Q3078" s="9"/>
    </row>
    <row r="3079" spans="17:17" x14ac:dyDescent="0.2">
      <c r="Q3079" s="9"/>
    </row>
    <row r="3080" spans="17:17" x14ac:dyDescent="0.2">
      <c r="Q3080" s="9"/>
    </row>
    <row r="3081" spans="17:17" x14ac:dyDescent="0.2">
      <c r="Q3081" s="9"/>
    </row>
    <row r="3082" spans="17:17" x14ac:dyDescent="0.2">
      <c r="Q3082" s="9"/>
    </row>
    <row r="3083" spans="17:17" x14ac:dyDescent="0.2">
      <c r="Q3083" s="9"/>
    </row>
    <row r="3084" spans="17:17" x14ac:dyDescent="0.2">
      <c r="Q3084" s="9"/>
    </row>
    <row r="3085" spans="17:17" x14ac:dyDescent="0.2">
      <c r="Q3085" s="9"/>
    </row>
    <row r="3086" spans="17:17" x14ac:dyDescent="0.2">
      <c r="Q3086" s="9"/>
    </row>
    <row r="3087" spans="17:17" x14ac:dyDescent="0.2">
      <c r="Q3087" s="9"/>
    </row>
    <row r="3088" spans="17:17" x14ac:dyDescent="0.2">
      <c r="Q3088" s="9"/>
    </row>
    <row r="3089" spans="17:17" x14ac:dyDescent="0.2">
      <c r="Q3089" s="9"/>
    </row>
    <row r="3090" spans="17:17" x14ac:dyDescent="0.2">
      <c r="Q3090" s="9"/>
    </row>
    <row r="3091" spans="17:17" x14ac:dyDescent="0.2">
      <c r="Q3091" s="9"/>
    </row>
    <row r="3092" spans="17:17" x14ac:dyDescent="0.2">
      <c r="Q3092" s="9"/>
    </row>
    <row r="3093" spans="17:17" x14ac:dyDescent="0.2">
      <c r="Q3093" s="9"/>
    </row>
    <row r="3094" spans="17:17" x14ac:dyDescent="0.2">
      <c r="Q3094" s="9"/>
    </row>
    <row r="3095" spans="17:17" x14ac:dyDescent="0.2">
      <c r="Q3095" s="9"/>
    </row>
    <row r="3096" spans="17:17" x14ac:dyDescent="0.2">
      <c r="Q3096" s="9"/>
    </row>
    <row r="3097" spans="17:17" x14ac:dyDescent="0.2">
      <c r="Q3097" s="9"/>
    </row>
    <row r="3098" spans="17:17" x14ac:dyDescent="0.2">
      <c r="Q3098" s="9"/>
    </row>
    <row r="3099" spans="17:17" x14ac:dyDescent="0.2">
      <c r="Q3099" s="9"/>
    </row>
    <row r="3100" spans="17:17" x14ac:dyDescent="0.2">
      <c r="Q3100" s="9"/>
    </row>
    <row r="3101" spans="17:17" x14ac:dyDescent="0.2">
      <c r="Q3101" s="9"/>
    </row>
    <row r="3102" spans="17:17" x14ac:dyDescent="0.2">
      <c r="Q3102" s="9"/>
    </row>
    <row r="3103" spans="17:17" x14ac:dyDescent="0.2">
      <c r="Q3103" s="9"/>
    </row>
    <row r="3104" spans="17:17" x14ac:dyDescent="0.2">
      <c r="Q3104" s="9"/>
    </row>
    <row r="3105" spans="17:17" x14ac:dyDescent="0.2">
      <c r="Q3105" s="9"/>
    </row>
    <row r="3106" spans="17:17" x14ac:dyDescent="0.2">
      <c r="Q3106" s="9"/>
    </row>
    <row r="3107" spans="17:17" x14ac:dyDescent="0.2">
      <c r="Q3107" s="9"/>
    </row>
    <row r="3108" spans="17:17" x14ac:dyDescent="0.2">
      <c r="Q3108" s="9"/>
    </row>
    <row r="3109" spans="17:17" x14ac:dyDescent="0.2">
      <c r="Q3109" s="9"/>
    </row>
    <row r="3110" spans="17:17" x14ac:dyDescent="0.2">
      <c r="Q3110" s="9"/>
    </row>
    <row r="3111" spans="17:17" x14ac:dyDescent="0.2">
      <c r="Q3111" s="9"/>
    </row>
    <row r="3112" spans="17:17" x14ac:dyDescent="0.2">
      <c r="Q3112" s="9"/>
    </row>
    <row r="3113" spans="17:17" x14ac:dyDescent="0.2">
      <c r="Q3113" s="9"/>
    </row>
    <row r="3114" spans="17:17" x14ac:dyDescent="0.2">
      <c r="Q3114" s="9"/>
    </row>
    <row r="3115" spans="17:17" x14ac:dyDescent="0.2">
      <c r="Q3115" s="9"/>
    </row>
    <row r="3116" spans="17:17" x14ac:dyDescent="0.2">
      <c r="Q3116" s="9"/>
    </row>
    <row r="3117" spans="17:17" x14ac:dyDescent="0.2">
      <c r="Q3117" s="9"/>
    </row>
    <row r="3118" spans="17:17" x14ac:dyDescent="0.2">
      <c r="Q3118" s="9"/>
    </row>
    <row r="3119" spans="17:17" x14ac:dyDescent="0.2">
      <c r="Q3119" s="9"/>
    </row>
    <row r="3120" spans="17:17" x14ac:dyDescent="0.2">
      <c r="Q3120" s="9"/>
    </row>
    <row r="3121" spans="17:17" x14ac:dyDescent="0.2">
      <c r="Q3121" s="9"/>
    </row>
    <row r="3122" spans="17:17" x14ac:dyDescent="0.2">
      <c r="Q3122" s="9"/>
    </row>
    <row r="3123" spans="17:17" x14ac:dyDescent="0.2">
      <c r="Q3123" s="9"/>
    </row>
    <row r="3124" spans="17:17" x14ac:dyDescent="0.2">
      <c r="Q3124" s="9"/>
    </row>
    <row r="3125" spans="17:17" x14ac:dyDescent="0.2">
      <c r="Q3125" s="9"/>
    </row>
    <row r="3126" spans="17:17" x14ac:dyDescent="0.2">
      <c r="Q3126" s="9"/>
    </row>
    <row r="3127" spans="17:17" x14ac:dyDescent="0.2">
      <c r="Q3127" s="9"/>
    </row>
    <row r="3128" spans="17:17" x14ac:dyDescent="0.2">
      <c r="Q3128" s="9"/>
    </row>
    <row r="3129" spans="17:17" x14ac:dyDescent="0.2">
      <c r="Q3129" s="9"/>
    </row>
    <row r="3130" spans="17:17" x14ac:dyDescent="0.2">
      <c r="Q3130" s="9"/>
    </row>
    <row r="3131" spans="17:17" x14ac:dyDescent="0.2">
      <c r="Q3131" s="9"/>
    </row>
    <row r="3132" spans="17:17" x14ac:dyDescent="0.2">
      <c r="Q3132" s="9"/>
    </row>
    <row r="3133" spans="17:17" x14ac:dyDescent="0.2">
      <c r="Q3133" s="9"/>
    </row>
    <row r="3134" spans="17:17" x14ac:dyDescent="0.2">
      <c r="Q3134" s="9"/>
    </row>
    <row r="3135" spans="17:17" x14ac:dyDescent="0.2">
      <c r="Q3135" s="9"/>
    </row>
    <row r="3136" spans="17:17" x14ac:dyDescent="0.2">
      <c r="Q3136" s="9"/>
    </row>
    <row r="3137" spans="17:17" x14ac:dyDescent="0.2">
      <c r="Q3137" s="9"/>
    </row>
    <row r="3138" spans="17:17" x14ac:dyDescent="0.2">
      <c r="Q3138" s="9"/>
    </row>
    <row r="3139" spans="17:17" x14ac:dyDescent="0.2">
      <c r="Q3139" s="9"/>
    </row>
    <row r="3140" spans="17:17" x14ac:dyDescent="0.2">
      <c r="Q3140" s="9"/>
    </row>
    <row r="3141" spans="17:17" x14ac:dyDescent="0.2">
      <c r="Q3141" s="9"/>
    </row>
    <row r="3142" spans="17:17" x14ac:dyDescent="0.2">
      <c r="Q3142" s="9"/>
    </row>
    <row r="3143" spans="17:17" x14ac:dyDescent="0.2">
      <c r="Q3143" s="9"/>
    </row>
    <row r="3144" spans="17:17" x14ac:dyDescent="0.2">
      <c r="Q3144" s="9"/>
    </row>
    <row r="3145" spans="17:17" x14ac:dyDescent="0.2">
      <c r="Q3145" s="9"/>
    </row>
    <row r="3146" spans="17:17" x14ac:dyDescent="0.2">
      <c r="Q3146" s="9"/>
    </row>
    <row r="3147" spans="17:17" x14ac:dyDescent="0.2">
      <c r="Q3147" s="9"/>
    </row>
    <row r="3148" spans="17:17" x14ac:dyDescent="0.2">
      <c r="Q3148" s="9"/>
    </row>
    <row r="3149" spans="17:17" x14ac:dyDescent="0.2">
      <c r="Q3149" s="9"/>
    </row>
    <row r="3150" spans="17:17" x14ac:dyDescent="0.2">
      <c r="Q3150" s="9"/>
    </row>
    <row r="3151" spans="17:17" x14ac:dyDescent="0.2">
      <c r="Q3151" s="9"/>
    </row>
    <row r="3152" spans="17:17" x14ac:dyDescent="0.2">
      <c r="Q3152" s="9"/>
    </row>
    <row r="3153" spans="17:17" x14ac:dyDescent="0.2">
      <c r="Q3153" s="9"/>
    </row>
    <row r="3154" spans="17:17" x14ac:dyDescent="0.2">
      <c r="Q3154" s="9"/>
    </row>
    <row r="3155" spans="17:17" x14ac:dyDescent="0.2">
      <c r="Q3155" s="9"/>
    </row>
    <row r="3156" spans="17:17" x14ac:dyDescent="0.2">
      <c r="Q3156" s="9"/>
    </row>
    <row r="3157" spans="17:17" x14ac:dyDescent="0.2">
      <c r="Q3157" s="9"/>
    </row>
    <row r="3158" spans="17:17" x14ac:dyDescent="0.2">
      <c r="Q3158" s="9"/>
    </row>
    <row r="3159" spans="17:17" x14ac:dyDescent="0.2">
      <c r="Q3159" s="9"/>
    </row>
    <row r="3160" spans="17:17" x14ac:dyDescent="0.2">
      <c r="Q3160" s="9"/>
    </row>
    <row r="3161" spans="17:17" x14ac:dyDescent="0.2">
      <c r="Q3161" s="9"/>
    </row>
    <row r="3162" spans="17:17" x14ac:dyDescent="0.2">
      <c r="Q3162" s="9"/>
    </row>
    <row r="3163" spans="17:17" x14ac:dyDescent="0.2">
      <c r="Q3163" s="9"/>
    </row>
    <row r="3164" spans="17:17" x14ac:dyDescent="0.2">
      <c r="Q3164" s="9"/>
    </row>
    <row r="3165" spans="17:17" x14ac:dyDescent="0.2">
      <c r="Q3165" s="9"/>
    </row>
    <row r="3166" spans="17:17" x14ac:dyDescent="0.2">
      <c r="Q3166" s="9"/>
    </row>
    <row r="3167" spans="17:17" x14ac:dyDescent="0.2">
      <c r="Q3167" s="9"/>
    </row>
    <row r="3168" spans="17:17" x14ac:dyDescent="0.2">
      <c r="Q3168" s="9"/>
    </row>
    <row r="3169" spans="17:17" x14ac:dyDescent="0.2">
      <c r="Q3169" s="9"/>
    </row>
    <row r="3170" spans="17:17" x14ac:dyDescent="0.2">
      <c r="Q3170" s="9"/>
    </row>
    <row r="3171" spans="17:17" x14ac:dyDescent="0.2">
      <c r="Q3171" s="9"/>
    </row>
    <row r="3172" spans="17:17" x14ac:dyDescent="0.2">
      <c r="Q3172" s="9"/>
    </row>
    <row r="3173" spans="17:17" x14ac:dyDescent="0.2">
      <c r="Q3173" s="9"/>
    </row>
    <row r="3174" spans="17:17" x14ac:dyDescent="0.2">
      <c r="Q3174" s="9"/>
    </row>
    <row r="3175" spans="17:17" x14ac:dyDescent="0.2">
      <c r="Q3175" s="9"/>
    </row>
    <row r="3176" spans="17:17" x14ac:dyDescent="0.2">
      <c r="Q3176" s="9"/>
    </row>
    <row r="3177" spans="17:17" x14ac:dyDescent="0.2">
      <c r="Q3177" s="9"/>
    </row>
    <row r="3178" spans="17:17" x14ac:dyDescent="0.2">
      <c r="Q3178" s="9"/>
    </row>
    <row r="3179" spans="17:17" x14ac:dyDescent="0.2">
      <c r="Q3179" s="9"/>
    </row>
    <row r="3180" spans="17:17" x14ac:dyDescent="0.2">
      <c r="Q3180" s="9"/>
    </row>
    <row r="3181" spans="17:17" x14ac:dyDescent="0.2">
      <c r="Q3181" s="9"/>
    </row>
    <row r="3182" spans="17:17" x14ac:dyDescent="0.2">
      <c r="Q3182" s="9"/>
    </row>
    <row r="3183" spans="17:17" x14ac:dyDescent="0.2">
      <c r="Q3183" s="9"/>
    </row>
    <row r="3184" spans="17:17" x14ac:dyDescent="0.2">
      <c r="Q3184" s="9"/>
    </row>
    <row r="3185" spans="17:17" x14ac:dyDescent="0.2">
      <c r="Q3185" s="9"/>
    </row>
    <row r="3186" spans="17:17" x14ac:dyDescent="0.2">
      <c r="Q3186" s="9"/>
    </row>
    <row r="3187" spans="17:17" x14ac:dyDescent="0.2">
      <c r="Q3187" s="9"/>
    </row>
    <row r="3188" spans="17:17" x14ac:dyDescent="0.2">
      <c r="Q3188" s="9"/>
    </row>
    <row r="3189" spans="17:17" x14ac:dyDescent="0.2">
      <c r="Q3189" s="9"/>
    </row>
    <row r="3190" spans="17:17" x14ac:dyDescent="0.2">
      <c r="Q3190" s="9"/>
    </row>
    <row r="3191" spans="17:17" x14ac:dyDescent="0.2">
      <c r="Q3191" s="9"/>
    </row>
    <row r="3192" spans="17:17" x14ac:dyDescent="0.2">
      <c r="Q3192" s="9"/>
    </row>
    <row r="3193" spans="17:17" x14ac:dyDescent="0.2">
      <c r="Q3193" s="9"/>
    </row>
    <row r="3194" spans="17:17" x14ac:dyDescent="0.2">
      <c r="Q3194" s="9"/>
    </row>
    <row r="3195" spans="17:17" x14ac:dyDescent="0.2">
      <c r="Q3195" s="9"/>
    </row>
    <row r="3196" spans="17:17" x14ac:dyDescent="0.2">
      <c r="Q3196" s="9"/>
    </row>
    <row r="3197" spans="17:17" x14ac:dyDescent="0.2">
      <c r="Q3197" s="9"/>
    </row>
    <row r="3198" spans="17:17" x14ac:dyDescent="0.2">
      <c r="Q3198" s="9"/>
    </row>
    <row r="3199" spans="17:17" x14ac:dyDescent="0.2">
      <c r="Q3199" s="9"/>
    </row>
    <row r="3200" spans="17:17" x14ac:dyDescent="0.2">
      <c r="Q3200" s="9"/>
    </row>
    <row r="3201" spans="17:17" x14ac:dyDescent="0.2">
      <c r="Q3201" s="9"/>
    </row>
    <row r="3202" spans="17:17" x14ac:dyDescent="0.2">
      <c r="Q3202" s="9"/>
    </row>
    <row r="3203" spans="17:17" x14ac:dyDescent="0.2">
      <c r="Q3203" s="9"/>
    </row>
    <row r="3204" spans="17:17" x14ac:dyDescent="0.2">
      <c r="Q3204" s="9"/>
    </row>
    <row r="3205" spans="17:17" x14ac:dyDescent="0.2">
      <c r="Q3205" s="9"/>
    </row>
    <row r="3206" spans="17:17" x14ac:dyDescent="0.2">
      <c r="Q3206" s="9"/>
    </row>
    <row r="3207" spans="17:17" x14ac:dyDescent="0.2">
      <c r="Q3207" s="9"/>
    </row>
    <row r="3208" spans="17:17" x14ac:dyDescent="0.2">
      <c r="Q3208" s="9"/>
    </row>
    <row r="3209" spans="17:17" x14ac:dyDescent="0.2">
      <c r="Q3209" s="9"/>
    </row>
    <row r="3210" spans="17:17" x14ac:dyDescent="0.2">
      <c r="Q3210" s="9"/>
    </row>
    <row r="3211" spans="17:17" x14ac:dyDescent="0.2">
      <c r="Q3211" s="9"/>
    </row>
    <row r="3212" spans="17:17" x14ac:dyDescent="0.2">
      <c r="Q3212" s="9"/>
    </row>
    <row r="3213" spans="17:17" x14ac:dyDescent="0.2">
      <c r="Q3213" s="9"/>
    </row>
    <row r="3214" spans="17:17" x14ac:dyDescent="0.2">
      <c r="Q3214" s="9"/>
    </row>
    <row r="3215" spans="17:17" x14ac:dyDescent="0.2">
      <c r="Q3215" s="9"/>
    </row>
    <row r="3216" spans="17:17" x14ac:dyDescent="0.2">
      <c r="Q3216" s="9"/>
    </row>
    <row r="3217" spans="17:17" x14ac:dyDescent="0.2">
      <c r="Q3217" s="9"/>
    </row>
    <row r="3218" spans="17:17" x14ac:dyDescent="0.2">
      <c r="Q3218" s="9"/>
    </row>
    <row r="3219" spans="17:17" x14ac:dyDescent="0.2">
      <c r="Q3219" s="9"/>
    </row>
    <row r="3220" spans="17:17" x14ac:dyDescent="0.2">
      <c r="Q3220" s="9"/>
    </row>
    <row r="3221" spans="17:17" x14ac:dyDescent="0.2">
      <c r="Q3221" s="9"/>
    </row>
    <row r="3222" spans="17:17" x14ac:dyDescent="0.2">
      <c r="Q3222" s="9"/>
    </row>
    <row r="3223" spans="17:17" x14ac:dyDescent="0.2">
      <c r="Q3223" s="9"/>
    </row>
    <row r="3224" spans="17:17" x14ac:dyDescent="0.2">
      <c r="Q3224" s="9"/>
    </row>
    <row r="3225" spans="17:17" x14ac:dyDescent="0.2">
      <c r="Q3225" s="9"/>
    </row>
    <row r="3226" spans="17:17" x14ac:dyDescent="0.2">
      <c r="Q3226" s="9"/>
    </row>
    <row r="3227" spans="17:17" x14ac:dyDescent="0.2">
      <c r="Q3227" s="9"/>
    </row>
    <row r="3228" spans="17:17" x14ac:dyDescent="0.2">
      <c r="Q3228" s="9"/>
    </row>
    <row r="3229" spans="17:17" x14ac:dyDescent="0.2">
      <c r="Q3229" s="9"/>
    </row>
    <row r="3230" spans="17:17" x14ac:dyDescent="0.2">
      <c r="Q3230" s="9"/>
    </row>
    <row r="3231" spans="17:17" x14ac:dyDescent="0.2">
      <c r="Q3231" s="9"/>
    </row>
    <row r="3232" spans="17:17" x14ac:dyDescent="0.2">
      <c r="Q3232" s="9"/>
    </row>
    <row r="3233" spans="17:17" x14ac:dyDescent="0.2">
      <c r="Q3233" s="9"/>
    </row>
    <row r="3234" spans="17:17" x14ac:dyDescent="0.2">
      <c r="Q3234" s="9"/>
    </row>
    <row r="3235" spans="17:17" x14ac:dyDescent="0.2">
      <c r="Q3235" s="9"/>
    </row>
    <row r="3236" spans="17:17" x14ac:dyDescent="0.2">
      <c r="Q3236" s="9"/>
    </row>
    <row r="3237" spans="17:17" x14ac:dyDescent="0.2">
      <c r="Q3237" s="9"/>
    </row>
    <row r="3238" spans="17:17" x14ac:dyDescent="0.2">
      <c r="Q3238" s="9"/>
    </row>
    <row r="3239" spans="17:17" x14ac:dyDescent="0.2">
      <c r="Q3239" s="9"/>
    </row>
    <row r="3240" spans="17:17" x14ac:dyDescent="0.2">
      <c r="Q3240" s="9"/>
    </row>
    <row r="3241" spans="17:17" x14ac:dyDescent="0.2">
      <c r="Q3241" s="9"/>
    </row>
    <row r="3242" spans="17:17" x14ac:dyDescent="0.2">
      <c r="Q3242" s="9"/>
    </row>
    <row r="3243" spans="17:17" x14ac:dyDescent="0.2">
      <c r="Q3243" s="9"/>
    </row>
    <row r="3244" spans="17:17" x14ac:dyDescent="0.2">
      <c r="Q3244" s="9"/>
    </row>
    <row r="3245" spans="17:17" x14ac:dyDescent="0.2">
      <c r="Q3245" s="9"/>
    </row>
    <row r="3246" spans="17:17" x14ac:dyDescent="0.2">
      <c r="Q3246" s="9"/>
    </row>
    <row r="3247" spans="17:17" x14ac:dyDescent="0.2">
      <c r="Q3247" s="9"/>
    </row>
    <row r="3248" spans="17:17" x14ac:dyDescent="0.2">
      <c r="Q3248" s="9"/>
    </row>
    <row r="3249" spans="17:17" x14ac:dyDescent="0.2">
      <c r="Q3249" s="9"/>
    </row>
    <row r="3250" spans="17:17" x14ac:dyDescent="0.2">
      <c r="Q3250" s="9"/>
    </row>
    <row r="3251" spans="17:17" x14ac:dyDescent="0.2">
      <c r="Q3251" s="9"/>
    </row>
    <row r="3252" spans="17:17" x14ac:dyDescent="0.2">
      <c r="Q3252" s="9"/>
    </row>
    <row r="3253" spans="17:17" x14ac:dyDescent="0.2">
      <c r="Q3253" s="9"/>
    </row>
    <row r="3254" spans="17:17" x14ac:dyDescent="0.2">
      <c r="Q3254" s="9"/>
    </row>
    <row r="3255" spans="17:17" x14ac:dyDescent="0.2">
      <c r="Q3255" s="9"/>
    </row>
    <row r="3256" spans="17:17" x14ac:dyDescent="0.2">
      <c r="Q3256" s="9"/>
    </row>
    <row r="3257" spans="17:17" x14ac:dyDescent="0.2">
      <c r="Q3257" s="9"/>
    </row>
    <row r="3258" spans="17:17" x14ac:dyDescent="0.2">
      <c r="Q3258" s="9"/>
    </row>
    <row r="3259" spans="17:17" x14ac:dyDescent="0.2">
      <c r="Q3259" s="9"/>
    </row>
    <row r="3260" spans="17:17" x14ac:dyDescent="0.2">
      <c r="Q3260" s="9"/>
    </row>
    <row r="3261" spans="17:17" x14ac:dyDescent="0.2">
      <c r="Q3261" s="9"/>
    </row>
    <row r="3262" spans="17:17" x14ac:dyDescent="0.2">
      <c r="Q3262" s="9"/>
    </row>
    <row r="3263" spans="17:17" x14ac:dyDescent="0.2">
      <c r="Q3263" s="9"/>
    </row>
    <row r="3264" spans="17:17" x14ac:dyDescent="0.2">
      <c r="Q3264" s="9"/>
    </row>
    <row r="3265" spans="17:17" x14ac:dyDescent="0.2">
      <c r="Q3265" s="9"/>
    </row>
    <row r="3266" spans="17:17" x14ac:dyDescent="0.2">
      <c r="Q3266" s="9"/>
    </row>
    <row r="3267" spans="17:17" x14ac:dyDescent="0.2">
      <c r="Q3267" s="9"/>
    </row>
    <row r="3268" spans="17:17" x14ac:dyDescent="0.2">
      <c r="Q3268" s="9"/>
    </row>
    <row r="3269" spans="17:17" x14ac:dyDescent="0.2">
      <c r="Q3269" s="9"/>
    </row>
    <row r="3270" spans="17:17" x14ac:dyDescent="0.2">
      <c r="Q3270" s="9"/>
    </row>
    <row r="3271" spans="17:17" x14ac:dyDescent="0.2">
      <c r="Q3271" s="9"/>
    </row>
    <row r="3272" spans="17:17" x14ac:dyDescent="0.2">
      <c r="Q3272" s="9"/>
    </row>
    <row r="3273" spans="17:17" x14ac:dyDescent="0.2">
      <c r="Q3273" s="9"/>
    </row>
    <row r="3274" spans="17:17" x14ac:dyDescent="0.2">
      <c r="Q3274" s="9"/>
    </row>
    <row r="3275" spans="17:17" x14ac:dyDescent="0.2">
      <c r="Q3275" s="9"/>
    </row>
    <row r="3276" spans="17:17" x14ac:dyDescent="0.2">
      <c r="Q3276" s="9"/>
    </row>
    <row r="3277" spans="17:17" x14ac:dyDescent="0.2">
      <c r="Q3277" s="9"/>
    </row>
    <row r="3278" spans="17:17" x14ac:dyDescent="0.2">
      <c r="Q3278" s="9"/>
    </row>
    <row r="3279" spans="17:17" x14ac:dyDescent="0.2">
      <c r="Q3279" s="9"/>
    </row>
    <row r="3280" spans="17:17" x14ac:dyDescent="0.2">
      <c r="Q3280" s="9"/>
    </row>
    <row r="3281" spans="17:17" x14ac:dyDescent="0.2">
      <c r="Q3281" s="9"/>
    </row>
    <row r="3282" spans="17:17" x14ac:dyDescent="0.2">
      <c r="Q3282" s="9"/>
    </row>
    <row r="3283" spans="17:17" x14ac:dyDescent="0.2">
      <c r="Q3283" s="9"/>
    </row>
    <row r="3284" spans="17:17" x14ac:dyDescent="0.2">
      <c r="Q3284" s="9"/>
    </row>
    <row r="3285" spans="17:17" x14ac:dyDescent="0.2">
      <c r="Q3285" s="9"/>
    </row>
    <row r="3286" spans="17:17" x14ac:dyDescent="0.2">
      <c r="Q3286" s="9"/>
    </row>
    <row r="3287" spans="17:17" x14ac:dyDescent="0.2">
      <c r="Q3287" s="9"/>
    </row>
    <row r="3288" spans="17:17" x14ac:dyDescent="0.2">
      <c r="Q3288" s="9"/>
    </row>
    <row r="3289" spans="17:17" x14ac:dyDescent="0.2">
      <c r="Q3289" s="9"/>
    </row>
    <row r="3290" spans="17:17" x14ac:dyDescent="0.2">
      <c r="Q3290" s="9"/>
    </row>
    <row r="3291" spans="17:17" x14ac:dyDescent="0.2">
      <c r="Q3291" s="9"/>
    </row>
    <row r="3292" spans="17:17" x14ac:dyDescent="0.2">
      <c r="Q3292" s="9"/>
    </row>
    <row r="3293" spans="17:17" x14ac:dyDescent="0.2">
      <c r="Q3293" s="9"/>
    </row>
    <row r="3294" spans="17:17" x14ac:dyDescent="0.2">
      <c r="Q3294" s="9"/>
    </row>
    <row r="3295" spans="17:17" x14ac:dyDescent="0.2">
      <c r="Q3295" s="9"/>
    </row>
    <row r="3296" spans="17:17" x14ac:dyDescent="0.2">
      <c r="Q3296" s="9"/>
    </row>
    <row r="3297" spans="17:17" x14ac:dyDescent="0.2">
      <c r="Q3297" s="9"/>
    </row>
    <row r="3298" spans="17:17" x14ac:dyDescent="0.2">
      <c r="Q3298" s="9"/>
    </row>
    <row r="3299" spans="17:17" x14ac:dyDescent="0.2">
      <c r="Q3299" s="9"/>
    </row>
    <row r="3300" spans="17:17" x14ac:dyDescent="0.2">
      <c r="Q3300" s="9"/>
    </row>
    <row r="3301" spans="17:17" x14ac:dyDescent="0.2">
      <c r="Q3301" s="9"/>
    </row>
    <row r="3302" spans="17:17" x14ac:dyDescent="0.2">
      <c r="Q3302" s="9"/>
    </row>
    <row r="3303" spans="17:17" x14ac:dyDescent="0.2">
      <c r="Q3303" s="9"/>
    </row>
    <row r="3304" spans="17:17" x14ac:dyDescent="0.2">
      <c r="Q3304" s="9"/>
    </row>
    <row r="3305" spans="17:17" x14ac:dyDescent="0.2">
      <c r="Q3305" s="9"/>
    </row>
    <row r="3306" spans="17:17" x14ac:dyDescent="0.2">
      <c r="Q3306" s="9"/>
    </row>
    <row r="3307" spans="17:17" x14ac:dyDescent="0.2">
      <c r="Q3307" s="9"/>
    </row>
    <row r="3308" spans="17:17" x14ac:dyDescent="0.2">
      <c r="Q3308" s="9"/>
    </row>
    <row r="3309" spans="17:17" x14ac:dyDescent="0.2">
      <c r="Q3309" s="9"/>
    </row>
    <row r="3310" spans="17:17" x14ac:dyDescent="0.2">
      <c r="Q3310" s="9"/>
    </row>
    <row r="3311" spans="17:17" x14ac:dyDescent="0.2">
      <c r="Q3311" s="9"/>
    </row>
    <row r="3312" spans="17:17" x14ac:dyDescent="0.2">
      <c r="Q3312" s="9"/>
    </row>
    <row r="3313" spans="17:17" x14ac:dyDescent="0.2">
      <c r="Q3313" s="9"/>
    </row>
    <row r="3314" spans="17:17" x14ac:dyDescent="0.2">
      <c r="Q3314" s="9"/>
    </row>
    <row r="3315" spans="17:17" x14ac:dyDescent="0.2">
      <c r="Q3315" s="9"/>
    </row>
    <row r="3316" spans="17:17" x14ac:dyDescent="0.2">
      <c r="Q3316" s="9"/>
    </row>
    <row r="3317" spans="17:17" x14ac:dyDescent="0.2">
      <c r="Q3317" s="9"/>
    </row>
    <row r="3318" spans="17:17" x14ac:dyDescent="0.2">
      <c r="Q3318" s="9"/>
    </row>
    <row r="3319" spans="17:17" x14ac:dyDescent="0.2">
      <c r="Q3319" s="9"/>
    </row>
    <row r="3320" spans="17:17" x14ac:dyDescent="0.2">
      <c r="Q3320" s="9"/>
    </row>
    <row r="3321" spans="17:17" x14ac:dyDescent="0.2">
      <c r="Q3321" s="9"/>
    </row>
    <row r="3322" spans="17:17" x14ac:dyDescent="0.2">
      <c r="Q3322" s="9"/>
    </row>
    <row r="3323" spans="17:17" x14ac:dyDescent="0.2">
      <c r="Q3323" s="9"/>
    </row>
    <row r="3324" spans="17:17" x14ac:dyDescent="0.2">
      <c r="Q3324" s="9"/>
    </row>
    <row r="3325" spans="17:17" x14ac:dyDescent="0.2">
      <c r="Q3325" s="9"/>
    </row>
    <row r="3326" spans="17:17" x14ac:dyDescent="0.2">
      <c r="Q3326" s="9"/>
    </row>
    <row r="3327" spans="17:17" x14ac:dyDescent="0.2">
      <c r="Q3327" s="9"/>
    </row>
    <row r="3328" spans="17:17" x14ac:dyDescent="0.2">
      <c r="Q3328" s="9"/>
    </row>
    <row r="3329" spans="17:17" x14ac:dyDescent="0.2">
      <c r="Q3329" s="9"/>
    </row>
    <row r="3330" spans="17:17" x14ac:dyDescent="0.2">
      <c r="Q3330" s="9"/>
    </row>
    <row r="3331" spans="17:17" x14ac:dyDescent="0.2">
      <c r="Q3331" s="9"/>
    </row>
    <row r="3332" spans="17:17" x14ac:dyDescent="0.2">
      <c r="Q3332" s="9"/>
    </row>
    <row r="3333" spans="17:17" x14ac:dyDescent="0.2">
      <c r="Q3333" s="9"/>
    </row>
    <row r="3334" spans="17:17" x14ac:dyDescent="0.2">
      <c r="Q3334" s="9"/>
    </row>
    <row r="3335" spans="17:17" x14ac:dyDescent="0.2">
      <c r="Q3335" s="9"/>
    </row>
    <row r="3336" spans="17:17" x14ac:dyDescent="0.2">
      <c r="Q3336" s="9"/>
    </row>
    <row r="3337" spans="17:17" x14ac:dyDescent="0.2">
      <c r="Q3337" s="9"/>
    </row>
    <row r="3338" spans="17:17" x14ac:dyDescent="0.2">
      <c r="Q3338" s="9"/>
    </row>
    <row r="3339" spans="17:17" x14ac:dyDescent="0.2">
      <c r="Q3339" s="9"/>
    </row>
    <row r="3340" spans="17:17" x14ac:dyDescent="0.2">
      <c r="Q3340" s="9"/>
    </row>
    <row r="3341" spans="17:17" x14ac:dyDescent="0.2">
      <c r="Q3341" s="9"/>
    </row>
    <row r="3342" spans="17:17" x14ac:dyDescent="0.2">
      <c r="Q3342" s="9"/>
    </row>
    <row r="3343" spans="17:17" x14ac:dyDescent="0.2">
      <c r="Q3343" s="9"/>
    </row>
    <row r="3344" spans="17:17" x14ac:dyDescent="0.2">
      <c r="Q3344" s="9"/>
    </row>
    <row r="3345" spans="17:17" x14ac:dyDescent="0.2">
      <c r="Q3345" s="9"/>
    </row>
    <row r="3346" spans="17:17" x14ac:dyDescent="0.2">
      <c r="Q3346" s="9"/>
    </row>
    <row r="3347" spans="17:17" x14ac:dyDescent="0.2">
      <c r="Q3347" s="9"/>
    </row>
    <row r="3348" spans="17:17" x14ac:dyDescent="0.2">
      <c r="Q3348" s="9"/>
    </row>
    <row r="3349" spans="17:17" x14ac:dyDescent="0.2">
      <c r="Q3349" s="9"/>
    </row>
    <row r="3350" spans="17:17" x14ac:dyDescent="0.2">
      <c r="Q3350" s="9"/>
    </row>
    <row r="3351" spans="17:17" x14ac:dyDescent="0.2">
      <c r="Q3351" s="9"/>
    </row>
    <row r="3352" spans="17:17" x14ac:dyDescent="0.2">
      <c r="Q3352" s="9"/>
    </row>
    <row r="3353" spans="17:17" x14ac:dyDescent="0.2">
      <c r="Q3353" s="9"/>
    </row>
    <row r="3354" spans="17:17" x14ac:dyDescent="0.2">
      <c r="Q3354" s="9"/>
    </row>
    <row r="3355" spans="17:17" x14ac:dyDescent="0.2">
      <c r="Q3355" s="9"/>
    </row>
    <row r="3356" spans="17:17" x14ac:dyDescent="0.2">
      <c r="Q3356" s="9"/>
    </row>
    <row r="3357" spans="17:17" x14ac:dyDescent="0.2">
      <c r="Q3357" s="9"/>
    </row>
    <row r="3358" spans="17:17" x14ac:dyDescent="0.2">
      <c r="Q3358" s="9"/>
    </row>
    <row r="3359" spans="17:17" x14ac:dyDescent="0.2">
      <c r="Q3359" s="9"/>
    </row>
    <row r="3360" spans="17:17" x14ac:dyDescent="0.2">
      <c r="Q3360" s="9"/>
    </row>
    <row r="3361" spans="17:17" x14ac:dyDescent="0.2">
      <c r="Q3361" s="9"/>
    </row>
    <row r="3362" spans="17:17" x14ac:dyDescent="0.2">
      <c r="Q3362" s="9"/>
    </row>
    <row r="3363" spans="17:17" x14ac:dyDescent="0.2">
      <c r="Q3363" s="9"/>
    </row>
    <row r="3364" spans="17:17" x14ac:dyDescent="0.2">
      <c r="Q3364" s="9"/>
    </row>
    <row r="3365" spans="17:17" x14ac:dyDescent="0.2">
      <c r="Q3365" s="9"/>
    </row>
    <row r="3366" spans="17:17" x14ac:dyDescent="0.2">
      <c r="Q3366" s="9"/>
    </row>
    <row r="3367" spans="17:17" x14ac:dyDescent="0.2">
      <c r="Q3367" s="9"/>
    </row>
    <row r="3368" spans="17:17" x14ac:dyDescent="0.2">
      <c r="Q3368" s="9"/>
    </row>
    <row r="3369" spans="17:17" x14ac:dyDescent="0.2">
      <c r="Q3369" s="9"/>
    </row>
    <row r="3370" spans="17:17" x14ac:dyDescent="0.2">
      <c r="Q3370" s="9"/>
    </row>
    <row r="3371" spans="17:17" x14ac:dyDescent="0.2">
      <c r="Q3371" s="9"/>
    </row>
    <row r="3372" spans="17:17" x14ac:dyDescent="0.2">
      <c r="Q3372" s="9"/>
    </row>
    <row r="3373" spans="17:17" x14ac:dyDescent="0.2">
      <c r="Q3373" s="9"/>
    </row>
    <row r="3374" spans="17:17" x14ac:dyDescent="0.2">
      <c r="Q3374" s="9"/>
    </row>
    <row r="3375" spans="17:17" x14ac:dyDescent="0.2">
      <c r="Q3375" s="9"/>
    </row>
    <row r="3376" spans="17:17" x14ac:dyDescent="0.2">
      <c r="Q3376" s="9"/>
    </row>
    <row r="3377" spans="17:17" x14ac:dyDescent="0.2">
      <c r="Q3377" s="9"/>
    </row>
    <row r="3378" spans="17:17" x14ac:dyDescent="0.2">
      <c r="Q3378" s="9"/>
    </row>
    <row r="3379" spans="17:17" x14ac:dyDescent="0.2">
      <c r="Q3379" s="9"/>
    </row>
    <row r="3380" spans="17:17" x14ac:dyDescent="0.2">
      <c r="Q3380" s="9"/>
    </row>
    <row r="3381" spans="17:17" x14ac:dyDescent="0.2">
      <c r="Q3381" s="9"/>
    </row>
    <row r="3382" spans="17:17" x14ac:dyDescent="0.2">
      <c r="Q3382" s="9"/>
    </row>
    <row r="3383" spans="17:17" x14ac:dyDescent="0.2">
      <c r="Q3383" s="9"/>
    </row>
    <row r="3384" spans="17:17" x14ac:dyDescent="0.2">
      <c r="Q3384" s="9"/>
    </row>
    <row r="3385" spans="17:17" x14ac:dyDescent="0.2">
      <c r="Q3385" s="9"/>
    </row>
    <row r="3386" spans="17:17" x14ac:dyDescent="0.2">
      <c r="Q3386" s="9"/>
    </row>
    <row r="3387" spans="17:17" x14ac:dyDescent="0.2">
      <c r="Q3387" s="9"/>
    </row>
    <row r="3388" spans="17:17" x14ac:dyDescent="0.2">
      <c r="Q3388" s="9"/>
    </row>
    <row r="3389" spans="17:17" x14ac:dyDescent="0.2">
      <c r="Q3389" s="9"/>
    </row>
    <row r="3390" spans="17:17" x14ac:dyDescent="0.2">
      <c r="Q3390" s="9"/>
    </row>
    <row r="3391" spans="17:17" x14ac:dyDescent="0.2">
      <c r="Q3391" s="9"/>
    </row>
    <row r="3392" spans="17:17" x14ac:dyDescent="0.2">
      <c r="Q3392" s="9"/>
    </row>
    <row r="3393" spans="17:17" x14ac:dyDescent="0.2">
      <c r="Q3393" s="9"/>
    </row>
    <row r="3394" spans="17:17" x14ac:dyDescent="0.2">
      <c r="Q3394" s="9"/>
    </row>
    <row r="3395" spans="17:17" x14ac:dyDescent="0.2">
      <c r="Q3395" s="9"/>
    </row>
    <row r="3396" spans="17:17" x14ac:dyDescent="0.2">
      <c r="Q3396" s="9"/>
    </row>
    <row r="3397" spans="17:17" x14ac:dyDescent="0.2">
      <c r="Q3397" s="9"/>
    </row>
    <row r="3398" spans="17:17" x14ac:dyDescent="0.2">
      <c r="Q3398" s="9"/>
    </row>
    <row r="3399" spans="17:17" x14ac:dyDescent="0.2">
      <c r="Q3399" s="9"/>
    </row>
    <row r="3400" spans="17:17" x14ac:dyDescent="0.2">
      <c r="Q3400" s="9"/>
    </row>
    <row r="3401" spans="17:17" x14ac:dyDescent="0.2">
      <c r="Q3401" s="9"/>
    </row>
    <row r="3402" spans="17:17" x14ac:dyDescent="0.2">
      <c r="Q3402" s="9"/>
    </row>
    <row r="3403" spans="17:17" x14ac:dyDescent="0.2">
      <c r="Q3403" s="9"/>
    </row>
    <row r="3404" spans="17:17" x14ac:dyDescent="0.2">
      <c r="Q3404" s="9"/>
    </row>
    <row r="3405" spans="17:17" x14ac:dyDescent="0.2">
      <c r="Q3405" s="9"/>
    </row>
    <row r="3406" spans="17:17" x14ac:dyDescent="0.2">
      <c r="Q3406" s="9"/>
    </row>
    <row r="3407" spans="17:17" x14ac:dyDescent="0.2">
      <c r="Q3407" s="9"/>
    </row>
    <row r="3408" spans="17:17" x14ac:dyDescent="0.2">
      <c r="Q3408" s="9"/>
    </row>
    <row r="3409" spans="17:17" x14ac:dyDescent="0.2">
      <c r="Q3409" s="9"/>
    </row>
    <row r="3410" spans="17:17" x14ac:dyDescent="0.2">
      <c r="Q3410" s="9"/>
    </row>
    <row r="3411" spans="17:17" x14ac:dyDescent="0.2">
      <c r="Q3411" s="9"/>
    </row>
    <row r="3412" spans="17:17" x14ac:dyDescent="0.2">
      <c r="Q3412" s="9"/>
    </row>
    <row r="3413" spans="17:17" x14ac:dyDescent="0.2">
      <c r="Q3413" s="9"/>
    </row>
    <row r="3414" spans="17:17" x14ac:dyDescent="0.2">
      <c r="Q3414" s="9"/>
    </row>
    <row r="3415" spans="17:17" x14ac:dyDescent="0.2">
      <c r="Q3415" s="9"/>
    </row>
    <row r="3416" spans="17:17" x14ac:dyDescent="0.2">
      <c r="Q3416" s="9"/>
    </row>
    <row r="3417" spans="17:17" x14ac:dyDescent="0.2">
      <c r="Q3417" s="9"/>
    </row>
    <row r="3418" spans="17:17" x14ac:dyDescent="0.2">
      <c r="Q3418" s="9"/>
    </row>
    <row r="3419" spans="17:17" x14ac:dyDescent="0.2">
      <c r="Q3419" s="9"/>
    </row>
    <row r="3420" spans="17:17" x14ac:dyDescent="0.2">
      <c r="Q3420" s="9"/>
    </row>
    <row r="3421" spans="17:17" x14ac:dyDescent="0.2">
      <c r="Q3421" s="9"/>
    </row>
    <row r="3422" spans="17:17" x14ac:dyDescent="0.2">
      <c r="Q3422" s="9"/>
    </row>
    <row r="3423" spans="17:17" x14ac:dyDescent="0.2">
      <c r="Q3423" s="9"/>
    </row>
    <row r="3424" spans="17:17" x14ac:dyDescent="0.2">
      <c r="Q3424" s="9"/>
    </row>
    <row r="3425" spans="17:17" x14ac:dyDescent="0.2">
      <c r="Q3425" s="9"/>
    </row>
    <row r="3426" spans="17:17" x14ac:dyDescent="0.2">
      <c r="Q3426" s="9"/>
    </row>
    <row r="3427" spans="17:17" x14ac:dyDescent="0.2">
      <c r="Q3427" s="9"/>
    </row>
    <row r="3428" spans="17:17" x14ac:dyDescent="0.2">
      <c r="Q3428" s="9"/>
    </row>
    <row r="3429" spans="17:17" x14ac:dyDescent="0.2">
      <c r="Q3429" s="9"/>
    </row>
    <row r="3430" spans="17:17" x14ac:dyDescent="0.2">
      <c r="Q3430" s="9"/>
    </row>
    <row r="3431" spans="17:17" x14ac:dyDescent="0.2">
      <c r="Q3431" s="9"/>
    </row>
    <row r="3432" spans="17:17" x14ac:dyDescent="0.2">
      <c r="Q3432" s="9"/>
    </row>
    <row r="3433" spans="17:17" x14ac:dyDescent="0.2">
      <c r="Q3433" s="9"/>
    </row>
    <row r="3434" spans="17:17" x14ac:dyDescent="0.2">
      <c r="Q3434" s="9"/>
    </row>
    <row r="3435" spans="17:17" x14ac:dyDescent="0.2">
      <c r="Q3435" s="9"/>
    </row>
    <row r="3436" spans="17:17" x14ac:dyDescent="0.2">
      <c r="Q3436" s="9"/>
    </row>
    <row r="3437" spans="17:17" x14ac:dyDescent="0.2">
      <c r="Q3437" s="9"/>
    </row>
    <row r="3438" spans="17:17" x14ac:dyDescent="0.2">
      <c r="Q3438" s="9"/>
    </row>
    <row r="3439" spans="17:17" x14ac:dyDescent="0.2">
      <c r="Q3439" s="9"/>
    </row>
    <row r="3440" spans="17:17" x14ac:dyDescent="0.2">
      <c r="Q3440" s="9"/>
    </row>
    <row r="3441" spans="17:17" x14ac:dyDescent="0.2">
      <c r="Q3441" s="9"/>
    </row>
    <row r="3442" spans="17:17" x14ac:dyDescent="0.2">
      <c r="Q3442" s="9"/>
    </row>
    <row r="3443" spans="17:17" x14ac:dyDescent="0.2">
      <c r="Q3443" s="9"/>
    </row>
    <row r="3444" spans="17:17" x14ac:dyDescent="0.2">
      <c r="Q3444" s="9"/>
    </row>
    <row r="3445" spans="17:17" x14ac:dyDescent="0.2">
      <c r="Q3445" s="9"/>
    </row>
    <row r="3446" spans="17:17" x14ac:dyDescent="0.2">
      <c r="Q3446" s="9"/>
    </row>
    <row r="3447" spans="17:17" x14ac:dyDescent="0.2">
      <c r="Q3447" s="9"/>
    </row>
    <row r="3448" spans="17:17" x14ac:dyDescent="0.2">
      <c r="Q3448" s="9"/>
    </row>
    <row r="3449" spans="17:17" x14ac:dyDescent="0.2">
      <c r="Q3449" s="9"/>
    </row>
    <row r="3450" spans="17:17" x14ac:dyDescent="0.2">
      <c r="Q3450" s="9"/>
    </row>
    <row r="3451" spans="17:17" x14ac:dyDescent="0.2">
      <c r="Q3451" s="9"/>
    </row>
    <row r="3452" spans="17:17" x14ac:dyDescent="0.2">
      <c r="Q3452" s="9"/>
    </row>
    <row r="3453" spans="17:17" x14ac:dyDescent="0.2">
      <c r="Q3453" s="9"/>
    </row>
    <row r="3454" spans="17:17" x14ac:dyDescent="0.2">
      <c r="Q3454" s="9"/>
    </row>
    <row r="3455" spans="17:17" x14ac:dyDescent="0.2">
      <c r="Q3455" s="9"/>
    </row>
    <row r="3456" spans="17:17" x14ac:dyDescent="0.2">
      <c r="Q3456" s="9"/>
    </row>
    <row r="3457" spans="17:17" x14ac:dyDescent="0.2">
      <c r="Q3457" s="9"/>
    </row>
    <row r="3458" spans="17:17" x14ac:dyDescent="0.2">
      <c r="Q3458" s="9"/>
    </row>
    <row r="3459" spans="17:17" x14ac:dyDescent="0.2">
      <c r="Q3459" s="9"/>
    </row>
    <row r="3460" spans="17:17" x14ac:dyDescent="0.2">
      <c r="Q3460" s="9"/>
    </row>
    <row r="3461" spans="17:17" x14ac:dyDescent="0.2">
      <c r="Q3461" s="9"/>
    </row>
    <row r="3462" spans="17:17" x14ac:dyDescent="0.2">
      <c r="Q3462" s="9"/>
    </row>
    <row r="3463" spans="17:17" x14ac:dyDescent="0.2">
      <c r="Q3463" s="9"/>
    </row>
    <row r="3464" spans="17:17" x14ac:dyDescent="0.2">
      <c r="Q3464" s="9"/>
    </row>
    <row r="3465" spans="17:17" x14ac:dyDescent="0.2">
      <c r="Q3465" s="9"/>
    </row>
    <row r="3466" spans="17:17" x14ac:dyDescent="0.2">
      <c r="Q3466" s="9"/>
    </row>
    <row r="3467" spans="17:17" x14ac:dyDescent="0.2">
      <c r="Q3467" s="9"/>
    </row>
    <row r="3468" spans="17:17" x14ac:dyDescent="0.2">
      <c r="Q3468" s="9"/>
    </row>
    <row r="3469" spans="17:17" x14ac:dyDescent="0.2">
      <c r="Q3469" s="9"/>
    </row>
    <row r="3470" spans="17:17" x14ac:dyDescent="0.2">
      <c r="Q3470" s="9"/>
    </row>
    <row r="3471" spans="17:17" x14ac:dyDescent="0.2">
      <c r="Q3471" s="9"/>
    </row>
    <row r="3472" spans="17:17" x14ac:dyDescent="0.2">
      <c r="Q3472" s="9"/>
    </row>
    <row r="3473" spans="17:17" x14ac:dyDescent="0.2">
      <c r="Q3473" s="9"/>
    </row>
    <row r="3474" spans="17:17" x14ac:dyDescent="0.2">
      <c r="Q3474" s="9"/>
    </row>
    <row r="3475" spans="17:17" x14ac:dyDescent="0.2">
      <c r="Q3475" s="9"/>
    </row>
    <row r="3476" spans="17:17" x14ac:dyDescent="0.2">
      <c r="Q3476" s="9"/>
    </row>
    <row r="3477" spans="17:17" x14ac:dyDescent="0.2">
      <c r="Q3477" s="9"/>
    </row>
    <row r="3478" spans="17:17" x14ac:dyDescent="0.2">
      <c r="Q3478" s="9"/>
    </row>
    <row r="3479" spans="17:17" x14ac:dyDescent="0.2">
      <c r="Q3479" s="9"/>
    </row>
    <row r="3480" spans="17:17" x14ac:dyDescent="0.2">
      <c r="Q3480" s="9"/>
    </row>
    <row r="3481" spans="17:17" x14ac:dyDescent="0.2">
      <c r="Q3481" s="9"/>
    </row>
    <row r="3482" spans="17:17" x14ac:dyDescent="0.2">
      <c r="Q3482" s="9"/>
    </row>
    <row r="3483" spans="17:17" x14ac:dyDescent="0.2">
      <c r="Q3483" s="9"/>
    </row>
    <row r="3484" spans="17:17" x14ac:dyDescent="0.2">
      <c r="Q3484" s="9"/>
    </row>
    <row r="3485" spans="17:17" x14ac:dyDescent="0.2">
      <c r="Q3485" s="9"/>
    </row>
    <row r="3486" spans="17:17" x14ac:dyDescent="0.2">
      <c r="Q3486" s="9"/>
    </row>
    <row r="3487" spans="17:17" x14ac:dyDescent="0.2">
      <c r="Q3487" s="9"/>
    </row>
    <row r="3488" spans="17:17" x14ac:dyDescent="0.2">
      <c r="Q3488" s="9"/>
    </row>
    <row r="3489" spans="17:17" x14ac:dyDescent="0.2">
      <c r="Q3489" s="9"/>
    </row>
    <row r="3490" spans="17:17" x14ac:dyDescent="0.2">
      <c r="Q3490" s="9"/>
    </row>
    <row r="3491" spans="17:17" x14ac:dyDescent="0.2">
      <c r="Q3491" s="9"/>
    </row>
    <row r="3492" spans="17:17" x14ac:dyDescent="0.2">
      <c r="Q3492" s="9"/>
    </row>
    <row r="3493" spans="17:17" x14ac:dyDescent="0.2">
      <c r="Q3493" s="9"/>
    </row>
    <row r="3494" spans="17:17" x14ac:dyDescent="0.2">
      <c r="Q3494" s="9"/>
    </row>
    <row r="3495" spans="17:17" x14ac:dyDescent="0.2">
      <c r="Q3495" s="9"/>
    </row>
    <row r="3496" spans="17:17" x14ac:dyDescent="0.2">
      <c r="Q3496" s="9"/>
    </row>
    <row r="3497" spans="17:17" x14ac:dyDescent="0.2">
      <c r="Q3497" s="9"/>
    </row>
    <row r="3498" spans="17:17" x14ac:dyDescent="0.2">
      <c r="Q3498" s="9"/>
    </row>
    <row r="3499" spans="17:17" x14ac:dyDescent="0.2">
      <c r="Q3499" s="9"/>
    </row>
    <row r="3500" spans="17:17" x14ac:dyDescent="0.2">
      <c r="Q3500" s="9"/>
    </row>
    <row r="3501" spans="17:17" x14ac:dyDescent="0.2">
      <c r="Q3501" s="9"/>
    </row>
    <row r="3502" spans="17:17" x14ac:dyDescent="0.2">
      <c r="Q3502" s="9"/>
    </row>
    <row r="3503" spans="17:17" x14ac:dyDescent="0.2">
      <c r="Q3503" s="9"/>
    </row>
    <row r="3504" spans="17:17" x14ac:dyDescent="0.2">
      <c r="Q3504" s="9"/>
    </row>
    <row r="3505" spans="17:17" x14ac:dyDescent="0.2">
      <c r="Q3505" s="9"/>
    </row>
    <row r="3506" spans="17:17" x14ac:dyDescent="0.2">
      <c r="Q3506" s="9"/>
    </row>
    <row r="3507" spans="17:17" x14ac:dyDescent="0.2">
      <c r="Q3507" s="9"/>
    </row>
    <row r="3508" spans="17:17" x14ac:dyDescent="0.2">
      <c r="Q3508" s="9"/>
    </row>
    <row r="3509" spans="17:17" x14ac:dyDescent="0.2">
      <c r="Q3509" s="9"/>
    </row>
    <row r="3510" spans="17:17" x14ac:dyDescent="0.2">
      <c r="Q3510" s="9"/>
    </row>
    <row r="3511" spans="17:17" x14ac:dyDescent="0.2">
      <c r="Q3511" s="9"/>
    </row>
    <row r="3512" spans="17:17" x14ac:dyDescent="0.2">
      <c r="Q3512" s="9"/>
    </row>
    <row r="3513" spans="17:17" x14ac:dyDescent="0.2">
      <c r="Q3513" s="9"/>
    </row>
    <row r="3514" spans="17:17" x14ac:dyDescent="0.2">
      <c r="Q3514" s="9"/>
    </row>
    <row r="3515" spans="17:17" x14ac:dyDescent="0.2">
      <c r="Q3515" s="9"/>
    </row>
    <row r="3516" spans="17:17" x14ac:dyDescent="0.2">
      <c r="Q3516" s="9"/>
    </row>
    <row r="3517" spans="17:17" x14ac:dyDescent="0.2">
      <c r="Q3517" s="9"/>
    </row>
    <row r="3518" spans="17:17" x14ac:dyDescent="0.2">
      <c r="Q3518" s="9"/>
    </row>
    <row r="3519" spans="17:17" x14ac:dyDescent="0.2">
      <c r="Q3519" s="9"/>
    </row>
    <row r="3520" spans="17:17" x14ac:dyDescent="0.2">
      <c r="Q3520" s="9"/>
    </row>
    <row r="3521" spans="17:17" x14ac:dyDescent="0.2">
      <c r="Q3521" s="9"/>
    </row>
    <row r="3522" spans="17:17" x14ac:dyDescent="0.2">
      <c r="Q3522" s="9"/>
    </row>
    <row r="3523" spans="17:17" x14ac:dyDescent="0.2">
      <c r="Q3523" s="9"/>
    </row>
    <row r="3524" spans="17:17" x14ac:dyDescent="0.2">
      <c r="Q3524" s="9"/>
    </row>
    <row r="3525" spans="17:17" x14ac:dyDescent="0.2">
      <c r="Q3525" s="9"/>
    </row>
    <row r="3526" spans="17:17" x14ac:dyDescent="0.2">
      <c r="Q3526" s="9"/>
    </row>
    <row r="3527" spans="17:17" x14ac:dyDescent="0.2">
      <c r="Q3527" s="9"/>
    </row>
    <row r="3528" spans="17:17" x14ac:dyDescent="0.2">
      <c r="Q3528" s="9"/>
    </row>
    <row r="3529" spans="17:17" x14ac:dyDescent="0.2">
      <c r="Q3529" s="9"/>
    </row>
    <row r="3530" spans="17:17" x14ac:dyDescent="0.2">
      <c r="Q3530" s="9"/>
    </row>
    <row r="3531" spans="17:17" x14ac:dyDescent="0.2">
      <c r="Q3531" s="9"/>
    </row>
    <row r="3532" spans="17:17" x14ac:dyDescent="0.2">
      <c r="Q3532" s="9"/>
    </row>
    <row r="3533" spans="17:17" x14ac:dyDescent="0.2">
      <c r="Q3533" s="9"/>
    </row>
    <row r="3534" spans="17:17" x14ac:dyDescent="0.2">
      <c r="Q3534" s="9"/>
    </row>
    <row r="3535" spans="17:17" x14ac:dyDescent="0.2">
      <c r="Q3535" s="9"/>
    </row>
    <row r="3536" spans="17:17" x14ac:dyDescent="0.2">
      <c r="Q3536" s="9"/>
    </row>
    <row r="3537" spans="17:17" x14ac:dyDescent="0.2">
      <c r="Q3537" s="9"/>
    </row>
    <row r="3538" spans="17:17" x14ac:dyDescent="0.2">
      <c r="Q3538" s="9"/>
    </row>
    <row r="3539" spans="17:17" x14ac:dyDescent="0.2">
      <c r="Q3539" s="9"/>
    </row>
    <row r="3540" spans="17:17" x14ac:dyDescent="0.2">
      <c r="Q3540" s="9"/>
    </row>
    <row r="3541" spans="17:17" x14ac:dyDescent="0.2">
      <c r="Q3541" s="9"/>
    </row>
    <row r="3542" spans="17:17" x14ac:dyDescent="0.2">
      <c r="Q3542" s="9"/>
    </row>
    <row r="3543" spans="17:17" x14ac:dyDescent="0.2">
      <c r="Q3543" s="9"/>
    </row>
    <row r="3544" spans="17:17" x14ac:dyDescent="0.2">
      <c r="Q3544" s="9"/>
    </row>
    <row r="3545" spans="17:17" x14ac:dyDescent="0.2">
      <c r="Q3545" s="9"/>
    </row>
    <row r="3546" spans="17:17" x14ac:dyDescent="0.2">
      <c r="Q3546" s="9"/>
    </row>
    <row r="3547" spans="17:17" x14ac:dyDescent="0.2">
      <c r="Q3547" s="9"/>
    </row>
    <row r="3548" spans="17:17" x14ac:dyDescent="0.2">
      <c r="Q3548" s="9"/>
    </row>
    <row r="3549" spans="17:17" x14ac:dyDescent="0.2">
      <c r="Q3549" s="9"/>
    </row>
    <row r="3550" spans="17:17" x14ac:dyDescent="0.2">
      <c r="Q3550" s="9"/>
    </row>
    <row r="3551" spans="17:17" x14ac:dyDescent="0.2">
      <c r="Q3551" s="9"/>
    </row>
    <row r="3552" spans="17:17" x14ac:dyDescent="0.2">
      <c r="Q3552" s="9"/>
    </row>
    <row r="3553" spans="17:17" x14ac:dyDescent="0.2">
      <c r="Q3553" s="9"/>
    </row>
    <row r="3554" spans="17:17" x14ac:dyDescent="0.2">
      <c r="Q3554" s="9"/>
    </row>
    <row r="3555" spans="17:17" x14ac:dyDescent="0.2">
      <c r="Q3555" s="9"/>
    </row>
    <row r="3556" spans="17:17" x14ac:dyDescent="0.2">
      <c r="Q3556" s="9"/>
    </row>
    <row r="3557" spans="17:17" x14ac:dyDescent="0.2">
      <c r="Q3557" s="9"/>
    </row>
    <row r="3558" spans="17:17" x14ac:dyDescent="0.2">
      <c r="Q3558" s="9"/>
    </row>
    <row r="3559" spans="17:17" x14ac:dyDescent="0.2">
      <c r="Q3559" s="9"/>
    </row>
    <row r="3560" spans="17:17" x14ac:dyDescent="0.2">
      <c r="Q3560" s="9"/>
    </row>
    <row r="3561" spans="17:17" x14ac:dyDescent="0.2">
      <c r="Q3561" s="9"/>
    </row>
    <row r="3562" spans="17:17" x14ac:dyDescent="0.2">
      <c r="Q3562" s="9"/>
    </row>
    <row r="3563" spans="17:17" x14ac:dyDescent="0.2">
      <c r="Q3563" s="9"/>
    </row>
    <row r="3564" spans="17:17" x14ac:dyDescent="0.2">
      <c r="Q3564" s="9"/>
    </row>
    <row r="3565" spans="17:17" x14ac:dyDescent="0.2">
      <c r="Q3565" s="9"/>
    </row>
    <row r="3566" spans="17:17" x14ac:dyDescent="0.2">
      <c r="Q3566" s="9"/>
    </row>
    <row r="3567" spans="17:17" x14ac:dyDescent="0.2">
      <c r="Q3567" s="9"/>
    </row>
    <row r="3568" spans="17:17" x14ac:dyDescent="0.2">
      <c r="Q3568" s="9"/>
    </row>
    <row r="3569" spans="17:17" x14ac:dyDescent="0.2">
      <c r="Q3569" s="9"/>
    </row>
    <row r="3570" spans="17:17" x14ac:dyDescent="0.2">
      <c r="Q3570" s="9"/>
    </row>
    <row r="3571" spans="17:17" x14ac:dyDescent="0.2">
      <c r="Q3571" s="9"/>
    </row>
    <row r="3572" spans="17:17" x14ac:dyDescent="0.2">
      <c r="Q3572" s="9"/>
    </row>
    <row r="3573" spans="17:17" x14ac:dyDescent="0.2">
      <c r="Q3573" s="9"/>
    </row>
    <row r="3574" spans="17:17" x14ac:dyDescent="0.2">
      <c r="Q3574" s="9"/>
    </row>
    <row r="3575" spans="17:17" x14ac:dyDescent="0.2">
      <c r="Q3575" s="9"/>
    </row>
    <row r="3576" spans="17:17" x14ac:dyDescent="0.2">
      <c r="Q3576" s="9"/>
    </row>
    <row r="3577" spans="17:17" x14ac:dyDescent="0.2">
      <c r="Q3577" s="9"/>
    </row>
    <row r="3578" spans="17:17" x14ac:dyDescent="0.2">
      <c r="Q3578" s="9"/>
    </row>
    <row r="3579" spans="17:17" x14ac:dyDescent="0.2">
      <c r="Q3579" s="9"/>
    </row>
    <row r="3580" spans="17:17" x14ac:dyDescent="0.2">
      <c r="Q3580" s="9"/>
    </row>
    <row r="3581" spans="17:17" x14ac:dyDescent="0.2">
      <c r="Q3581" s="9"/>
    </row>
    <row r="3582" spans="17:17" x14ac:dyDescent="0.2">
      <c r="Q3582" s="9"/>
    </row>
    <row r="3583" spans="17:17" x14ac:dyDescent="0.2">
      <c r="Q3583" s="9"/>
    </row>
    <row r="3584" spans="17:17" x14ac:dyDescent="0.2">
      <c r="Q3584" s="9"/>
    </row>
    <row r="3585" spans="17:17" x14ac:dyDescent="0.2">
      <c r="Q3585" s="9"/>
    </row>
    <row r="3586" spans="17:17" x14ac:dyDescent="0.2">
      <c r="Q3586" s="9"/>
    </row>
    <row r="3587" spans="17:17" x14ac:dyDescent="0.2">
      <c r="Q3587" s="9"/>
    </row>
    <row r="3588" spans="17:17" x14ac:dyDescent="0.2">
      <c r="Q3588" s="9"/>
    </row>
    <row r="3589" spans="17:17" x14ac:dyDescent="0.2">
      <c r="Q3589" s="9"/>
    </row>
    <row r="3590" spans="17:17" x14ac:dyDescent="0.2">
      <c r="Q3590" s="9"/>
    </row>
    <row r="3591" spans="17:17" x14ac:dyDescent="0.2">
      <c r="Q3591" s="9"/>
    </row>
    <row r="3592" spans="17:17" x14ac:dyDescent="0.2">
      <c r="Q3592" s="9"/>
    </row>
    <row r="3593" spans="17:17" x14ac:dyDescent="0.2">
      <c r="Q3593" s="9"/>
    </row>
    <row r="3594" spans="17:17" x14ac:dyDescent="0.2">
      <c r="Q3594" s="9"/>
    </row>
    <row r="3595" spans="17:17" x14ac:dyDescent="0.2">
      <c r="Q3595" s="9"/>
    </row>
    <row r="3596" spans="17:17" x14ac:dyDescent="0.2">
      <c r="Q3596" s="9"/>
    </row>
    <row r="3597" spans="17:17" x14ac:dyDescent="0.2">
      <c r="Q3597" s="9"/>
    </row>
    <row r="3598" spans="17:17" x14ac:dyDescent="0.2">
      <c r="Q3598" s="9"/>
    </row>
    <row r="3599" spans="17:17" x14ac:dyDescent="0.2">
      <c r="Q3599" s="9"/>
    </row>
    <row r="3600" spans="17:17" x14ac:dyDescent="0.2">
      <c r="Q3600" s="9"/>
    </row>
    <row r="3601" spans="17:17" x14ac:dyDescent="0.2">
      <c r="Q3601" s="9"/>
    </row>
    <row r="3602" spans="17:17" x14ac:dyDescent="0.2">
      <c r="Q3602" s="9"/>
    </row>
    <row r="3603" spans="17:17" x14ac:dyDescent="0.2">
      <c r="Q3603" s="9"/>
    </row>
    <row r="3604" spans="17:17" x14ac:dyDescent="0.2">
      <c r="Q3604" s="9"/>
    </row>
    <row r="3605" spans="17:17" x14ac:dyDescent="0.2">
      <c r="Q3605" s="9"/>
    </row>
    <row r="3606" spans="17:17" x14ac:dyDescent="0.2">
      <c r="Q3606" s="9"/>
    </row>
    <row r="3607" spans="17:17" x14ac:dyDescent="0.2">
      <c r="Q3607" s="9"/>
    </row>
    <row r="3608" spans="17:17" x14ac:dyDescent="0.2">
      <c r="Q3608" s="9"/>
    </row>
    <row r="3609" spans="17:17" x14ac:dyDescent="0.2">
      <c r="Q3609" s="9"/>
    </row>
    <row r="3610" spans="17:17" x14ac:dyDescent="0.2">
      <c r="Q3610" s="9"/>
    </row>
    <row r="3611" spans="17:17" x14ac:dyDescent="0.2">
      <c r="Q3611" s="9"/>
    </row>
    <row r="3612" spans="17:17" x14ac:dyDescent="0.2">
      <c r="Q3612" s="9"/>
    </row>
    <row r="3613" spans="17:17" x14ac:dyDescent="0.2">
      <c r="Q3613" s="9"/>
    </row>
    <row r="3614" spans="17:17" x14ac:dyDescent="0.2">
      <c r="Q3614" s="9"/>
    </row>
    <row r="3615" spans="17:17" x14ac:dyDescent="0.2">
      <c r="Q3615" s="9"/>
    </row>
    <row r="3616" spans="17:17" x14ac:dyDescent="0.2">
      <c r="Q3616" s="9"/>
    </row>
    <row r="3617" spans="17:17" x14ac:dyDescent="0.2">
      <c r="Q3617" s="9"/>
    </row>
    <row r="3618" spans="17:17" x14ac:dyDescent="0.2">
      <c r="Q3618" s="9"/>
    </row>
    <row r="3619" spans="17:17" x14ac:dyDescent="0.2">
      <c r="Q3619" s="9"/>
    </row>
    <row r="3620" spans="17:17" x14ac:dyDescent="0.2">
      <c r="Q3620" s="9"/>
    </row>
    <row r="3621" spans="17:17" x14ac:dyDescent="0.2">
      <c r="Q3621" s="9"/>
    </row>
    <row r="3622" spans="17:17" x14ac:dyDescent="0.2">
      <c r="Q3622" s="9"/>
    </row>
    <row r="3623" spans="17:17" x14ac:dyDescent="0.2">
      <c r="Q3623" s="9"/>
    </row>
    <row r="3624" spans="17:17" x14ac:dyDescent="0.2">
      <c r="Q3624" s="9"/>
    </row>
    <row r="3625" spans="17:17" x14ac:dyDescent="0.2">
      <c r="Q3625" s="9"/>
    </row>
    <row r="3626" spans="17:17" x14ac:dyDescent="0.2">
      <c r="Q3626" s="9"/>
    </row>
    <row r="3627" spans="17:17" x14ac:dyDescent="0.2">
      <c r="Q3627" s="9"/>
    </row>
    <row r="3628" spans="17:17" x14ac:dyDescent="0.2">
      <c r="Q3628" s="9"/>
    </row>
    <row r="3629" spans="17:17" x14ac:dyDescent="0.2">
      <c r="Q3629" s="9"/>
    </row>
    <row r="3630" spans="17:17" x14ac:dyDescent="0.2">
      <c r="Q3630" s="9"/>
    </row>
    <row r="3631" spans="17:17" x14ac:dyDescent="0.2">
      <c r="Q3631" s="9"/>
    </row>
    <row r="3632" spans="17:17" x14ac:dyDescent="0.2">
      <c r="Q3632" s="9"/>
    </row>
    <row r="3633" spans="17:17" x14ac:dyDescent="0.2">
      <c r="Q3633" s="9"/>
    </row>
    <row r="3634" spans="17:17" x14ac:dyDescent="0.2">
      <c r="Q3634" s="9"/>
    </row>
    <row r="3635" spans="17:17" x14ac:dyDescent="0.2">
      <c r="Q3635" s="9"/>
    </row>
    <row r="3636" spans="17:17" x14ac:dyDescent="0.2">
      <c r="Q3636" s="9"/>
    </row>
    <row r="3637" spans="17:17" x14ac:dyDescent="0.2">
      <c r="Q3637" s="9"/>
    </row>
    <row r="3638" spans="17:17" x14ac:dyDescent="0.2">
      <c r="Q3638" s="9"/>
    </row>
    <row r="3639" spans="17:17" x14ac:dyDescent="0.2">
      <c r="Q3639" s="9"/>
    </row>
    <row r="3640" spans="17:17" x14ac:dyDescent="0.2">
      <c r="Q3640" s="9"/>
    </row>
    <row r="3641" spans="17:17" x14ac:dyDescent="0.2">
      <c r="Q3641" s="9"/>
    </row>
    <row r="3642" spans="17:17" x14ac:dyDescent="0.2">
      <c r="Q3642" s="9"/>
    </row>
    <row r="3643" spans="17:17" x14ac:dyDescent="0.2">
      <c r="Q3643" s="9"/>
    </row>
    <row r="3644" spans="17:17" x14ac:dyDescent="0.2">
      <c r="Q3644" s="9"/>
    </row>
    <row r="3645" spans="17:17" x14ac:dyDescent="0.2">
      <c r="Q3645" s="9"/>
    </row>
    <row r="3646" spans="17:17" x14ac:dyDescent="0.2">
      <c r="Q3646" s="9"/>
    </row>
    <row r="3647" spans="17:17" x14ac:dyDescent="0.2">
      <c r="Q3647" s="9"/>
    </row>
    <row r="3648" spans="17:17" x14ac:dyDescent="0.2">
      <c r="Q3648" s="9"/>
    </row>
    <row r="3649" spans="17:17" x14ac:dyDescent="0.2">
      <c r="Q3649" s="9"/>
    </row>
    <row r="3650" spans="17:17" x14ac:dyDescent="0.2">
      <c r="Q3650" s="9"/>
    </row>
    <row r="3651" spans="17:17" x14ac:dyDescent="0.2">
      <c r="Q3651" s="9"/>
    </row>
    <row r="3652" spans="17:17" x14ac:dyDescent="0.2">
      <c r="Q3652" s="9"/>
    </row>
    <row r="3653" spans="17:17" x14ac:dyDescent="0.2">
      <c r="Q3653" s="9"/>
    </row>
    <row r="3654" spans="17:17" x14ac:dyDescent="0.2">
      <c r="Q3654" s="9"/>
    </row>
    <row r="3655" spans="17:17" x14ac:dyDescent="0.2">
      <c r="Q3655" s="9"/>
    </row>
    <row r="3656" spans="17:17" x14ac:dyDescent="0.2">
      <c r="Q3656" s="9"/>
    </row>
    <row r="3657" spans="17:17" x14ac:dyDescent="0.2">
      <c r="Q3657" s="9"/>
    </row>
    <row r="3658" spans="17:17" x14ac:dyDescent="0.2">
      <c r="Q3658" s="9"/>
    </row>
    <row r="3659" spans="17:17" x14ac:dyDescent="0.2">
      <c r="Q3659" s="9"/>
    </row>
    <row r="3660" spans="17:17" x14ac:dyDescent="0.2">
      <c r="Q3660" s="9"/>
    </row>
    <row r="3661" spans="17:17" x14ac:dyDescent="0.2">
      <c r="Q3661" s="9"/>
    </row>
    <row r="3662" spans="17:17" x14ac:dyDescent="0.2">
      <c r="Q3662" s="9"/>
    </row>
    <row r="3663" spans="17:17" x14ac:dyDescent="0.2">
      <c r="Q3663" s="9"/>
    </row>
    <row r="3664" spans="17:17" x14ac:dyDescent="0.2">
      <c r="Q3664" s="9"/>
    </row>
    <row r="3665" spans="17:17" x14ac:dyDescent="0.2">
      <c r="Q3665" s="9"/>
    </row>
    <row r="3666" spans="17:17" x14ac:dyDescent="0.2">
      <c r="Q3666" s="9"/>
    </row>
    <row r="3667" spans="17:17" x14ac:dyDescent="0.2">
      <c r="Q3667" s="9"/>
    </row>
    <row r="3668" spans="17:17" x14ac:dyDescent="0.2">
      <c r="Q3668" s="9"/>
    </row>
    <row r="3669" spans="17:17" x14ac:dyDescent="0.2">
      <c r="Q3669" s="9"/>
    </row>
    <row r="3670" spans="17:17" x14ac:dyDescent="0.2">
      <c r="Q3670" s="9"/>
    </row>
    <row r="3671" spans="17:17" x14ac:dyDescent="0.2">
      <c r="Q3671" s="9"/>
    </row>
    <row r="3672" spans="17:17" x14ac:dyDescent="0.2">
      <c r="Q3672" s="9"/>
    </row>
    <row r="3673" spans="17:17" x14ac:dyDescent="0.2">
      <c r="Q3673" s="9"/>
    </row>
    <row r="3674" spans="17:17" x14ac:dyDescent="0.2">
      <c r="Q3674" s="9"/>
    </row>
    <row r="3675" spans="17:17" x14ac:dyDescent="0.2">
      <c r="Q3675" s="9"/>
    </row>
    <row r="3676" spans="17:17" x14ac:dyDescent="0.2">
      <c r="Q3676" s="9"/>
    </row>
    <row r="3677" spans="17:17" x14ac:dyDescent="0.2">
      <c r="Q3677" s="9"/>
    </row>
    <row r="3678" spans="17:17" x14ac:dyDescent="0.2">
      <c r="Q3678" s="9"/>
    </row>
    <row r="3679" spans="17:17" x14ac:dyDescent="0.2">
      <c r="Q3679" s="9"/>
    </row>
    <row r="3680" spans="17:17" x14ac:dyDescent="0.2">
      <c r="Q3680" s="9"/>
    </row>
    <row r="3681" spans="17:17" x14ac:dyDescent="0.2">
      <c r="Q3681" s="9"/>
    </row>
    <row r="3682" spans="17:17" x14ac:dyDescent="0.2">
      <c r="Q3682" s="9"/>
    </row>
    <row r="3683" spans="17:17" x14ac:dyDescent="0.2">
      <c r="Q3683" s="9"/>
    </row>
    <row r="3684" spans="17:17" x14ac:dyDescent="0.2">
      <c r="Q3684" s="9"/>
    </row>
    <row r="3685" spans="17:17" x14ac:dyDescent="0.2">
      <c r="Q3685" s="9"/>
    </row>
    <row r="3686" spans="17:17" x14ac:dyDescent="0.2">
      <c r="Q3686" s="9"/>
    </row>
    <row r="3687" spans="17:17" x14ac:dyDescent="0.2">
      <c r="Q3687" s="9"/>
    </row>
    <row r="3688" spans="17:17" x14ac:dyDescent="0.2">
      <c r="Q3688" s="9"/>
    </row>
    <row r="3689" spans="17:17" x14ac:dyDescent="0.2">
      <c r="Q3689" s="9"/>
    </row>
    <row r="3690" spans="17:17" x14ac:dyDescent="0.2">
      <c r="Q3690" s="9"/>
    </row>
    <row r="3691" spans="17:17" x14ac:dyDescent="0.2">
      <c r="Q3691" s="9"/>
    </row>
    <row r="3692" spans="17:17" x14ac:dyDescent="0.2">
      <c r="Q3692" s="9"/>
    </row>
    <row r="3693" spans="17:17" x14ac:dyDescent="0.2">
      <c r="Q3693" s="9"/>
    </row>
    <row r="3694" spans="17:17" x14ac:dyDescent="0.2">
      <c r="Q3694" s="9"/>
    </row>
    <row r="3695" spans="17:17" x14ac:dyDescent="0.2">
      <c r="Q3695" s="9"/>
    </row>
    <row r="3696" spans="17:17" x14ac:dyDescent="0.2">
      <c r="Q3696" s="9"/>
    </row>
    <row r="3697" spans="17:17" x14ac:dyDescent="0.2">
      <c r="Q3697" s="9"/>
    </row>
    <row r="3698" spans="17:17" x14ac:dyDescent="0.2">
      <c r="Q3698" s="9"/>
    </row>
    <row r="3699" spans="17:17" x14ac:dyDescent="0.2">
      <c r="Q3699" s="9"/>
    </row>
    <row r="3700" spans="17:17" x14ac:dyDescent="0.2">
      <c r="Q3700" s="9"/>
    </row>
    <row r="3701" spans="17:17" x14ac:dyDescent="0.2">
      <c r="Q3701" s="9"/>
    </row>
    <row r="3702" spans="17:17" x14ac:dyDescent="0.2">
      <c r="Q3702" s="9"/>
    </row>
    <row r="3703" spans="17:17" x14ac:dyDescent="0.2">
      <c r="Q3703" s="9"/>
    </row>
    <row r="3704" spans="17:17" x14ac:dyDescent="0.2">
      <c r="Q3704" s="9"/>
    </row>
    <row r="3705" spans="17:17" x14ac:dyDescent="0.2">
      <c r="Q3705" s="9"/>
    </row>
    <row r="3706" spans="17:17" x14ac:dyDescent="0.2">
      <c r="Q3706" s="9"/>
    </row>
    <row r="3707" spans="17:17" x14ac:dyDescent="0.2">
      <c r="Q3707" s="9"/>
    </row>
    <row r="3708" spans="17:17" x14ac:dyDescent="0.2">
      <c r="Q3708" s="9"/>
    </row>
    <row r="3709" spans="17:17" x14ac:dyDescent="0.2">
      <c r="Q3709" s="9"/>
    </row>
    <row r="3710" spans="17:17" x14ac:dyDescent="0.2">
      <c r="Q3710" s="9"/>
    </row>
    <row r="3711" spans="17:17" x14ac:dyDescent="0.2">
      <c r="Q3711" s="9"/>
    </row>
    <row r="3712" spans="17:17" x14ac:dyDescent="0.2">
      <c r="Q3712" s="9"/>
    </row>
    <row r="3713" spans="17:17" x14ac:dyDescent="0.2">
      <c r="Q3713" s="9"/>
    </row>
    <row r="3714" spans="17:17" x14ac:dyDescent="0.2">
      <c r="Q3714" s="9"/>
    </row>
    <row r="3715" spans="17:17" x14ac:dyDescent="0.2">
      <c r="Q3715" s="9"/>
    </row>
    <row r="3716" spans="17:17" x14ac:dyDescent="0.2">
      <c r="Q3716" s="9"/>
    </row>
    <row r="3717" spans="17:17" x14ac:dyDescent="0.2">
      <c r="Q3717" s="9"/>
    </row>
    <row r="3718" spans="17:17" x14ac:dyDescent="0.2">
      <c r="Q3718" s="9"/>
    </row>
    <row r="3719" spans="17:17" x14ac:dyDescent="0.2">
      <c r="Q3719" s="9"/>
    </row>
    <row r="3720" spans="17:17" x14ac:dyDescent="0.2">
      <c r="Q3720" s="9"/>
    </row>
    <row r="3721" spans="17:17" x14ac:dyDescent="0.2">
      <c r="Q3721" s="9"/>
    </row>
    <row r="3722" spans="17:17" x14ac:dyDescent="0.2">
      <c r="Q3722" s="9"/>
    </row>
    <row r="3723" spans="17:17" x14ac:dyDescent="0.2">
      <c r="Q3723" s="9"/>
    </row>
    <row r="3724" spans="17:17" x14ac:dyDescent="0.2">
      <c r="Q3724" s="9"/>
    </row>
    <row r="3725" spans="17:17" x14ac:dyDescent="0.2">
      <c r="Q3725" s="9"/>
    </row>
    <row r="3726" spans="17:17" x14ac:dyDescent="0.2">
      <c r="Q3726" s="9"/>
    </row>
    <row r="3727" spans="17:17" x14ac:dyDescent="0.2">
      <c r="Q3727" s="9"/>
    </row>
    <row r="3728" spans="17:17" x14ac:dyDescent="0.2">
      <c r="Q3728" s="9"/>
    </row>
    <row r="3729" spans="17:17" x14ac:dyDescent="0.2">
      <c r="Q3729" s="9"/>
    </row>
    <row r="3730" spans="17:17" x14ac:dyDescent="0.2">
      <c r="Q3730" s="9"/>
    </row>
    <row r="3731" spans="17:17" x14ac:dyDescent="0.2">
      <c r="Q3731" s="9"/>
    </row>
    <row r="3732" spans="17:17" x14ac:dyDescent="0.2">
      <c r="Q3732" s="9"/>
    </row>
    <row r="3733" spans="17:17" x14ac:dyDescent="0.2">
      <c r="Q3733" s="9"/>
    </row>
    <row r="3734" spans="17:17" x14ac:dyDescent="0.2">
      <c r="Q3734" s="9"/>
    </row>
    <row r="3735" spans="17:17" x14ac:dyDescent="0.2">
      <c r="Q3735" s="9"/>
    </row>
    <row r="3736" spans="17:17" x14ac:dyDescent="0.2">
      <c r="Q3736" s="9"/>
    </row>
    <row r="3737" spans="17:17" x14ac:dyDescent="0.2">
      <c r="Q3737" s="9"/>
    </row>
    <row r="3738" spans="17:17" x14ac:dyDescent="0.2">
      <c r="Q3738" s="9"/>
    </row>
    <row r="3739" spans="17:17" x14ac:dyDescent="0.2">
      <c r="Q3739" s="9"/>
    </row>
    <row r="3740" spans="17:17" x14ac:dyDescent="0.2">
      <c r="Q3740" s="9"/>
    </row>
    <row r="3741" spans="17:17" x14ac:dyDescent="0.2">
      <c r="Q3741" s="9"/>
    </row>
    <row r="3742" spans="17:17" x14ac:dyDescent="0.2">
      <c r="Q3742" s="9"/>
    </row>
    <row r="3743" spans="17:17" x14ac:dyDescent="0.2">
      <c r="Q3743" s="9"/>
    </row>
    <row r="3744" spans="17:17" x14ac:dyDescent="0.2">
      <c r="Q3744" s="9"/>
    </row>
    <row r="3745" spans="17:17" x14ac:dyDescent="0.2">
      <c r="Q3745" s="9"/>
    </row>
    <row r="3746" spans="17:17" x14ac:dyDescent="0.2">
      <c r="Q3746" s="9"/>
    </row>
    <row r="3747" spans="17:17" x14ac:dyDescent="0.2">
      <c r="Q3747" s="9"/>
    </row>
    <row r="3748" spans="17:17" x14ac:dyDescent="0.2">
      <c r="Q3748" s="9"/>
    </row>
    <row r="3749" spans="17:17" x14ac:dyDescent="0.2">
      <c r="Q3749" s="9"/>
    </row>
    <row r="3750" spans="17:17" x14ac:dyDescent="0.2">
      <c r="Q3750" s="9"/>
    </row>
    <row r="3751" spans="17:17" x14ac:dyDescent="0.2">
      <c r="Q3751" s="9"/>
    </row>
    <row r="3752" spans="17:17" x14ac:dyDescent="0.2">
      <c r="Q3752" s="9"/>
    </row>
    <row r="3753" spans="17:17" x14ac:dyDescent="0.2">
      <c r="Q3753" s="9"/>
    </row>
    <row r="3754" spans="17:17" x14ac:dyDescent="0.2">
      <c r="Q3754" s="9"/>
    </row>
    <row r="3755" spans="17:17" x14ac:dyDescent="0.2">
      <c r="Q3755" s="9"/>
    </row>
    <row r="3756" spans="17:17" x14ac:dyDescent="0.2">
      <c r="Q3756" s="9"/>
    </row>
    <row r="3757" spans="17:17" x14ac:dyDescent="0.2">
      <c r="Q3757" s="9"/>
    </row>
    <row r="3758" spans="17:17" x14ac:dyDescent="0.2">
      <c r="Q3758" s="9"/>
    </row>
    <row r="3759" spans="17:17" x14ac:dyDescent="0.2">
      <c r="Q3759" s="9"/>
    </row>
    <row r="3760" spans="17:17" x14ac:dyDescent="0.2">
      <c r="Q3760" s="9"/>
    </row>
    <row r="3761" spans="17:17" x14ac:dyDescent="0.2">
      <c r="Q3761" s="9"/>
    </row>
    <row r="3762" spans="17:17" x14ac:dyDescent="0.2">
      <c r="Q3762" s="9"/>
    </row>
    <row r="3763" spans="17:17" x14ac:dyDescent="0.2">
      <c r="Q3763" s="9"/>
    </row>
    <row r="3764" spans="17:17" x14ac:dyDescent="0.2">
      <c r="Q3764" s="9"/>
    </row>
    <row r="3765" spans="17:17" x14ac:dyDescent="0.2">
      <c r="Q3765" s="9"/>
    </row>
    <row r="3766" spans="17:17" x14ac:dyDescent="0.2">
      <c r="Q3766" s="9"/>
    </row>
    <row r="3767" spans="17:17" x14ac:dyDescent="0.2">
      <c r="Q3767" s="9"/>
    </row>
    <row r="3768" spans="17:17" x14ac:dyDescent="0.2">
      <c r="Q3768" s="9"/>
    </row>
    <row r="3769" spans="17:17" x14ac:dyDescent="0.2">
      <c r="Q3769" s="9"/>
    </row>
    <row r="3770" spans="17:17" x14ac:dyDescent="0.2">
      <c r="Q3770" s="9"/>
    </row>
    <row r="3771" spans="17:17" x14ac:dyDescent="0.2">
      <c r="Q3771" s="9"/>
    </row>
    <row r="3772" spans="17:17" x14ac:dyDescent="0.2">
      <c r="Q3772" s="9"/>
    </row>
    <row r="3773" spans="17:17" x14ac:dyDescent="0.2">
      <c r="Q3773" s="9"/>
    </row>
    <row r="3774" spans="17:17" x14ac:dyDescent="0.2">
      <c r="Q3774" s="9"/>
    </row>
    <row r="3775" spans="17:17" x14ac:dyDescent="0.2">
      <c r="Q3775" s="9"/>
    </row>
    <row r="3776" spans="17:17" x14ac:dyDescent="0.2">
      <c r="Q3776" s="9"/>
    </row>
    <row r="3777" spans="17:17" x14ac:dyDescent="0.2">
      <c r="Q3777" s="9"/>
    </row>
    <row r="3778" spans="17:17" x14ac:dyDescent="0.2">
      <c r="Q3778" s="9"/>
    </row>
    <row r="3779" spans="17:17" x14ac:dyDescent="0.2">
      <c r="Q3779" s="9"/>
    </row>
    <row r="3780" spans="17:17" x14ac:dyDescent="0.2">
      <c r="Q3780" s="9"/>
    </row>
    <row r="3781" spans="17:17" x14ac:dyDescent="0.2">
      <c r="Q3781" s="9"/>
    </row>
    <row r="3782" spans="17:17" x14ac:dyDescent="0.2">
      <c r="Q3782" s="9"/>
    </row>
    <row r="3783" spans="17:17" x14ac:dyDescent="0.2">
      <c r="Q3783" s="9"/>
    </row>
    <row r="3784" spans="17:17" x14ac:dyDescent="0.2">
      <c r="Q3784" s="9"/>
    </row>
    <row r="3785" spans="17:17" x14ac:dyDescent="0.2">
      <c r="Q3785" s="9"/>
    </row>
    <row r="3786" spans="17:17" x14ac:dyDescent="0.2">
      <c r="Q3786" s="9"/>
    </row>
    <row r="3787" spans="17:17" x14ac:dyDescent="0.2">
      <c r="Q3787" s="9"/>
    </row>
    <row r="3788" spans="17:17" x14ac:dyDescent="0.2">
      <c r="Q3788" s="9"/>
    </row>
    <row r="3789" spans="17:17" x14ac:dyDescent="0.2">
      <c r="Q3789" s="9"/>
    </row>
    <row r="3790" spans="17:17" x14ac:dyDescent="0.2">
      <c r="Q3790" s="9"/>
    </row>
    <row r="3791" spans="17:17" x14ac:dyDescent="0.2">
      <c r="Q3791" s="9"/>
    </row>
    <row r="3792" spans="17:17" x14ac:dyDescent="0.2">
      <c r="Q3792" s="9"/>
    </row>
    <row r="3793" spans="17:17" x14ac:dyDescent="0.2">
      <c r="Q3793" s="9"/>
    </row>
    <row r="3794" spans="17:17" x14ac:dyDescent="0.2">
      <c r="Q3794" s="9"/>
    </row>
    <row r="3795" spans="17:17" x14ac:dyDescent="0.2">
      <c r="Q3795" s="9"/>
    </row>
    <row r="3796" spans="17:17" x14ac:dyDescent="0.2">
      <c r="Q3796" s="9"/>
    </row>
    <row r="3797" spans="17:17" x14ac:dyDescent="0.2">
      <c r="Q3797" s="9"/>
    </row>
    <row r="3798" spans="17:17" x14ac:dyDescent="0.2">
      <c r="Q3798" s="9"/>
    </row>
    <row r="3799" spans="17:17" x14ac:dyDescent="0.2">
      <c r="Q3799" s="9"/>
    </row>
    <row r="3800" spans="17:17" x14ac:dyDescent="0.2">
      <c r="Q3800" s="9"/>
    </row>
    <row r="3801" spans="17:17" x14ac:dyDescent="0.2">
      <c r="Q3801" s="9"/>
    </row>
    <row r="3802" spans="17:17" x14ac:dyDescent="0.2">
      <c r="Q3802" s="9"/>
    </row>
    <row r="3803" spans="17:17" x14ac:dyDescent="0.2">
      <c r="Q3803" s="9"/>
    </row>
    <row r="3804" spans="17:17" x14ac:dyDescent="0.2">
      <c r="Q3804" s="9"/>
    </row>
    <row r="3805" spans="17:17" x14ac:dyDescent="0.2">
      <c r="Q3805" s="9"/>
    </row>
    <row r="3806" spans="17:17" x14ac:dyDescent="0.2">
      <c r="Q3806" s="9"/>
    </row>
    <row r="3807" spans="17:17" x14ac:dyDescent="0.2">
      <c r="Q3807" s="9"/>
    </row>
    <row r="3808" spans="17:17" x14ac:dyDescent="0.2">
      <c r="Q3808" s="9"/>
    </row>
    <row r="3809" spans="17:17" x14ac:dyDescent="0.2">
      <c r="Q3809" s="9"/>
    </row>
    <row r="3810" spans="17:17" x14ac:dyDescent="0.2">
      <c r="Q3810" s="9"/>
    </row>
    <row r="3811" spans="17:17" x14ac:dyDescent="0.2">
      <c r="Q3811" s="9"/>
    </row>
    <row r="3812" spans="17:17" x14ac:dyDescent="0.2">
      <c r="Q3812" s="9"/>
    </row>
    <row r="3813" spans="17:17" x14ac:dyDescent="0.2">
      <c r="Q3813" s="9"/>
    </row>
    <row r="3814" spans="17:17" x14ac:dyDescent="0.2">
      <c r="Q3814" s="9"/>
    </row>
    <row r="3815" spans="17:17" x14ac:dyDescent="0.2">
      <c r="Q3815" s="9"/>
    </row>
    <row r="3816" spans="17:17" x14ac:dyDescent="0.2">
      <c r="Q3816" s="9"/>
    </row>
    <row r="3817" spans="17:17" x14ac:dyDescent="0.2">
      <c r="Q3817" s="9"/>
    </row>
    <row r="3818" spans="17:17" x14ac:dyDescent="0.2">
      <c r="Q3818" s="9"/>
    </row>
    <row r="3819" spans="17:17" x14ac:dyDescent="0.2">
      <c r="Q3819" s="9"/>
    </row>
    <row r="3820" spans="17:17" x14ac:dyDescent="0.2">
      <c r="Q3820" s="9"/>
    </row>
    <row r="3821" spans="17:17" x14ac:dyDescent="0.2">
      <c r="Q3821" s="9"/>
    </row>
    <row r="3822" spans="17:17" x14ac:dyDescent="0.2">
      <c r="Q3822" s="9"/>
    </row>
    <row r="3823" spans="17:17" x14ac:dyDescent="0.2">
      <c r="Q3823" s="9"/>
    </row>
    <row r="3824" spans="17:17" x14ac:dyDescent="0.2">
      <c r="Q3824" s="9"/>
    </row>
    <row r="3825" spans="17:17" x14ac:dyDescent="0.2">
      <c r="Q3825" s="9"/>
    </row>
    <row r="3826" spans="17:17" x14ac:dyDescent="0.2">
      <c r="Q3826" s="9"/>
    </row>
    <row r="3827" spans="17:17" x14ac:dyDescent="0.2">
      <c r="Q3827" s="9"/>
    </row>
    <row r="3828" spans="17:17" x14ac:dyDescent="0.2">
      <c r="Q3828" s="9"/>
    </row>
    <row r="3829" spans="17:17" x14ac:dyDescent="0.2">
      <c r="Q3829" s="9"/>
    </row>
    <row r="3830" spans="17:17" x14ac:dyDescent="0.2">
      <c r="Q3830" s="9"/>
    </row>
    <row r="3831" spans="17:17" x14ac:dyDescent="0.2">
      <c r="Q3831" s="9"/>
    </row>
    <row r="3832" spans="17:17" x14ac:dyDescent="0.2">
      <c r="Q3832" s="9"/>
    </row>
    <row r="3833" spans="17:17" x14ac:dyDescent="0.2">
      <c r="Q3833" s="9"/>
    </row>
    <row r="3834" spans="17:17" x14ac:dyDescent="0.2">
      <c r="Q3834" s="9"/>
    </row>
    <row r="3835" spans="17:17" x14ac:dyDescent="0.2">
      <c r="Q3835" s="9"/>
    </row>
    <row r="3836" spans="17:17" x14ac:dyDescent="0.2">
      <c r="Q3836" s="9"/>
    </row>
    <row r="3837" spans="17:17" x14ac:dyDescent="0.2">
      <c r="Q3837" s="9"/>
    </row>
    <row r="3838" spans="17:17" x14ac:dyDescent="0.2">
      <c r="Q3838" s="9"/>
    </row>
    <row r="3839" spans="17:17" x14ac:dyDescent="0.2">
      <c r="Q3839" s="9"/>
    </row>
    <row r="3840" spans="17:17" x14ac:dyDescent="0.2">
      <c r="Q3840" s="9"/>
    </row>
    <row r="3841" spans="17:17" x14ac:dyDescent="0.2">
      <c r="Q3841" s="9"/>
    </row>
    <row r="3842" spans="17:17" x14ac:dyDescent="0.2">
      <c r="Q3842" s="9"/>
    </row>
    <row r="3843" spans="17:17" x14ac:dyDescent="0.2">
      <c r="Q3843" s="9"/>
    </row>
    <row r="3844" spans="17:17" x14ac:dyDescent="0.2">
      <c r="Q3844" s="9"/>
    </row>
    <row r="3845" spans="17:17" x14ac:dyDescent="0.2">
      <c r="Q3845" s="9"/>
    </row>
    <row r="3846" spans="17:17" x14ac:dyDescent="0.2">
      <c r="Q3846" s="9"/>
    </row>
    <row r="3847" spans="17:17" x14ac:dyDescent="0.2">
      <c r="Q3847" s="9"/>
    </row>
    <row r="3848" spans="17:17" x14ac:dyDescent="0.2">
      <c r="Q3848" s="9"/>
    </row>
    <row r="3849" spans="17:17" x14ac:dyDescent="0.2">
      <c r="Q3849" s="9"/>
    </row>
    <row r="3850" spans="17:17" x14ac:dyDescent="0.2">
      <c r="Q3850" s="9"/>
    </row>
    <row r="3851" spans="17:17" x14ac:dyDescent="0.2">
      <c r="Q3851" s="9"/>
    </row>
    <row r="3852" spans="17:17" x14ac:dyDescent="0.2">
      <c r="Q3852" s="9"/>
    </row>
    <row r="3853" spans="17:17" x14ac:dyDescent="0.2">
      <c r="Q3853" s="9"/>
    </row>
    <row r="3854" spans="17:17" x14ac:dyDescent="0.2">
      <c r="Q3854" s="9"/>
    </row>
    <row r="3855" spans="17:17" x14ac:dyDescent="0.2">
      <c r="Q3855" s="9"/>
    </row>
    <row r="3856" spans="17:17" x14ac:dyDescent="0.2">
      <c r="Q3856" s="9"/>
    </row>
    <row r="3857" spans="17:17" x14ac:dyDescent="0.2">
      <c r="Q3857" s="9"/>
    </row>
    <row r="3858" spans="17:17" x14ac:dyDescent="0.2">
      <c r="Q3858" s="9"/>
    </row>
    <row r="3859" spans="17:17" x14ac:dyDescent="0.2">
      <c r="Q3859" s="9"/>
    </row>
    <row r="3860" spans="17:17" x14ac:dyDescent="0.2">
      <c r="Q3860" s="9"/>
    </row>
    <row r="3861" spans="17:17" x14ac:dyDescent="0.2">
      <c r="Q3861" s="9"/>
    </row>
    <row r="3862" spans="17:17" x14ac:dyDescent="0.2">
      <c r="Q3862" s="9"/>
    </row>
    <row r="3863" spans="17:17" x14ac:dyDescent="0.2">
      <c r="Q3863" s="9"/>
    </row>
    <row r="3864" spans="17:17" x14ac:dyDescent="0.2">
      <c r="Q3864" s="9"/>
    </row>
    <row r="3865" spans="17:17" x14ac:dyDescent="0.2">
      <c r="Q3865" s="9"/>
    </row>
    <row r="3866" spans="17:17" x14ac:dyDescent="0.2">
      <c r="Q3866" s="9"/>
    </row>
    <row r="3867" spans="17:17" x14ac:dyDescent="0.2">
      <c r="Q3867" s="9"/>
    </row>
    <row r="3868" spans="17:17" x14ac:dyDescent="0.2">
      <c r="Q3868" s="9"/>
    </row>
    <row r="3869" spans="17:17" x14ac:dyDescent="0.2">
      <c r="Q3869" s="9"/>
    </row>
    <row r="3870" spans="17:17" x14ac:dyDescent="0.2">
      <c r="Q3870" s="9"/>
    </row>
    <row r="3871" spans="17:17" x14ac:dyDescent="0.2">
      <c r="Q3871" s="9"/>
    </row>
    <row r="3872" spans="17:17" x14ac:dyDescent="0.2">
      <c r="Q3872" s="9"/>
    </row>
    <row r="3873" spans="17:17" x14ac:dyDescent="0.2">
      <c r="Q3873" s="9"/>
    </row>
    <row r="3874" spans="17:17" x14ac:dyDescent="0.2">
      <c r="Q3874" s="9"/>
    </row>
    <row r="3875" spans="17:17" x14ac:dyDescent="0.2">
      <c r="Q3875" s="9"/>
    </row>
    <row r="3876" spans="17:17" x14ac:dyDescent="0.2">
      <c r="Q3876" s="9"/>
    </row>
    <row r="3877" spans="17:17" x14ac:dyDescent="0.2">
      <c r="Q3877" s="9"/>
    </row>
    <row r="3878" spans="17:17" x14ac:dyDescent="0.2">
      <c r="Q3878" s="9"/>
    </row>
    <row r="3879" spans="17:17" x14ac:dyDescent="0.2">
      <c r="Q3879" s="9"/>
    </row>
    <row r="3880" spans="17:17" x14ac:dyDescent="0.2">
      <c r="Q3880" s="9"/>
    </row>
    <row r="3881" spans="17:17" x14ac:dyDescent="0.2">
      <c r="Q3881" s="9"/>
    </row>
    <row r="3882" spans="17:17" x14ac:dyDescent="0.2">
      <c r="Q3882" s="9"/>
    </row>
    <row r="3883" spans="17:17" x14ac:dyDescent="0.2">
      <c r="Q3883" s="9"/>
    </row>
    <row r="3884" spans="17:17" x14ac:dyDescent="0.2">
      <c r="Q3884" s="9"/>
    </row>
    <row r="3885" spans="17:17" x14ac:dyDescent="0.2">
      <c r="Q3885" s="9"/>
    </row>
    <row r="3886" spans="17:17" x14ac:dyDescent="0.2">
      <c r="Q3886" s="9"/>
    </row>
    <row r="3887" spans="17:17" x14ac:dyDescent="0.2">
      <c r="Q3887" s="9"/>
    </row>
    <row r="3888" spans="17:17" x14ac:dyDescent="0.2">
      <c r="Q3888" s="9"/>
    </row>
    <row r="3889" spans="17:17" x14ac:dyDescent="0.2">
      <c r="Q3889" s="9"/>
    </row>
    <row r="3890" spans="17:17" x14ac:dyDescent="0.2">
      <c r="Q3890" s="9"/>
    </row>
    <row r="3891" spans="17:17" x14ac:dyDescent="0.2">
      <c r="Q3891" s="9"/>
    </row>
    <row r="3892" spans="17:17" x14ac:dyDescent="0.2">
      <c r="Q3892" s="9"/>
    </row>
    <row r="3893" spans="17:17" x14ac:dyDescent="0.2">
      <c r="Q3893" s="9"/>
    </row>
    <row r="3894" spans="17:17" x14ac:dyDescent="0.2">
      <c r="Q3894" s="9"/>
    </row>
    <row r="3895" spans="17:17" x14ac:dyDescent="0.2">
      <c r="Q3895" s="9"/>
    </row>
    <row r="3896" spans="17:17" x14ac:dyDescent="0.2">
      <c r="Q3896" s="9"/>
    </row>
    <row r="3897" spans="17:17" x14ac:dyDescent="0.2">
      <c r="Q3897" s="9"/>
    </row>
    <row r="3898" spans="17:17" x14ac:dyDescent="0.2">
      <c r="Q3898" s="9"/>
    </row>
    <row r="3899" spans="17:17" x14ac:dyDescent="0.2">
      <c r="Q3899" s="9"/>
    </row>
    <row r="3900" spans="17:17" x14ac:dyDescent="0.2">
      <c r="Q3900" s="9"/>
    </row>
    <row r="3901" spans="17:17" x14ac:dyDescent="0.2">
      <c r="Q3901" s="9"/>
    </row>
    <row r="3902" spans="17:17" x14ac:dyDescent="0.2">
      <c r="Q3902" s="9"/>
    </row>
    <row r="3903" spans="17:17" x14ac:dyDescent="0.2">
      <c r="Q3903" s="9"/>
    </row>
    <row r="3904" spans="17:17" x14ac:dyDescent="0.2">
      <c r="Q3904" s="9"/>
    </row>
    <row r="3905" spans="17:17" x14ac:dyDescent="0.2">
      <c r="Q3905" s="9"/>
    </row>
    <row r="3906" spans="17:17" x14ac:dyDescent="0.2">
      <c r="Q3906" s="9"/>
    </row>
    <row r="3907" spans="17:17" x14ac:dyDescent="0.2">
      <c r="Q3907" s="9"/>
    </row>
    <row r="3908" spans="17:17" x14ac:dyDescent="0.2">
      <c r="Q3908" s="9"/>
    </row>
    <row r="3909" spans="17:17" x14ac:dyDescent="0.2">
      <c r="Q3909" s="9"/>
    </row>
    <row r="3910" spans="17:17" x14ac:dyDescent="0.2">
      <c r="Q3910" s="9"/>
    </row>
    <row r="3911" spans="17:17" x14ac:dyDescent="0.2">
      <c r="Q3911" s="9"/>
    </row>
    <row r="3912" spans="17:17" x14ac:dyDescent="0.2">
      <c r="Q3912" s="9"/>
    </row>
    <row r="3913" spans="17:17" x14ac:dyDescent="0.2">
      <c r="Q3913" s="9"/>
    </row>
    <row r="3914" spans="17:17" x14ac:dyDescent="0.2">
      <c r="Q3914" s="9"/>
    </row>
    <row r="3915" spans="17:17" x14ac:dyDescent="0.2">
      <c r="Q3915" s="9"/>
    </row>
    <row r="3916" spans="17:17" x14ac:dyDescent="0.2">
      <c r="Q3916" s="9"/>
    </row>
    <row r="3917" spans="17:17" x14ac:dyDescent="0.2">
      <c r="Q3917" s="9"/>
    </row>
    <row r="3918" spans="17:17" x14ac:dyDescent="0.2">
      <c r="Q3918" s="9"/>
    </row>
    <row r="3919" spans="17:17" x14ac:dyDescent="0.2">
      <c r="Q3919" s="9"/>
    </row>
    <row r="3920" spans="17:17" x14ac:dyDescent="0.2">
      <c r="Q3920" s="9"/>
    </row>
    <row r="3921" spans="17:17" x14ac:dyDescent="0.2">
      <c r="Q3921" s="9"/>
    </row>
    <row r="3922" spans="17:17" x14ac:dyDescent="0.2">
      <c r="Q3922" s="9"/>
    </row>
    <row r="3923" spans="17:17" x14ac:dyDescent="0.2">
      <c r="Q3923" s="9"/>
    </row>
    <row r="3924" spans="17:17" x14ac:dyDescent="0.2">
      <c r="Q3924" s="9"/>
    </row>
    <row r="3925" spans="17:17" x14ac:dyDescent="0.2">
      <c r="Q3925" s="9"/>
    </row>
    <row r="3926" spans="17:17" x14ac:dyDescent="0.2">
      <c r="Q3926" s="9"/>
    </row>
    <row r="3927" spans="17:17" x14ac:dyDescent="0.2">
      <c r="Q3927" s="9"/>
    </row>
    <row r="3928" spans="17:17" x14ac:dyDescent="0.2">
      <c r="Q3928" s="9"/>
    </row>
    <row r="3929" spans="17:17" x14ac:dyDescent="0.2">
      <c r="Q3929" s="9"/>
    </row>
    <row r="3930" spans="17:17" x14ac:dyDescent="0.2">
      <c r="Q3930" s="9"/>
    </row>
    <row r="3931" spans="17:17" x14ac:dyDescent="0.2">
      <c r="Q3931" s="9"/>
    </row>
    <row r="3932" spans="17:17" x14ac:dyDescent="0.2">
      <c r="Q3932" s="9"/>
    </row>
    <row r="3933" spans="17:17" x14ac:dyDescent="0.2">
      <c r="Q3933" s="9"/>
    </row>
    <row r="3934" spans="17:17" x14ac:dyDescent="0.2">
      <c r="Q3934" s="9"/>
    </row>
    <row r="3935" spans="17:17" x14ac:dyDescent="0.2">
      <c r="Q3935" s="9"/>
    </row>
    <row r="3936" spans="17:17" x14ac:dyDescent="0.2">
      <c r="Q3936" s="9"/>
    </row>
    <row r="3937" spans="17:17" x14ac:dyDescent="0.2">
      <c r="Q3937" s="9"/>
    </row>
    <row r="3938" spans="17:17" x14ac:dyDescent="0.2">
      <c r="Q3938" s="9"/>
    </row>
    <row r="3939" spans="17:17" x14ac:dyDescent="0.2">
      <c r="Q3939" s="9"/>
    </row>
    <row r="3940" spans="17:17" x14ac:dyDescent="0.2">
      <c r="Q3940" s="9"/>
    </row>
    <row r="3941" spans="17:17" x14ac:dyDescent="0.2">
      <c r="Q3941" s="9"/>
    </row>
    <row r="3942" spans="17:17" x14ac:dyDescent="0.2">
      <c r="Q3942" s="9"/>
    </row>
    <row r="3943" spans="17:17" x14ac:dyDescent="0.2">
      <c r="Q3943" s="9"/>
    </row>
    <row r="3944" spans="17:17" x14ac:dyDescent="0.2">
      <c r="Q3944" s="9"/>
    </row>
    <row r="3945" spans="17:17" x14ac:dyDescent="0.2">
      <c r="Q3945" s="9"/>
    </row>
    <row r="3946" spans="17:17" x14ac:dyDescent="0.2">
      <c r="Q3946" s="9"/>
    </row>
    <row r="3947" spans="17:17" x14ac:dyDescent="0.2">
      <c r="Q3947" s="9"/>
    </row>
    <row r="3948" spans="17:17" x14ac:dyDescent="0.2">
      <c r="Q3948" s="9"/>
    </row>
    <row r="3949" spans="17:17" x14ac:dyDescent="0.2">
      <c r="Q3949" s="9"/>
    </row>
    <row r="3950" spans="17:17" x14ac:dyDescent="0.2">
      <c r="Q3950" s="9"/>
    </row>
    <row r="3951" spans="17:17" x14ac:dyDescent="0.2">
      <c r="Q3951" s="9"/>
    </row>
    <row r="3952" spans="17:17" x14ac:dyDescent="0.2">
      <c r="Q3952" s="9"/>
    </row>
    <row r="3953" spans="17:17" x14ac:dyDescent="0.2">
      <c r="Q3953" s="9"/>
    </row>
    <row r="3954" spans="17:17" x14ac:dyDescent="0.2">
      <c r="Q3954" s="9"/>
    </row>
    <row r="3955" spans="17:17" x14ac:dyDescent="0.2">
      <c r="Q3955" s="9"/>
    </row>
    <row r="3956" spans="17:17" x14ac:dyDescent="0.2">
      <c r="Q3956" s="9"/>
    </row>
    <row r="3957" spans="17:17" x14ac:dyDescent="0.2">
      <c r="Q3957" s="9"/>
    </row>
    <row r="3958" spans="17:17" x14ac:dyDescent="0.2">
      <c r="Q3958" s="9"/>
    </row>
    <row r="3959" spans="17:17" x14ac:dyDescent="0.2">
      <c r="Q3959" s="9"/>
    </row>
    <row r="3960" spans="17:17" x14ac:dyDescent="0.2">
      <c r="Q3960" s="9"/>
    </row>
    <row r="3961" spans="17:17" x14ac:dyDescent="0.2">
      <c r="Q3961" s="9"/>
    </row>
    <row r="3962" spans="17:17" x14ac:dyDescent="0.2">
      <c r="Q3962" s="9"/>
    </row>
    <row r="3963" spans="17:17" x14ac:dyDescent="0.2">
      <c r="Q3963" s="9"/>
    </row>
    <row r="3964" spans="17:17" x14ac:dyDescent="0.2">
      <c r="Q3964" s="9"/>
    </row>
    <row r="3965" spans="17:17" x14ac:dyDescent="0.2">
      <c r="Q3965" s="9"/>
    </row>
    <row r="3966" spans="17:17" x14ac:dyDescent="0.2">
      <c r="Q3966" s="9"/>
    </row>
    <row r="3967" spans="17:17" x14ac:dyDescent="0.2">
      <c r="Q3967" s="9"/>
    </row>
    <row r="3968" spans="17:17" x14ac:dyDescent="0.2">
      <c r="Q3968" s="9"/>
    </row>
    <row r="3969" spans="17:17" x14ac:dyDescent="0.2">
      <c r="Q3969" s="9"/>
    </row>
    <row r="3970" spans="17:17" x14ac:dyDescent="0.2">
      <c r="Q3970" s="9"/>
    </row>
    <row r="3971" spans="17:17" x14ac:dyDescent="0.2">
      <c r="Q3971" s="9"/>
    </row>
    <row r="3972" spans="17:17" x14ac:dyDescent="0.2">
      <c r="Q3972" s="9"/>
    </row>
    <row r="3973" spans="17:17" x14ac:dyDescent="0.2">
      <c r="Q3973" s="9"/>
    </row>
    <row r="3974" spans="17:17" x14ac:dyDescent="0.2">
      <c r="Q3974" s="9"/>
    </row>
    <row r="3975" spans="17:17" x14ac:dyDescent="0.2">
      <c r="Q3975" s="9"/>
    </row>
    <row r="3976" spans="17:17" x14ac:dyDescent="0.2">
      <c r="Q3976" s="9"/>
    </row>
    <row r="3977" spans="17:17" x14ac:dyDescent="0.2">
      <c r="Q3977" s="9"/>
    </row>
    <row r="3978" spans="17:17" x14ac:dyDescent="0.2">
      <c r="Q3978" s="9"/>
    </row>
    <row r="3979" spans="17:17" x14ac:dyDescent="0.2">
      <c r="Q3979" s="9"/>
    </row>
    <row r="3980" spans="17:17" x14ac:dyDescent="0.2">
      <c r="Q3980" s="9"/>
    </row>
    <row r="3981" spans="17:17" x14ac:dyDescent="0.2">
      <c r="Q3981" s="9"/>
    </row>
    <row r="3982" spans="17:17" x14ac:dyDescent="0.2">
      <c r="Q3982" s="9"/>
    </row>
    <row r="3983" spans="17:17" x14ac:dyDescent="0.2">
      <c r="Q3983" s="9"/>
    </row>
    <row r="3984" spans="17:17" x14ac:dyDescent="0.2">
      <c r="Q3984" s="9"/>
    </row>
    <row r="3985" spans="17:17" x14ac:dyDescent="0.2">
      <c r="Q3985" s="9"/>
    </row>
    <row r="3986" spans="17:17" x14ac:dyDescent="0.2">
      <c r="Q3986" s="9"/>
    </row>
    <row r="3987" spans="17:17" x14ac:dyDescent="0.2">
      <c r="Q3987" s="9"/>
    </row>
    <row r="3988" spans="17:17" x14ac:dyDescent="0.2">
      <c r="Q3988" s="9"/>
    </row>
    <row r="3989" spans="17:17" x14ac:dyDescent="0.2">
      <c r="Q3989" s="9"/>
    </row>
    <row r="3990" spans="17:17" x14ac:dyDescent="0.2">
      <c r="Q3990" s="9"/>
    </row>
    <row r="3991" spans="17:17" x14ac:dyDescent="0.2">
      <c r="Q3991" s="9"/>
    </row>
    <row r="3992" spans="17:17" x14ac:dyDescent="0.2">
      <c r="Q3992" s="9"/>
    </row>
    <row r="3993" spans="17:17" x14ac:dyDescent="0.2">
      <c r="Q3993" s="9"/>
    </row>
    <row r="3994" spans="17:17" x14ac:dyDescent="0.2">
      <c r="Q3994" s="9"/>
    </row>
    <row r="3995" spans="17:17" x14ac:dyDescent="0.2">
      <c r="Q3995" s="9"/>
    </row>
    <row r="3996" spans="17:17" x14ac:dyDescent="0.2">
      <c r="Q3996" s="9"/>
    </row>
    <row r="3997" spans="17:17" x14ac:dyDescent="0.2">
      <c r="Q3997" s="9"/>
    </row>
    <row r="3998" spans="17:17" x14ac:dyDescent="0.2">
      <c r="Q3998" s="9"/>
    </row>
    <row r="3999" spans="17:17" x14ac:dyDescent="0.2">
      <c r="Q3999" s="9"/>
    </row>
    <row r="4000" spans="17:17" x14ac:dyDescent="0.2">
      <c r="Q4000" s="9"/>
    </row>
    <row r="4001" spans="17:17" x14ac:dyDescent="0.2">
      <c r="Q4001" s="9"/>
    </row>
    <row r="4002" spans="17:17" x14ac:dyDescent="0.2">
      <c r="Q4002" s="9"/>
    </row>
    <row r="4003" spans="17:17" x14ac:dyDescent="0.2">
      <c r="Q4003" s="9"/>
    </row>
    <row r="4004" spans="17:17" x14ac:dyDescent="0.2">
      <c r="Q4004" s="9"/>
    </row>
    <row r="4005" spans="17:17" x14ac:dyDescent="0.2">
      <c r="Q4005" s="9"/>
    </row>
    <row r="4006" spans="17:17" x14ac:dyDescent="0.2">
      <c r="Q4006" s="9"/>
    </row>
    <row r="4007" spans="17:17" x14ac:dyDescent="0.2">
      <c r="Q4007" s="9"/>
    </row>
    <row r="4008" spans="17:17" x14ac:dyDescent="0.2">
      <c r="Q4008" s="9"/>
    </row>
    <row r="4009" spans="17:17" x14ac:dyDescent="0.2">
      <c r="Q4009" s="9"/>
    </row>
    <row r="4010" spans="17:17" x14ac:dyDescent="0.2">
      <c r="Q4010" s="9"/>
    </row>
    <row r="4011" spans="17:17" x14ac:dyDescent="0.2">
      <c r="Q4011" s="9"/>
    </row>
    <row r="4012" spans="17:17" x14ac:dyDescent="0.2">
      <c r="Q4012" s="9"/>
    </row>
    <row r="4013" spans="17:17" x14ac:dyDescent="0.2">
      <c r="Q4013" s="9"/>
    </row>
    <row r="4014" spans="17:17" x14ac:dyDescent="0.2">
      <c r="Q4014" s="9"/>
    </row>
    <row r="4015" spans="17:17" x14ac:dyDescent="0.2">
      <c r="Q4015" s="9"/>
    </row>
    <row r="4016" spans="17:17" x14ac:dyDescent="0.2">
      <c r="Q4016" s="9"/>
    </row>
    <row r="4017" spans="17:17" x14ac:dyDescent="0.2">
      <c r="Q4017" s="9"/>
    </row>
    <row r="4018" spans="17:17" x14ac:dyDescent="0.2">
      <c r="Q4018" s="9"/>
    </row>
    <row r="4019" spans="17:17" x14ac:dyDescent="0.2">
      <c r="Q4019" s="9"/>
    </row>
    <row r="4020" spans="17:17" x14ac:dyDescent="0.2">
      <c r="Q4020" s="9"/>
    </row>
    <row r="4021" spans="17:17" x14ac:dyDescent="0.2">
      <c r="Q4021" s="9"/>
    </row>
    <row r="4022" spans="17:17" x14ac:dyDescent="0.2">
      <c r="Q4022" s="9"/>
    </row>
    <row r="4023" spans="17:17" x14ac:dyDescent="0.2">
      <c r="Q4023" s="9"/>
    </row>
    <row r="4024" spans="17:17" x14ac:dyDescent="0.2">
      <c r="Q4024" s="9"/>
    </row>
    <row r="4025" spans="17:17" x14ac:dyDescent="0.2">
      <c r="Q4025" s="9"/>
    </row>
    <row r="4026" spans="17:17" x14ac:dyDescent="0.2">
      <c r="Q4026" s="9"/>
    </row>
    <row r="4027" spans="17:17" x14ac:dyDescent="0.2">
      <c r="Q4027" s="9"/>
    </row>
    <row r="4028" spans="17:17" x14ac:dyDescent="0.2">
      <c r="Q4028" s="9"/>
    </row>
    <row r="4029" spans="17:17" x14ac:dyDescent="0.2">
      <c r="Q4029" s="9"/>
    </row>
    <row r="4030" spans="17:17" x14ac:dyDescent="0.2">
      <c r="Q4030" s="9"/>
    </row>
    <row r="4031" spans="17:17" x14ac:dyDescent="0.2">
      <c r="Q4031" s="9"/>
    </row>
    <row r="4032" spans="17:17" x14ac:dyDescent="0.2">
      <c r="Q4032" s="9"/>
    </row>
    <row r="4033" spans="17:17" x14ac:dyDescent="0.2">
      <c r="Q4033" s="9"/>
    </row>
    <row r="4034" spans="17:17" x14ac:dyDescent="0.2">
      <c r="Q4034" s="9"/>
    </row>
    <row r="4035" spans="17:17" x14ac:dyDescent="0.2">
      <c r="Q4035" s="9"/>
    </row>
    <row r="4036" spans="17:17" x14ac:dyDescent="0.2">
      <c r="Q4036" s="9"/>
    </row>
    <row r="4037" spans="17:17" x14ac:dyDescent="0.2">
      <c r="Q4037" s="9"/>
    </row>
    <row r="4038" spans="17:17" x14ac:dyDescent="0.2">
      <c r="Q4038" s="9"/>
    </row>
    <row r="4039" spans="17:17" x14ac:dyDescent="0.2">
      <c r="Q4039" s="9"/>
    </row>
    <row r="4040" spans="17:17" x14ac:dyDescent="0.2">
      <c r="Q4040" s="9"/>
    </row>
    <row r="4041" spans="17:17" x14ac:dyDescent="0.2">
      <c r="Q4041" s="9"/>
    </row>
    <row r="4042" spans="17:17" x14ac:dyDescent="0.2">
      <c r="Q4042" s="9"/>
    </row>
    <row r="4043" spans="17:17" x14ac:dyDescent="0.2">
      <c r="Q4043" s="9"/>
    </row>
    <row r="4044" spans="17:17" x14ac:dyDescent="0.2">
      <c r="Q4044" s="9"/>
    </row>
    <row r="4045" spans="17:17" x14ac:dyDescent="0.2">
      <c r="Q4045" s="9"/>
    </row>
    <row r="4046" spans="17:17" x14ac:dyDescent="0.2">
      <c r="Q4046" s="9"/>
    </row>
    <row r="4047" spans="17:17" x14ac:dyDescent="0.2">
      <c r="Q4047" s="9"/>
    </row>
    <row r="4048" spans="17:17" x14ac:dyDescent="0.2">
      <c r="Q4048" s="9"/>
    </row>
    <row r="4049" spans="17:17" x14ac:dyDescent="0.2">
      <c r="Q4049" s="9"/>
    </row>
    <row r="4050" spans="17:17" x14ac:dyDescent="0.2">
      <c r="Q4050" s="9"/>
    </row>
    <row r="4051" spans="17:17" x14ac:dyDescent="0.2">
      <c r="Q4051" s="9"/>
    </row>
    <row r="4052" spans="17:17" x14ac:dyDescent="0.2">
      <c r="Q4052" s="9"/>
    </row>
    <row r="4053" spans="17:17" x14ac:dyDescent="0.2">
      <c r="Q4053" s="9"/>
    </row>
    <row r="4054" spans="17:17" x14ac:dyDescent="0.2">
      <c r="Q4054" s="9"/>
    </row>
    <row r="4055" spans="17:17" x14ac:dyDescent="0.2">
      <c r="Q4055" s="9"/>
    </row>
    <row r="4056" spans="17:17" x14ac:dyDescent="0.2">
      <c r="Q4056" s="9"/>
    </row>
    <row r="4057" spans="17:17" x14ac:dyDescent="0.2">
      <c r="Q4057" s="9"/>
    </row>
    <row r="4058" spans="17:17" x14ac:dyDescent="0.2">
      <c r="Q4058" s="9"/>
    </row>
    <row r="4059" spans="17:17" x14ac:dyDescent="0.2">
      <c r="Q4059" s="9"/>
    </row>
    <row r="4060" spans="17:17" x14ac:dyDescent="0.2">
      <c r="Q4060" s="9"/>
    </row>
    <row r="4061" spans="17:17" x14ac:dyDescent="0.2">
      <c r="Q4061" s="9"/>
    </row>
    <row r="4062" spans="17:17" x14ac:dyDescent="0.2">
      <c r="Q4062" s="9"/>
    </row>
    <row r="4063" spans="17:17" x14ac:dyDescent="0.2">
      <c r="Q4063" s="9"/>
    </row>
    <row r="4064" spans="17:17" x14ac:dyDescent="0.2">
      <c r="Q4064" s="9"/>
    </row>
    <row r="4065" spans="17:17" x14ac:dyDescent="0.2">
      <c r="Q4065" s="9"/>
    </row>
    <row r="4066" spans="17:17" x14ac:dyDescent="0.2">
      <c r="Q4066" s="9"/>
    </row>
    <row r="4067" spans="17:17" x14ac:dyDescent="0.2">
      <c r="Q4067" s="9"/>
    </row>
    <row r="4068" spans="17:17" x14ac:dyDescent="0.2">
      <c r="Q4068" s="9"/>
    </row>
    <row r="4069" spans="17:17" x14ac:dyDescent="0.2">
      <c r="Q4069" s="9"/>
    </row>
    <row r="4070" spans="17:17" x14ac:dyDescent="0.2">
      <c r="Q4070" s="9"/>
    </row>
    <row r="4071" spans="17:17" x14ac:dyDescent="0.2">
      <c r="Q4071" s="9"/>
    </row>
    <row r="4072" spans="17:17" x14ac:dyDescent="0.2">
      <c r="Q4072" s="9"/>
    </row>
    <row r="4073" spans="17:17" x14ac:dyDescent="0.2">
      <c r="Q4073" s="9"/>
    </row>
    <row r="4074" spans="17:17" x14ac:dyDescent="0.2">
      <c r="Q4074" s="9"/>
    </row>
    <row r="4075" spans="17:17" x14ac:dyDescent="0.2">
      <c r="Q4075" s="9"/>
    </row>
    <row r="4076" spans="17:17" x14ac:dyDescent="0.2">
      <c r="Q4076" s="9"/>
    </row>
    <row r="4077" spans="17:17" x14ac:dyDescent="0.2">
      <c r="Q4077" s="9"/>
    </row>
    <row r="4078" spans="17:17" x14ac:dyDescent="0.2">
      <c r="Q4078" s="9"/>
    </row>
    <row r="4079" spans="17:17" x14ac:dyDescent="0.2">
      <c r="Q4079" s="9"/>
    </row>
    <row r="4080" spans="17:17" x14ac:dyDescent="0.2">
      <c r="Q4080" s="9"/>
    </row>
    <row r="4081" spans="17:17" x14ac:dyDescent="0.2">
      <c r="Q4081" s="9"/>
    </row>
    <row r="4082" spans="17:17" x14ac:dyDescent="0.2">
      <c r="Q4082" s="9"/>
    </row>
    <row r="4083" spans="17:17" x14ac:dyDescent="0.2">
      <c r="Q4083" s="9"/>
    </row>
    <row r="4084" spans="17:17" x14ac:dyDescent="0.2">
      <c r="Q4084" s="9"/>
    </row>
    <row r="4085" spans="17:17" x14ac:dyDescent="0.2">
      <c r="Q4085" s="9"/>
    </row>
    <row r="4086" spans="17:17" x14ac:dyDescent="0.2">
      <c r="Q4086" s="9"/>
    </row>
    <row r="4087" spans="17:17" x14ac:dyDescent="0.2">
      <c r="Q4087" s="9"/>
    </row>
    <row r="4088" spans="17:17" x14ac:dyDescent="0.2">
      <c r="Q4088" s="9"/>
    </row>
    <row r="4089" spans="17:17" x14ac:dyDescent="0.2">
      <c r="Q4089" s="9"/>
    </row>
    <row r="4090" spans="17:17" x14ac:dyDescent="0.2">
      <c r="Q4090" s="9"/>
    </row>
    <row r="4091" spans="17:17" x14ac:dyDescent="0.2">
      <c r="Q4091" s="9"/>
    </row>
    <row r="4092" spans="17:17" x14ac:dyDescent="0.2">
      <c r="Q4092" s="9"/>
    </row>
    <row r="4093" spans="17:17" x14ac:dyDescent="0.2">
      <c r="Q4093" s="9"/>
    </row>
    <row r="4094" spans="17:17" x14ac:dyDescent="0.2">
      <c r="Q4094" s="9"/>
    </row>
    <row r="4095" spans="17:17" x14ac:dyDescent="0.2">
      <c r="Q4095" s="9"/>
    </row>
    <row r="4096" spans="17:17" x14ac:dyDescent="0.2">
      <c r="Q4096" s="9"/>
    </row>
    <row r="4097" spans="17:17" x14ac:dyDescent="0.2">
      <c r="Q4097" s="9"/>
    </row>
    <row r="4098" spans="17:17" x14ac:dyDescent="0.2">
      <c r="Q4098" s="9"/>
    </row>
    <row r="4099" spans="17:17" x14ac:dyDescent="0.2">
      <c r="Q4099" s="9"/>
    </row>
    <row r="4100" spans="17:17" x14ac:dyDescent="0.2">
      <c r="Q4100" s="9"/>
    </row>
    <row r="4101" spans="17:17" x14ac:dyDescent="0.2">
      <c r="Q4101" s="9"/>
    </row>
    <row r="4102" spans="17:17" x14ac:dyDescent="0.2">
      <c r="Q4102" s="9"/>
    </row>
    <row r="4103" spans="17:17" x14ac:dyDescent="0.2">
      <c r="Q4103" s="9"/>
    </row>
    <row r="4104" spans="17:17" x14ac:dyDescent="0.2">
      <c r="Q4104" s="9"/>
    </row>
    <row r="4105" spans="17:17" x14ac:dyDescent="0.2">
      <c r="Q4105" s="9"/>
    </row>
    <row r="4106" spans="17:17" x14ac:dyDescent="0.2">
      <c r="Q4106" s="9"/>
    </row>
    <row r="4107" spans="17:17" x14ac:dyDescent="0.2">
      <c r="Q4107" s="9"/>
    </row>
    <row r="4108" spans="17:17" x14ac:dyDescent="0.2">
      <c r="Q4108" s="9"/>
    </row>
    <row r="4109" spans="17:17" x14ac:dyDescent="0.2">
      <c r="Q4109" s="9"/>
    </row>
    <row r="4110" spans="17:17" x14ac:dyDescent="0.2">
      <c r="Q4110" s="9"/>
    </row>
    <row r="4111" spans="17:17" x14ac:dyDescent="0.2">
      <c r="Q4111" s="9"/>
    </row>
    <row r="4112" spans="17:17" x14ac:dyDescent="0.2">
      <c r="Q4112" s="9"/>
    </row>
    <row r="4113" spans="17:17" x14ac:dyDescent="0.2">
      <c r="Q4113" s="9"/>
    </row>
    <row r="4114" spans="17:17" x14ac:dyDescent="0.2">
      <c r="Q4114" s="9"/>
    </row>
    <row r="4115" spans="17:17" x14ac:dyDescent="0.2">
      <c r="Q4115" s="9"/>
    </row>
    <row r="4116" spans="17:17" x14ac:dyDescent="0.2">
      <c r="Q4116" s="9"/>
    </row>
    <row r="4117" spans="17:17" x14ac:dyDescent="0.2">
      <c r="Q4117" s="9"/>
    </row>
    <row r="4118" spans="17:17" x14ac:dyDescent="0.2">
      <c r="Q4118" s="9"/>
    </row>
    <row r="4119" spans="17:17" x14ac:dyDescent="0.2">
      <c r="Q4119" s="9"/>
    </row>
    <row r="4120" spans="17:17" x14ac:dyDescent="0.2">
      <c r="Q4120" s="9"/>
    </row>
    <row r="4121" spans="17:17" x14ac:dyDescent="0.2">
      <c r="Q4121" s="9"/>
    </row>
    <row r="4122" spans="17:17" x14ac:dyDescent="0.2">
      <c r="Q4122" s="9"/>
    </row>
    <row r="4123" spans="17:17" x14ac:dyDescent="0.2">
      <c r="Q4123" s="9"/>
    </row>
    <row r="4124" spans="17:17" x14ac:dyDescent="0.2">
      <c r="Q4124" s="9"/>
    </row>
    <row r="4125" spans="17:17" x14ac:dyDescent="0.2">
      <c r="Q4125" s="9"/>
    </row>
    <row r="4126" spans="17:17" x14ac:dyDescent="0.2">
      <c r="Q4126" s="9"/>
    </row>
    <row r="4127" spans="17:17" x14ac:dyDescent="0.2">
      <c r="Q4127" s="9"/>
    </row>
    <row r="4128" spans="17:17" x14ac:dyDescent="0.2">
      <c r="Q4128" s="9"/>
    </row>
    <row r="4129" spans="17:17" x14ac:dyDescent="0.2">
      <c r="Q4129" s="9"/>
    </row>
    <row r="4130" spans="17:17" x14ac:dyDescent="0.2">
      <c r="Q4130" s="9"/>
    </row>
    <row r="4131" spans="17:17" x14ac:dyDescent="0.2">
      <c r="Q4131" s="9"/>
    </row>
    <row r="4132" spans="17:17" x14ac:dyDescent="0.2">
      <c r="Q4132" s="9"/>
    </row>
    <row r="4133" spans="17:17" x14ac:dyDescent="0.2">
      <c r="Q4133" s="9"/>
    </row>
    <row r="4134" spans="17:17" x14ac:dyDescent="0.2">
      <c r="Q4134" s="9"/>
    </row>
    <row r="4135" spans="17:17" x14ac:dyDescent="0.2">
      <c r="Q4135" s="9"/>
    </row>
    <row r="4136" spans="17:17" x14ac:dyDescent="0.2">
      <c r="Q4136" s="9"/>
    </row>
    <row r="4137" spans="17:17" x14ac:dyDescent="0.2">
      <c r="Q4137" s="9"/>
    </row>
    <row r="4138" spans="17:17" x14ac:dyDescent="0.2">
      <c r="Q4138" s="9"/>
    </row>
    <row r="4139" spans="17:17" x14ac:dyDescent="0.2">
      <c r="Q4139" s="9"/>
    </row>
    <row r="4140" spans="17:17" x14ac:dyDescent="0.2">
      <c r="Q4140" s="9"/>
    </row>
    <row r="4141" spans="17:17" x14ac:dyDescent="0.2">
      <c r="Q4141" s="9"/>
    </row>
    <row r="4142" spans="17:17" x14ac:dyDescent="0.2">
      <c r="Q4142" s="9"/>
    </row>
    <row r="4143" spans="17:17" x14ac:dyDescent="0.2">
      <c r="Q4143" s="9"/>
    </row>
    <row r="4144" spans="17:17" x14ac:dyDescent="0.2">
      <c r="Q4144" s="9"/>
    </row>
    <row r="4145" spans="17:17" x14ac:dyDescent="0.2">
      <c r="Q4145" s="9"/>
    </row>
    <row r="4146" spans="17:17" x14ac:dyDescent="0.2">
      <c r="Q4146" s="9"/>
    </row>
    <row r="4147" spans="17:17" x14ac:dyDescent="0.2">
      <c r="Q4147" s="9"/>
    </row>
    <row r="4148" spans="17:17" x14ac:dyDescent="0.2">
      <c r="Q4148" s="9"/>
    </row>
    <row r="4149" spans="17:17" x14ac:dyDescent="0.2">
      <c r="Q4149" s="9"/>
    </row>
    <row r="4150" spans="17:17" x14ac:dyDescent="0.2">
      <c r="Q4150" s="9"/>
    </row>
    <row r="4151" spans="17:17" x14ac:dyDescent="0.2">
      <c r="Q4151" s="9"/>
    </row>
    <row r="4152" spans="17:17" x14ac:dyDescent="0.2">
      <c r="Q4152" s="9"/>
    </row>
    <row r="4153" spans="17:17" x14ac:dyDescent="0.2">
      <c r="Q4153" s="9"/>
    </row>
    <row r="4154" spans="17:17" x14ac:dyDescent="0.2">
      <c r="Q4154" s="9"/>
    </row>
    <row r="4155" spans="17:17" x14ac:dyDescent="0.2">
      <c r="Q4155" s="9"/>
    </row>
    <row r="4156" spans="17:17" x14ac:dyDescent="0.2">
      <c r="Q4156" s="9"/>
    </row>
    <row r="4157" spans="17:17" x14ac:dyDescent="0.2">
      <c r="Q4157" s="9"/>
    </row>
    <row r="4158" spans="17:17" x14ac:dyDescent="0.2">
      <c r="Q4158" s="9"/>
    </row>
    <row r="4159" spans="17:17" x14ac:dyDescent="0.2">
      <c r="Q4159" s="9"/>
    </row>
    <row r="4160" spans="17:17" x14ac:dyDescent="0.2">
      <c r="Q4160" s="9"/>
    </row>
    <row r="4161" spans="17:17" x14ac:dyDescent="0.2">
      <c r="Q4161" s="9"/>
    </row>
    <row r="4162" spans="17:17" x14ac:dyDescent="0.2">
      <c r="Q4162" s="9"/>
    </row>
    <row r="4163" spans="17:17" x14ac:dyDescent="0.2">
      <c r="Q4163" s="9"/>
    </row>
    <row r="4164" spans="17:17" x14ac:dyDescent="0.2">
      <c r="Q4164" s="9"/>
    </row>
    <row r="4165" spans="17:17" x14ac:dyDescent="0.2">
      <c r="Q4165" s="9"/>
    </row>
    <row r="4166" spans="17:17" x14ac:dyDescent="0.2">
      <c r="Q4166" s="9"/>
    </row>
    <row r="4167" spans="17:17" x14ac:dyDescent="0.2">
      <c r="Q4167" s="9"/>
    </row>
    <row r="4168" spans="17:17" x14ac:dyDescent="0.2">
      <c r="Q4168" s="9"/>
    </row>
    <row r="4169" spans="17:17" x14ac:dyDescent="0.2">
      <c r="Q4169" s="9"/>
    </row>
    <row r="4170" spans="17:17" x14ac:dyDescent="0.2">
      <c r="Q4170" s="9"/>
    </row>
    <row r="4171" spans="17:17" x14ac:dyDescent="0.2">
      <c r="Q4171" s="9"/>
    </row>
    <row r="4172" spans="17:17" x14ac:dyDescent="0.2">
      <c r="Q4172" s="9"/>
    </row>
    <row r="4173" spans="17:17" x14ac:dyDescent="0.2">
      <c r="Q4173" s="9"/>
    </row>
    <row r="4174" spans="17:17" x14ac:dyDescent="0.2">
      <c r="Q4174" s="9"/>
    </row>
    <row r="4175" spans="17:17" x14ac:dyDescent="0.2">
      <c r="Q4175" s="9"/>
    </row>
    <row r="4176" spans="17:17" x14ac:dyDescent="0.2">
      <c r="Q4176" s="9"/>
    </row>
    <row r="4177" spans="17:17" x14ac:dyDescent="0.2">
      <c r="Q4177" s="9"/>
    </row>
    <row r="4178" spans="17:17" x14ac:dyDescent="0.2">
      <c r="Q4178" s="9"/>
    </row>
    <row r="4179" spans="17:17" x14ac:dyDescent="0.2">
      <c r="Q4179" s="9"/>
    </row>
    <row r="4180" spans="17:17" x14ac:dyDescent="0.2">
      <c r="Q4180" s="9"/>
    </row>
    <row r="4181" spans="17:17" x14ac:dyDescent="0.2">
      <c r="Q4181" s="9"/>
    </row>
    <row r="4182" spans="17:17" x14ac:dyDescent="0.2">
      <c r="Q4182" s="9"/>
    </row>
    <row r="4183" spans="17:17" x14ac:dyDescent="0.2">
      <c r="Q4183" s="9"/>
    </row>
    <row r="4184" spans="17:17" x14ac:dyDescent="0.2">
      <c r="Q4184" s="9"/>
    </row>
    <row r="4185" spans="17:17" x14ac:dyDescent="0.2">
      <c r="Q4185" s="9"/>
    </row>
    <row r="4186" spans="17:17" x14ac:dyDescent="0.2">
      <c r="Q4186" s="9"/>
    </row>
    <row r="4187" spans="17:17" x14ac:dyDescent="0.2">
      <c r="Q4187" s="9"/>
    </row>
    <row r="4188" spans="17:17" x14ac:dyDescent="0.2">
      <c r="Q4188" s="9"/>
    </row>
    <row r="4189" spans="17:17" x14ac:dyDescent="0.2">
      <c r="Q4189" s="9"/>
    </row>
    <row r="4190" spans="17:17" x14ac:dyDescent="0.2">
      <c r="Q4190" s="9"/>
    </row>
    <row r="4191" spans="17:17" x14ac:dyDescent="0.2">
      <c r="Q4191" s="9"/>
    </row>
    <row r="4192" spans="17:17" x14ac:dyDescent="0.2">
      <c r="Q4192" s="9"/>
    </row>
    <row r="4193" spans="17:17" x14ac:dyDescent="0.2">
      <c r="Q4193" s="9"/>
    </row>
    <row r="4194" spans="17:17" x14ac:dyDescent="0.2">
      <c r="Q4194" s="9"/>
    </row>
    <row r="4195" spans="17:17" x14ac:dyDescent="0.2">
      <c r="Q4195" s="9"/>
    </row>
    <row r="4196" spans="17:17" x14ac:dyDescent="0.2">
      <c r="Q4196" s="9"/>
    </row>
    <row r="4197" spans="17:17" x14ac:dyDescent="0.2">
      <c r="Q4197" s="9"/>
    </row>
    <row r="4198" spans="17:17" x14ac:dyDescent="0.2">
      <c r="Q4198" s="9"/>
    </row>
    <row r="4199" spans="17:17" x14ac:dyDescent="0.2">
      <c r="Q4199" s="9"/>
    </row>
    <row r="4200" spans="17:17" x14ac:dyDescent="0.2">
      <c r="Q4200" s="9"/>
    </row>
    <row r="4201" spans="17:17" x14ac:dyDescent="0.2">
      <c r="Q4201" s="9"/>
    </row>
    <row r="4202" spans="17:17" x14ac:dyDescent="0.2">
      <c r="Q4202" s="9"/>
    </row>
    <row r="4203" spans="17:17" x14ac:dyDescent="0.2">
      <c r="Q4203" s="9"/>
    </row>
    <row r="4204" spans="17:17" x14ac:dyDescent="0.2">
      <c r="Q4204" s="9"/>
    </row>
    <row r="4205" spans="17:17" x14ac:dyDescent="0.2">
      <c r="Q4205" s="9"/>
    </row>
    <row r="4206" spans="17:17" x14ac:dyDescent="0.2">
      <c r="Q4206" s="9"/>
    </row>
    <row r="4207" spans="17:17" x14ac:dyDescent="0.2">
      <c r="Q4207" s="9"/>
    </row>
    <row r="4208" spans="17:17" x14ac:dyDescent="0.2">
      <c r="Q4208" s="9"/>
    </row>
    <row r="4209" spans="17:17" x14ac:dyDescent="0.2">
      <c r="Q4209" s="9"/>
    </row>
    <row r="4210" spans="17:17" x14ac:dyDescent="0.2">
      <c r="Q4210" s="9"/>
    </row>
    <row r="4211" spans="17:17" x14ac:dyDescent="0.2">
      <c r="Q4211" s="9"/>
    </row>
    <row r="4212" spans="17:17" x14ac:dyDescent="0.2">
      <c r="Q4212" s="9"/>
    </row>
    <row r="4213" spans="17:17" x14ac:dyDescent="0.2">
      <c r="Q4213" s="9"/>
    </row>
    <row r="4214" spans="17:17" x14ac:dyDescent="0.2">
      <c r="Q4214" s="9"/>
    </row>
    <row r="4215" spans="17:17" x14ac:dyDescent="0.2">
      <c r="Q4215" s="9"/>
    </row>
    <row r="4216" spans="17:17" x14ac:dyDescent="0.2">
      <c r="Q4216" s="9"/>
    </row>
    <row r="4217" spans="17:17" x14ac:dyDescent="0.2">
      <c r="Q4217" s="9"/>
    </row>
    <row r="4218" spans="17:17" x14ac:dyDescent="0.2">
      <c r="Q4218" s="9"/>
    </row>
    <row r="4219" spans="17:17" x14ac:dyDescent="0.2">
      <c r="Q4219" s="9"/>
    </row>
    <row r="4220" spans="17:17" x14ac:dyDescent="0.2">
      <c r="Q4220" s="9"/>
    </row>
    <row r="4221" spans="17:17" x14ac:dyDescent="0.2">
      <c r="Q4221" s="9"/>
    </row>
    <row r="4222" spans="17:17" x14ac:dyDescent="0.2">
      <c r="Q4222" s="9"/>
    </row>
    <row r="4223" spans="17:17" x14ac:dyDescent="0.2">
      <c r="Q4223" s="9"/>
    </row>
    <row r="4224" spans="17:17" x14ac:dyDescent="0.2">
      <c r="Q4224" s="9"/>
    </row>
    <row r="4225" spans="17:17" x14ac:dyDescent="0.2">
      <c r="Q4225" s="9"/>
    </row>
    <row r="4226" spans="17:17" x14ac:dyDescent="0.2">
      <c r="Q4226" s="9"/>
    </row>
    <row r="4227" spans="17:17" x14ac:dyDescent="0.2">
      <c r="Q4227" s="9"/>
    </row>
    <row r="4228" spans="17:17" x14ac:dyDescent="0.2">
      <c r="Q4228" s="9"/>
    </row>
    <row r="4229" spans="17:17" x14ac:dyDescent="0.2">
      <c r="Q4229" s="9"/>
    </row>
    <row r="4230" spans="17:17" x14ac:dyDescent="0.2">
      <c r="Q4230" s="9"/>
    </row>
    <row r="4231" spans="17:17" x14ac:dyDescent="0.2">
      <c r="Q4231" s="9"/>
    </row>
    <row r="4232" spans="17:17" x14ac:dyDescent="0.2">
      <c r="Q4232" s="9"/>
    </row>
    <row r="4233" spans="17:17" x14ac:dyDescent="0.2">
      <c r="Q4233" s="9"/>
    </row>
    <row r="4234" spans="17:17" x14ac:dyDescent="0.2">
      <c r="Q4234" s="9"/>
    </row>
    <row r="4235" spans="17:17" x14ac:dyDescent="0.2">
      <c r="Q4235" s="9"/>
    </row>
    <row r="4236" spans="17:17" x14ac:dyDescent="0.2">
      <c r="Q4236" s="9"/>
    </row>
    <row r="4237" spans="17:17" x14ac:dyDescent="0.2">
      <c r="Q4237" s="9"/>
    </row>
    <row r="4238" spans="17:17" x14ac:dyDescent="0.2">
      <c r="Q4238" s="9"/>
    </row>
    <row r="4239" spans="17:17" x14ac:dyDescent="0.2">
      <c r="Q4239" s="9"/>
    </row>
    <row r="4240" spans="17:17" x14ac:dyDescent="0.2">
      <c r="Q4240" s="9"/>
    </row>
    <row r="4241" spans="17:17" x14ac:dyDescent="0.2">
      <c r="Q4241" s="9"/>
    </row>
    <row r="4242" spans="17:17" x14ac:dyDescent="0.2">
      <c r="Q4242" s="9"/>
    </row>
    <row r="4243" spans="17:17" x14ac:dyDescent="0.2">
      <c r="Q4243" s="9"/>
    </row>
    <row r="4244" spans="17:17" x14ac:dyDescent="0.2">
      <c r="Q4244" s="9"/>
    </row>
    <row r="4245" spans="17:17" x14ac:dyDescent="0.2">
      <c r="Q4245" s="9"/>
    </row>
    <row r="4246" spans="17:17" x14ac:dyDescent="0.2">
      <c r="Q4246" s="9"/>
    </row>
    <row r="4247" spans="17:17" x14ac:dyDescent="0.2">
      <c r="Q4247" s="9"/>
    </row>
    <row r="4248" spans="17:17" x14ac:dyDescent="0.2">
      <c r="Q4248" s="9"/>
    </row>
    <row r="4249" spans="17:17" x14ac:dyDescent="0.2">
      <c r="Q4249" s="9"/>
    </row>
    <row r="4250" spans="17:17" x14ac:dyDescent="0.2">
      <c r="Q4250" s="9"/>
    </row>
    <row r="4251" spans="17:17" x14ac:dyDescent="0.2">
      <c r="Q4251" s="9"/>
    </row>
    <row r="4252" spans="17:17" x14ac:dyDescent="0.2">
      <c r="Q4252" s="9"/>
    </row>
    <row r="4253" spans="17:17" x14ac:dyDescent="0.2">
      <c r="Q4253" s="9"/>
    </row>
    <row r="4254" spans="17:17" x14ac:dyDescent="0.2">
      <c r="Q4254" s="9"/>
    </row>
    <row r="4255" spans="17:17" x14ac:dyDescent="0.2">
      <c r="Q4255" s="9"/>
    </row>
    <row r="4256" spans="17:17" x14ac:dyDescent="0.2">
      <c r="Q4256" s="9"/>
    </row>
    <row r="4257" spans="17:17" x14ac:dyDescent="0.2">
      <c r="Q4257" s="9"/>
    </row>
    <row r="4258" spans="17:17" x14ac:dyDescent="0.2">
      <c r="Q4258" s="9"/>
    </row>
    <row r="4259" spans="17:17" x14ac:dyDescent="0.2">
      <c r="Q4259" s="9"/>
    </row>
    <row r="4260" spans="17:17" x14ac:dyDescent="0.2">
      <c r="Q4260" s="9"/>
    </row>
    <row r="4261" spans="17:17" x14ac:dyDescent="0.2">
      <c r="Q4261" s="9"/>
    </row>
    <row r="4262" spans="17:17" x14ac:dyDescent="0.2">
      <c r="Q4262" s="9"/>
    </row>
    <row r="4263" spans="17:17" x14ac:dyDescent="0.2">
      <c r="Q4263" s="9"/>
    </row>
    <row r="4264" spans="17:17" x14ac:dyDescent="0.2">
      <c r="Q4264" s="9"/>
    </row>
    <row r="4265" spans="17:17" x14ac:dyDescent="0.2">
      <c r="Q4265" s="9"/>
    </row>
    <row r="4266" spans="17:17" x14ac:dyDescent="0.2">
      <c r="Q4266" s="9"/>
    </row>
    <row r="4267" spans="17:17" x14ac:dyDescent="0.2">
      <c r="Q4267" s="9"/>
    </row>
    <row r="4268" spans="17:17" x14ac:dyDescent="0.2">
      <c r="Q4268" s="9"/>
    </row>
    <row r="4269" spans="17:17" x14ac:dyDescent="0.2">
      <c r="Q4269" s="9"/>
    </row>
    <row r="4270" spans="17:17" x14ac:dyDescent="0.2">
      <c r="Q4270" s="9"/>
    </row>
    <row r="4271" spans="17:17" x14ac:dyDescent="0.2">
      <c r="Q4271" s="9"/>
    </row>
    <row r="4272" spans="17:17" x14ac:dyDescent="0.2">
      <c r="Q4272" s="9"/>
    </row>
    <row r="4273" spans="17:17" x14ac:dyDescent="0.2">
      <c r="Q4273" s="9"/>
    </row>
    <row r="4274" spans="17:17" x14ac:dyDescent="0.2">
      <c r="Q4274" s="9"/>
    </row>
    <row r="4275" spans="17:17" x14ac:dyDescent="0.2">
      <c r="Q4275" s="9"/>
    </row>
    <row r="4276" spans="17:17" x14ac:dyDescent="0.2">
      <c r="Q4276" s="9"/>
    </row>
    <row r="4277" spans="17:17" x14ac:dyDescent="0.2">
      <c r="Q4277" s="9"/>
    </row>
    <row r="4278" spans="17:17" x14ac:dyDescent="0.2">
      <c r="Q4278" s="9"/>
    </row>
    <row r="4279" spans="17:17" x14ac:dyDescent="0.2">
      <c r="Q4279" s="9"/>
    </row>
    <row r="4280" spans="17:17" x14ac:dyDescent="0.2">
      <c r="Q4280" s="9"/>
    </row>
    <row r="4281" spans="17:17" x14ac:dyDescent="0.2">
      <c r="Q4281" s="9"/>
    </row>
    <row r="4282" spans="17:17" x14ac:dyDescent="0.2">
      <c r="Q4282" s="9"/>
    </row>
    <row r="4283" spans="17:17" x14ac:dyDescent="0.2">
      <c r="Q4283" s="9"/>
    </row>
    <row r="4284" spans="17:17" x14ac:dyDescent="0.2">
      <c r="Q4284" s="9"/>
    </row>
    <row r="4285" spans="17:17" x14ac:dyDescent="0.2">
      <c r="Q4285" s="9"/>
    </row>
    <row r="4286" spans="17:17" x14ac:dyDescent="0.2">
      <c r="Q4286" s="9"/>
    </row>
    <row r="4287" spans="17:17" x14ac:dyDescent="0.2">
      <c r="Q4287" s="9"/>
    </row>
    <row r="4288" spans="17:17" x14ac:dyDescent="0.2">
      <c r="Q4288" s="9"/>
    </row>
    <row r="4289" spans="17:17" x14ac:dyDescent="0.2">
      <c r="Q4289" s="9"/>
    </row>
    <row r="4290" spans="17:17" x14ac:dyDescent="0.2">
      <c r="Q4290" s="9"/>
    </row>
    <row r="4291" spans="17:17" x14ac:dyDescent="0.2">
      <c r="Q4291" s="9"/>
    </row>
    <row r="4292" spans="17:17" x14ac:dyDescent="0.2">
      <c r="Q4292" s="9"/>
    </row>
    <row r="4293" spans="17:17" x14ac:dyDescent="0.2">
      <c r="Q4293" s="9"/>
    </row>
    <row r="4294" spans="17:17" x14ac:dyDescent="0.2">
      <c r="Q4294" s="9"/>
    </row>
    <row r="4295" spans="17:17" x14ac:dyDescent="0.2">
      <c r="Q4295" s="9"/>
    </row>
    <row r="4296" spans="17:17" x14ac:dyDescent="0.2">
      <c r="Q4296" s="9"/>
    </row>
    <row r="4297" spans="17:17" x14ac:dyDescent="0.2">
      <c r="Q4297" s="9"/>
    </row>
    <row r="4298" spans="17:17" x14ac:dyDescent="0.2">
      <c r="Q4298" s="9"/>
    </row>
    <row r="4299" spans="17:17" x14ac:dyDescent="0.2">
      <c r="Q4299" s="9"/>
    </row>
    <row r="4300" spans="17:17" x14ac:dyDescent="0.2">
      <c r="Q4300" s="9"/>
    </row>
    <row r="4301" spans="17:17" x14ac:dyDescent="0.2">
      <c r="Q4301" s="9"/>
    </row>
    <row r="4302" spans="17:17" x14ac:dyDescent="0.2">
      <c r="Q4302" s="9"/>
    </row>
    <row r="4303" spans="17:17" x14ac:dyDescent="0.2">
      <c r="Q4303" s="9"/>
    </row>
    <row r="4304" spans="17:17" x14ac:dyDescent="0.2">
      <c r="Q4304" s="9"/>
    </row>
    <row r="4305" spans="17:17" x14ac:dyDescent="0.2">
      <c r="Q4305" s="9"/>
    </row>
    <row r="4306" spans="17:17" x14ac:dyDescent="0.2">
      <c r="Q4306" s="9"/>
    </row>
    <row r="4307" spans="17:17" x14ac:dyDescent="0.2">
      <c r="Q4307" s="9"/>
    </row>
    <row r="4308" spans="17:17" x14ac:dyDescent="0.2">
      <c r="Q4308" s="9"/>
    </row>
    <row r="4309" spans="17:17" x14ac:dyDescent="0.2">
      <c r="Q4309" s="9"/>
    </row>
    <row r="4310" spans="17:17" x14ac:dyDescent="0.2">
      <c r="Q4310" s="9"/>
    </row>
    <row r="4311" spans="17:17" x14ac:dyDescent="0.2">
      <c r="Q4311" s="9"/>
    </row>
    <row r="4312" spans="17:17" x14ac:dyDescent="0.2">
      <c r="Q4312" s="9"/>
    </row>
    <row r="4313" spans="17:17" x14ac:dyDescent="0.2">
      <c r="Q4313" s="9"/>
    </row>
    <row r="4314" spans="17:17" x14ac:dyDescent="0.2">
      <c r="Q4314" s="9"/>
    </row>
    <row r="4315" spans="17:17" x14ac:dyDescent="0.2">
      <c r="Q4315" s="9"/>
    </row>
    <row r="4316" spans="17:17" x14ac:dyDescent="0.2">
      <c r="Q4316" s="9"/>
    </row>
    <row r="4317" spans="17:17" x14ac:dyDescent="0.2">
      <c r="Q4317" s="9"/>
    </row>
    <row r="4318" spans="17:17" x14ac:dyDescent="0.2">
      <c r="Q4318" s="9"/>
    </row>
    <row r="4319" spans="17:17" x14ac:dyDescent="0.2">
      <c r="Q4319" s="9"/>
    </row>
    <row r="4320" spans="17:17" x14ac:dyDescent="0.2">
      <c r="Q4320" s="9"/>
    </row>
    <row r="4321" spans="17:17" x14ac:dyDescent="0.2">
      <c r="Q4321" s="9"/>
    </row>
    <row r="4322" spans="17:17" x14ac:dyDescent="0.2">
      <c r="Q4322" s="9"/>
    </row>
    <row r="4323" spans="17:17" x14ac:dyDescent="0.2">
      <c r="Q4323" s="9"/>
    </row>
    <row r="4324" spans="17:17" x14ac:dyDescent="0.2">
      <c r="Q4324" s="9"/>
    </row>
    <row r="4325" spans="17:17" x14ac:dyDescent="0.2">
      <c r="Q4325" s="9"/>
    </row>
    <row r="4326" spans="17:17" x14ac:dyDescent="0.2">
      <c r="Q4326" s="9"/>
    </row>
    <row r="4327" spans="17:17" x14ac:dyDescent="0.2">
      <c r="Q4327" s="9"/>
    </row>
    <row r="4328" spans="17:17" x14ac:dyDescent="0.2">
      <c r="Q4328" s="9"/>
    </row>
    <row r="4329" spans="17:17" x14ac:dyDescent="0.2">
      <c r="Q4329" s="9"/>
    </row>
    <row r="4330" spans="17:17" x14ac:dyDescent="0.2">
      <c r="Q4330" s="9"/>
    </row>
    <row r="4331" spans="17:17" x14ac:dyDescent="0.2">
      <c r="Q4331" s="9"/>
    </row>
    <row r="4332" spans="17:17" x14ac:dyDescent="0.2">
      <c r="Q4332" s="9"/>
    </row>
    <row r="4333" spans="17:17" x14ac:dyDescent="0.2">
      <c r="Q4333" s="9"/>
    </row>
    <row r="4334" spans="17:17" x14ac:dyDescent="0.2">
      <c r="Q4334" s="9"/>
    </row>
    <row r="4335" spans="17:17" x14ac:dyDescent="0.2">
      <c r="Q4335" s="9"/>
    </row>
    <row r="4336" spans="17:17" x14ac:dyDescent="0.2">
      <c r="Q4336" s="9"/>
    </row>
    <row r="4337" spans="17:17" x14ac:dyDescent="0.2">
      <c r="Q4337" s="9"/>
    </row>
    <row r="4338" spans="17:17" x14ac:dyDescent="0.2">
      <c r="Q4338" s="9"/>
    </row>
    <row r="4339" spans="17:17" x14ac:dyDescent="0.2">
      <c r="Q4339" s="9"/>
    </row>
    <row r="4340" spans="17:17" x14ac:dyDescent="0.2">
      <c r="Q4340" s="9"/>
    </row>
    <row r="4341" spans="17:17" x14ac:dyDescent="0.2">
      <c r="Q4341" s="9"/>
    </row>
    <row r="4342" spans="17:17" x14ac:dyDescent="0.2">
      <c r="Q4342" s="9"/>
    </row>
    <row r="4343" spans="17:17" x14ac:dyDescent="0.2">
      <c r="Q4343" s="9"/>
    </row>
    <row r="4344" spans="17:17" x14ac:dyDescent="0.2">
      <c r="Q4344" s="9"/>
    </row>
    <row r="4345" spans="17:17" x14ac:dyDescent="0.2">
      <c r="Q4345" s="9"/>
    </row>
    <row r="4346" spans="17:17" x14ac:dyDescent="0.2">
      <c r="Q4346" s="9"/>
    </row>
    <row r="4347" spans="17:17" x14ac:dyDescent="0.2">
      <c r="Q4347" s="9"/>
    </row>
    <row r="4348" spans="17:17" x14ac:dyDescent="0.2">
      <c r="Q4348" s="9"/>
    </row>
    <row r="4349" spans="17:17" x14ac:dyDescent="0.2">
      <c r="Q4349" s="9"/>
    </row>
    <row r="4350" spans="17:17" x14ac:dyDescent="0.2">
      <c r="Q4350" s="9"/>
    </row>
    <row r="4351" spans="17:17" x14ac:dyDescent="0.2">
      <c r="Q4351" s="9"/>
    </row>
    <row r="4352" spans="17:17" x14ac:dyDescent="0.2">
      <c r="Q4352" s="9"/>
    </row>
    <row r="4353" spans="17:17" x14ac:dyDescent="0.2">
      <c r="Q4353" s="9"/>
    </row>
    <row r="4354" spans="17:17" x14ac:dyDescent="0.2">
      <c r="Q4354" s="9"/>
    </row>
    <row r="4355" spans="17:17" x14ac:dyDescent="0.2">
      <c r="Q4355" s="9"/>
    </row>
    <row r="4356" spans="17:17" x14ac:dyDescent="0.2">
      <c r="Q4356" s="9"/>
    </row>
    <row r="4357" spans="17:17" x14ac:dyDescent="0.2">
      <c r="Q4357" s="9"/>
    </row>
    <row r="4358" spans="17:17" x14ac:dyDescent="0.2">
      <c r="Q4358" s="9"/>
    </row>
    <row r="4359" spans="17:17" x14ac:dyDescent="0.2">
      <c r="Q4359" s="9"/>
    </row>
    <row r="4360" spans="17:17" x14ac:dyDescent="0.2">
      <c r="Q4360" s="9"/>
    </row>
    <row r="4361" spans="17:17" x14ac:dyDescent="0.2">
      <c r="Q4361" s="9"/>
    </row>
    <row r="4362" spans="17:17" x14ac:dyDescent="0.2">
      <c r="Q4362" s="9"/>
    </row>
    <row r="4363" spans="17:17" x14ac:dyDescent="0.2">
      <c r="Q4363" s="9"/>
    </row>
    <row r="4364" spans="17:17" x14ac:dyDescent="0.2">
      <c r="Q4364" s="9"/>
    </row>
    <row r="4365" spans="17:17" x14ac:dyDescent="0.2">
      <c r="Q4365" s="9"/>
    </row>
    <row r="4366" spans="17:17" x14ac:dyDescent="0.2">
      <c r="Q4366" s="9"/>
    </row>
    <row r="4367" spans="17:17" x14ac:dyDescent="0.2">
      <c r="Q4367" s="9"/>
    </row>
    <row r="4368" spans="17:17" x14ac:dyDescent="0.2">
      <c r="Q4368" s="9"/>
    </row>
    <row r="4369" spans="17:17" x14ac:dyDescent="0.2">
      <c r="Q4369" s="9"/>
    </row>
    <row r="4370" spans="17:17" x14ac:dyDescent="0.2">
      <c r="Q4370" s="9"/>
    </row>
    <row r="4371" spans="17:17" x14ac:dyDescent="0.2">
      <c r="Q4371" s="9"/>
    </row>
    <row r="4372" spans="17:17" x14ac:dyDescent="0.2">
      <c r="Q4372" s="9"/>
    </row>
    <row r="4373" spans="17:17" x14ac:dyDescent="0.2">
      <c r="Q4373" s="9"/>
    </row>
    <row r="4374" spans="17:17" x14ac:dyDescent="0.2">
      <c r="Q4374" s="9"/>
    </row>
    <row r="4375" spans="17:17" x14ac:dyDescent="0.2">
      <c r="Q4375" s="9"/>
    </row>
    <row r="4376" spans="17:17" x14ac:dyDescent="0.2">
      <c r="Q4376" s="9"/>
    </row>
    <row r="4377" spans="17:17" x14ac:dyDescent="0.2">
      <c r="Q4377" s="9"/>
    </row>
    <row r="4378" spans="17:17" x14ac:dyDescent="0.2">
      <c r="Q4378" s="9"/>
    </row>
    <row r="4379" spans="17:17" x14ac:dyDescent="0.2">
      <c r="Q4379" s="9"/>
    </row>
    <row r="4380" spans="17:17" x14ac:dyDescent="0.2">
      <c r="Q4380" s="9"/>
    </row>
    <row r="4381" spans="17:17" x14ac:dyDescent="0.2">
      <c r="Q4381" s="9"/>
    </row>
    <row r="4382" spans="17:17" x14ac:dyDescent="0.2">
      <c r="Q4382" s="9"/>
    </row>
    <row r="4383" spans="17:17" x14ac:dyDescent="0.2">
      <c r="Q4383" s="9"/>
    </row>
    <row r="4384" spans="17:17" x14ac:dyDescent="0.2">
      <c r="Q4384" s="9"/>
    </row>
    <row r="4385" spans="17:17" x14ac:dyDescent="0.2">
      <c r="Q4385" s="9"/>
    </row>
    <row r="4386" spans="17:17" x14ac:dyDescent="0.2">
      <c r="Q4386" s="9"/>
    </row>
    <row r="4387" spans="17:17" x14ac:dyDescent="0.2">
      <c r="Q4387" s="9"/>
    </row>
    <row r="4388" spans="17:17" x14ac:dyDescent="0.2">
      <c r="Q4388" s="9"/>
    </row>
    <row r="4389" spans="17:17" x14ac:dyDescent="0.2">
      <c r="Q4389" s="9"/>
    </row>
    <row r="4390" spans="17:17" x14ac:dyDescent="0.2">
      <c r="Q4390" s="9"/>
    </row>
    <row r="4391" spans="17:17" x14ac:dyDescent="0.2">
      <c r="Q4391" s="9"/>
    </row>
    <row r="4392" spans="17:17" x14ac:dyDescent="0.2">
      <c r="Q4392" s="9"/>
    </row>
    <row r="4393" spans="17:17" x14ac:dyDescent="0.2">
      <c r="Q4393" s="9"/>
    </row>
    <row r="4394" spans="17:17" x14ac:dyDescent="0.2">
      <c r="Q4394" s="9"/>
    </row>
    <row r="4395" spans="17:17" x14ac:dyDescent="0.2">
      <c r="Q4395" s="9"/>
    </row>
    <row r="4396" spans="17:17" x14ac:dyDescent="0.2">
      <c r="Q4396" s="9"/>
    </row>
    <row r="4397" spans="17:17" x14ac:dyDescent="0.2">
      <c r="Q4397" s="9"/>
    </row>
    <row r="4398" spans="17:17" x14ac:dyDescent="0.2">
      <c r="Q4398" s="9"/>
    </row>
    <row r="4399" spans="17:17" x14ac:dyDescent="0.2">
      <c r="Q4399" s="9"/>
    </row>
    <row r="4400" spans="17:17" x14ac:dyDescent="0.2">
      <c r="Q4400" s="9"/>
    </row>
    <row r="4401" spans="17:17" x14ac:dyDescent="0.2">
      <c r="Q4401" s="9"/>
    </row>
    <row r="4402" spans="17:17" x14ac:dyDescent="0.2">
      <c r="Q4402" s="9"/>
    </row>
    <row r="4403" spans="17:17" x14ac:dyDescent="0.2">
      <c r="Q4403" s="9"/>
    </row>
    <row r="4404" spans="17:17" x14ac:dyDescent="0.2">
      <c r="Q4404" s="9"/>
    </row>
    <row r="4405" spans="17:17" x14ac:dyDescent="0.2">
      <c r="Q4405" s="9"/>
    </row>
    <row r="4406" spans="17:17" x14ac:dyDescent="0.2">
      <c r="Q4406" s="9"/>
    </row>
    <row r="4407" spans="17:17" x14ac:dyDescent="0.2">
      <c r="Q4407" s="9"/>
    </row>
    <row r="4408" spans="17:17" x14ac:dyDescent="0.2">
      <c r="Q4408" s="9"/>
    </row>
    <row r="4409" spans="17:17" x14ac:dyDescent="0.2">
      <c r="Q4409" s="9"/>
    </row>
    <row r="4410" spans="17:17" x14ac:dyDescent="0.2">
      <c r="Q4410" s="9"/>
    </row>
    <row r="4411" spans="17:17" x14ac:dyDescent="0.2">
      <c r="Q4411" s="9"/>
    </row>
    <row r="4412" spans="17:17" x14ac:dyDescent="0.2">
      <c r="Q4412" s="9"/>
    </row>
    <row r="4413" spans="17:17" x14ac:dyDescent="0.2">
      <c r="Q4413" s="9"/>
    </row>
    <row r="4414" spans="17:17" x14ac:dyDescent="0.2">
      <c r="Q4414" s="9"/>
    </row>
    <row r="4415" spans="17:17" x14ac:dyDescent="0.2">
      <c r="Q4415" s="9"/>
    </row>
    <row r="4416" spans="17:17" x14ac:dyDescent="0.2">
      <c r="Q4416" s="9"/>
    </row>
    <row r="4417" spans="17:17" x14ac:dyDescent="0.2">
      <c r="Q4417" s="9"/>
    </row>
    <row r="4418" spans="17:17" x14ac:dyDescent="0.2">
      <c r="Q4418" s="9"/>
    </row>
    <row r="4419" spans="17:17" x14ac:dyDescent="0.2">
      <c r="Q4419" s="9"/>
    </row>
    <row r="4420" spans="17:17" x14ac:dyDescent="0.2">
      <c r="Q4420" s="9"/>
    </row>
    <row r="4421" spans="17:17" x14ac:dyDescent="0.2">
      <c r="Q4421" s="9"/>
    </row>
    <row r="4422" spans="17:17" x14ac:dyDescent="0.2">
      <c r="Q4422" s="9"/>
    </row>
    <row r="4423" spans="17:17" x14ac:dyDescent="0.2">
      <c r="Q4423" s="9"/>
    </row>
    <row r="4424" spans="17:17" x14ac:dyDescent="0.2">
      <c r="Q4424" s="9"/>
    </row>
    <row r="4425" spans="17:17" x14ac:dyDescent="0.2">
      <c r="Q4425" s="9"/>
    </row>
    <row r="4426" spans="17:17" x14ac:dyDescent="0.2">
      <c r="Q4426" s="9"/>
    </row>
    <row r="4427" spans="17:17" x14ac:dyDescent="0.2">
      <c r="Q4427" s="9"/>
    </row>
    <row r="4428" spans="17:17" x14ac:dyDescent="0.2">
      <c r="Q4428" s="9"/>
    </row>
    <row r="4429" spans="17:17" x14ac:dyDescent="0.2">
      <c r="Q4429" s="9"/>
    </row>
    <row r="4430" spans="17:17" x14ac:dyDescent="0.2">
      <c r="Q4430" s="9"/>
    </row>
    <row r="4431" spans="17:17" x14ac:dyDescent="0.2">
      <c r="Q4431" s="9"/>
    </row>
    <row r="4432" spans="17:17" x14ac:dyDescent="0.2">
      <c r="Q4432" s="9"/>
    </row>
    <row r="4433" spans="17:17" x14ac:dyDescent="0.2">
      <c r="Q4433" s="9"/>
    </row>
    <row r="4434" spans="17:17" x14ac:dyDescent="0.2">
      <c r="Q4434" s="9"/>
    </row>
    <row r="4435" spans="17:17" x14ac:dyDescent="0.2">
      <c r="Q4435" s="9"/>
    </row>
    <row r="4436" spans="17:17" x14ac:dyDescent="0.2">
      <c r="Q4436" s="9"/>
    </row>
    <row r="4437" spans="17:17" x14ac:dyDescent="0.2">
      <c r="Q4437" s="9"/>
    </row>
    <row r="4438" spans="17:17" x14ac:dyDescent="0.2">
      <c r="Q4438" s="9"/>
    </row>
    <row r="4439" spans="17:17" x14ac:dyDescent="0.2">
      <c r="Q4439" s="9"/>
    </row>
    <row r="4440" spans="17:17" x14ac:dyDescent="0.2">
      <c r="Q4440" s="9"/>
    </row>
    <row r="4441" spans="17:17" x14ac:dyDescent="0.2">
      <c r="Q4441" s="9"/>
    </row>
    <row r="4442" spans="17:17" x14ac:dyDescent="0.2">
      <c r="Q4442" s="9"/>
    </row>
    <row r="4443" spans="17:17" x14ac:dyDescent="0.2">
      <c r="Q4443" s="9"/>
    </row>
    <row r="4444" spans="17:17" x14ac:dyDescent="0.2">
      <c r="Q4444" s="9"/>
    </row>
    <row r="4445" spans="17:17" x14ac:dyDescent="0.2">
      <c r="Q4445" s="9"/>
    </row>
    <row r="4446" spans="17:17" x14ac:dyDescent="0.2">
      <c r="Q4446" s="9"/>
    </row>
    <row r="4447" spans="17:17" x14ac:dyDescent="0.2">
      <c r="Q4447" s="9"/>
    </row>
    <row r="4448" spans="17:17" x14ac:dyDescent="0.2">
      <c r="Q4448" s="9"/>
    </row>
    <row r="4449" spans="17:17" x14ac:dyDescent="0.2">
      <c r="Q4449" s="9"/>
    </row>
    <row r="4450" spans="17:17" x14ac:dyDescent="0.2">
      <c r="Q4450" s="9"/>
    </row>
    <row r="4451" spans="17:17" x14ac:dyDescent="0.2">
      <c r="Q4451" s="9"/>
    </row>
    <row r="4452" spans="17:17" x14ac:dyDescent="0.2">
      <c r="Q4452" s="9"/>
    </row>
    <row r="4453" spans="17:17" x14ac:dyDescent="0.2">
      <c r="Q4453" s="9"/>
    </row>
    <row r="4454" spans="17:17" x14ac:dyDescent="0.2">
      <c r="Q4454" s="9"/>
    </row>
    <row r="4455" spans="17:17" x14ac:dyDescent="0.2">
      <c r="Q4455" s="9"/>
    </row>
    <row r="4456" spans="17:17" x14ac:dyDescent="0.2">
      <c r="Q4456" s="9"/>
    </row>
    <row r="4457" spans="17:17" x14ac:dyDescent="0.2">
      <c r="Q4457" s="9"/>
    </row>
    <row r="4458" spans="17:17" x14ac:dyDescent="0.2">
      <c r="Q4458" s="9"/>
    </row>
    <row r="4459" spans="17:17" x14ac:dyDescent="0.2">
      <c r="Q4459" s="9"/>
    </row>
    <row r="4460" spans="17:17" x14ac:dyDescent="0.2">
      <c r="Q4460" s="9"/>
    </row>
    <row r="4461" spans="17:17" x14ac:dyDescent="0.2">
      <c r="Q4461" s="9"/>
    </row>
    <row r="4462" spans="17:17" x14ac:dyDescent="0.2">
      <c r="Q4462" s="9"/>
    </row>
    <row r="4463" spans="17:17" x14ac:dyDescent="0.2">
      <c r="Q4463" s="9"/>
    </row>
    <row r="4464" spans="17:17" x14ac:dyDescent="0.2">
      <c r="Q4464" s="9"/>
    </row>
    <row r="4465" spans="17:17" x14ac:dyDescent="0.2">
      <c r="Q4465" s="9"/>
    </row>
    <row r="4466" spans="17:17" x14ac:dyDescent="0.2">
      <c r="Q4466" s="9"/>
    </row>
    <row r="4467" spans="17:17" x14ac:dyDescent="0.2">
      <c r="Q4467" s="9"/>
    </row>
    <row r="4468" spans="17:17" x14ac:dyDescent="0.2">
      <c r="Q4468" s="9"/>
    </row>
    <row r="4469" spans="17:17" x14ac:dyDescent="0.2">
      <c r="Q4469" s="9"/>
    </row>
    <row r="4470" spans="17:17" x14ac:dyDescent="0.2">
      <c r="Q4470" s="9"/>
    </row>
    <row r="4471" spans="17:17" x14ac:dyDescent="0.2">
      <c r="Q4471" s="9"/>
    </row>
    <row r="4472" spans="17:17" x14ac:dyDescent="0.2">
      <c r="Q4472" s="9"/>
    </row>
    <row r="4473" spans="17:17" x14ac:dyDescent="0.2">
      <c r="Q4473" s="9"/>
    </row>
    <row r="4474" spans="17:17" x14ac:dyDescent="0.2">
      <c r="Q4474" s="9"/>
    </row>
    <row r="4475" spans="17:17" x14ac:dyDescent="0.2">
      <c r="Q4475" s="9"/>
    </row>
    <row r="4476" spans="17:17" x14ac:dyDescent="0.2">
      <c r="Q4476" s="9"/>
    </row>
    <row r="4477" spans="17:17" x14ac:dyDescent="0.2">
      <c r="Q4477" s="9"/>
    </row>
    <row r="4478" spans="17:17" x14ac:dyDescent="0.2">
      <c r="Q4478" s="9"/>
    </row>
    <row r="4479" spans="17:17" x14ac:dyDescent="0.2">
      <c r="Q4479" s="9"/>
    </row>
    <row r="4480" spans="17:17" x14ac:dyDescent="0.2">
      <c r="Q4480" s="9"/>
    </row>
    <row r="4481" spans="17:17" x14ac:dyDescent="0.2">
      <c r="Q4481" s="9"/>
    </row>
    <row r="4482" spans="17:17" x14ac:dyDescent="0.2">
      <c r="Q4482" s="9"/>
    </row>
    <row r="4483" spans="17:17" x14ac:dyDescent="0.2">
      <c r="Q4483" s="9"/>
    </row>
    <row r="4484" spans="17:17" x14ac:dyDescent="0.2">
      <c r="Q4484" s="9"/>
    </row>
    <row r="4485" spans="17:17" x14ac:dyDescent="0.2">
      <c r="Q4485" s="9"/>
    </row>
    <row r="4486" spans="17:17" x14ac:dyDescent="0.2">
      <c r="Q4486" s="9"/>
    </row>
    <row r="4487" spans="17:17" x14ac:dyDescent="0.2">
      <c r="Q4487" s="9"/>
    </row>
    <row r="4488" spans="17:17" x14ac:dyDescent="0.2">
      <c r="Q4488" s="9"/>
    </row>
    <row r="4489" spans="17:17" x14ac:dyDescent="0.2">
      <c r="Q4489" s="9"/>
    </row>
    <row r="4490" spans="17:17" x14ac:dyDescent="0.2">
      <c r="Q4490" s="9"/>
    </row>
    <row r="4491" spans="17:17" x14ac:dyDescent="0.2">
      <c r="Q4491" s="9"/>
    </row>
    <row r="4492" spans="17:17" x14ac:dyDescent="0.2">
      <c r="Q4492" s="9"/>
    </row>
    <row r="4493" spans="17:17" x14ac:dyDescent="0.2">
      <c r="Q4493" s="9"/>
    </row>
    <row r="4494" spans="17:17" x14ac:dyDescent="0.2">
      <c r="Q4494" s="9"/>
    </row>
    <row r="4495" spans="17:17" x14ac:dyDescent="0.2">
      <c r="Q4495" s="9"/>
    </row>
    <row r="4496" spans="17:17" x14ac:dyDescent="0.2">
      <c r="Q4496" s="9"/>
    </row>
    <row r="4497" spans="17:17" x14ac:dyDescent="0.2">
      <c r="Q4497" s="9"/>
    </row>
    <row r="4498" spans="17:17" x14ac:dyDescent="0.2">
      <c r="Q4498" s="9"/>
    </row>
    <row r="4499" spans="17:17" x14ac:dyDescent="0.2">
      <c r="Q4499" s="9"/>
    </row>
    <row r="4500" spans="17:17" x14ac:dyDescent="0.2">
      <c r="Q4500" s="9"/>
    </row>
    <row r="4501" spans="17:17" x14ac:dyDescent="0.2">
      <c r="Q4501" s="9"/>
    </row>
    <row r="4502" spans="17:17" x14ac:dyDescent="0.2">
      <c r="Q4502" s="9"/>
    </row>
    <row r="4503" spans="17:17" x14ac:dyDescent="0.2">
      <c r="Q4503" s="9"/>
    </row>
    <row r="4504" spans="17:17" x14ac:dyDescent="0.2">
      <c r="Q4504" s="9"/>
    </row>
    <row r="4505" spans="17:17" x14ac:dyDescent="0.2">
      <c r="Q4505" s="9"/>
    </row>
    <row r="4506" spans="17:17" x14ac:dyDescent="0.2">
      <c r="Q4506" s="9"/>
    </row>
    <row r="4507" spans="17:17" x14ac:dyDescent="0.2">
      <c r="Q4507" s="9"/>
    </row>
    <row r="4508" spans="17:17" x14ac:dyDescent="0.2">
      <c r="Q4508" s="9"/>
    </row>
    <row r="4509" spans="17:17" x14ac:dyDescent="0.2">
      <c r="Q4509" s="9"/>
    </row>
    <row r="4510" spans="17:17" x14ac:dyDescent="0.2">
      <c r="Q4510" s="9"/>
    </row>
    <row r="4511" spans="17:17" x14ac:dyDescent="0.2">
      <c r="Q4511" s="9"/>
    </row>
    <row r="4512" spans="17:17" x14ac:dyDescent="0.2">
      <c r="Q4512" s="9"/>
    </row>
    <row r="4513" spans="17:17" x14ac:dyDescent="0.2">
      <c r="Q4513" s="9"/>
    </row>
    <row r="4514" spans="17:17" x14ac:dyDescent="0.2">
      <c r="Q4514" s="9"/>
    </row>
    <row r="4515" spans="17:17" x14ac:dyDescent="0.2">
      <c r="Q4515" s="9"/>
    </row>
    <row r="4516" spans="17:17" x14ac:dyDescent="0.2">
      <c r="Q4516" s="9"/>
    </row>
    <row r="4517" spans="17:17" x14ac:dyDescent="0.2">
      <c r="Q4517" s="9"/>
    </row>
    <row r="4518" spans="17:17" x14ac:dyDescent="0.2">
      <c r="Q4518" s="9"/>
    </row>
    <row r="4519" spans="17:17" x14ac:dyDescent="0.2">
      <c r="Q4519" s="9"/>
    </row>
    <row r="4520" spans="17:17" x14ac:dyDescent="0.2">
      <c r="Q4520" s="9"/>
    </row>
    <row r="4521" spans="17:17" x14ac:dyDescent="0.2">
      <c r="Q4521" s="9"/>
    </row>
    <row r="4522" spans="17:17" x14ac:dyDescent="0.2">
      <c r="Q4522" s="9"/>
    </row>
    <row r="4523" spans="17:17" x14ac:dyDescent="0.2">
      <c r="Q4523" s="9"/>
    </row>
    <row r="4524" spans="17:17" x14ac:dyDescent="0.2">
      <c r="Q4524" s="9"/>
    </row>
    <row r="4525" spans="17:17" x14ac:dyDescent="0.2">
      <c r="Q4525" s="9"/>
    </row>
    <row r="4526" spans="17:17" x14ac:dyDescent="0.2">
      <c r="Q4526" s="9"/>
    </row>
    <row r="4527" spans="17:17" x14ac:dyDescent="0.2">
      <c r="Q4527" s="9"/>
    </row>
    <row r="4528" spans="17:17" x14ac:dyDescent="0.2">
      <c r="Q4528" s="9"/>
    </row>
    <row r="4529" spans="17:17" x14ac:dyDescent="0.2">
      <c r="Q4529" s="9"/>
    </row>
    <row r="4530" spans="17:17" x14ac:dyDescent="0.2">
      <c r="Q4530" s="9"/>
    </row>
    <row r="4531" spans="17:17" x14ac:dyDescent="0.2">
      <c r="Q4531" s="9"/>
    </row>
    <row r="4532" spans="17:17" x14ac:dyDescent="0.2">
      <c r="Q4532" s="9"/>
    </row>
    <row r="4533" spans="17:17" x14ac:dyDescent="0.2">
      <c r="Q4533" s="9"/>
    </row>
    <row r="4534" spans="17:17" x14ac:dyDescent="0.2">
      <c r="Q4534" s="9"/>
    </row>
    <row r="4535" spans="17:17" x14ac:dyDescent="0.2">
      <c r="Q4535" s="9"/>
    </row>
    <row r="4536" spans="17:17" x14ac:dyDescent="0.2">
      <c r="Q4536" s="9"/>
    </row>
    <row r="4537" spans="17:17" x14ac:dyDescent="0.2">
      <c r="Q4537" s="9"/>
    </row>
    <row r="4538" spans="17:17" x14ac:dyDescent="0.2">
      <c r="Q4538" s="9"/>
    </row>
    <row r="4539" spans="17:17" x14ac:dyDescent="0.2">
      <c r="Q4539" s="9"/>
    </row>
    <row r="4540" spans="17:17" x14ac:dyDescent="0.2">
      <c r="Q4540" s="9"/>
    </row>
    <row r="4541" spans="17:17" x14ac:dyDescent="0.2">
      <c r="Q4541" s="9"/>
    </row>
    <row r="4542" spans="17:17" x14ac:dyDescent="0.2">
      <c r="Q4542" s="9"/>
    </row>
    <row r="4543" spans="17:17" x14ac:dyDescent="0.2">
      <c r="Q4543" s="9"/>
    </row>
    <row r="4544" spans="17:17" x14ac:dyDescent="0.2">
      <c r="Q4544" s="9"/>
    </row>
    <row r="4545" spans="17:17" x14ac:dyDescent="0.2">
      <c r="Q4545" s="9"/>
    </row>
    <row r="4546" spans="17:17" x14ac:dyDescent="0.2">
      <c r="Q4546" s="9"/>
    </row>
    <row r="4547" spans="17:17" x14ac:dyDescent="0.2">
      <c r="Q4547" s="9"/>
    </row>
    <row r="4548" spans="17:17" x14ac:dyDescent="0.2">
      <c r="Q4548" s="9"/>
    </row>
    <row r="4549" spans="17:17" x14ac:dyDescent="0.2">
      <c r="Q4549" s="9"/>
    </row>
    <row r="4550" spans="17:17" x14ac:dyDescent="0.2">
      <c r="Q4550" s="9"/>
    </row>
    <row r="4551" spans="17:17" x14ac:dyDescent="0.2">
      <c r="Q4551" s="9"/>
    </row>
    <row r="4552" spans="17:17" x14ac:dyDescent="0.2">
      <c r="Q4552" s="9"/>
    </row>
    <row r="4553" spans="17:17" x14ac:dyDescent="0.2">
      <c r="Q4553" s="9"/>
    </row>
    <row r="4554" spans="17:17" x14ac:dyDescent="0.2">
      <c r="Q4554" s="9"/>
    </row>
    <row r="4555" spans="17:17" x14ac:dyDescent="0.2">
      <c r="Q4555" s="9"/>
    </row>
    <row r="4556" spans="17:17" x14ac:dyDescent="0.2">
      <c r="Q4556" s="9"/>
    </row>
    <row r="4557" spans="17:17" x14ac:dyDescent="0.2">
      <c r="Q4557" s="9"/>
    </row>
    <row r="4558" spans="17:17" x14ac:dyDescent="0.2">
      <c r="Q4558" s="9"/>
    </row>
    <row r="4559" spans="17:17" x14ac:dyDescent="0.2">
      <c r="Q4559" s="9"/>
    </row>
    <row r="4560" spans="17:17" x14ac:dyDescent="0.2">
      <c r="Q4560" s="9"/>
    </row>
    <row r="4561" spans="17:17" x14ac:dyDescent="0.2">
      <c r="Q4561" s="9"/>
    </row>
    <row r="4562" spans="17:17" x14ac:dyDescent="0.2">
      <c r="Q4562" s="9"/>
    </row>
    <row r="4563" spans="17:17" x14ac:dyDescent="0.2">
      <c r="Q4563" s="9"/>
    </row>
    <row r="4564" spans="17:17" x14ac:dyDescent="0.2">
      <c r="Q4564" s="9"/>
    </row>
    <row r="4565" spans="17:17" x14ac:dyDescent="0.2">
      <c r="Q4565" s="9"/>
    </row>
    <row r="4566" spans="17:17" x14ac:dyDescent="0.2">
      <c r="Q4566" s="9"/>
    </row>
    <row r="4567" spans="17:17" x14ac:dyDescent="0.2">
      <c r="Q4567" s="9"/>
    </row>
    <row r="4568" spans="17:17" x14ac:dyDescent="0.2">
      <c r="Q4568" s="9"/>
    </row>
    <row r="4569" spans="17:17" x14ac:dyDescent="0.2">
      <c r="Q4569" s="9"/>
    </row>
    <row r="4570" spans="17:17" x14ac:dyDescent="0.2">
      <c r="Q4570" s="9"/>
    </row>
    <row r="4571" spans="17:17" x14ac:dyDescent="0.2">
      <c r="Q4571" s="9"/>
    </row>
    <row r="4572" spans="17:17" x14ac:dyDescent="0.2">
      <c r="Q4572" s="9"/>
    </row>
    <row r="4573" spans="17:17" x14ac:dyDescent="0.2">
      <c r="Q4573" s="9"/>
    </row>
    <row r="4574" spans="17:17" x14ac:dyDescent="0.2">
      <c r="Q4574" s="9"/>
    </row>
    <row r="4575" spans="17:17" x14ac:dyDescent="0.2">
      <c r="Q4575" s="9"/>
    </row>
    <row r="4576" spans="17:17" x14ac:dyDescent="0.2">
      <c r="Q4576" s="9"/>
    </row>
    <row r="4577" spans="17:17" x14ac:dyDescent="0.2">
      <c r="Q4577" s="9"/>
    </row>
    <row r="4578" spans="17:17" x14ac:dyDescent="0.2">
      <c r="Q4578" s="9"/>
    </row>
    <row r="4579" spans="17:17" x14ac:dyDescent="0.2">
      <c r="Q4579" s="9"/>
    </row>
    <row r="4580" spans="17:17" x14ac:dyDescent="0.2">
      <c r="Q4580" s="9"/>
    </row>
    <row r="4581" spans="17:17" x14ac:dyDescent="0.2">
      <c r="Q4581" s="9"/>
    </row>
    <row r="4582" spans="17:17" x14ac:dyDescent="0.2">
      <c r="Q4582" s="9"/>
    </row>
    <row r="4583" spans="17:17" x14ac:dyDescent="0.2">
      <c r="Q4583" s="9"/>
    </row>
    <row r="4584" spans="17:17" x14ac:dyDescent="0.2">
      <c r="Q4584" s="9"/>
    </row>
    <row r="4585" spans="17:17" x14ac:dyDescent="0.2">
      <c r="Q4585" s="9"/>
    </row>
    <row r="4586" spans="17:17" x14ac:dyDescent="0.2">
      <c r="Q4586" s="9"/>
    </row>
    <row r="4587" spans="17:17" x14ac:dyDescent="0.2">
      <c r="Q4587" s="9"/>
    </row>
    <row r="4588" spans="17:17" x14ac:dyDescent="0.2">
      <c r="Q4588" s="9"/>
    </row>
    <row r="4589" spans="17:17" x14ac:dyDescent="0.2">
      <c r="Q4589" s="9"/>
    </row>
    <row r="4590" spans="17:17" x14ac:dyDescent="0.2">
      <c r="Q4590" s="9"/>
    </row>
    <row r="4591" spans="17:17" x14ac:dyDescent="0.2">
      <c r="Q4591" s="9"/>
    </row>
    <row r="4592" spans="17:17" x14ac:dyDescent="0.2">
      <c r="Q4592" s="9"/>
    </row>
    <row r="4593" spans="17:17" x14ac:dyDescent="0.2">
      <c r="Q4593" s="9"/>
    </row>
    <row r="4594" spans="17:17" x14ac:dyDescent="0.2">
      <c r="Q4594" s="9"/>
    </row>
    <row r="4595" spans="17:17" x14ac:dyDescent="0.2">
      <c r="Q4595" s="9"/>
    </row>
    <row r="4596" spans="17:17" x14ac:dyDescent="0.2">
      <c r="Q4596" s="9"/>
    </row>
    <row r="4597" spans="17:17" x14ac:dyDescent="0.2">
      <c r="Q4597" s="9"/>
    </row>
    <row r="4598" spans="17:17" x14ac:dyDescent="0.2">
      <c r="Q4598" s="9"/>
    </row>
    <row r="4599" spans="17:17" x14ac:dyDescent="0.2">
      <c r="Q4599" s="9"/>
    </row>
    <row r="4600" spans="17:17" x14ac:dyDescent="0.2">
      <c r="Q4600" s="9"/>
    </row>
    <row r="4601" spans="17:17" x14ac:dyDescent="0.2">
      <c r="Q4601" s="9"/>
    </row>
    <row r="4602" spans="17:17" x14ac:dyDescent="0.2">
      <c r="Q4602" s="9"/>
    </row>
    <row r="4603" spans="17:17" x14ac:dyDescent="0.2">
      <c r="Q4603" s="9"/>
    </row>
    <row r="4604" spans="17:17" x14ac:dyDescent="0.2">
      <c r="Q4604" s="9"/>
    </row>
    <row r="4605" spans="17:17" x14ac:dyDescent="0.2">
      <c r="Q4605" s="9"/>
    </row>
    <row r="4606" spans="17:17" x14ac:dyDescent="0.2">
      <c r="Q4606" s="9"/>
    </row>
    <row r="4607" spans="17:17" x14ac:dyDescent="0.2">
      <c r="Q4607" s="9"/>
    </row>
    <row r="4608" spans="17:17" x14ac:dyDescent="0.2">
      <c r="Q4608" s="9"/>
    </row>
    <row r="4609" spans="17:17" x14ac:dyDescent="0.2">
      <c r="Q4609" s="9"/>
    </row>
    <row r="4610" spans="17:17" x14ac:dyDescent="0.2">
      <c r="Q4610" s="9"/>
    </row>
    <row r="4611" spans="17:17" x14ac:dyDescent="0.2">
      <c r="Q4611" s="9"/>
    </row>
    <row r="4612" spans="17:17" x14ac:dyDescent="0.2">
      <c r="Q4612" s="9"/>
    </row>
    <row r="4613" spans="17:17" x14ac:dyDescent="0.2">
      <c r="Q4613" s="9"/>
    </row>
    <row r="4614" spans="17:17" x14ac:dyDescent="0.2">
      <c r="Q4614" s="9"/>
    </row>
    <row r="4615" spans="17:17" x14ac:dyDescent="0.2">
      <c r="Q4615" s="9"/>
    </row>
    <row r="4616" spans="17:17" x14ac:dyDescent="0.2">
      <c r="Q4616" s="9"/>
    </row>
    <row r="4617" spans="17:17" x14ac:dyDescent="0.2">
      <c r="Q4617" s="9"/>
    </row>
    <row r="4618" spans="17:17" x14ac:dyDescent="0.2">
      <c r="Q4618" s="9"/>
    </row>
    <row r="4619" spans="17:17" x14ac:dyDescent="0.2">
      <c r="Q4619" s="9"/>
    </row>
    <row r="4620" spans="17:17" x14ac:dyDescent="0.2">
      <c r="Q4620" s="9"/>
    </row>
    <row r="4621" spans="17:17" x14ac:dyDescent="0.2">
      <c r="Q4621" s="9"/>
    </row>
    <row r="4622" spans="17:17" x14ac:dyDescent="0.2">
      <c r="Q4622" s="9"/>
    </row>
    <row r="4623" spans="17:17" x14ac:dyDescent="0.2">
      <c r="Q4623" s="9"/>
    </row>
    <row r="4624" spans="17:17" x14ac:dyDescent="0.2">
      <c r="Q4624" s="9"/>
    </row>
    <row r="4625" spans="17:17" x14ac:dyDescent="0.2">
      <c r="Q4625" s="9"/>
    </row>
    <row r="4626" spans="17:17" x14ac:dyDescent="0.2">
      <c r="Q4626" s="9"/>
    </row>
    <row r="4627" spans="17:17" x14ac:dyDescent="0.2">
      <c r="Q4627" s="9"/>
    </row>
    <row r="4628" spans="17:17" x14ac:dyDescent="0.2">
      <c r="Q4628" s="9"/>
    </row>
    <row r="4629" spans="17:17" x14ac:dyDescent="0.2">
      <c r="Q4629" s="9"/>
    </row>
    <row r="4630" spans="17:17" x14ac:dyDescent="0.2">
      <c r="Q4630" s="9"/>
    </row>
    <row r="4631" spans="17:17" x14ac:dyDescent="0.2">
      <c r="Q4631" s="9"/>
    </row>
    <row r="4632" spans="17:17" x14ac:dyDescent="0.2">
      <c r="Q4632" s="9"/>
    </row>
    <row r="4633" spans="17:17" x14ac:dyDescent="0.2">
      <c r="Q4633" s="9"/>
    </row>
    <row r="4634" spans="17:17" x14ac:dyDescent="0.2">
      <c r="Q4634" s="9"/>
    </row>
    <row r="4635" spans="17:17" x14ac:dyDescent="0.2">
      <c r="Q4635" s="9"/>
    </row>
    <row r="4636" spans="17:17" x14ac:dyDescent="0.2">
      <c r="Q4636" s="9"/>
    </row>
    <row r="4637" spans="17:17" x14ac:dyDescent="0.2">
      <c r="Q4637" s="9"/>
    </row>
    <row r="4638" spans="17:17" x14ac:dyDescent="0.2">
      <c r="Q4638" s="9"/>
    </row>
    <row r="4639" spans="17:17" x14ac:dyDescent="0.2">
      <c r="Q4639" s="9"/>
    </row>
    <row r="4640" spans="17:17" x14ac:dyDescent="0.2">
      <c r="Q4640" s="9"/>
    </row>
    <row r="4641" spans="17:17" x14ac:dyDescent="0.2">
      <c r="Q4641" s="9"/>
    </row>
    <row r="4642" spans="17:17" x14ac:dyDescent="0.2">
      <c r="Q4642" s="9"/>
    </row>
    <row r="4643" spans="17:17" x14ac:dyDescent="0.2">
      <c r="Q4643" s="9"/>
    </row>
    <row r="4644" spans="17:17" x14ac:dyDescent="0.2">
      <c r="Q4644" s="9"/>
    </row>
    <row r="4645" spans="17:17" x14ac:dyDescent="0.2">
      <c r="Q4645" s="9"/>
    </row>
    <row r="4646" spans="17:17" x14ac:dyDescent="0.2">
      <c r="Q4646" s="9"/>
    </row>
    <row r="4647" spans="17:17" x14ac:dyDescent="0.2">
      <c r="Q4647" s="9"/>
    </row>
    <row r="4648" spans="17:17" x14ac:dyDescent="0.2">
      <c r="Q4648" s="9"/>
    </row>
    <row r="4649" spans="17:17" x14ac:dyDescent="0.2">
      <c r="Q4649" s="9"/>
    </row>
    <row r="4650" spans="17:17" x14ac:dyDescent="0.2">
      <c r="Q4650" s="9"/>
    </row>
    <row r="4651" spans="17:17" x14ac:dyDescent="0.2">
      <c r="Q4651" s="9"/>
    </row>
    <row r="4652" spans="17:17" x14ac:dyDescent="0.2">
      <c r="Q4652" s="9"/>
    </row>
    <row r="4653" spans="17:17" x14ac:dyDescent="0.2">
      <c r="Q4653" s="9"/>
    </row>
    <row r="4654" spans="17:17" x14ac:dyDescent="0.2">
      <c r="Q4654" s="9"/>
    </row>
    <row r="4655" spans="17:17" x14ac:dyDescent="0.2">
      <c r="Q4655" s="9"/>
    </row>
    <row r="4656" spans="17:17" x14ac:dyDescent="0.2">
      <c r="Q4656" s="9"/>
    </row>
    <row r="4657" spans="17:17" x14ac:dyDescent="0.2">
      <c r="Q4657" s="9"/>
    </row>
    <row r="4658" spans="17:17" x14ac:dyDescent="0.2">
      <c r="Q4658" s="9"/>
    </row>
    <row r="4659" spans="17:17" x14ac:dyDescent="0.2">
      <c r="Q4659" s="9"/>
    </row>
    <row r="4660" spans="17:17" x14ac:dyDescent="0.2">
      <c r="Q4660" s="9"/>
    </row>
    <row r="4661" spans="17:17" x14ac:dyDescent="0.2">
      <c r="Q4661" s="9"/>
    </row>
    <row r="4662" spans="17:17" x14ac:dyDescent="0.2">
      <c r="Q4662" s="9"/>
    </row>
    <row r="4663" spans="17:17" x14ac:dyDescent="0.2">
      <c r="Q4663" s="9"/>
    </row>
    <row r="4664" spans="17:17" x14ac:dyDescent="0.2">
      <c r="Q4664" s="9"/>
    </row>
    <row r="4665" spans="17:17" x14ac:dyDescent="0.2">
      <c r="Q4665" s="9"/>
    </row>
    <row r="4666" spans="17:17" x14ac:dyDescent="0.2">
      <c r="Q4666" s="9"/>
    </row>
    <row r="4667" spans="17:17" x14ac:dyDescent="0.2">
      <c r="Q4667" s="9"/>
    </row>
    <row r="4668" spans="17:17" x14ac:dyDescent="0.2">
      <c r="Q4668" s="9"/>
    </row>
    <row r="4669" spans="17:17" x14ac:dyDescent="0.2">
      <c r="Q4669" s="9"/>
    </row>
    <row r="4670" spans="17:17" x14ac:dyDescent="0.2">
      <c r="Q4670" s="9"/>
    </row>
    <row r="4671" spans="17:17" x14ac:dyDescent="0.2">
      <c r="Q4671" s="9"/>
    </row>
    <row r="4672" spans="17:17" x14ac:dyDescent="0.2">
      <c r="Q4672" s="9"/>
    </row>
    <row r="4673" spans="17:17" x14ac:dyDescent="0.2">
      <c r="Q4673" s="9"/>
    </row>
    <row r="4674" spans="17:17" x14ac:dyDescent="0.2">
      <c r="Q4674" s="9"/>
    </row>
    <row r="4675" spans="17:17" x14ac:dyDescent="0.2">
      <c r="Q4675" s="9"/>
    </row>
    <row r="4676" spans="17:17" x14ac:dyDescent="0.2">
      <c r="Q4676" s="9"/>
    </row>
    <row r="4677" spans="17:17" x14ac:dyDescent="0.2">
      <c r="Q4677" s="9"/>
    </row>
    <row r="4678" spans="17:17" x14ac:dyDescent="0.2">
      <c r="Q4678" s="9"/>
    </row>
    <row r="4679" spans="17:17" x14ac:dyDescent="0.2">
      <c r="Q4679" s="9"/>
    </row>
    <row r="4680" spans="17:17" x14ac:dyDescent="0.2">
      <c r="Q4680" s="9"/>
    </row>
    <row r="4681" spans="17:17" x14ac:dyDescent="0.2">
      <c r="Q4681" s="9"/>
    </row>
    <row r="4682" spans="17:17" x14ac:dyDescent="0.2">
      <c r="Q4682" s="9"/>
    </row>
    <row r="4683" spans="17:17" x14ac:dyDescent="0.2">
      <c r="Q4683" s="9"/>
    </row>
    <row r="4684" spans="17:17" x14ac:dyDescent="0.2">
      <c r="Q4684" s="9"/>
    </row>
    <row r="4685" spans="17:17" x14ac:dyDescent="0.2">
      <c r="Q4685" s="9"/>
    </row>
    <row r="4686" spans="17:17" x14ac:dyDescent="0.2">
      <c r="Q4686" s="9"/>
    </row>
    <row r="4687" spans="17:17" x14ac:dyDescent="0.2">
      <c r="Q4687" s="9"/>
    </row>
    <row r="4688" spans="17:17" x14ac:dyDescent="0.2">
      <c r="Q4688" s="9"/>
    </row>
    <row r="4689" spans="17:17" x14ac:dyDescent="0.2">
      <c r="Q4689" s="9"/>
    </row>
    <row r="4690" spans="17:17" x14ac:dyDescent="0.2">
      <c r="Q4690" s="9"/>
    </row>
    <row r="4691" spans="17:17" x14ac:dyDescent="0.2">
      <c r="Q4691" s="9"/>
    </row>
    <row r="4692" spans="17:17" x14ac:dyDescent="0.2">
      <c r="Q4692" s="9"/>
    </row>
    <row r="4693" spans="17:17" x14ac:dyDescent="0.2">
      <c r="Q4693" s="9"/>
    </row>
    <row r="4694" spans="17:17" x14ac:dyDescent="0.2">
      <c r="Q4694" s="9"/>
    </row>
    <row r="4695" spans="17:17" x14ac:dyDescent="0.2">
      <c r="Q4695" s="9"/>
    </row>
    <row r="4696" spans="17:17" x14ac:dyDescent="0.2">
      <c r="Q4696" s="9"/>
    </row>
    <row r="4697" spans="17:17" x14ac:dyDescent="0.2">
      <c r="Q4697" s="9"/>
    </row>
    <row r="4698" spans="17:17" x14ac:dyDescent="0.2">
      <c r="Q4698" s="9"/>
    </row>
    <row r="4699" spans="17:17" x14ac:dyDescent="0.2">
      <c r="Q4699" s="9"/>
    </row>
    <row r="4700" spans="17:17" x14ac:dyDescent="0.2">
      <c r="Q4700" s="9"/>
    </row>
    <row r="4701" spans="17:17" x14ac:dyDescent="0.2">
      <c r="Q4701" s="9"/>
    </row>
    <row r="4702" spans="17:17" x14ac:dyDescent="0.2">
      <c r="Q4702" s="9"/>
    </row>
    <row r="4703" spans="17:17" x14ac:dyDescent="0.2">
      <c r="Q4703" s="9"/>
    </row>
    <row r="4704" spans="17:17" x14ac:dyDescent="0.2">
      <c r="Q4704" s="9"/>
    </row>
    <row r="4705" spans="17:17" x14ac:dyDescent="0.2">
      <c r="Q4705" s="9"/>
    </row>
    <row r="4706" spans="17:17" x14ac:dyDescent="0.2">
      <c r="Q4706" s="9"/>
    </row>
    <row r="4707" spans="17:17" x14ac:dyDescent="0.2">
      <c r="Q4707" s="9"/>
    </row>
    <row r="4708" spans="17:17" x14ac:dyDescent="0.2">
      <c r="Q4708" s="9"/>
    </row>
    <row r="4709" spans="17:17" x14ac:dyDescent="0.2">
      <c r="Q4709" s="9"/>
    </row>
    <row r="4710" spans="17:17" x14ac:dyDescent="0.2">
      <c r="Q4710" s="9"/>
    </row>
    <row r="4711" spans="17:17" x14ac:dyDescent="0.2">
      <c r="Q4711" s="9"/>
    </row>
    <row r="4712" spans="17:17" x14ac:dyDescent="0.2">
      <c r="Q4712" s="9"/>
    </row>
    <row r="4713" spans="17:17" x14ac:dyDescent="0.2">
      <c r="Q4713" s="9"/>
    </row>
    <row r="4714" spans="17:17" x14ac:dyDescent="0.2">
      <c r="Q4714" s="9"/>
    </row>
    <row r="4715" spans="17:17" x14ac:dyDescent="0.2">
      <c r="Q4715" s="9"/>
    </row>
    <row r="4716" spans="17:17" x14ac:dyDescent="0.2">
      <c r="Q4716" s="9"/>
    </row>
    <row r="4717" spans="17:17" x14ac:dyDescent="0.2">
      <c r="Q4717" s="9"/>
    </row>
    <row r="4718" spans="17:17" x14ac:dyDescent="0.2">
      <c r="Q4718" s="9"/>
    </row>
    <row r="4719" spans="17:17" x14ac:dyDescent="0.2">
      <c r="Q4719" s="9"/>
    </row>
    <row r="4720" spans="17:17" x14ac:dyDescent="0.2">
      <c r="Q4720" s="9"/>
    </row>
    <row r="4721" spans="17:17" x14ac:dyDescent="0.2">
      <c r="Q4721" s="9"/>
    </row>
    <row r="4722" spans="17:17" x14ac:dyDescent="0.2">
      <c r="Q4722" s="9"/>
    </row>
    <row r="4723" spans="17:17" x14ac:dyDescent="0.2">
      <c r="Q4723" s="9"/>
    </row>
    <row r="4724" spans="17:17" x14ac:dyDescent="0.2">
      <c r="Q4724" s="9"/>
    </row>
    <row r="4725" spans="17:17" x14ac:dyDescent="0.2">
      <c r="Q4725" s="9"/>
    </row>
    <row r="4726" spans="17:17" x14ac:dyDescent="0.2">
      <c r="Q4726" s="9"/>
    </row>
    <row r="4727" spans="17:17" x14ac:dyDescent="0.2">
      <c r="Q4727" s="9"/>
    </row>
    <row r="4728" spans="17:17" x14ac:dyDescent="0.2">
      <c r="Q4728" s="9"/>
    </row>
    <row r="4729" spans="17:17" x14ac:dyDescent="0.2">
      <c r="Q4729" s="9"/>
    </row>
    <row r="4730" spans="17:17" x14ac:dyDescent="0.2">
      <c r="Q4730" s="9"/>
    </row>
    <row r="4731" spans="17:17" x14ac:dyDescent="0.2">
      <c r="Q4731" s="9"/>
    </row>
    <row r="4732" spans="17:17" x14ac:dyDescent="0.2">
      <c r="Q4732" s="9"/>
    </row>
    <row r="4733" spans="17:17" x14ac:dyDescent="0.2">
      <c r="Q4733" s="9"/>
    </row>
    <row r="4734" spans="17:17" x14ac:dyDescent="0.2">
      <c r="Q4734" s="9"/>
    </row>
    <row r="4735" spans="17:17" x14ac:dyDescent="0.2">
      <c r="Q4735" s="9"/>
    </row>
    <row r="4736" spans="17:17" x14ac:dyDescent="0.2">
      <c r="Q4736" s="9"/>
    </row>
    <row r="4737" spans="17:17" x14ac:dyDescent="0.2">
      <c r="Q4737" s="9"/>
    </row>
    <row r="4738" spans="17:17" x14ac:dyDescent="0.2">
      <c r="Q4738" s="9"/>
    </row>
    <row r="4739" spans="17:17" x14ac:dyDescent="0.2">
      <c r="Q4739" s="9"/>
    </row>
    <row r="4740" spans="17:17" x14ac:dyDescent="0.2">
      <c r="Q4740" s="9"/>
    </row>
    <row r="4741" spans="17:17" x14ac:dyDescent="0.2">
      <c r="Q4741" s="9"/>
    </row>
    <row r="4742" spans="17:17" x14ac:dyDescent="0.2">
      <c r="Q4742" s="9"/>
    </row>
    <row r="4743" spans="17:17" x14ac:dyDescent="0.2">
      <c r="Q4743" s="9"/>
    </row>
    <row r="4744" spans="17:17" x14ac:dyDescent="0.2">
      <c r="Q4744" s="9"/>
    </row>
    <row r="4745" spans="17:17" x14ac:dyDescent="0.2">
      <c r="Q4745" s="9"/>
    </row>
    <row r="4746" spans="17:17" x14ac:dyDescent="0.2">
      <c r="Q4746" s="9"/>
    </row>
    <row r="4747" spans="17:17" x14ac:dyDescent="0.2">
      <c r="Q4747" s="9"/>
    </row>
    <row r="4748" spans="17:17" x14ac:dyDescent="0.2">
      <c r="Q4748" s="9"/>
    </row>
    <row r="4749" spans="17:17" x14ac:dyDescent="0.2">
      <c r="Q4749" s="9"/>
    </row>
    <row r="4750" spans="17:17" x14ac:dyDescent="0.2">
      <c r="Q4750" s="9"/>
    </row>
    <row r="4751" spans="17:17" x14ac:dyDescent="0.2">
      <c r="Q4751" s="9"/>
    </row>
    <row r="4752" spans="17:17" x14ac:dyDescent="0.2">
      <c r="Q4752" s="9"/>
    </row>
    <row r="4753" spans="17:17" x14ac:dyDescent="0.2">
      <c r="Q4753" s="9"/>
    </row>
    <row r="4754" spans="17:17" x14ac:dyDescent="0.2">
      <c r="Q4754" s="9"/>
    </row>
    <row r="4755" spans="17:17" x14ac:dyDescent="0.2">
      <c r="Q4755" s="9"/>
    </row>
    <row r="4756" spans="17:17" x14ac:dyDescent="0.2">
      <c r="Q4756" s="9"/>
    </row>
    <row r="4757" spans="17:17" x14ac:dyDescent="0.2">
      <c r="Q4757" s="9"/>
    </row>
    <row r="4758" spans="17:17" x14ac:dyDescent="0.2">
      <c r="Q4758" s="9"/>
    </row>
    <row r="4759" spans="17:17" x14ac:dyDescent="0.2">
      <c r="Q4759" s="9"/>
    </row>
    <row r="4760" spans="17:17" x14ac:dyDescent="0.2">
      <c r="Q4760" s="9"/>
    </row>
    <row r="4761" spans="17:17" x14ac:dyDescent="0.2">
      <c r="Q4761" s="9"/>
    </row>
    <row r="4762" spans="17:17" x14ac:dyDescent="0.2">
      <c r="Q4762" s="9"/>
    </row>
    <row r="4763" spans="17:17" x14ac:dyDescent="0.2">
      <c r="Q4763" s="9"/>
    </row>
    <row r="4764" spans="17:17" x14ac:dyDescent="0.2">
      <c r="Q4764" s="9"/>
    </row>
    <row r="4765" spans="17:17" x14ac:dyDescent="0.2">
      <c r="Q4765" s="9"/>
    </row>
    <row r="4766" spans="17:17" x14ac:dyDescent="0.2">
      <c r="Q4766" s="9"/>
    </row>
    <row r="4767" spans="17:17" x14ac:dyDescent="0.2">
      <c r="Q4767" s="9"/>
    </row>
    <row r="4768" spans="17:17" x14ac:dyDescent="0.2">
      <c r="Q4768" s="9"/>
    </row>
    <row r="4769" spans="17:17" x14ac:dyDescent="0.2">
      <c r="Q4769" s="9"/>
    </row>
    <row r="4770" spans="17:17" x14ac:dyDescent="0.2">
      <c r="Q4770" s="9"/>
    </row>
    <row r="4771" spans="17:17" x14ac:dyDescent="0.2">
      <c r="Q4771" s="9"/>
    </row>
    <row r="4772" spans="17:17" x14ac:dyDescent="0.2">
      <c r="Q4772" s="9"/>
    </row>
    <row r="4773" spans="17:17" x14ac:dyDescent="0.2">
      <c r="Q4773" s="9"/>
    </row>
    <row r="4774" spans="17:17" x14ac:dyDescent="0.2">
      <c r="Q4774" s="9"/>
    </row>
    <row r="4775" spans="17:17" x14ac:dyDescent="0.2">
      <c r="Q4775" s="9"/>
    </row>
    <row r="4776" spans="17:17" x14ac:dyDescent="0.2">
      <c r="Q4776" s="9"/>
    </row>
    <row r="4777" spans="17:17" x14ac:dyDescent="0.2">
      <c r="Q4777" s="9"/>
    </row>
    <row r="4778" spans="17:17" x14ac:dyDescent="0.2">
      <c r="Q4778" s="9"/>
    </row>
    <row r="4779" spans="17:17" x14ac:dyDescent="0.2">
      <c r="Q4779" s="9"/>
    </row>
    <row r="4780" spans="17:17" x14ac:dyDescent="0.2">
      <c r="Q4780" s="9"/>
    </row>
    <row r="4781" spans="17:17" x14ac:dyDescent="0.2">
      <c r="Q4781" s="9"/>
    </row>
    <row r="4782" spans="17:17" x14ac:dyDescent="0.2">
      <c r="Q4782" s="9"/>
    </row>
    <row r="4783" spans="17:17" x14ac:dyDescent="0.2">
      <c r="Q4783" s="9"/>
    </row>
    <row r="4784" spans="17:17" x14ac:dyDescent="0.2">
      <c r="Q4784" s="9"/>
    </row>
    <row r="4785" spans="17:17" x14ac:dyDescent="0.2">
      <c r="Q4785" s="9"/>
    </row>
    <row r="4786" spans="17:17" x14ac:dyDescent="0.2">
      <c r="Q4786" s="9"/>
    </row>
    <row r="4787" spans="17:17" x14ac:dyDescent="0.2">
      <c r="Q4787" s="9"/>
    </row>
    <row r="4788" spans="17:17" x14ac:dyDescent="0.2">
      <c r="Q4788" s="9"/>
    </row>
    <row r="4789" spans="17:17" x14ac:dyDescent="0.2">
      <c r="Q4789" s="9"/>
    </row>
    <row r="4790" spans="17:17" x14ac:dyDescent="0.2">
      <c r="Q4790" s="9"/>
    </row>
    <row r="4791" spans="17:17" x14ac:dyDescent="0.2">
      <c r="Q4791" s="9"/>
    </row>
    <row r="4792" spans="17:17" x14ac:dyDescent="0.2">
      <c r="Q4792" s="9"/>
    </row>
    <row r="4793" spans="17:17" x14ac:dyDescent="0.2">
      <c r="Q4793" s="9"/>
    </row>
    <row r="4794" spans="17:17" x14ac:dyDescent="0.2">
      <c r="Q4794" s="9"/>
    </row>
    <row r="4795" spans="17:17" x14ac:dyDescent="0.2">
      <c r="Q4795" s="9"/>
    </row>
    <row r="4796" spans="17:17" x14ac:dyDescent="0.2">
      <c r="Q4796" s="9"/>
    </row>
    <row r="4797" spans="17:17" x14ac:dyDescent="0.2">
      <c r="Q4797" s="9"/>
    </row>
    <row r="4798" spans="17:17" x14ac:dyDescent="0.2">
      <c r="Q4798" s="9"/>
    </row>
    <row r="4799" spans="17:17" x14ac:dyDescent="0.2">
      <c r="Q4799" s="9"/>
    </row>
    <row r="4800" spans="17:17" x14ac:dyDescent="0.2">
      <c r="Q4800" s="9"/>
    </row>
    <row r="4801" spans="17:17" x14ac:dyDescent="0.2">
      <c r="Q4801" s="9"/>
    </row>
    <row r="4802" spans="17:17" x14ac:dyDescent="0.2">
      <c r="Q4802" s="9"/>
    </row>
    <row r="4803" spans="17:17" x14ac:dyDescent="0.2">
      <c r="Q4803" s="9"/>
    </row>
    <row r="4804" spans="17:17" x14ac:dyDescent="0.2">
      <c r="Q4804" s="9"/>
    </row>
    <row r="4805" spans="17:17" x14ac:dyDescent="0.2">
      <c r="Q4805" s="9"/>
    </row>
    <row r="4806" spans="17:17" x14ac:dyDescent="0.2">
      <c r="Q4806" s="9"/>
    </row>
    <row r="4807" spans="17:17" x14ac:dyDescent="0.2">
      <c r="Q4807" s="9"/>
    </row>
    <row r="4808" spans="17:17" x14ac:dyDescent="0.2">
      <c r="Q4808" s="9"/>
    </row>
    <row r="4809" spans="17:17" x14ac:dyDescent="0.2">
      <c r="Q4809" s="9"/>
    </row>
    <row r="4810" spans="17:17" x14ac:dyDescent="0.2">
      <c r="Q4810" s="9"/>
    </row>
    <row r="4811" spans="17:17" x14ac:dyDescent="0.2">
      <c r="Q4811" s="9"/>
    </row>
    <row r="4812" spans="17:17" x14ac:dyDescent="0.2">
      <c r="Q4812" s="9"/>
    </row>
    <row r="4813" spans="17:17" x14ac:dyDescent="0.2">
      <c r="Q4813" s="9"/>
    </row>
    <row r="4814" spans="17:17" x14ac:dyDescent="0.2">
      <c r="Q4814" s="9"/>
    </row>
    <row r="4815" spans="17:17" x14ac:dyDescent="0.2">
      <c r="Q4815" s="9"/>
    </row>
    <row r="4816" spans="17:17" x14ac:dyDescent="0.2">
      <c r="Q4816" s="9"/>
    </row>
    <row r="4817" spans="17:17" x14ac:dyDescent="0.2">
      <c r="Q4817" s="9"/>
    </row>
    <row r="4818" spans="17:17" x14ac:dyDescent="0.2">
      <c r="Q4818" s="9"/>
    </row>
    <row r="4819" spans="17:17" x14ac:dyDescent="0.2">
      <c r="Q4819" s="9"/>
    </row>
    <row r="4820" spans="17:17" x14ac:dyDescent="0.2">
      <c r="Q4820" s="9"/>
    </row>
    <row r="4821" spans="17:17" x14ac:dyDescent="0.2">
      <c r="Q4821" s="9"/>
    </row>
    <row r="4822" spans="17:17" x14ac:dyDescent="0.2">
      <c r="Q4822" s="9"/>
    </row>
    <row r="4823" spans="17:17" x14ac:dyDescent="0.2">
      <c r="Q4823" s="9"/>
    </row>
    <row r="4824" spans="17:17" x14ac:dyDescent="0.2">
      <c r="Q4824" s="9"/>
    </row>
    <row r="4825" spans="17:17" x14ac:dyDescent="0.2">
      <c r="Q4825" s="9"/>
    </row>
    <row r="4826" spans="17:17" x14ac:dyDescent="0.2">
      <c r="Q4826" s="9"/>
    </row>
    <row r="4827" spans="17:17" x14ac:dyDescent="0.2">
      <c r="Q4827" s="9"/>
    </row>
    <row r="4828" spans="17:17" x14ac:dyDescent="0.2">
      <c r="Q4828" s="9"/>
    </row>
    <row r="4829" spans="17:17" x14ac:dyDescent="0.2">
      <c r="Q4829" s="9"/>
    </row>
    <row r="4830" spans="17:17" x14ac:dyDescent="0.2">
      <c r="Q4830" s="9"/>
    </row>
    <row r="4831" spans="17:17" x14ac:dyDescent="0.2">
      <c r="Q4831" s="9"/>
    </row>
    <row r="4832" spans="17:17" x14ac:dyDescent="0.2">
      <c r="Q4832" s="9"/>
    </row>
    <row r="4833" spans="17:17" x14ac:dyDescent="0.2">
      <c r="Q4833" s="9"/>
    </row>
    <row r="4834" spans="17:17" x14ac:dyDescent="0.2">
      <c r="Q4834" s="9"/>
    </row>
    <row r="4835" spans="17:17" x14ac:dyDescent="0.2">
      <c r="Q4835" s="9"/>
    </row>
    <row r="4836" spans="17:17" x14ac:dyDescent="0.2">
      <c r="Q4836" s="9"/>
    </row>
    <row r="4837" spans="17:17" x14ac:dyDescent="0.2">
      <c r="Q4837" s="9"/>
    </row>
    <row r="4838" spans="17:17" x14ac:dyDescent="0.2">
      <c r="Q4838" s="9"/>
    </row>
    <row r="4839" spans="17:17" x14ac:dyDescent="0.2">
      <c r="Q4839" s="9"/>
    </row>
    <row r="4840" spans="17:17" x14ac:dyDescent="0.2">
      <c r="Q4840" s="9"/>
    </row>
    <row r="4841" spans="17:17" x14ac:dyDescent="0.2">
      <c r="Q4841" s="9"/>
    </row>
    <row r="4842" spans="17:17" x14ac:dyDescent="0.2">
      <c r="Q4842" s="9"/>
    </row>
    <row r="4843" spans="17:17" x14ac:dyDescent="0.2">
      <c r="Q4843" s="9"/>
    </row>
    <row r="4844" spans="17:17" x14ac:dyDescent="0.2">
      <c r="Q4844" s="9"/>
    </row>
    <row r="4845" spans="17:17" x14ac:dyDescent="0.2">
      <c r="Q4845" s="9"/>
    </row>
    <row r="4846" spans="17:17" x14ac:dyDescent="0.2">
      <c r="Q4846" s="9"/>
    </row>
    <row r="4847" spans="17:17" x14ac:dyDescent="0.2">
      <c r="Q4847" s="9"/>
    </row>
    <row r="4848" spans="17:17" x14ac:dyDescent="0.2">
      <c r="Q4848" s="9"/>
    </row>
    <row r="4849" spans="17:17" x14ac:dyDescent="0.2">
      <c r="Q4849" s="9"/>
    </row>
    <row r="4850" spans="17:17" x14ac:dyDescent="0.2">
      <c r="Q4850" s="9"/>
    </row>
    <row r="4851" spans="17:17" x14ac:dyDescent="0.2">
      <c r="Q4851" s="9"/>
    </row>
    <row r="4852" spans="17:17" x14ac:dyDescent="0.2">
      <c r="Q4852" s="9"/>
    </row>
    <row r="4853" spans="17:17" x14ac:dyDescent="0.2">
      <c r="Q4853" s="9"/>
    </row>
    <row r="4854" spans="17:17" x14ac:dyDescent="0.2">
      <c r="Q4854" s="9"/>
    </row>
    <row r="4855" spans="17:17" x14ac:dyDescent="0.2">
      <c r="Q4855" s="9"/>
    </row>
    <row r="4856" spans="17:17" x14ac:dyDescent="0.2">
      <c r="Q4856" s="9"/>
    </row>
    <row r="4857" spans="17:17" x14ac:dyDescent="0.2">
      <c r="Q4857" s="9"/>
    </row>
    <row r="4858" spans="17:17" x14ac:dyDescent="0.2">
      <c r="Q4858" s="9"/>
    </row>
    <row r="4859" spans="17:17" x14ac:dyDescent="0.2">
      <c r="Q4859" s="9"/>
    </row>
    <row r="4860" spans="17:17" x14ac:dyDescent="0.2">
      <c r="Q4860" s="9"/>
    </row>
    <row r="4861" spans="17:17" x14ac:dyDescent="0.2">
      <c r="Q4861" s="9"/>
    </row>
    <row r="4862" spans="17:17" x14ac:dyDescent="0.2">
      <c r="Q4862" s="9"/>
    </row>
    <row r="4863" spans="17:17" x14ac:dyDescent="0.2">
      <c r="Q4863" s="9"/>
    </row>
    <row r="4864" spans="17:17" x14ac:dyDescent="0.2">
      <c r="Q4864" s="9"/>
    </row>
    <row r="4865" spans="17:17" x14ac:dyDescent="0.2">
      <c r="Q4865" s="9"/>
    </row>
    <row r="4866" spans="17:17" x14ac:dyDescent="0.2">
      <c r="Q4866" s="9"/>
    </row>
    <row r="4867" spans="17:17" x14ac:dyDescent="0.2">
      <c r="Q4867" s="9"/>
    </row>
    <row r="4868" spans="17:17" x14ac:dyDescent="0.2">
      <c r="Q4868" s="9"/>
    </row>
    <row r="4869" spans="17:17" x14ac:dyDescent="0.2">
      <c r="Q4869" s="9"/>
    </row>
    <row r="4870" spans="17:17" x14ac:dyDescent="0.2">
      <c r="Q4870" s="9"/>
    </row>
    <row r="4871" spans="17:17" x14ac:dyDescent="0.2">
      <c r="Q4871" s="9"/>
    </row>
    <row r="4872" spans="17:17" x14ac:dyDescent="0.2">
      <c r="Q4872" s="9"/>
    </row>
    <row r="4873" spans="17:17" x14ac:dyDescent="0.2">
      <c r="Q4873" s="9"/>
    </row>
    <row r="4874" spans="17:17" x14ac:dyDescent="0.2">
      <c r="Q4874" s="9"/>
    </row>
    <row r="4875" spans="17:17" x14ac:dyDescent="0.2">
      <c r="Q4875" s="9"/>
    </row>
    <row r="4876" spans="17:17" x14ac:dyDescent="0.2">
      <c r="Q4876" s="9"/>
    </row>
    <row r="4877" spans="17:17" x14ac:dyDescent="0.2">
      <c r="Q4877" s="9"/>
    </row>
    <row r="4878" spans="17:17" x14ac:dyDescent="0.2">
      <c r="Q4878" s="9"/>
    </row>
    <row r="4879" spans="17:17" x14ac:dyDescent="0.2">
      <c r="Q4879" s="9"/>
    </row>
    <row r="4880" spans="17:17" x14ac:dyDescent="0.2">
      <c r="Q4880" s="9"/>
    </row>
    <row r="4881" spans="17:17" x14ac:dyDescent="0.2">
      <c r="Q4881" s="9"/>
    </row>
    <row r="4882" spans="17:17" x14ac:dyDescent="0.2">
      <c r="Q4882" s="9"/>
    </row>
    <row r="4883" spans="17:17" x14ac:dyDescent="0.2">
      <c r="Q4883" s="9"/>
    </row>
    <row r="4884" spans="17:17" x14ac:dyDescent="0.2">
      <c r="Q4884" s="9"/>
    </row>
    <row r="4885" spans="17:17" x14ac:dyDescent="0.2">
      <c r="Q4885" s="9"/>
    </row>
    <row r="4886" spans="17:17" x14ac:dyDescent="0.2">
      <c r="Q4886" s="9"/>
    </row>
    <row r="4887" spans="17:17" x14ac:dyDescent="0.2">
      <c r="Q4887" s="9"/>
    </row>
    <row r="4888" spans="17:17" x14ac:dyDescent="0.2">
      <c r="Q4888" s="9"/>
    </row>
    <row r="4889" spans="17:17" x14ac:dyDescent="0.2">
      <c r="Q4889" s="9"/>
    </row>
    <row r="4890" spans="17:17" x14ac:dyDescent="0.2">
      <c r="Q4890" s="9"/>
    </row>
    <row r="4891" spans="17:17" x14ac:dyDescent="0.2">
      <c r="Q4891" s="9"/>
    </row>
    <row r="4892" spans="17:17" x14ac:dyDescent="0.2">
      <c r="Q4892" s="9"/>
    </row>
    <row r="4893" spans="17:17" x14ac:dyDescent="0.2">
      <c r="Q4893" s="9"/>
    </row>
    <row r="4894" spans="17:17" x14ac:dyDescent="0.2">
      <c r="Q4894" s="9"/>
    </row>
    <row r="4895" spans="17:17" x14ac:dyDescent="0.2">
      <c r="Q4895" s="9"/>
    </row>
    <row r="4896" spans="17:17" x14ac:dyDescent="0.2">
      <c r="Q4896" s="9"/>
    </row>
    <row r="4897" spans="17:17" x14ac:dyDescent="0.2">
      <c r="Q4897" s="9"/>
    </row>
    <row r="4898" spans="17:17" x14ac:dyDescent="0.2">
      <c r="Q4898" s="9"/>
    </row>
    <row r="4899" spans="17:17" x14ac:dyDescent="0.2">
      <c r="Q4899" s="9"/>
    </row>
    <row r="4900" spans="17:17" x14ac:dyDescent="0.2">
      <c r="Q4900" s="9"/>
    </row>
    <row r="4901" spans="17:17" x14ac:dyDescent="0.2">
      <c r="Q4901" s="9"/>
    </row>
    <row r="4902" spans="17:17" x14ac:dyDescent="0.2">
      <c r="Q4902" s="9"/>
    </row>
    <row r="4903" spans="17:17" x14ac:dyDescent="0.2">
      <c r="Q4903" s="9"/>
    </row>
    <row r="4904" spans="17:17" x14ac:dyDescent="0.2">
      <c r="Q4904" s="9"/>
    </row>
    <row r="4905" spans="17:17" x14ac:dyDescent="0.2">
      <c r="Q4905" s="9"/>
    </row>
    <row r="4906" spans="17:17" x14ac:dyDescent="0.2">
      <c r="Q4906" s="9"/>
    </row>
    <row r="4907" spans="17:17" x14ac:dyDescent="0.2">
      <c r="Q4907" s="9"/>
    </row>
    <row r="4908" spans="17:17" x14ac:dyDescent="0.2">
      <c r="Q4908" s="9"/>
    </row>
    <row r="4909" spans="17:17" x14ac:dyDescent="0.2">
      <c r="Q4909" s="9"/>
    </row>
    <row r="4910" spans="17:17" x14ac:dyDescent="0.2">
      <c r="Q4910" s="9"/>
    </row>
    <row r="4911" spans="17:17" x14ac:dyDescent="0.2">
      <c r="Q4911" s="9"/>
    </row>
    <row r="4912" spans="17:17" x14ac:dyDescent="0.2">
      <c r="Q4912" s="9"/>
    </row>
    <row r="4913" spans="17:17" x14ac:dyDescent="0.2">
      <c r="Q4913" s="9"/>
    </row>
    <row r="4914" spans="17:17" x14ac:dyDescent="0.2">
      <c r="Q4914" s="9"/>
    </row>
    <row r="4915" spans="17:17" x14ac:dyDescent="0.2">
      <c r="Q4915" s="9"/>
    </row>
    <row r="4916" spans="17:17" x14ac:dyDescent="0.2">
      <c r="Q4916" s="9"/>
    </row>
    <row r="4917" spans="17:17" x14ac:dyDescent="0.2">
      <c r="Q4917" s="9"/>
    </row>
    <row r="4918" spans="17:17" x14ac:dyDescent="0.2">
      <c r="Q4918" s="9"/>
    </row>
    <row r="4919" spans="17:17" x14ac:dyDescent="0.2">
      <c r="Q4919" s="9"/>
    </row>
    <row r="4920" spans="17:17" x14ac:dyDescent="0.2">
      <c r="Q4920" s="9"/>
    </row>
    <row r="4921" spans="17:17" x14ac:dyDescent="0.2">
      <c r="Q4921" s="9"/>
    </row>
    <row r="4922" spans="17:17" x14ac:dyDescent="0.2">
      <c r="Q4922" s="9"/>
    </row>
    <row r="4923" spans="17:17" x14ac:dyDescent="0.2">
      <c r="Q4923" s="9"/>
    </row>
    <row r="4924" spans="17:17" x14ac:dyDescent="0.2">
      <c r="Q4924" s="9"/>
    </row>
    <row r="4925" spans="17:17" x14ac:dyDescent="0.2">
      <c r="Q4925" s="9"/>
    </row>
    <row r="4926" spans="17:17" x14ac:dyDescent="0.2">
      <c r="Q4926" s="9"/>
    </row>
    <row r="4927" spans="17:17" x14ac:dyDescent="0.2">
      <c r="Q4927" s="9"/>
    </row>
    <row r="4928" spans="17:17" x14ac:dyDescent="0.2">
      <c r="Q4928" s="9"/>
    </row>
    <row r="4929" spans="17:17" x14ac:dyDescent="0.2">
      <c r="Q4929" s="9"/>
    </row>
    <row r="4930" spans="17:17" x14ac:dyDescent="0.2">
      <c r="Q4930" s="9"/>
    </row>
    <row r="4931" spans="17:17" x14ac:dyDescent="0.2">
      <c r="Q4931" s="9"/>
    </row>
    <row r="4932" spans="17:17" x14ac:dyDescent="0.2">
      <c r="Q4932" s="9"/>
    </row>
    <row r="4933" spans="17:17" x14ac:dyDescent="0.2">
      <c r="Q4933" s="9"/>
    </row>
    <row r="4934" spans="17:17" x14ac:dyDescent="0.2">
      <c r="Q4934" s="9"/>
    </row>
    <row r="4935" spans="17:17" x14ac:dyDescent="0.2">
      <c r="Q4935" s="9"/>
    </row>
    <row r="4936" spans="17:17" x14ac:dyDescent="0.2">
      <c r="Q4936" s="9"/>
    </row>
    <row r="4937" spans="17:17" x14ac:dyDescent="0.2">
      <c r="Q4937" s="9"/>
    </row>
    <row r="4938" spans="17:17" x14ac:dyDescent="0.2">
      <c r="Q4938" s="9"/>
    </row>
    <row r="4939" spans="17:17" x14ac:dyDescent="0.2">
      <c r="Q4939" s="9"/>
    </row>
    <row r="4940" spans="17:17" x14ac:dyDescent="0.2">
      <c r="Q4940" s="9"/>
    </row>
    <row r="4941" spans="17:17" x14ac:dyDescent="0.2">
      <c r="Q4941" s="9"/>
    </row>
    <row r="4942" spans="17:17" x14ac:dyDescent="0.2">
      <c r="Q4942" s="9"/>
    </row>
    <row r="4943" spans="17:17" x14ac:dyDescent="0.2">
      <c r="Q4943" s="9"/>
    </row>
    <row r="4944" spans="17:17" x14ac:dyDescent="0.2">
      <c r="Q4944" s="9"/>
    </row>
    <row r="4945" spans="17:17" x14ac:dyDescent="0.2">
      <c r="Q4945" s="9"/>
    </row>
    <row r="4946" spans="17:17" x14ac:dyDescent="0.2">
      <c r="Q4946" s="9"/>
    </row>
    <row r="4947" spans="17:17" x14ac:dyDescent="0.2">
      <c r="Q4947" s="9"/>
    </row>
    <row r="4948" spans="17:17" x14ac:dyDescent="0.2">
      <c r="Q4948" s="9"/>
    </row>
    <row r="4949" spans="17:17" x14ac:dyDescent="0.2">
      <c r="Q4949" s="9"/>
    </row>
    <row r="4950" spans="17:17" x14ac:dyDescent="0.2">
      <c r="Q4950" s="9"/>
    </row>
    <row r="4951" spans="17:17" x14ac:dyDescent="0.2">
      <c r="Q4951" s="9"/>
    </row>
    <row r="4952" spans="17:17" x14ac:dyDescent="0.2">
      <c r="Q4952" s="9"/>
    </row>
    <row r="4953" spans="17:17" x14ac:dyDescent="0.2">
      <c r="Q4953" s="9"/>
    </row>
    <row r="4954" spans="17:17" x14ac:dyDescent="0.2">
      <c r="Q4954" s="9"/>
    </row>
    <row r="4955" spans="17:17" x14ac:dyDescent="0.2">
      <c r="Q4955" s="9"/>
    </row>
    <row r="4956" spans="17:17" x14ac:dyDescent="0.2">
      <c r="Q4956" s="9"/>
    </row>
    <row r="4957" spans="17:17" x14ac:dyDescent="0.2">
      <c r="Q4957" s="9"/>
    </row>
    <row r="4958" spans="17:17" x14ac:dyDescent="0.2">
      <c r="Q4958" s="9"/>
    </row>
    <row r="4959" spans="17:17" x14ac:dyDescent="0.2">
      <c r="Q4959" s="9"/>
    </row>
    <row r="4960" spans="17:17" x14ac:dyDescent="0.2">
      <c r="Q4960" s="9"/>
    </row>
    <row r="4961" spans="17:17" x14ac:dyDescent="0.2">
      <c r="Q4961" s="9"/>
    </row>
    <row r="4962" spans="17:17" x14ac:dyDescent="0.2">
      <c r="Q4962" s="9"/>
    </row>
    <row r="4963" spans="17:17" x14ac:dyDescent="0.2">
      <c r="Q4963" s="9"/>
    </row>
    <row r="4964" spans="17:17" x14ac:dyDescent="0.2">
      <c r="Q4964" s="9"/>
    </row>
    <row r="4965" spans="17:17" x14ac:dyDescent="0.2">
      <c r="Q4965" s="9"/>
    </row>
    <row r="4966" spans="17:17" x14ac:dyDescent="0.2">
      <c r="Q4966" s="9"/>
    </row>
    <row r="4967" spans="17:17" x14ac:dyDescent="0.2">
      <c r="Q4967" s="9"/>
    </row>
    <row r="4968" spans="17:17" x14ac:dyDescent="0.2">
      <c r="Q4968" s="9"/>
    </row>
    <row r="4969" spans="17:17" x14ac:dyDescent="0.2">
      <c r="Q4969" s="9"/>
    </row>
    <row r="4970" spans="17:17" x14ac:dyDescent="0.2">
      <c r="Q4970" s="9"/>
    </row>
    <row r="4971" spans="17:17" x14ac:dyDescent="0.2">
      <c r="Q4971" s="9"/>
    </row>
    <row r="4972" spans="17:17" x14ac:dyDescent="0.2">
      <c r="Q4972" s="9"/>
    </row>
    <row r="4973" spans="17:17" x14ac:dyDescent="0.2">
      <c r="Q4973" s="9"/>
    </row>
    <row r="4974" spans="17:17" x14ac:dyDescent="0.2">
      <c r="Q4974" s="9"/>
    </row>
    <row r="4975" spans="17:17" x14ac:dyDescent="0.2">
      <c r="Q4975" s="9"/>
    </row>
    <row r="4976" spans="17:17" x14ac:dyDescent="0.2">
      <c r="Q4976" s="9"/>
    </row>
    <row r="4977" spans="17:17" x14ac:dyDescent="0.2">
      <c r="Q4977" s="9"/>
    </row>
    <row r="4978" spans="17:17" x14ac:dyDescent="0.2">
      <c r="Q4978" s="9"/>
    </row>
    <row r="4979" spans="17:17" x14ac:dyDescent="0.2">
      <c r="Q4979" s="9"/>
    </row>
    <row r="4980" spans="17:17" x14ac:dyDescent="0.2">
      <c r="Q4980" s="9"/>
    </row>
    <row r="4981" spans="17:17" x14ac:dyDescent="0.2">
      <c r="Q4981" s="9"/>
    </row>
    <row r="4982" spans="17:17" x14ac:dyDescent="0.2">
      <c r="Q4982" s="9"/>
    </row>
    <row r="4983" spans="17:17" x14ac:dyDescent="0.2">
      <c r="Q4983" s="9"/>
    </row>
    <row r="4984" spans="17:17" x14ac:dyDescent="0.2">
      <c r="Q4984" s="9"/>
    </row>
    <row r="4985" spans="17:17" x14ac:dyDescent="0.2">
      <c r="Q4985" s="9"/>
    </row>
    <row r="4986" spans="17:17" x14ac:dyDescent="0.2">
      <c r="Q4986" s="9"/>
    </row>
    <row r="4987" spans="17:17" x14ac:dyDescent="0.2">
      <c r="Q4987" s="9"/>
    </row>
    <row r="4988" spans="17:17" x14ac:dyDescent="0.2">
      <c r="Q4988" s="9"/>
    </row>
    <row r="4989" spans="17:17" x14ac:dyDescent="0.2">
      <c r="Q4989" s="9"/>
    </row>
    <row r="4990" spans="17:17" x14ac:dyDescent="0.2">
      <c r="Q4990" s="9"/>
    </row>
    <row r="4991" spans="17:17" x14ac:dyDescent="0.2">
      <c r="Q4991" s="9"/>
    </row>
    <row r="4992" spans="17:17" x14ac:dyDescent="0.2">
      <c r="Q4992" s="9"/>
    </row>
    <row r="4993" spans="17:17" x14ac:dyDescent="0.2">
      <c r="Q4993" s="9"/>
    </row>
    <row r="4994" spans="17:17" x14ac:dyDescent="0.2">
      <c r="Q4994" s="9"/>
    </row>
    <row r="4995" spans="17:17" x14ac:dyDescent="0.2">
      <c r="Q4995" s="9"/>
    </row>
    <row r="4996" spans="17:17" x14ac:dyDescent="0.2">
      <c r="Q4996" s="9"/>
    </row>
    <row r="4997" spans="17:17" x14ac:dyDescent="0.2">
      <c r="Q4997" s="9"/>
    </row>
    <row r="4998" spans="17:17" x14ac:dyDescent="0.2">
      <c r="Q4998" s="9"/>
    </row>
    <row r="4999" spans="17:17" x14ac:dyDescent="0.2">
      <c r="Q4999" s="9"/>
    </row>
    <row r="5000" spans="17:17" x14ac:dyDescent="0.2">
      <c r="Q5000" s="9"/>
    </row>
    <row r="5001" spans="17:17" x14ac:dyDescent="0.2">
      <c r="Q5001" s="9"/>
    </row>
    <row r="5002" spans="17:17" x14ac:dyDescent="0.2">
      <c r="Q5002" s="9"/>
    </row>
    <row r="5003" spans="17:17" x14ac:dyDescent="0.2">
      <c r="Q5003" s="9"/>
    </row>
    <row r="5004" spans="17:17" x14ac:dyDescent="0.2">
      <c r="Q5004" s="9"/>
    </row>
    <row r="5005" spans="17:17" x14ac:dyDescent="0.2">
      <c r="Q5005" s="9"/>
    </row>
    <row r="5006" spans="17:17" x14ac:dyDescent="0.2">
      <c r="Q5006" s="9"/>
    </row>
    <row r="5007" spans="17:17" x14ac:dyDescent="0.2">
      <c r="Q5007" s="9"/>
    </row>
    <row r="5008" spans="17:17" x14ac:dyDescent="0.2">
      <c r="Q5008" s="9"/>
    </row>
    <row r="5009" spans="17:17" x14ac:dyDescent="0.2">
      <c r="Q5009" s="9"/>
    </row>
    <row r="5010" spans="17:17" x14ac:dyDescent="0.2">
      <c r="Q5010" s="9"/>
    </row>
    <row r="5011" spans="17:17" x14ac:dyDescent="0.2">
      <c r="Q5011" s="9"/>
    </row>
    <row r="5012" spans="17:17" x14ac:dyDescent="0.2">
      <c r="Q5012" s="9"/>
    </row>
    <row r="5013" spans="17:17" x14ac:dyDescent="0.2">
      <c r="Q5013" s="9"/>
    </row>
    <row r="5014" spans="17:17" x14ac:dyDescent="0.2">
      <c r="Q5014" s="9"/>
    </row>
    <row r="5015" spans="17:17" x14ac:dyDescent="0.2">
      <c r="Q5015" s="9"/>
    </row>
    <row r="5016" spans="17:17" x14ac:dyDescent="0.2">
      <c r="Q5016" s="9"/>
    </row>
    <row r="5017" spans="17:17" x14ac:dyDescent="0.2">
      <c r="Q5017" s="9"/>
    </row>
    <row r="5018" spans="17:17" x14ac:dyDescent="0.2">
      <c r="Q5018" s="9"/>
    </row>
    <row r="5019" spans="17:17" x14ac:dyDescent="0.2">
      <c r="Q5019" s="9"/>
    </row>
    <row r="5020" spans="17:17" x14ac:dyDescent="0.2">
      <c r="Q5020" s="9"/>
    </row>
    <row r="5021" spans="17:17" x14ac:dyDescent="0.2">
      <c r="Q5021" s="9"/>
    </row>
    <row r="5022" spans="17:17" x14ac:dyDescent="0.2">
      <c r="Q5022" s="9"/>
    </row>
    <row r="5023" spans="17:17" x14ac:dyDescent="0.2">
      <c r="Q5023" s="9"/>
    </row>
    <row r="5024" spans="17:17" x14ac:dyDescent="0.2">
      <c r="Q5024" s="9"/>
    </row>
    <row r="5025" spans="17:17" x14ac:dyDescent="0.2">
      <c r="Q5025" s="9"/>
    </row>
    <row r="5026" spans="17:17" x14ac:dyDescent="0.2">
      <c r="Q5026" s="9"/>
    </row>
    <row r="5027" spans="17:17" x14ac:dyDescent="0.2">
      <c r="Q5027" s="9"/>
    </row>
    <row r="5028" spans="17:17" x14ac:dyDescent="0.2">
      <c r="Q5028" s="9"/>
    </row>
    <row r="5029" spans="17:17" x14ac:dyDescent="0.2">
      <c r="Q5029" s="9"/>
    </row>
    <row r="5030" spans="17:17" x14ac:dyDescent="0.2">
      <c r="Q5030" s="9"/>
    </row>
    <row r="5031" spans="17:17" x14ac:dyDescent="0.2">
      <c r="Q5031" s="9"/>
    </row>
    <row r="5032" spans="17:17" x14ac:dyDescent="0.2">
      <c r="Q5032" s="9"/>
    </row>
    <row r="5033" spans="17:17" x14ac:dyDescent="0.2">
      <c r="Q5033" s="9"/>
    </row>
    <row r="5034" spans="17:17" x14ac:dyDescent="0.2">
      <c r="Q5034" s="9"/>
    </row>
    <row r="5035" spans="17:17" x14ac:dyDescent="0.2">
      <c r="Q5035" s="9"/>
    </row>
    <row r="5036" spans="17:17" x14ac:dyDescent="0.2">
      <c r="Q5036" s="9"/>
    </row>
    <row r="5037" spans="17:17" x14ac:dyDescent="0.2">
      <c r="Q5037" s="9"/>
    </row>
    <row r="5038" spans="17:17" x14ac:dyDescent="0.2">
      <c r="Q5038" s="9"/>
    </row>
    <row r="5039" spans="17:17" x14ac:dyDescent="0.2">
      <c r="Q5039" s="9"/>
    </row>
    <row r="5040" spans="17:17" x14ac:dyDescent="0.2">
      <c r="Q5040" s="9"/>
    </row>
    <row r="5041" spans="17:17" x14ac:dyDescent="0.2">
      <c r="Q5041" s="9"/>
    </row>
    <row r="5042" spans="17:17" x14ac:dyDescent="0.2">
      <c r="Q5042" s="9"/>
    </row>
    <row r="5043" spans="17:17" x14ac:dyDescent="0.2">
      <c r="Q5043" s="9"/>
    </row>
    <row r="5044" spans="17:17" x14ac:dyDescent="0.2">
      <c r="Q5044" s="9"/>
    </row>
    <row r="5045" spans="17:17" x14ac:dyDescent="0.2">
      <c r="Q5045" s="9"/>
    </row>
    <row r="5046" spans="17:17" x14ac:dyDescent="0.2">
      <c r="Q5046" s="9"/>
    </row>
    <row r="5047" spans="17:17" x14ac:dyDescent="0.2">
      <c r="Q5047" s="9"/>
    </row>
    <row r="5048" spans="17:17" x14ac:dyDescent="0.2">
      <c r="Q5048" s="9"/>
    </row>
    <row r="5049" spans="17:17" x14ac:dyDescent="0.2">
      <c r="Q5049" s="9"/>
    </row>
    <row r="5050" spans="17:17" x14ac:dyDescent="0.2">
      <c r="Q5050" s="9"/>
    </row>
    <row r="5051" spans="17:17" x14ac:dyDescent="0.2">
      <c r="Q5051" s="9"/>
    </row>
    <row r="5052" spans="17:17" x14ac:dyDescent="0.2">
      <c r="Q5052" s="9"/>
    </row>
    <row r="5053" spans="17:17" x14ac:dyDescent="0.2">
      <c r="Q5053" s="9"/>
    </row>
    <row r="5054" spans="17:17" x14ac:dyDescent="0.2">
      <c r="Q5054" s="9"/>
    </row>
    <row r="5055" spans="17:17" x14ac:dyDescent="0.2">
      <c r="Q5055" s="9"/>
    </row>
    <row r="5056" spans="17:17" x14ac:dyDescent="0.2">
      <c r="Q5056" s="9"/>
    </row>
    <row r="5057" spans="17:17" x14ac:dyDescent="0.2">
      <c r="Q5057" s="9"/>
    </row>
    <row r="5058" spans="17:17" x14ac:dyDescent="0.2">
      <c r="Q5058" s="9"/>
    </row>
    <row r="5059" spans="17:17" x14ac:dyDescent="0.2">
      <c r="Q5059" s="9"/>
    </row>
    <row r="5060" spans="17:17" x14ac:dyDescent="0.2">
      <c r="Q5060" s="9"/>
    </row>
    <row r="5061" spans="17:17" x14ac:dyDescent="0.2">
      <c r="Q5061" s="9"/>
    </row>
    <row r="5062" spans="17:17" x14ac:dyDescent="0.2">
      <c r="Q5062" s="9"/>
    </row>
    <row r="5063" spans="17:17" x14ac:dyDescent="0.2">
      <c r="Q5063" s="9"/>
    </row>
    <row r="5064" spans="17:17" x14ac:dyDescent="0.2">
      <c r="Q5064" s="9"/>
    </row>
    <row r="5065" spans="17:17" x14ac:dyDescent="0.2">
      <c r="Q5065" s="9"/>
    </row>
    <row r="5066" spans="17:17" x14ac:dyDescent="0.2">
      <c r="Q5066" s="9"/>
    </row>
    <row r="5067" spans="17:17" x14ac:dyDescent="0.2">
      <c r="Q5067" s="9"/>
    </row>
    <row r="5068" spans="17:17" x14ac:dyDescent="0.2">
      <c r="Q5068" s="9"/>
    </row>
    <row r="5069" spans="17:17" x14ac:dyDescent="0.2">
      <c r="Q5069" s="9"/>
    </row>
    <row r="5070" spans="17:17" x14ac:dyDescent="0.2">
      <c r="Q5070" s="9"/>
    </row>
    <row r="5071" spans="17:17" x14ac:dyDescent="0.2">
      <c r="Q5071" s="9"/>
    </row>
    <row r="5072" spans="17:17" x14ac:dyDescent="0.2">
      <c r="Q5072" s="9"/>
    </row>
    <row r="5073" spans="17:17" x14ac:dyDescent="0.2">
      <c r="Q5073" s="9"/>
    </row>
    <row r="5074" spans="17:17" x14ac:dyDescent="0.2">
      <c r="Q5074" s="9"/>
    </row>
    <row r="5075" spans="17:17" x14ac:dyDescent="0.2">
      <c r="Q5075" s="9"/>
    </row>
    <row r="5076" spans="17:17" x14ac:dyDescent="0.2">
      <c r="Q5076" s="9"/>
    </row>
    <row r="5077" spans="17:17" x14ac:dyDescent="0.2">
      <c r="Q5077" s="9"/>
    </row>
    <row r="5078" spans="17:17" x14ac:dyDescent="0.2">
      <c r="Q5078" s="9"/>
    </row>
    <row r="5079" spans="17:17" x14ac:dyDescent="0.2">
      <c r="Q5079" s="9"/>
    </row>
    <row r="5080" spans="17:17" x14ac:dyDescent="0.2">
      <c r="Q5080" s="9"/>
    </row>
    <row r="5081" spans="17:17" x14ac:dyDescent="0.2">
      <c r="Q5081" s="9"/>
    </row>
    <row r="5082" spans="17:17" x14ac:dyDescent="0.2">
      <c r="Q5082" s="9"/>
    </row>
    <row r="5083" spans="17:17" x14ac:dyDescent="0.2">
      <c r="Q5083" s="9"/>
    </row>
    <row r="5084" spans="17:17" x14ac:dyDescent="0.2">
      <c r="Q5084" s="9"/>
    </row>
    <row r="5085" spans="17:17" x14ac:dyDescent="0.2">
      <c r="Q5085" s="9"/>
    </row>
    <row r="5086" spans="17:17" x14ac:dyDescent="0.2">
      <c r="Q5086" s="9"/>
    </row>
    <row r="5087" spans="17:17" x14ac:dyDescent="0.2">
      <c r="Q5087" s="9"/>
    </row>
    <row r="5088" spans="17:17" x14ac:dyDescent="0.2">
      <c r="Q5088" s="9"/>
    </row>
    <row r="5089" spans="17:17" x14ac:dyDescent="0.2">
      <c r="Q5089" s="9"/>
    </row>
    <row r="5090" spans="17:17" x14ac:dyDescent="0.2">
      <c r="Q5090" s="9"/>
    </row>
    <row r="5091" spans="17:17" x14ac:dyDescent="0.2">
      <c r="Q5091" s="9"/>
    </row>
    <row r="5092" spans="17:17" x14ac:dyDescent="0.2">
      <c r="Q5092" s="9"/>
    </row>
    <row r="5093" spans="17:17" x14ac:dyDescent="0.2">
      <c r="Q5093" s="9"/>
    </row>
    <row r="5094" spans="17:17" x14ac:dyDescent="0.2">
      <c r="Q5094" s="9"/>
    </row>
    <row r="5095" spans="17:17" x14ac:dyDescent="0.2">
      <c r="Q5095" s="9"/>
    </row>
    <row r="5096" spans="17:17" x14ac:dyDescent="0.2">
      <c r="Q5096" s="9"/>
    </row>
    <row r="5097" spans="17:17" x14ac:dyDescent="0.2">
      <c r="Q5097" s="9"/>
    </row>
    <row r="5098" spans="17:17" x14ac:dyDescent="0.2">
      <c r="Q5098" s="9"/>
    </row>
    <row r="5099" spans="17:17" x14ac:dyDescent="0.2">
      <c r="Q5099" s="9"/>
    </row>
    <row r="5100" spans="17:17" x14ac:dyDescent="0.2">
      <c r="Q5100" s="9"/>
    </row>
    <row r="5101" spans="17:17" x14ac:dyDescent="0.2">
      <c r="Q5101" s="9"/>
    </row>
    <row r="5102" spans="17:17" x14ac:dyDescent="0.2">
      <c r="Q5102" s="9"/>
    </row>
    <row r="5103" spans="17:17" x14ac:dyDescent="0.2">
      <c r="Q5103" s="9"/>
    </row>
    <row r="5104" spans="17:17" x14ac:dyDescent="0.2">
      <c r="Q5104" s="9"/>
    </row>
    <row r="5105" spans="17:17" x14ac:dyDescent="0.2">
      <c r="Q5105" s="9"/>
    </row>
    <row r="5106" spans="17:17" x14ac:dyDescent="0.2">
      <c r="Q5106" s="9"/>
    </row>
    <row r="5107" spans="17:17" x14ac:dyDescent="0.2">
      <c r="Q5107" s="9"/>
    </row>
    <row r="5108" spans="17:17" x14ac:dyDescent="0.2">
      <c r="Q5108" s="9"/>
    </row>
    <row r="5109" spans="17:17" x14ac:dyDescent="0.2">
      <c r="Q5109" s="9"/>
    </row>
    <row r="5110" spans="17:17" x14ac:dyDescent="0.2">
      <c r="Q5110" s="9"/>
    </row>
    <row r="5111" spans="17:17" x14ac:dyDescent="0.2">
      <c r="Q5111" s="9"/>
    </row>
    <row r="5112" spans="17:17" x14ac:dyDescent="0.2">
      <c r="Q5112" s="9"/>
    </row>
    <row r="5113" spans="17:17" x14ac:dyDescent="0.2">
      <c r="Q5113" s="9"/>
    </row>
    <row r="5114" spans="17:17" x14ac:dyDescent="0.2">
      <c r="Q5114" s="9"/>
    </row>
    <row r="5115" spans="17:17" x14ac:dyDescent="0.2">
      <c r="Q5115" s="9"/>
    </row>
    <row r="5116" spans="17:17" x14ac:dyDescent="0.2">
      <c r="Q5116" s="9"/>
    </row>
    <row r="5117" spans="17:17" x14ac:dyDescent="0.2">
      <c r="Q5117" s="9"/>
    </row>
    <row r="5118" spans="17:17" x14ac:dyDescent="0.2">
      <c r="Q5118" s="9"/>
    </row>
    <row r="5119" spans="17:17" x14ac:dyDescent="0.2">
      <c r="Q5119" s="9"/>
    </row>
    <row r="5120" spans="17:17" x14ac:dyDescent="0.2">
      <c r="Q5120" s="9"/>
    </row>
    <row r="5121" spans="17:17" x14ac:dyDescent="0.2">
      <c r="Q5121" s="9"/>
    </row>
    <row r="5122" spans="17:17" x14ac:dyDescent="0.2">
      <c r="Q5122" s="9"/>
    </row>
    <row r="5123" spans="17:17" x14ac:dyDescent="0.2">
      <c r="Q5123" s="9"/>
    </row>
    <row r="5124" spans="17:17" x14ac:dyDescent="0.2">
      <c r="Q5124" s="9"/>
    </row>
    <row r="5125" spans="17:17" x14ac:dyDescent="0.2">
      <c r="Q5125" s="9"/>
    </row>
    <row r="5126" spans="17:17" x14ac:dyDescent="0.2">
      <c r="Q5126" s="9"/>
    </row>
    <row r="5127" spans="17:17" x14ac:dyDescent="0.2">
      <c r="Q5127" s="9"/>
    </row>
    <row r="5128" spans="17:17" x14ac:dyDescent="0.2">
      <c r="Q5128" s="9"/>
    </row>
    <row r="5129" spans="17:17" x14ac:dyDescent="0.2">
      <c r="Q5129" s="9"/>
    </row>
    <row r="5130" spans="17:17" x14ac:dyDescent="0.2">
      <c r="Q5130" s="9"/>
    </row>
    <row r="5131" spans="17:17" x14ac:dyDescent="0.2">
      <c r="Q5131" s="9"/>
    </row>
    <row r="5132" spans="17:17" x14ac:dyDescent="0.2">
      <c r="Q5132" s="9"/>
    </row>
    <row r="5133" spans="17:17" x14ac:dyDescent="0.2">
      <c r="Q5133" s="9"/>
    </row>
    <row r="5134" spans="17:17" x14ac:dyDescent="0.2">
      <c r="Q5134" s="9"/>
    </row>
    <row r="5135" spans="17:17" x14ac:dyDescent="0.2">
      <c r="Q5135" s="9"/>
    </row>
    <row r="5136" spans="17:17" x14ac:dyDescent="0.2">
      <c r="Q5136" s="9"/>
    </row>
    <row r="5137" spans="17:17" x14ac:dyDescent="0.2">
      <c r="Q5137" s="9"/>
    </row>
    <row r="5138" spans="17:17" x14ac:dyDescent="0.2">
      <c r="Q5138" s="9"/>
    </row>
    <row r="5139" spans="17:17" x14ac:dyDescent="0.2">
      <c r="Q5139" s="9"/>
    </row>
    <row r="5140" spans="17:17" x14ac:dyDescent="0.2">
      <c r="Q5140" s="9"/>
    </row>
    <row r="5141" spans="17:17" x14ac:dyDescent="0.2">
      <c r="Q5141" s="9"/>
    </row>
    <row r="5142" spans="17:17" x14ac:dyDescent="0.2">
      <c r="Q5142" s="9"/>
    </row>
    <row r="5143" spans="17:17" x14ac:dyDescent="0.2">
      <c r="Q5143" s="9"/>
    </row>
    <row r="5144" spans="17:17" x14ac:dyDescent="0.2">
      <c r="Q5144" s="9"/>
    </row>
    <row r="5145" spans="17:17" x14ac:dyDescent="0.2">
      <c r="Q5145" s="9"/>
    </row>
    <row r="5146" spans="17:17" x14ac:dyDescent="0.2">
      <c r="Q5146" s="9"/>
    </row>
    <row r="5147" spans="17:17" x14ac:dyDescent="0.2">
      <c r="Q5147" s="9"/>
    </row>
    <row r="5148" spans="17:17" x14ac:dyDescent="0.2">
      <c r="Q5148" s="9"/>
    </row>
    <row r="5149" spans="17:17" x14ac:dyDescent="0.2">
      <c r="Q5149" s="9"/>
    </row>
    <row r="5150" spans="17:17" x14ac:dyDescent="0.2">
      <c r="Q5150" s="9"/>
    </row>
    <row r="5151" spans="17:17" x14ac:dyDescent="0.2">
      <c r="Q5151" s="9"/>
    </row>
    <row r="5152" spans="17:17" x14ac:dyDescent="0.2">
      <c r="Q5152" s="9"/>
    </row>
    <row r="5153" spans="17:17" x14ac:dyDescent="0.2">
      <c r="Q5153" s="9"/>
    </row>
    <row r="5154" spans="17:17" x14ac:dyDescent="0.2">
      <c r="Q5154" s="9"/>
    </row>
    <row r="5155" spans="17:17" x14ac:dyDescent="0.2">
      <c r="Q5155" s="9"/>
    </row>
    <row r="5156" spans="17:17" x14ac:dyDescent="0.2">
      <c r="Q5156" s="9"/>
    </row>
    <row r="5157" spans="17:17" x14ac:dyDescent="0.2">
      <c r="Q5157" s="9"/>
    </row>
    <row r="5158" spans="17:17" x14ac:dyDescent="0.2">
      <c r="Q5158" s="9"/>
    </row>
    <row r="5159" spans="17:17" x14ac:dyDescent="0.2">
      <c r="Q5159" s="9"/>
    </row>
    <row r="5160" spans="17:17" x14ac:dyDescent="0.2">
      <c r="Q5160" s="9"/>
    </row>
    <row r="5161" spans="17:17" x14ac:dyDescent="0.2">
      <c r="Q5161" s="9"/>
    </row>
    <row r="5162" spans="17:17" x14ac:dyDescent="0.2">
      <c r="Q5162" s="9"/>
    </row>
    <row r="5163" spans="17:17" x14ac:dyDescent="0.2">
      <c r="Q5163" s="9"/>
    </row>
    <row r="5164" spans="17:17" x14ac:dyDescent="0.2">
      <c r="Q5164" s="9"/>
    </row>
    <row r="5165" spans="17:17" x14ac:dyDescent="0.2">
      <c r="Q5165" s="9"/>
    </row>
    <row r="5166" spans="17:17" x14ac:dyDescent="0.2">
      <c r="Q5166" s="9"/>
    </row>
    <row r="5167" spans="17:17" x14ac:dyDescent="0.2">
      <c r="Q5167" s="9"/>
    </row>
    <row r="5168" spans="17:17" x14ac:dyDescent="0.2">
      <c r="Q5168" s="9"/>
    </row>
    <row r="5169" spans="17:17" x14ac:dyDescent="0.2">
      <c r="Q5169" s="9"/>
    </row>
    <row r="5170" spans="17:17" x14ac:dyDescent="0.2">
      <c r="Q5170" s="9"/>
    </row>
    <row r="5171" spans="17:17" x14ac:dyDescent="0.2">
      <c r="Q5171" s="9"/>
    </row>
    <row r="5172" spans="17:17" x14ac:dyDescent="0.2">
      <c r="Q5172" s="9"/>
    </row>
    <row r="5173" spans="17:17" x14ac:dyDescent="0.2">
      <c r="Q5173" s="9"/>
    </row>
    <row r="5174" spans="17:17" x14ac:dyDescent="0.2">
      <c r="Q5174" s="9"/>
    </row>
    <row r="5175" spans="17:17" x14ac:dyDescent="0.2">
      <c r="Q5175" s="9"/>
    </row>
    <row r="5176" spans="17:17" x14ac:dyDescent="0.2">
      <c r="Q5176" s="9"/>
    </row>
    <row r="5177" spans="17:17" x14ac:dyDescent="0.2">
      <c r="Q5177" s="9"/>
    </row>
    <row r="5178" spans="17:17" x14ac:dyDescent="0.2">
      <c r="Q5178" s="9"/>
    </row>
    <row r="5179" spans="17:17" x14ac:dyDescent="0.2">
      <c r="Q5179" s="9"/>
    </row>
    <row r="5180" spans="17:17" x14ac:dyDescent="0.2">
      <c r="Q5180" s="9"/>
    </row>
    <row r="5181" spans="17:17" x14ac:dyDescent="0.2">
      <c r="Q5181" s="9"/>
    </row>
    <row r="5182" spans="17:17" x14ac:dyDescent="0.2">
      <c r="Q5182" s="9"/>
    </row>
    <row r="5183" spans="17:17" x14ac:dyDescent="0.2">
      <c r="Q5183" s="9"/>
    </row>
    <row r="5184" spans="17:17" x14ac:dyDescent="0.2">
      <c r="Q5184" s="9"/>
    </row>
    <row r="5185" spans="17:17" x14ac:dyDescent="0.2">
      <c r="Q5185" s="9"/>
    </row>
    <row r="5186" spans="17:17" x14ac:dyDescent="0.2">
      <c r="Q5186" s="9"/>
    </row>
    <row r="5187" spans="17:17" x14ac:dyDescent="0.2">
      <c r="Q5187" s="9"/>
    </row>
    <row r="5188" spans="17:17" x14ac:dyDescent="0.2">
      <c r="Q5188" s="9"/>
    </row>
    <row r="5189" spans="17:17" x14ac:dyDescent="0.2">
      <c r="Q5189" s="9"/>
    </row>
    <row r="5190" spans="17:17" x14ac:dyDescent="0.2">
      <c r="Q5190" s="9"/>
    </row>
    <row r="5191" spans="17:17" x14ac:dyDescent="0.2">
      <c r="Q5191" s="9"/>
    </row>
    <row r="5192" spans="17:17" x14ac:dyDescent="0.2">
      <c r="Q5192" s="9"/>
    </row>
    <row r="5193" spans="17:17" x14ac:dyDescent="0.2">
      <c r="Q5193" s="9"/>
    </row>
    <row r="5194" spans="17:17" x14ac:dyDescent="0.2">
      <c r="Q5194" s="9"/>
    </row>
    <row r="5195" spans="17:17" x14ac:dyDescent="0.2">
      <c r="Q5195" s="9"/>
    </row>
    <row r="5196" spans="17:17" x14ac:dyDescent="0.2">
      <c r="Q5196" s="9"/>
    </row>
    <row r="5197" spans="17:17" x14ac:dyDescent="0.2">
      <c r="Q5197" s="9"/>
    </row>
    <row r="5198" spans="17:17" x14ac:dyDescent="0.2">
      <c r="Q5198" s="9"/>
    </row>
    <row r="5199" spans="17:17" x14ac:dyDescent="0.2">
      <c r="Q5199" s="9"/>
    </row>
    <row r="5200" spans="17:17" x14ac:dyDescent="0.2">
      <c r="Q5200" s="9"/>
    </row>
    <row r="5201" spans="17:17" x14ac:dyDescent="0.2">
      <c r="Q5201" s="9"/>
    </row>
    <row r="5202" spans="17:17" x14ac:dyDescent="0.2">
      <c r="Q5202" s="9"/>
    </row>
    <row r="5203" spans="17:17" x14ac:dyDescent="0.2">
      <c r="Q5203" s="9"/>
    </row>
    <row r="5204" spans="17:17" x14ac:dyDescent="0.2">
      <c r="Q5204" s="9"/>
    </row>
    <row r="5205" spans="17:17" x14ac:dyDescent="0.2">
      <c r="Q5205" s="9"/>
    </row>
    <row r="5206" spans="17:17" x14ac:dyDescent="0.2">
      <c r="Q5206" s="9"/>
    </row>
    <row r="5207" spans="17:17" x14ac:dyDescent="0.2">
      <c r="Q5207" s="9"/>
    </row>
    <row r="5208" spans="17:17" x14ac:dyDescent="0.2">
      <c r="Q5208" s="9"/>
    </row>
    <row r="5209" spans="17:17" x14ac:dyDescent="0.2">
      <c r="Q5209" s="9"/>
    </row>
    <row r="5210" spans="17:17" x14ac:dyDescent="0.2">
      <c r="Q5210" s="9"/>
    </row>
    <row r="5211" spans="17:17" x14ac:dyDescent="0.2">
      <c r="Q5211" s="9"/>
    </row>
    <row r="5212" spans="17:17" x14ac:dyDescent="0.2">
      <c r="Q5212" s="9"/>
    </row>
    <row r="5213" spans="17:17" x14ac:dyDescent="0.2">
      <c r="Q5213" s="9"/>
    </row>
    <row r="5214" spans="17:17" x14ac:dyDescent="0.2">
      <c r="Q5214" s="9"/>
    </row>
    <row r="5215" spans="17:17" x14ac:dyDescent="0.2">
      <c r="Q5215" s="9"/>
    </row>
    <row r="5216" spans="17:17" x14ac:dyDescent="0.2">
      <c r="Q5216" s="9"/>
    </row>
    <row r="5217" spans="17:17" x14ac:dyDescent="0.2">
      <c r="Q5217" s="9"/>
    </row>
    <row r="5218" spans="17:17" x14ac:dyDescent="0.2">
      <c r="Q5218" s="9"/>
    </row>
    <row r="5219" spans="17:17" x14ac:dyDescent="0.2">
      <c r="Q5219" s="9"/>
    </row>
    <row r="5220" spans="17:17" x14ac:dyDescent="0.2">
      <c r="Q5220" s="9"/>
    </row>
    <row r="5221" spans="17:17" x14ac:dyDescent="0.2">
      <c r="Q5221" s="9"/>
    </row>
    <row r="5222" spans="17:17" x14ac:dyDescent="0.2">
      <c r="Q5222" s="9"/>
    </row>
    <row r="5223" spans="17:17" x14ac:dyDescent="0.2">
      <c r="Q5223" s="9"/>
    </row>
    <row r="5224" spans="17:17" x14ac:dyDescent="0.2">
      <c r="Q5224" s="9"/>
    </row>
    <row r="5225" spans="17:17" x14ac:dyDescent="0.2">
      <c r="Q5225" s="9"/>
    </row>
    <row r="5226" spans="17:17" x14ac:dyDescent="0.2">
      <c r="Q5226" s="9"/>
    </row>
    <row r="5227" spans="17:17" x14ac:dyDescent="0.2">
      <c r="Q5227" s="9"/>
    </row>
    <row r="5228" spans="17:17" x14ac:dyDescent="0.2">
      <c r="Q5228" s="9"/>
    </row>
    <row r="5229" spans="17:17" x14ac:dyDescent="0.2">
      <c r="Q5229" s="9"/>
    </row>
    <row r="5230" spans="17:17" x14ac:dyDescent="0.2">
      <c r="Q5230" s="9"/>
    </row>
    <row r="5231" spans="17:17" x14ac:dyDescent="0.2">
      <c r="Q5231" s="9"/>
    </row>
    <row r="5232" spans="17:17" x14ac:dyDescent="0.2">
      <c r="Q5232" s="9"/>
    </row>
    <row r="5233" spans="17:17" x14ac:dyDescent="0.2">
      <c r="Q5233" s="9"/>
    </row>
    <row r="5234" spans="17:17" x14ac:dyDescent="0.2">
      <c r="Q5234" s="9"/>
    </row>
    <row r="5235" spans="17:17" x14ac:dyDescent="0.2">
      <c r="Q5235" s="9"/>
    </row>
    <row r="5236" spans="17:17" x14ac:dyDescent="0.2">
      <c r="Q5236" s="9"/>
    </row>
    <row r="5237" spans="17:17" x14ac:dyDescent="0.2">
      <c r="Q5237" s="9"/>
    </row>
    <row r="5238" spans="17:17" x14ac:dyDescent="0.2">
      <c r="Q5238" s="9"/>
    </row>
    <row r="5239" spans="17:17" x14ac:dyDescent="0.2">
      <c r="Q5239" s="9"/>
    </row>
    <row r="5240" spans="17:17" x14ac:dyDescent="0.2">
      <c r="Q5240" s="9"/>
    </row>
    <row r="5241" spans="17:17" x14ac:dyDescent="0.2">
      <c r="Q5241" s="9"/>
    </row>
    <row r="5242" spans="17:17" x14ac:dyDescent="0.2">
      <c r="Q5242" s="9"/>
    </row>
    <row r="5243" spans="17:17" x14ac:dyDescent="0.2">
      <c r="Q5243" s="9"/>
    </row>
    <row r="5244" spans="17:17" x14ac:dyDescent="0.2">
      <c r="Q5244" s="9"/>
    </row>
    <row r="5245" spans="17:17" x14ac:dyDescent="0.2">
      <c r="Q5245" s="9"/>
    </row>
    <row r="5246" spans="17:17" x14ac:dyDescent="0.2">
      <c r="Q5246" s="9"/>
    </row>
    <row r="5247" spans="17:17" x14ac:dyDescent="0.2">
      <c r="Q5247" s="9"/>
    </row>
    <row r="5248" spans="17:17" x14ac:dyDescent="0.2">
      <c r="Q5248" s="9"/>
    </row>
    <row r="5249" spans="17:17" x14ac:dyDescent="0.2">
      <c r="Q5249" s="9"/>
    </row>
    <row r="5250" spans="17:17" x14ac:dyDescent="0.2">
      <c r="Q5250" s="9"/>
    </row>
    <row r="5251" spans="17:17" x14ac:dyDescent="0.2">
      <c r="Q5251" s="9"/>
    </row>
    <row r="5252" spans="17:17" x14ac:dyDescent="0.2">
      <c r="Q5252" s="9"/>
    </row>
    <row r="5253" spans="17:17" x14ac:dyDescent="0.2">
      <c r="Q5253" s="9"/>
    </row>
    <row r="5254" spans="17:17" x14ac:dyDescent="0.2">
      <c r="Q5254" s="9"/>
    </row>
    <row r="5255" spans="17:17" x14ac:dyDescent="0.2">
      <c r="Q5255" s="9"/>
    </row>
    <row r="5256" spans="17:17" x14ac:dyDescent="0.2">
      <c r="Q5256" s="9"/>
    </row>
    <row r="5257" spans="17:17" x14ac:dyDescent="0.2">
      <c r="Q5257" s="9"/>
    </row>
    <row r="5258" spans="17:17" x14ac:dyDescent="0.2">
      <c r="Q5258" s="9"/>
    </row>
    <row r="5259" spans="17:17" x14ac:dyDescent="0.2">
      <c r="Q5259" s="9"/>
    </row>
    <row r="5260" spans="17:17" x14ac:dyDescent="0.2">
      <c r="Q5260" s="9"/>
    </row>
    <row r="5261" spans="17:17" x14ac:dyDescent="0.2">
      <c r="Q5261" s="9"/>
    </row>
    <row r="5262" spans="17:17" x14ac:dyDescent="0.2">
      <c r="Q5262" s="9"/>
    </row>
    <row r="5263" spans="17:17" x14ac:dyDescent="0.2">
      <c r="Q5263" s="9"/>
    </row>
    <row r="5264" spans="17:17" x14ac:dyDescent="0.2">
      <c r="Q5264" s="9"/>
    </row>
    <row r="5265" spans="17:17" x14ac:dyDescent="0.2">
      <c r="Q5265" s="9"/>
    </row>
    <row r="5266" spans="17:17" x14ac:dyDescent="0.2">
      <c r="Q5266" s="9"/>
    </row>
    <row r="5267" spans="17:17" x14ac:dyDescent="0.2">
      <c r="Q5267" s="9"/>
    </row>
    <row r="5268" spans="17:17" x14ac:dyDescent="0.2">
      <c r="Q5268" s="9"/>
    </row>
    <row r="5269" spans="17:17" x14ac:dyDescent="0.2">
      <c r="Q5269" s="9"/>
    </row>
    <row r="5270" spans="17:17" x14ac:dyDescent="0.2">
      <c r="Q5270" s="9"/>
    </row>
    <row r="5271" spans="17:17" x14ac:dyDescent="0.2">
      <c r="Q5271" s="9"/>
    </row>
    <row r="5272" spans="17:17" x14ac:dyDescent="0.2">
      <c r="Q5272" s="9"/>
    </row>
    <row r="5273" spans="17:17" x14ac:dyDescent="0.2">
      <c r="Q5273" s="9"/>
    </row>
    <row r="5274" spans="17:17" x14ac:dyDescent="0.2">
      <c r="Q5274" s="9"/>
    </row>
    <row r="5275" spans="17:17" x14ac:dyDescent="0.2">
      <c r="Q5275" s="9"/>
    </row>
    <row r="5276" spans="17:17" x14ac:dyDescent="0.2">
      <c r="Q5276" s="9"/>
    </row>
    <row r="5277" spans="17:17" x14ac:dyDescent="0.2">
      <c r="Q5277" s="9"/>
    </row>
    <row r="5278" spans="17:17" x14ac:dyDescent="0.2">
      <c r="Q5278" s="9"/>
    </row>
    <row r="5279" spans="17:17" x14ac:dyDescent="0.2">
      <c r="Q5279" s="9"/>
    </row>
    <row r="5280" spans="17:17" x14ac:dyDescent="0.2">
      <c r="Q5280" s="9"/>
    </row>
    <row r="5281" spans="17:17" x14ac:dyDescent="0.2">
      <c r="Q5281" s="9"/>
    </row>
    <row r="5282" spans="17:17" x14ac:dyDescent="0.2">
      <c r="Q5282" s="9"/>
    </row>
    <row r="5283" spans="17:17" x14ac:dyDescent="0.2">
      <c r="Q5283" s="9"/>
    </row>
    <row r="5284" spans="17:17" x14ac:dyDescent="0.2">
      <c r="Q5284" s="9"/>
    </row>
    <row r="5285" spans="17:17" x14ac:dyDescent="0.2">
      <c r="Q5285" s="9"/>
    </row>
    <row r="5286" spans="17:17" x14ac:dyDescent="0.2">
      <c r="Q5286" s="9"/>
    </row>
    <row r="5287" spans="17:17" x14ac:dyDescent="0.2">
      <c r="Q5287" s="9"/>
    </row>
    <row r="5288" spans="17:17" x14ac:dyDescent="0.2">
      <c r="Q5288" s="9"/>
    </row>
    <row r="5289" spans="17:17" x14ac:dyDescent="0.2">
      <c r="Q5289" s="9"/>
    </row>
    <row r="5290" spans="17:17" x14ac:dyDescent="0.2">
      <c r="Q5290" s="9"/>
    </row>
    <row r="5291" spans="17:17" x14ac:dyDescent="0.2">
      <c r="Q5291" s="9"/>
    </row>
    <row r="5292" spans="17:17" x14ac:dyDescent="0.2">
      <c r="Q5292" s="9"/>
    </row>
    <row r="5293" spans="17:17" x14ac:dyDescent="0.2">
      <c r="Q5293" s="9"/>
    </row>
    <row r="5294" spans="17:17" x14ac:dyDescent="0.2">
      <c r="Q5294" s="9"/>
    </row>
    <row r="5295" spans="17:17" x14ac:dyDescent="0.2">
      <c r="Q5295" s="9"/>
    </row>
    <row r="5296" spans="17:17" x14ac:dyDescent="0.2">
      <c r="Q5296" s="9"/>
    </row>
    <row r="5297" spans="17:17" x14ac:dyDescent="0.2">
      <c r="Q5297" s="9"/>
    </row>
    <row r="5298" spans="17:17" x14ac:dyDescent="0.2">
      <c r="Q5298" s="9"/>
    </row>
    <row r="5299" spans="17:17" x14ac:dyDescent="0.2">
      <c r="Q5299" s="9"/>
    </row>
    <row r="5300" spans="17:17" x14ac:dyDescent="0.2">
      <c r="Q5300" s="9"/>
    </row>
    <row r="5301" spans="17:17" x14ac:dyDescent="0.2">
      <c r="Q5301" s="9"/>
    </row>
    <row r="5302" spans="17:17" x14ac:dyDescent="0.2">
      <c r="Q5302" s="9"/>
    </row>
    <row r="5303" spans="17:17" x14ac:dyDescent="0.2">
      <c r="Q5303" s="9"/>
    </row>
    <row r="5304" spans="17:17" x14ac:dyDescent="0.2">
      <c r="Q5304" s="9"/>
    </row>
    <row r="5305" spans="17:17" x14ac:dyDescent="0.2">
      <c r="Q5305" s="9"/>
    </row>
    <row r="5306" spans="17:17" x14ac:dyDescent="0.2">
      <c r="Q5306" s="9"/>
    </row>
    <row r="5307" spans="17:17" x14ac:dyDescent="0.2">
      <c r="Q5307" s="9"/>
    </row>
    <row r="5308" spans="17:17" x14ac:dyDescent="0.2">
      <c r="Q5308" s="9"/>
    </row>
    <row r="5309" spans="17:17" x14ac:dyDescent="0.2">
      <c r="Q5309" s="9"/>
    </row>
    <row r="5310" spans="17:17" x14ac:dyDescent="0.2">
      <c r="Q5310" s="9"/>
    </row>
    <row r="5311" spans="17:17" x14ac:dyDescent="0.2">
      <c r="Q5311" s="9"/>
    </row>
    <row r="5312" spans="17:17" x14ac:dyDescent="0.2">
      <c r="Q5312" s="9"/>
    </row>
    <row r="5313" spans="17:17" x14ac:dyDescent="0.2">
      <c r="Q5313" s="9"/>
    </row>
    <row r="5314" spans="17:17" x14ac:dyDescent="0.2">
      <c r="Q5314" s="9"/>
    </row>
    <row r="5315" spans="17:17" x14ac:dyDescent="0.2">
      <c r="Q5315" s="9"/>
    </row>
    <row r="5316" spans="17:17" x14ac:dyDescent="0.2">
      <c r="Q5316" s="9"/>
    </row>
    <row r="5317" spans="17:17" x14ac:dyDescent="0.2">
      <c r="Q5317" s="9"/>
    </row>
    <row r="5318" spans="17:17" x14ac:dyDescent="0.2">
      <c r="Q5318" s="9"/>
    </row>
    <row r="5319" spans="17:17" x14ac:dyDescent="0.2">
      <c r="Q5319" s="9"/>
    </row>
    <row r="5320" spans="17:17" x14ac:dyDescent="0.2">
      <c r="Q5320" s="9"/>
    </row>
    <row r="5321" spans="17:17" x14ac:dyDescent="0.2">
      <c r="Q5321" s="9"/>
    </row>
    <row r="5322" spans="17:17" x14ac:dyDescent="0.2">
      <c r="Q5322" s="9"/>
    </row>
    <row r="5323" spans="17:17" x14ac:dyDescent="0.2">
      <c r="Q5323" s="9"/>
    </row>
    <row r="5324" spans="17:17" x14ac:dyDescent="0.2">
      <c r="Q5324" s="9"/>
    </row>
    <row r="5325" spans="17:17" x14ac:dyDescent="0.2">
      <c r="Q5325" s="9"/>
    </row>
    <row r="5326" spans="17:17" x14ac:dyDescent="0.2">
      <c r="Q5326" s="9"/>
    </row>
    <row r="5327" spans="17:17" x14ac:dyDescent="0.2">
      <c r="Q5327" s="9"/>
    </row>
    <row r="5328" spans="17:17" x14ac:dyDescent="0.2">
      <c r="Q5328" s="9"/>
    </row>
    <row r="5329" spans="17:17" x14ac:dyDescent="0.2">
      <c r="Q5329" s="9"/>
    </row>
    <row r="5330" spans="17:17" x14ac:dyDescent="0.2">
      <c r="Q5330" s="9"/>
    </row>
    <row r="5331" spans="17:17" x14ac:dyDescent="0.2">
      <c r="Q5331" s="9"/>
    </row>
    <row r="5332" spans="17:17" x14ac:dyDescent="0.2">
      <c r="Q5332" s="9"/>
    </row>
    <row r="5333" spans="17:17" x14ac:dyDescent="0.2">
      <c r="Q5333" s="9"/>
    </row>
    <row r="5334" spans="17:17" x14ac:dyDescent="0.2">
      <c r="Q5334" s="9"/>
    </row>
    <row r="5335" spans="17:17" x14ac:dyDescent="0.2">
      <c r="Q5335" s="9"/>
    </row>
    <row r="5336" spans="17:17" x14ac:dyDescent="0.2">
      <c r="Q5336" s="9"/>
    </row>
    <row r="5337" spans="17:17" x14ac:dyDescent="0.2">
      <c r="Q5337" s="9"/>
    </row>
    <row r="5338" spans="17:17" x14ac:dyDescent="0.2">
      <c r="Q5338" s="9"/>
    </row>
    <row r="5339" spans="17:17" x14ac:dyDescent="0.2">
      <c r="Q5339" s="9"/>
    </row>
    <row r="5340" spans="17:17" x14ac:dyDescent="0.2">
      <c r="Q5340" s="9"/>
    </row>
    <row r="5341" spans="17:17" x14ac:dyDescent="0.2">
      <c r="Q5341" s="9"/>
    </row>
    <row r="5342" spans="17:17" x14ac:dyDescent="0.2">
      <c r="Q5342" s="9"/>
    </row>
    <row r="5343" spans="17:17" x14ac:dyDescent="0.2">
      <c r="Q5343" s="9"/>
    </row>
    <row r="5344" spans="17:17" x14ac:dyDescent="0.2">
      <c r="Q5344" s="9"/>
    </row>
    <row r="5345" spans="17:17" x14ac:dyDescent="0.2">
      <c r="Q5345" s="9"/>
    </row>
    <row r="5346" spans="17:17" x14ac:dyDescent="0.2">
      <c r="Q5346" s="9"/>
    </row>
    <row r="5347" spans="17:17" x14ac:dyDescent="0.2">
      <c r="Q5347" s="9"/>
    </row>
    <row r="5348" spans="17:17" x14ac:dyDescent="0.2">
      <c r="Q5348" s="9"/>
    </row>
    <row r="5349" spans="17:17" x14ac:dyDescent="0.2">
      <c r="Q5349" s="9"/>
    </row>
    <row r="5350" spans="17:17" x14ac:dyDescent="0.2">
      <c r="Q5350" s="9"/>
    </row>
    <row r="5351" spans="17:17" x14ac:dyDescent="0.2">
      <c r="Q5351" s="9"/>
    </row>
    <row r="5352" spans="17:17" x14ac:dyDescent="0.2">
      <c r="Q5352" s="9"/>
    </row>
    <row r="5353" spans="17:17" x14ac:dyDescent="0.2">
      <c r="Q5353" s="9"/>
    </row>
    <row r="5354" spans="17:17" x14ac:dyDescent="0.2">
      <c r="Q5354" s="9"/>
    </row>
    <row r="5355" spans="17:17" x14ac:dyDescent="0.2">
      <c r="Q5355" s="9"/>
    </row>
    <row r="5356" spans="17:17" x14ac:dyDescent="0.2">
      <c r="Q5356" s="9"/>
    </row>
    <row r="5357" spans="17:17" x14ac:dyDescent="0.2">
      <c r="Q5357" s="9"/>
    </row>
    <row r="5358" spans="17:17" x14ac:dyDescent="0.2">
      <c r="Q5358" s="9"/>
    </row>
    <row r="5359" spans="17:17" x14ac:dyDescent="0.2">
      <c r="Q5359" s="9"/>
    </row>
    <row r="5360" spans="17:17" x14ac:dyDescent="0.2">
      <c r="Q5360" s="9"/>
    </row>
    <row r="5361" spans="17:17" x14ac:dyDescent="0.2">
      <c r="Q5361" s="9"/>
    </row>
    <row r="5362" spans="17:17" x14ac:dyDescent="0.2">
      <c r="Q5362" s="9"/>
    </row>
    <row r="5363" spans="17:17" x14ac:dyDescent="0.2">
      <c r="Q5363" s="9"/>
    </row>
    <row r="5364" spans="17:17" x14ac:dyDescent="0.2">
      <c r="Q5364" s="9"/>
    </row>
    <row r="5365" spans="17:17" x14ac:dyDescent="0.2">
      <c r="Q5365" s="9"/>
    </row>
    <row r="5366" spans="17:17" x14ac:dyDescent="0.2">
      <c r="Q5366" s="9"/>
    </row>
    <row r="5367" spans="17:17" x14ac:dyDescent="0.2">
      <c r="Q5367" s="9"/>
    </row>
    <row r="5368" spans="17:17" x14ac:dyDescent="0.2">
      <c r="Q5368" s="9"/>
    </row>
    <row r="5369" spans="17:17" x14ac:dyDescent="0.2">
      <c r="Q5369" s="9"/>
    </row>
    <row r="5370" spans="17:17" x14ac:dyDescent="0.2">
      <c r="Q5370" s="9"/>
    </row>
    <row r="5371" spans="17:17" x14ac:dyDescent="0.2">
      <c r="Q5371" s="9"/>
    </row>
    <row r="5372" spans="17:17" x14ac:dyDescent="0.2">
      <c r="Q5372" s="9"/>
    </row>
    <row r="5373" spans="17:17" x14ac:dyDescent="0.2">
      <c r="Q5373" s="9"/>
    </row>
    <row r="5374" spans="17:17" x14ac:dyDescent="0.2">
      <c r="Q5374" s="9"/>
    </row>
    <row r="5375" spans="17:17" x14ac:dyDescent="0.2">
      <c r="Q5375" s="9"/>
    </row>
    <row r="5376" spans="17:17" x14ac:dyDescent="0.2">
      <c r="Q5376" s="9"/>
    </row>
    <row r="5377" spans="17:17" x14ac:dyDescent="0.2">
      <c r="Q5377" s="9"/>
    </row>
    <row r="5378" spans="17:17" x14ac:dyDescent="0.2">
      <c r="Q5378" s="9"/>
    </row>
    <row r="5379" spans="17:17" x14ac:dyDescent="0.2">
      <c r="Q5379" s="9"/>
    </row>
    <row r="5380" spans="17:17" x14ac:dyDescent="0.2">
      <c r="Q5380" s="9"/>
    </row>
    <row r="5381" spans="17:17" x14ac:dyDescent="0.2">
      <c r="Q5381" s="9"/>
    </row>
    <row r="5382" spans="17:17" x14ac:dyDescent="0.2">
      <c r="Q5382" s="9"/>
    </row>
    <row r="5383" spans="17:17" x14ac:dyDescent="0.2">
      <c r="Q5383" s="9"/>
    </row>
    <row r="5384" spans="17:17" x14ac:dyDescent="0.2">
      <c r="Q5384" s="9"/>
    </row>
    <row r="5385" spans="17:17" x14ac:dyDescent="0.2">
      <c r="Q5385" s="9"/>
    </row>
    <row r="5386" spans="17:17" x14ac:dyDescent="0.2">
      <c r="Q5386" s="9"/>
    </row>
    <row r="5387" spans="17:17" x14ac:dyDescent="0.2">
      <c r="Q5387" s="9"/>
    </row>
    <row r="5388" spans="17:17" x14ac:dyDescent="0.2">
      <c r="Q5388" s="9"/>
    </row>
    <row r="5389" spans="17:17" x14ac:dyDescent="0.2">
      <c r="Q5389" s="9"/>
    </row>
    <row r="5390" spans="17:17" x14ac:dyDescent="0.2">
      <c r="Q5390" s="9"/>
    </row>
    <row r="5391" spans="17:17" x14ac:dyDescent="0.2">
      <c r="Q5391" s="9"/>
    </row>
    <row r="5392" spans="17:17" x14ac:dyDescent="0.2">
      <c r="Q5392" s="9"/>
    </row>
    <row r="5393" spans="17:17" x14ac:dyDescent="0.2">
      <c r="Q5393" s="9"/>
    </row>
    <row r="5394" spans="17:17" x14ac:dyDescent="0.2">
      <c r="Q5394" s="9"/>
    </row>
    <row r="5395" spans="17:17" x14ac:dyDescent="0.2">
      <c r="Q5395" s="9"/>
    </row>
    <row r="5396" spans="17:17" x14ac:dyDescent="0.2">
      <c r="Q5396" s="9"/>
    </row>
    <row r="5397" spans="17:17" x14ac:dyDescent="0.2">
      <c r="Q5397" s="9"/>
    </row>
    <row r="5398" spans="17:17" x14ac:dyDescent="0.2">
      <c r="Q5398" s="9"/>
    </row>
    <row r="5399" spans="17:17" x14ac:dyDescent="0.2">
      <c r="Q5399" s="9"/>
    </row>
    <row r="5400" spans="17:17" x14ac:dyDescent="0.2">
      <c r="Q5400" s="9"/>
    </row>
    <row r="5401" spans="17:17" x14ac:dyDescent="0.2">
      <c r="Q5401" s="9"/>
    </row>
    <row r="5402" spans="17:17" x14ac:dyDescent="0.2">
      <c r="Q5402" s="9"/>
    </row>
    <row r="5403" spans="17:17" x14ac:dyDescent="0.2">
      <c r="Q5403" s="9"/>
    </row>
    <row r="5404" spans="17:17" x14ac:dyDescent="0.2">
      <c r="Q5404" s="9"/>
    </row>
    <row r="5405" spans="17:17" x14ac:dyDescent="0.2">
      <c r="Q5405" s="9"/>
    </row>
    <row r="5406" spans="17:17" x14ac:dyDescent="0.2">
      <c r="Q5406" s="9"/>
    </row>
    <row r="5407" spans="17:17" x14ac:dyDescent="0.2">
      <c r="Q5407" s="9"/>
    </row>
    <row r="5408" spans="17:17" x14ac:dyDescent="0.2">
      <c r="Q5408" s="9"/>
    </row>
    <row r="5409" spans="17:17" x14ac:dyDescent="0.2">
      <c r="Q5409" s="9"/>
    </row>
    <row r="5410" spans="17:17" x14ac:dyDescent="0.2">
      <c r="Q5410" s="9"/>
    </row>
    <row r="5411" spans="17:17" x14ac:dyDescent="0.2">
      <c r="Q5411" s="9"/>
    </row>
    <row r="5412" spans="17:17" x14ac:dyDescent="0.2">
      <c r="Q5412" s="9"/>
    </row>
    <row r="5413" spans="17:17" x14ac:dyDescent="0.2">
      <c r="Q5413" s="9"/>
    </row>
    <row r="5414" spans="17:17" x14ac:dyDescent="0.2">
      <c r="Q5414" s="9"/>
    </row>
    <row r="5415" spans="17:17" x14ac:dyDescent="0.2">
      <c r="Q5415" s="9"/>
    </row>
    <row r="5416" spans="17:17" x14ac:dyDescent="0.2">
      <c r="Q5416" s="9"/>
    </row>
    <row r="5417" spans="17:17" x14ac:dyDescent="0.2">
      <c r="Q5417" s="9"/>
    </row>
    <row r="5418" spans="17:17" x14ac:dyDescent="0.2">
      <c r="Q5418" s="9"/>
    </row>
    <row r="5419" spans="17:17" x14ac:dyDescent="0.2">
      <c r="Q5419" s="9"/>
    </row>
    <row r="5420" spans="17:17" x14ac:dyDescent="0.2">
      <c r="Q5420" s="9"/>
    </row>
    <row r="5421" spans="17:17" x14ac:dyDescent="0.2">
      <c r="Q5421" s="9"/>
    </row>
    <row r="5422" spans="17:17" x14ac:dyDescent="0.2">
      <c r="Q5422" s="9"/>
    </row>
    <row r="5423" spans="17:17" x14ac:dyDescent="0.2">
      <c r="Q5423" s="9"/>
    </row>
    <row r="5424" spans="17:17" x14ac:dyDescent="0.2">
      <c r="Q5424" s="9"/>
    </row>
    <row r="5425" spans="17:17" x14ac:dyDescent="0.2">
      <c r="Q5425" s="9"/>
    </row>
    <row r="5426" spans="17:17" x14ac:dyDescent="0.2">
      <c r="Q5426" s="9"/>
    </row>
    <row r="5427" spans="17:17" x14ac:dyDescent="0.2">
      <c r="Q5427" s="9"/>
    </row>
    <row r="5428" spans="17:17" x14ac:dyDescent="0.2">
      <c r="Q5428" s="9"/>
    </row>
    <row r="5429" spans="17:17" x14ac:dyDescent="0.2">
      <c r="Q5429" s="9"/>
    </row>
    <row r="5430" spans="17:17" x14ac:dyDescent="0.2">
      <c r="Q5430" s="9"/>
    </row>
    <row r="5431" spans="17:17" x14ac:dyDescent="0.2">
      <c r="Q5431" s="9"/>
    </row>
    <row r="5432" spans="17:17" x14ac:dyDescent="0.2">
      <c r="Q5432" s="9"/>
    </row>
    <row r="5433" spans="17:17" x14ac:dyDescent="0.2">
      <c r="Q5433" s="9"/>
    </row>
    <row r="5434" spans="17:17" x14ac:dyDescent="0.2">
      <c r="Q5434" s="9"/>
    </row>
    <row r="5435" spans="17:17" x14ac:dyDescent="0.2">
      <c r="Q5435" s="9"/>
    </row>
    <row r="5436" spans="17:17" x14ac:dyDescent="0.2">
      <c r="Q5436" s="9"/>
    </row>
    <row r="5437" spans="17:17" x14ac:dyDescent="0.2">
      <c r="Q5437" s="9"/>
    </row>
    <row r="5438" spans="17:17" x14ac:dyDescent="0.2">
      <c r="Q5438" s="9"/>
    </row>
    <row r="5439" spans="17:17" x14ac:dyDescent="0.2">
      <c r="Q5439" s="9"/>
    </row>
    <row r="5440" spans="17:17" x14ac:dyDescent="0.2">
      <c r="Q5440" s="9"/>
    </row>
    <row r="5441" spans="17:17" x14ac:dyDescent="0.2">
      <c r="Q5441" s="9"/>
    </row>
    <row r="5442" spans="17:17" x14ac:dyDescent="0.2">
      <c r="Q5442" s="9"/>
    </row>
    <row r="5443" spans="17:17" x14ac:dyDescent="0.2">
      <c r="Q5443" s="9"/>
    </row>
    <row r="5444" spans="17:17" x14ac:dyDescent="0.2">
      <c r="Q5444" s="9"/>
    </row>
    <row r="5445" spans="17:17" x14ac:dyDescent="0.2">
      <c r="Q5445" s="9"/>
    </row>
    <row r="5446" spans="17:17" x14ac:dyDescent="0.2">
      <c r="Q5446" s="9"/>
    </row>
    <row r="5447" spans="17:17" x14ac:dyDescent="0.2">
      <c r="Q5447" s="9"/>
    </row>
    <row r="5448" spans="17:17" x14ac:dyDescent="0.2">
      <c r="Q5448" s="9"/>
    </row>
    <row r="5449" spans="17:17" x14ac:dyDescent="0.2">
      <c r="Q5449" s="9"/>
    </row>
    <row r="5450" spans="17:17" x14ac:dyDescent="0.2">
      <c r="Q5450" s="9"/>
    </row>
    <row r="5451" spans="17:17" x14ac:dyDescent="0.2">
      <c r="Q5451" s="9"/>
    </row>
    <row r="5452" spans="17:17" x14ac:dyDescent="0.2">
      <c r="Q5452" s="9"/>
    </row>
    <row r="5453" spans="17:17" x14ac:dyDescent="0.2">
      <c r="Q5453" s="9"/>
    </row>
    <row r="5454" spans="17:17" x14ac:dyDescent="0.2">
      <c r="Q5454" s="9"/>
    </row>
    <row r="5455" spans="17:17" x14ac:dyDescent="0.2">
      <c r="Q5455" s="9"/>
    </row>
    <row r="5456" spans="17:17" x14ac:dyDescent="0.2">
      <c r="Q5456" s="9"/>
    </row>
    <row r="5457" spans="17:17" x14ac:dyDescent="0.2">
      <c r="Q5457" s="9"/>
    </row>
    <row r="5458" spans="17:17" x14ac:dyDescent="0.2">
      <c r="Q5458" s="9"/>
    </row>
    <row r="5459" spans="17:17" x14ac:dyDescent="0.2">
      <c r="Q5459" s="9"/>
    </row>
    <row r="5460" spans="17:17" x14ac:dyDescent="0.2">
      <c r="Q5460" s="9"/>
    </row>
    <row r="5461" spans="17:17" x14ac:dyDescent="0.2">
      <c r="Q5461" s="9"/>
    </row>
    <row r="5462" spans="17:17" x14ac:dyDescent="0.2">
      <c r="Q5462" s="9"/>
    </row>
    <row r="5463" spans="17:17" x14ac:dyDescent="0.2">
      <c r="Q5463" s="9"/>
    </row>
    <row r="5464" spans="17:17" x14ac:dyDescent="0.2">
      <c r="Q5464" s="9"/>
    </row>
    <row r="5465" spans="17:17" x14ac:dyDescent="0.2">
      <c r="Q5465" s="9"/>
    </row>
    <row r="5466" spans="17:17" x14ac:dyDescent="0.2">
      <c r="Q5466" s="9"/>
    </row>
    <row r="5467" spans="17:17" x14ac:dyDescent="0.2">
      <c r="Q5467" s="9"/>
    </row>
    <row r="5468" spans="17:17" x14ac:dyDescent="0.2">
      <c r="Q5468" s="9"/>
    </row>
    <row r="5469" spans="17:17" x14ac:dyDescent="0.2">
      <c r="Q5469" s="9"/>
    </row>
    <row r="5470" spans="17:17" x14ac:dyDescent="0.2">
      <c r="Q5470" s="9"/>
    </row>
    <row r="5471" spans="17:17" x14ac:dyDescent="0.2">
      <c r="Q5471" s="9"/>
    </row>
    <row r="5472" spans="17:17" x14ac:dyDescent="0.2">
      <c r="Q5472" s="9"/>
    </row>
    <row r="5473" spans="17:17" x14ac:dyDescent="0.2">
      <c r="Q5473" s="9"/>
    </row>
    <row r="5474" spans="17:17" x14ac:dyDescent="0.2">
      <c r="Q5474" s="9"/>
    </row>
    <row r="5475" spans="17:17" x14ac:dyDescent="0.2">
      <c r="Q5475" s="9"/>
    </row>
    <row r="5476" spans="17:17" x14ac:dyDescent="0.2">
      <c r="Q5476" s="9"/>
    </row>
    <row r="5477" spans="17:17" x14ac:dyDescent="0.2">
      <c r="Q5477" s="9"/>
    </row>
    <row r="5478" spans="17:17" x14ac:dyDescent="0.2">
      <c r="Q5478" s="9"/>
    </row>
    <row r="5479" spans="17:17" x14ac:dyDescent="0.2">
      <c r="Q5479" s="9"/>
    </row>
    <row r="5480" spans="17:17" x14ac:dyDescent="0.2">
      <c r="Q5480" s="9"/>
    </row>
    <row r="5481" spans="17:17" x14ac:dyDescent="0.2">
      <c r="Q5481" s="9"/>
    </row>
    <row r="5482" spans="17:17" x14ac:dyDescent="0.2">
      <c r="Q5482" s="9"/>
    </row>
    <row r="5483" spans="17:17" x14ac:dyDescent="0.2">
      <c r="Q5483" s="9"/>
    </row>
    <row r="5484" spans="17:17" x14ac:dyDescent="0.2">
      <c r="Q5484" s="9"/>
    </row>
    <row r="5485" spans="17:17" x14ac:dyDescent="0.2">
      <c r="Q5485" s="9"/>
    </row>
    <row r="5486" spans="17:17" x14ac:dyDescent="0.2">
      <c r="Q5486" s="9"/>
    </row>
    <row r="5487" spans="17:17" x14ac:dyDescent="0.2">
      <c r="Q5487" s="9"/>
    </row>
    <row r="5488" spans="17:17" x14ac:dyDescent="0.2">
      <c r="Q5488" s="9"/>
    </row>
    <row r="5489" spans="17:17" x14ac:dyDescent="0.2">
      <c r="Q5489" s="9"/>
    </row>
    <row r="5490" spans="17:17" x14ac:dyDescent="0.2">
      <c r="Q5490" s="9"/>
    </row>
    <row r="5491" spans="17:17" x14ac:dyDescent="0.2">
      <c r="Q5491" s="9"/>
    </row>
    <row r="5492" spans="17:17" x14ac:dyDescent="0.2">
      <c r="Q5492" s="9"/>
    </row>
    <row r="5493" spans="17:17" x14ac:dyDescent="0.2">
      <c r="Q5493" s="9"/>
    </row>
    <row r="5494" spans="17:17" x14ac:dyDescent="0.2">
      <c r="Q5494" s="9"/>
    </row>
    <row r="5495" spans="17:17" x14ac:dyDescent="0.2">
      <c r="Q5495" s="9"/>
    </row>
    <row r="5496" spans="17:17" x14ac:dyDescent="0.2">
      <c r="Q5496" s="9"/>
    </row>
    <row r="5497" spans="17:17" x14ac:dyDescent="0.2">
      <c r="Q5497" s="9"/>
    </row>
    <row r="5498" spans="17:17" x14ac:dyDescent="0.2">
      <c r="Q5498" s="9"/>
    </row>
    <row r="5499" spans="17:17" x14ac:dyDescent="0.2">
      <c r="Q5499" s="9"/>
    </row>
    <row r="5500" spans="17:17" x14ac:dyDescent="0.2">
      <c r="Q5500" s="9"/>
    </row>
    <row r="5501" spans="17:17" x14ac:dyDescent="0.2">
      <c r="Q5501" s="9"/>
    </row>
    <row r="5502" spans="17:17" x14ac:dyDescent="0.2">
      <c r="Q5502" s="9"/>
    </row>
    <row r="5503" spans="17:17" x14ac:dyDescent="0.2">
      <c r="Q5503" s="9"/>
    </row>
    <row r="5504" spans="17:17" x14ac:dyDescent="0.2">
      <c r="Q5504" s="9"/>
    </row>
    <row r="5505" spans="17:17" x14ac:dyDescent="0.2">
      <c r="Q5505" s="9"/>
    </row>
    <row r="5506" spans="17:17" x14ac:dyDescent="0.2">
      <c r="Q5506" s="9"/>
    </row>
    <row r="5507" spans="17:17" x14ac:dyDescent="0.2">
      <c r="Q5507" s="9"/>
    </row>
    <row r="5508" spans="17:17" x14ac:dyDescent="0.2">
      <c r="Q5508" s="9"/>
    </row>
    <row r="5509" spans="17:17" x14ac:dyDescent="0.2">
      <c r="Q5509" s="9"/>
    </row>
    <row r="5510" spans="17:17" x14ac:dyDescent="0.2">
      <c r="Q5510" s="9"/>
    </row>
    <row r="5511" spans="17:17" x14ac:dyDescent="0.2">
      <c r="Q5511" s="9"/>
    </row>
    <row r="5512" spans="17:17" x14ac:dyDescent="0.2">
      <c r="Q5512" s="9"/>
    </row>
    <row r="5513" spans="17:17" x14ac:dyDescent="0.2">
      <c r="Q5513" s="9"/>
    </row>
    <row r="5514" spans="17:17" x14ac:dyDescent="0.2">
      <c r="Q5514" s="9"/>
    </row>
    <row r="5515" spans="17:17" x14ac:dyDescent="0.2">
      <c r="Q5515" s="9"/>
    </row>
    <row r="5516" spans="17:17" x14ac:dyDescent="0.2">
      <c r="Q5516" s="9"/>
    </row>
    <row r="5517" spans="17:17" x14ac:dyDescent="0.2">
      <c r="Q5517" s="9"/>
    </row>
    <row r="5518" spans="17:17" x14ac:dyDescent="0.2">
      <c r="Q5518" s="9"/>
    </row>
    <row r="5519" spans="17:17" x14ac:dyDescent="0.2">
      <c r="Q5519" s="9"/>
    </row>
    <row r="5520" spans="17:17" x14ac:dyDescent="0.2">
      <c r="Q5520" s="9"/>
    </row>
    <row r="5521" spans="17:17" x14ac:dyDescent="0.2">
      <c r="Q5521" s="9"/>
    </row>
    <row r="5522" spans="17:17" x14ac:dyDescent="0.2">
      <c r="Q5522" s="9"/>
    </row>
    <row r="5523" spans="17:17" x14ac:dyDescent="0.2">
      <c r="Q5523" s="9"/>
    </row>
    <row r="5524" spans="17:17" x14ac:dyDescent="0.2">
      <c r="Q5524" s="9"/>
    </row>
    <row r="5525" spans="17:17" x14ac:dyDescent="0.2">
      <c r="Q5525" s="9"/>
    </row>
    <row r="5526" spans="17:17" x14ac:dyDescent="0.2">
      <c r="Q5526" s="9"/>
    </row>
    <row r="5527" spans="17:17" x14ac:dyDescent="0.2">
      <c r="Q5527" s="9"/>
    </row>
    <row r="5528" spans="17:17" x14ac:dyDescent="0.2">
      <c r="Q5528" s="9"/>
    </row>
    <row r="5529" spans="17:17" x14ac:dyDescent="0.2">
      <c r="Q5529" s="9"/>
    </row>
    <row r="5530" spans="17:17" x14ac:dyDescent="0.2">
      <c r="Q5530" s="9"/>
    </row>
    <row r="5531" spans="17:17" x14ac:dyDescent="0.2">
      <c r="Q5531" s="9"/>
    </row>
    <row r="5532" spans="17:17" x14ac:dyDescent="0.2">
      <c r="Q5532" s="9"/>
    </row>
    <row r="5533" spans="17:17" x14ac:dyDescent="0.2">
      <c r="Q5533" s="9"/>
    </row>
    <row r="5534" spans="17:17" x14ac:dyDescent="0.2">
      <c r="Q5534" s="9"/>
    </row>
    <row r="5535" spans="17:17" x14ac:dyDescent="0.2">
      <c r="Q5535" s="9"/>
    </row>
    <row r="5536" spans="17:17" x14ac:dyDescent="0.2">
      <c r="Q5536" s="9"/>
    </row>
    <row r="5537" spans="17:17" x14ac:dyDescent="0.2">
      <c r="Q5537" s="9"/>
    </row>
    <row r="5538" spans="17:17" x14ac:dyDescent="0.2">
      <c r="Q5538" s="9"/>
    </row>
    <row r="5539" spans="17:17" x14ac:dyDescent="0.2">
      <c r="Q5539" s="9"/>
    </row>
    <row r="5540" spans="17:17" x14ac:dyDescent="0.2">
      <c r="Q5540" s="9"/>
    </row>
    <row r="5541" spans="17:17" x14ac:dyDescent="0.2">
      <c r="Q5541" s="9"/>
    </row>
    <row r="5542" spans="17:17" x14ac:dyDescent="0.2">
      <c r="Q5542" s="9"/>
    </row>
    <row r="5543" spans="17:17" x14ac:dyDescent="0.2">
      <c r="Q5543" s="9"/>
    </row>
    <row r="5544" spans="17:17" x14ac:dyDescent="0.2">
      <c r="Q5544" s="9"/>
    </row>
    <row r="5545" spans="17:17" x14ac:dyDescent="0.2">
      <c r="Q5545" s="9"/>
    </row>
    <row r="5546" spans="17:17" x14ac:dyDescent="0.2">
      <c r="Q5546" s="9"/>
    </row>
    <row r="5547" spans="17:17" x14ac:dyDescent="0.2">
      <c r="Q5547" s="9"/>
    </row>
    <row r="5548" spans="17:17" x14ac:dyDescent="0.2">
      <c r="Q5548" s="9"/>
    </row>
    <row r="5549" spans="17:17" x14ac:dyDescent="0.2">
      <c r="Q5549" s="9"/>
    </row>
    <row r="5550" spans="17:17" x14ac:dyDescent="0.2">
      <c r="Q5550" s="9"/>
    </row>
    <row r="5551" spans="17:17" x14ac:dyDescent="0.2">
      <c r="Q5551" s="9"/>
    </row>
    <row r="5552" spans="17:17" x14ac:dyDescent="0.2">
      <c r="Q5552" s="9"/>
    </row>
    <row r="5553" spans="17:17" x14ac:dyDescent="0.2">
      <c r="Q5553" s="9"/>
    </row>
    <row r="5554" spans="17:17" x14ac:dyDescent="0.2">
      <c r="Q5554" s="9"/>
    </row>
    <row r="5555" spans="17:17" x14ac:dyDescent="0.2">
      <c r="Q5555" s="9"/>
    </row>
    <row r="5556" spans="17:17" x14ac:dyDescent="0.2">
      <c r="Q5556" s="9"/>
    </row>
    <row r="5557" spans="17:17" x14ac:dyDescent="0.2">
      <c r="Q5557" s="9"/>
    </row>
    <row r="5558" spans="17:17" x14ac:dyDescent="0.2">
      <c r="Q5558" s="9"/>
    </row>
    <row r="5559" spans="17:17" x14ac:dyDescent="0.2">
      <c r="Q5559" s="9"/>
    </row>
    <row r="5560" spans="17:17" x14ac:dyDescent="0.2">
      <c r="Q5560" s="9"/>
    </row>
    <row r="5561" spans="17:17" x14ac:dyDescent="0.2">
      <c r="Q5561" s="9"/>
    </row>
    <row r="5562" spans="17:17" x14ac:dyDescent="0.2">
      <c r="Q5562" s="9"/>
    </row>
    <row r="5563" spans="17:17" x14ac:dyDescent="0.2">
      <c r="Q5563" s="9"/>
    </row>
    <row r="5564" spans="17:17" x14ac:dyDescent="0.2">
      <c r="Q5564" s="9"/>
    </row>
    <row r="5565" spans="17:17" x14ac:dyDescent="0.2">
      <c r="Q5565" s="9"/>
    </row>
    <row r="5566" spans="17:17" x14ac:dyDescent="0.2">
      <c r="Q5566" s="9"/>
    </row>
    <row r="5567" spans="17:17" x14ac:dyDescent="0.2">
      <c r="Q5567" s="9"/>
    </row>
    <row r="5568" spans="17:17" x14ac:dyDescent="0.2">
      <c r="Q5568" s="9"/>
    </row>
    <row r="5569" spans="17:17" x14ac:dyDescent="0.2">
      <c r="Q5569" s="9"/>
    </row>
    <row r="5570" spans="17:17" x14ac:dyDescent="0.2">
      <c r="Q5570" s="9"/>
    </row>
    <row r="5571" spans="17:17" x14ac:dyDescent="0.2">
      <c r="Q5571" s="9"/>
    </row>
    <row r="5572" spans="17:17" x14ac:dyDescent="0.2">
      <c r="Q5572" s="9"/>
    </row>
    <row r="5573" spans="17:17" x14ac:dyDescent="0.2">
      <c r="Q5573" s="9"/>
    </row>
    <row r="5574" spans="17:17" x14ac:dyDescent="0.2">
      <c r="Q5574" s="9"/>
    </row>
    <row r="5575" spans="17:17" x14ac:dyDescent="0.2">
      <c r="Q5575" s="9"/>
    </row>
    <row r="5576" spans="17:17" x14ac:dyDescent="0.2">
      <c r="Q5576" s="9"/>
    </row>
    <row r="5577" spans="17:17" x14ac:dyDescent="0.2">
      <c r="Q5577" s="9"/>
    </row>
    <row r="5578" spans="17:17" x14ac:dyDescent="0.2">
      <c r="Q5578" s="9"/>
    </row>
    <row r="5579" spans="17:17" x14ac:dyDescent="0.2">
      <c r="Q5579" s="9"/>
    </row>
    <row r="5580" spans="17:17" x14ac:dyDescent="0.2">
      <c r="Q5580" s="9"/>
    </row>
    <row r="5581" spans="17:17" x14ac:dyDescent="0.2">
      <c r="Q5581" s="9"/>
    </row>
    <row r="5582" spans="17:17" x14ac:dyDescent="0.2">
      <c r="Q5582" s="9"/>
    </row>
    <row r="5583" spans="17:17" x14ac:dyDescent="0.2">
      <c r="Q5583" s="9"/>
    </row>
    <row r="5584" spans="17:17" x14ac:dyDescent="0.2">
      <c r="Q5584" s="9"/>
    </row>
    <row r="5585" spans="17:17" x14ac:dyDescent="0.2">
      <c r="Q5585" s="9"/>
    </row>
    <row r="5586" spans="17:17" x14ac:dyDescent="0.2">
      <c r="Q5586" s="9"/>
    </row>
    <row r="5587" spans="17:17" x14ac:dyDescent="0.2">
      <c r="Q5587" s="9"/>
    </row>
    <row r="5588" spans="17:17" x14ac:dyDescent="0.2">
      <c r="Q5588" s="9"/>
    </row>
    <row r="5589" spans="17:17" x14ac:dyDescent="0.2">
      <c r="Q5589" s="9"/>
    </row>
    <row r="5590" spans="17:17" x14ac:dyDescent="0.2">
      <c r="Q5590" s="9"/>
    </row>
    <row r="5591" spans="17:17" x14ac:dyDescent="0.2">
      <c r="Q5591" s="9"/>
    </row>
    <row r="5592" spans="17:17" x14ac:dyDescent="0.2">
      <c r="Q5592" s="9"/>
    </row>
    <row r="5593" spans="17:17" x14ac:dyDescent="0.2">
      <c r="Q5593" s="9"/>
    </row>
    <row r="5594" spans="17:17" x14ac:dyDescent="0.2">
      <c r="Q5594" s="9"/>
    </row>
    <row r="5595" spans="17:17" x14ac:dyDescent="0.2">
      <c r="Q5595" s="9"/>
    </row>
    <row r="5596" spans="17:17" x14ac:dyDescent="0.2">
      <c r="Q5596" s="9"/>
    </row>
    <row r="5597" spans="17:17" x14ac:dyDescent="0.2">
      <c r="Q5597" s="9"/>
    </row>
    <row r="5598" spans="17:17" x14ac:dyDescent="0.2">
      <c r="Q5598" s="9"/>
    </row>
    <row r="5599" spans="17:17" x14ac:dyDescent="0.2">
      <c r="Q5599" s="9"/>
    </row>
    <row r="5600" spans="17:17" x14ac:dyDescent="0.2">
      <c r="Q5600" s="9"/>
    </row>
    <row r="5601" spans="17:17" x14ac:dyDescent="0.2">
      <c r="Q5601" s="9"/>
    </row>
    <row r="5602" spans="17:17" x14ac:dyDescent="0.2">
      <c r="Q5602" s="9"/>
    </row>
    <row r="5603" spans="17:17" x14ac:dyDescent="0.2">
      <c r="Q5603" s="9"/>
    </row>
    <row r="5604" spans="17:17" x14ac:dyDescent="0.2">
      <c r="Q5604" s="9"/>
    </row>
    <row r="5605" spans="17:17" x14ac:dyDescent="0.2">
      <c r="Q5605" s="9"/>
    </row>
    <row r="5606" spans="17:17" x14ac:dyDescent="0.2">
      <c r="Q5606" s="9"/>
    </row>
    <row r="5607" spans="17:17" x14ac:dyDescent="0.2">
      <c r="Q5607" s="9"/>
    </row>
    <row r="5608" spans="17:17" x14ac:dyDescent="0.2">
      <c r="Q5608" s="9"/>
    </row>
    <row r="5609" spans="17:17" x14ac:dyDescent="0.2">
      <c r="Q5609" s="9"/>
    </row>
    <row r="5610" spans="17:17" x14ac:dyDescent="0.2">
      <c r="Q5610" s="9"/>
    </row>
    <row r="5611" spans="17:17" x14ac:dyDescent="0.2">
      <c r="Q5611" s="9"/>
    </row>
    <row r="5612" spans="17:17" x14ac:dyDescent="0.2">
      <c r="Q5612" s="9"/>
    </row>
    <row r="5613" spans="17:17" x14ac:dyDescent="0.2">
      <c r="Q5613" s="9"/>
    </row>
    <row r="5614" spans="17:17" x14ac:dyDescent="0.2">
      <c r="Q5614" s="9"/>
    </row>
    <row r="5615" spans="17:17" x14ac:dyDescent="0.2">
      <c r="Q5615" s="9"/>
    </row>
    <row r="5616" spans="17:17" x14ac:dyDescent="0.2">
      <c r="Q5616" s="9"/>
    </row>
    <row r="5617" spans="17:17" x14ac:dyDescent="0.2">
      <c r="Q5617" s="9"/>
    </row>
    <row r="5618" spans="17:17" x14ac:dyDescent="0.2">
      <c r="Q5618" s="9"/>
    </row>
    <row r="5619" spans="17:17" x14ac:dyDescent="0.2">
      <c r="Q5619" s="9"/>
    </row>
    <row r="5620" spans="17:17" x14ac:dyDescent="0.2">
      <c r="Q5620" s="9"/>
    </row>
    <row r="5621" spans="17:17" x14ac:dyDescent="0.2">
      <c r="Q5621" s="9"/>
    </row>
    <row r="5622" spans="17:17" x14ac:dyDescent="0.2">
      <c r="Q5622" s="9"/>
    </row>
    <row r="5623" spans="17:17" x14ac:dyDescent="0.2">
      <c r="Q5623" s="9"/>
    </row>
    <row r="5624" spans="17:17" x14ac:dyDescent="0.2">
      <c r="Q5624" s="9"/>
    </row>
    <row r="5625" spans="17:17" x14ac:dyDescent="0.2">
      <c r="Q5625" s="9"/>
    </row>
    <row r="5626" spans="17:17" x14ac:dyDescent="0.2">
      <c r="Q5626" s="9"/>
    </row>
    <row r="5627" spans="17:17" x14ac:dyDescent="0.2">
      <c r="Q5627" s="9"/>
    </row>
    <row r="5628" spans="17:17" x14ac:dyDescent="0.2">
      <c r="Q5628" s="9"/>
    </row>
    <row r="5629" spans="17:17" x14ac:dyDescent="0.2">
      <c r="Q5629" s="9"/>
    </row>
    <row r="5630" spans="17:17" x14ac:dyDescent="0.2">
      <c r="Q5630" s="9"/>
    </row>
    <row r="5631" spans="17:17" x14ac:dyDescent="0.2">
      <c r="Q5631" s="9"/>
    </row>
    <row r="5632" spans="17:17" x14ac:dyDescent="0.2">
      <c r="Q5632" s="9"/>
    </row>
    <row r="5633" spans="17:17" x14ac:dyDescent="0.2">
      <c r="Q5633" s="9"/>
    </row>
    <row r="5634" spans="17:17" x14ac:dyDescent="0.2">
      <c r="Q5634" s="9"/>
    </row>
    <row r="5635" spans="17:17" x14ac:dyDescent="0.2">
      <c r="Q5635" s="9"/>
    </row>
    <row r="5636" spans="17:17" x14ac:dyDescent="0.2">
      <c r="Q5636" s="9"/>
    </row>
    <row r="5637" spans="17:17" x14ac:dyDescent="0.2">
      <c r="Q5637" s="9"/>
    </row>
    <row r="5638" spans="17:17" x14ac:dyDescent="0.2">
      <c r="Q5638" s="9"/>
    </row>
    <row r="5639" spans="17:17" x14ac:dyDescent="0.2">
      <c r="Q5639" s="9"/>
    </row>
    <row r="5640" spans="17:17" x14ac:dyDescent="0.2">
      <c r="Q5640" s="9"/>
    </row>
    <row r="5641" spans="17:17" x14ac:dyDescent="0.2">
      <c r="Q5641" s="9"/>
    </row>
    <row r="5642" spans="17:17" x14ac:dyDescent="0.2">
      <c r="Q5642" s="9"/>
    </row>
    <row r="5643" spans="17:17" x14ac:dyDescent="0.2">
      <c r="Q5643" s="9"/>
    </row>
    <row r="5644" spans="17:17" x14ac:dyDescent="0.2">
      <c r="Q5644" s="9"/>
    </row>
    <row r="5645" spans="17:17" x14ac:dyDescent="0.2">
      <c r="Q5645" s="9"/>
    </row>
    <row r="5646" spans="17:17" x14ac:dyDescent="0.2">
      <c r="Q5646" s="9"/>
    </row>
    <row r="5647" spans="17:17" x14ac:dyDescent="0.2">
      <c r="Q5647" s="9"/>
    </row>
    <row r="5648" spans="17:17" x14ac:dyDescent="0.2">
      <c r="Q5648" s="9"/>
    </row>
    <row r="5649" spans="17:17" x14ac:dyDescent="0.2">
      <c r="Q5649" s="9"/>
    </row>
    <row r="5650" spans="17:17" x14ac:dyDescent="0.2">
      <c r="Q5650" s="9"/>
    </row>
    <row r="5651" spans="17:17" x14ac:dyDescent="0.2">
      <c r="Q5651" s="9"/>
    </row>
    <row r="5652" spans="17:17" x14ac:dyDescent="0.2">
      <c r="Q5652" s="9"/>
    </row>
    <row r="5653" spans="17:17" x14ac:dyDescent="0.2">
      <c r="Q5653" s="9"/>
    </row>
    <row r="5654" spans="17:17" x14ac:dyDescent="0.2">
      <c r="Q5654" s="9"/>
    </row>
    <row r="5655" spans="17:17" x14ac:dyDescent="0.2">
      <c r="Q5655" s="9"/>
    </row>
    <row r="5656" spans="17:17" x14ac:dyDescent="0.2">
      <c r="Q5656" s="9"/>
    </row>
    <row r="5657" spans="17:17" x14ac:dyDescent="0.2">
      <c r="Q5657" s="9"/>
    </row>
    <row r="5658" spans="17:17" x14ac:dyDescent="0.2">
      <c r="Q5658" s="9"/>
    </row>
    <row r="5659" spans="17:17" x14ac:dyDescent="0.2">
      <c r="Q5659" s="9"/>
    </row>
    <row r="5660" spans="17:17" x14ac:dyDescent="0.2">
      <c r="Q5660" s="9"/>
    </row>
    <row r="5661" spans="17:17" x14ac:dyDescent="0.2">
      <c r="Q5661" s="9"/>
    </row>
    <row r="5662" spans="17:17" x14ac:dyDescent="0.2">
      <c r="Q5662" s="9"/>
    </row>
    <row r="5663" spans="17:17" x14ac:dyDescent="0.2">
      <c r="Q5663" s="9"/>
    </row>
    <row r="5664" spans="17:17" x14ac:dyDescent="0.2">
      <c r="Q5664" s="9"/>
    </row>
    <row r="5665" spans="17:17" x14ac:dyDescent="0.2">
      <c r="Q5665" s="9"/>
    </row>
    <row r="5666" spans="17:17" x14ac:dyDescent="0.2">
      <c r="Q5666" s="9"/>
    </row>
    <row r="5667" spans="17:17" x14ac:dyDescent="0.2">
      <c r="Q5667" s="9"/>
    </row>
    <row r="5668" spans="17:17" x14ac:dyDescent="0.2">
      <c r="Q5668" s="9"/>
    </row>
    <row r="5669" spans="17:17" x14ac:dyDescent="0.2">
      <c r="Q5669" s="9"/>
    </row>
    <row r="5670" spans="17:17" x14ac:dyDescent="0.2">
      <c r="Q5670" s="9"/>
    </row>
    <row r="5671" spans="17:17" x14ac:dyDescent="0.2">
      <c r="Q5671" s="9"/>
    </row>
    <row r="5672" spans="17:17" x14ac:dyDescent="0.2">
      <c r="Q5672" s="9"/>
    </row>
    <row r="5673" spans="17:17" x14ac:dyDescent="0.2">
      <c r="Q5673" s="9"/>
    </row>
    <row r="5674" spans="17:17" x14ac:dyDescent="0.2">
      <c r="Q5674" s="9"/>
    </row>
    <row r="5675" spans="17:17" x14ac:dyDescent="0.2">
      <c r="Q5675" s="9"/>
    </row>
    <row r="5676" spans="17:17" x14ac:dyDescent="0.2">
      <c r="Q5676" s="9"/>
    </row>
    <row r="5677" spans="17:17" x14ac:dyDescent="0.2">
      <c r="Q5677" s="9"/>
    </row>
    <row r="5678" spans="17:17" x14ac:dyDescent="0.2">
      <c r="Q5678" s="9"/>
    </row>
    <row r="5679" spans="17:17" x14ac:dyDescent="0.2">
      <c r="Q5679" s="9"/>
    </row>
    <row r="5680" spans="17:17" x14ac:dyDescent="0.2">
      <c r="Q5680" s="9"/>
    </row>
    <row r="5681" spans="17:17" x14ac:dyDescent="0.2">
      <c r="Q5681" s="9"/>
    </row>
    <row r="5682" spans="17:17" x14ac:dyDescent="0.2">
      <c r="Q5682" s="9"/>
    </row>
    <row r="5683" spans="17:17" x14ac:dyDescent="0.2">
      <c r="Q5683" s="9"/>
    </row>
    <row r="5684" spans="17:17" x14ac:dyDescent="0.2">
      <c r="Q5684" s="9"/>
    </row>
    <row r="5685" spans="17:17" x14ac:dyDescent="0.2">
      <c r="Q5685" s="9"/>
    </row>
    <row r="5686" spans="17:17" x14ac:dyDescent="0.2">
      <c r="Q5686" s="9"/>
    </row>
    <row r="5687" spans="17:17" x14ac:dyDescent="0.2">
      <c r="Q5687" s="9"/>
    </row>
    <row r="5688" spans="17:17" x14ac:dyDescent="0.2">
      <c r="Q5688" s="9"/>
    </row>
    <row r="5689" spans="17:17" x14ac:dyDescent="0.2">
      <c r="Q5689" s="9"/>
    </row>
    <row r="5690" spans="17:17" x14ac:dyDescent="0.2">
      <c r="Q5690" s="9"/>
    </row>
    <row r="5691" spans="17:17" x14ac:dyDescent="0.2">
      <c r="Q5691" s="9"/>
    </row>
    <row r="5692" spans="17:17" x14ac:dyDescent="0.2">
      <c r="Q5692" s="9"/>
    </row>
    <row r="5693" spans="17:17" x14ac:dyDescent="0.2">
      <c r="Q5693" s="9"/>
    </row>
    <row r="5694" spans="17:17" x14ac:dyDescent="0.2">
      <c r="Q5694" s="9"/>
    </row>
    <row r="5695" spans="17:17" x14ac:dyDescent="0.2">
      <c r="Q5695" s="9"/>
    </row>
    <row r="5696" spans="17:17" x14ac:dyDescent="0.2">
      <c r="Q5696" s="9"/>
    </row>
    <row r="5697" spans="17:17" x14ac:dyDescent="0.2">
      <c r="Q5697" s="9"/>
    </row>
    <row r="5698" spans="17:17" x14ac:dyDescent="0.2">
      <c r="Q5698" s="9"/>
    </row>
    <row r="5699" spans="17:17" x14ac:dyDescent="0.2">
      <c r="Q5699" s="9"/>
    </row>
    <row r="5700" spans="17:17" x14ac:dyDescent="0.2">
      <c r="Q5700" s="9"/>
    </row>
    <row r="5701" spans="17:17" x14ac:dyDescent="0.2">
      <c r="Q5701" s="9"/>
    </row>
    <row r="5702" spans="17:17" x14ac:dyDescent="0.2">
      <c r="Q5702" s="9"/>
    </row>
    <row r="5703" spans="17:17" x14ac:dyDescent="0.2">
      <c r="Q5703" s="9"/>
    </row>
    <row r="5704" spans="17:17" x14ac:dyDescent="0.2">
      <c r="Q5704" s="9"/>
    </row>
    <row r="5705" spans="17:17" x14ac:dyDescent="0.2">
      <c r="Q5705" s="9"/>
    </row>
    <row r="5706" spans="17:17" x14ac:dyDescent="0.2">
      <c r="Q5706" s="9"/>
    </row>
    <row r="5707" spans="17:17" x14ac:dyDescent="0.2">
      <c r="Q5707" s="9"/>
    </row>
    <row r="5708" spans="17:17" x14ac:dyDescent="0.2">
      <c r="Q5708" s="9"/>
    </row>
    <row r="5709" spans="17:17" x14ac:dyDescent="0.2">
      <c r="Q5709" s="9"/>
    </row>
    <row r="5710" spans="17:17" x14ac:dyDescent="0.2">
      <c r="Q5710" s="9"/>
    </row>
    <row r="5711" spans="17:17" x14ac:dyDescent="0.2">
      <c r="Q5711" s="9"/>
    </row>
    <row r="5712" spans="17:17" x14ac:dyDescent="0.2">
      <c r="Q5712" s="9"/>
    </row>
    <row r="5713" spans="17:17" x14ac:dyDescent="0.2">
      <c r="Q5713" s="9"/>
    </row>
    <row r="5714" spans="17:17" x14ac:dyDescent="0.2">
      <c r="Q5714" s="9"/>
    </row>
    <row r="5715" spans="17:17" x14ac:dyDescent="0.2">
      <c r="Q5715" s="9"/>
    </row>
    <row r="5716" spans="17:17" x14ac:dyDescent="0.2">
      <c r="Q5716" s="9"/>
    </row>
    <row r="5717" spans="17:17" x14ac:dyDescent="0.2">
      <c r="Q5717" s="9"/>
    </row>
    <row r="5718" spans="17:17" x14ac:dyDescent="0.2">
      <c r="Q5718" s="9"/>
    </row>
    <row r="5719" spans="17:17" x14ac:dyDescent="0.2">
      <c r="Q5719" s="9"/>
    </row>
    <row r="5720" spans="17:17" x14ac:dyDescent="0.2">
      <c r="Q5720" s="9"/>
    </row>
    <row r="5721" spans="17:17" x14ac:dyDescent="0.2">
      <c r="Q5721" s="9"/>
    </row>
    <row r="5722" spans="17:17" x14ac:dyDescent="0.2">
      <c r="Q5722" s="9"/>
    </row>
    <row r="5723" spans="17:17" x14ac:dyDescent="0.2">
      <c r="Q5723" s="9"/>
    </row>
    <row r="5724" spans="17:17" x14ac:dyDescent="0.2">
      <c r="Q5724" s="9"/>
    </row>
    <row r="5725" spans="17:17" x14ac:dyDescent="0.2">
      <c r="Q5725" s="9"/>
    </row>
    <row r="5726" spans="17:17" x14ac:dyDescent="0.2">
      <c r="Q5726" s="9"/>
    </row>
    <row r="5727" spans="17:17" x14ac:dyDescent="0.2">
      <c r="Q5727" s="9"/>
    </row>
    <row r="5728" spans="17:17" x14ac:dyDescent="0.2">
      <c r="Q5728" s="9"/>
    </row>
    <row r="5729" spans="17:17" x14ac:dyDescent="0.2">
      <c r="Q5729" s="9"/>
    </row>
    <row r="5730" spans="17:17" x14ac:dyDescent="0.2">
      <c r="Q5730" s="9"/>
    </row>
    <row r="5731" spans="17:17" x14ac:dyDescent="0.2">
      <c r="Q5731" s="9"/>
    </row>
    <row r="5732" spans="17:17" x14ac:dyDescent="0.2">
      <c r="Q5732" s="9"/>
    </row>
    <row r="5733" spans="17:17" x14ac:dyDescent="0.2">
      <c r="Q5733" s="9"/>
    </row>
    <row r="5734" spans="17:17" x14ac:dyDescent="0.2">
      <c r="Q5734" s="9"/>
    </row>
    <row r="5735" spans="17:17" x14ac:dyDescent="0.2">
      <c r="Q5735" s="9"/>
    </row>
    <row r="5736" spans="17:17" x14ac:dyDescent="0.2">
      <c r="Q5736" s="9"/>
    </row>
    <row r="5737" spans="17:17" x14ac:dyDescent="0.2">
      <c r="Q5737" s="9"/>
    </row>
    <row r="5738" spans="17:17" x14ac:dyDescent="0.2">
      <c r="Q5738" s="9"/>
    </row>
    <row r="5739" spans="17:17" x14ac:dyDescent="0.2">
      <c r="Q5739" s="9"/>
    </row>
    <row r="5740" spans="17:17" x14ac:dyDescent="0.2">
      <c r="Q5740" s="9"/>
    </row>
    <row r="5741" spans="17:17" x14ac:dyDescent="0.2">
      <c r="Q5741" s="9"/>
    </row>
    <row r="5742" spans="17:17" x14ac:dyDescent="0.2">
      <c r="Q5742" s="9"/>
    </row>
    <row r="5743" spans="17:17" x14ac:dyDescent="0.2">
      <c r="Q5743" s="9"/>
    </row>
    <row r="5744" spans="17:17" x14ac:dyDescent="0.2">
      <c r="Q5744" s="9"/>
    </row>
    <row r="5745" spans="17:17" x14ac:dyDescent="0.2">
      <c r="Q5745" s="9"/>
    </row>
    <row r="5746" spans="17:17" x14ac:dyDescent="0.2">
      <c r="Q5746" s="9"/>
    </row>
    <row r="5747" spans="17:17" x14ac:dyDescent="0.2">
      <c r="Q5747" s="9"/>
    </row>
    <row r="5748" spans="17:17" x14ac:dyDescent="0.2">
      <c r="Q5748" s="9"/>
    </row>
    <row r="5749" spans="17:17" x14ac:dyDescent="0.2">
      <c r="Q5749" s="9"/>
    </row>
    <row r="5750" spans="17:17" x14ac:dyDescent="0.2">
      <c r="Q5750" s="9"/>
    </row>
    <row r="5751" spans="17:17" x14ac:dyDescent="0.2">
      <c r="Q5751" s="9"/>
    </row>
    <row r="5752" spans="17:17" x14ac:dyDescent="0.2">
      <c r="Q5752" s="9"/>
    </row>
    <row r="5753" spans="17:17" x14ac:dyDescent="0.2">
      <c r="Q5753" s="9"/>
    </row>
    <row r="5754" spans="17:17" x14ac:dyDescent="0.2">
      <c r="Q5754" s="9"/>
    </row>
    <row r="5755" spans="17:17" x14ac:dyDescent="0.2">
      <c r="Q5755" s="9"/>
    </row>
    <row r="5756" spans="17:17" x14ac:dyDescent="0.2">
      <c r="Q5756" s="9"/>
    </row>
    <row r="5757" spans="17:17" x14ac:dyDescent="0.2">
      <c r="Q5757" s="9"/>
    </row>
    <row r="5758" spans="17:17" x14ac:dyDescent="0.2">
      <c r="Q5758" s="9"/>
    </row>
    <row r="5759" spans="17:17" x14ac:dyDescent="0.2">
      <c r="Q5759" s="9"/>
    </row>
    <row r="5760" spans="17:17" x14ac:dyDescent="0.2">
      <c r="Q5760" s="9"/>
    </row>
    <row r="5761" spans="17:17" x14ac:dyDescent="0.2">
      <c r="Q5761" s="9"/>
    </row>
    <row r="5762" spans="17:17" x14ac:dyDescent="0.2">
      <c r="Q5762" s="9"/>
    </row>
    <row r="5763" spans="17:17" x14ac:dyDescent="0.2">
      <c r="Q5763" s="9"/>
    </row>
    <row r="5764" spans="17:17" x14ac:dyDescent="0.2">
      <c r="Q5764" s="9"/>
    </row>
    <row r="5765" spans="17:17" x14ac:dyDescent="0.2">
      <c r="Q5765" s="9"/>
    </row>
    <row r="5766" spans="17:17" x14ac:dyDescent="0.2">
      <c r="Q5766" s="9"/>
    </row>
    <row r="5767" spans="17:17" x14ac:dyDescent="0.2">
      <c r="Q5767" s="9"/>
    </row>
    <row r="5768" spans="17:17" x14ac:dyDescent="0.2">
      <c r="Q5768" s="9"/>
    </row>
    <row r="5769" spans="17:17" x14ac:dyDescent="0.2">
      <c r="Q5769" s="9"/>
    </row>
    <row r="5770" spans="17:17" x14ac:dyDescent="0.2">
      <c r="Q5770" s="9"/>
    </row>
    <row r="5771" spans="17:17" x14ac:dyDescent="0.2">
      <c r="Q5771" s="9"/>
    </row>
    <row r="5772" spans="17:17" x14ac:dyDescent="0.2">
      <c r="Q5772" s="9"/>
    </row>
    <row r="5773" spans="17:17" x14ac:dyDescent="0.2">
      <c r="Q5773" s="9"/>
    </row>
    <row r="5774" spans="17:17" x14ac:dyDescent="0.2">
      <c r="Q5774" s="9"/>
    </row>
    <row r="5775" spans="17:17" x14ac:dyDescent="0.2">
      <c r="Q5775" s="9"/>
    </row>
    <row r="5776" spans="17:17" x14ac:dyDescent="0.2">
      <c r="Q5776" s="9"/>
    </row>
    <row r="5777" spans="17:17" x14ac:dyDescent="0.2">
      <c r="Q5777" s="9"/>
    </row>
    <row r="5778" spans="17:17" x14ac:dyDescent="0.2">
      <c r="Q5778" s="9"/>
    </row>
    <row r="5779" spans="17:17" x14ac:dyDescent="0.2">
      <c r="Q5779" s="9"/>
    </row>
    <row r="5780" spans="17:17" x14ac:dyDescent="0.2">
      <c r="Q5780" s="9"/>
    </row>
    <row r="5781" spans="17:17" x14ac:dyDescent="0.2">
      <c r="Q5781" s="9"/>
    </row>
    <row r="5782" spans="17:17" x14ac:dyDescent="0.2">
      <c r="Q5782" s="9"/>
    </row>
    <row r="5783" spans="17:17" x14ac:dyDescent="0.2">
      <c r="Q5783" s="9"/>
    </row>
    <row r="5784" spans="17:17" x14ac:dyDescent="0.2">
      <c r="Q5784" s="9"/>
    </row>
    <row r="5785" spans="17:17" x14ac:dyDescent="0.2">
      <c r="Q5785" s="9"/>
    </row>
    <row r="5786" spans="17:17" x14ac:dyDescent="0.2">
      <c r="Q5786" s="9"/>
    </row>
    <row r="5787" spans="17:17" x14ac:dyDescent="0.2">
      <c r="Q5787" s="9"/>
    </row>
    <row r="5788" spans="17:17" x14ac:dyDescent="0.2">
      <c r="Q5788" s="9"/>
    </row>
    <row r="5789" spans="17:17" x14ac:dyDescent="0.2">
      <c r="Q5789" s="9"/>
    </row>
    <row r="5790" spans="17:17" x14ac:dyDescent="0.2">
      <c r="Q5790" s="9"/>
    </row>
    <row r="5791" spans="17:17" x14ac:dyDescent="0.2">
      <c r="Q5791" s="9"/>
    </row>
    <row r="5792" spans="17:17" x14ac:dyDescent="0.2">
      <c r="Q5792" s="9"/>
    </row>
    <row r="5793" spans="17:17" x14ac:dyDescent="0.2">
      <c r="Q5793" s="9"/>
    </row>
    <row r="5794" spans="17:17" x14ac:dyDescent="0.2">
      <c r="Q5794" s="9"/>
    </row>
    <row r="5795" spans="17:17" x14ac:dyDescent="0.2">
      <c r="Q5795" s="9"/>
    </row>
    <row r="5796" spans="17:17" x14ac:dyDescent="0.2">
      <c r="Q5796" s="9"/>
    </row>
    <row r="5797" spans="17:17" x14ac:dyDescent="0.2">
      <c r="Q5797" s="9"/>
    </row>
    <row r="5798" spans="17:17" x14ac:dyDescent="0.2">
      <c r="Q5798" s="9"/>
    </row>
    <row r="5799" spans="17:17" x14ac:dyDescent="0.2">
      <c r="Q5799" s="9"/>
    </row>
    <row r="5800" spans="17:17" x14ac:dyDescent="0.2">
      <c r="Q5800" s="9"/>
    </row>
    <row r="5801" spans="17:17" x14ac:dyDescent="0.2">
      <c r="Q5801" s="9"/>
    </row>
    <row r="5802" spans="17:17" x14ac:dyDescent="0.2">
      <c r="Q5802" s="9"/>
    </row>
    <row r="5803" spans="17:17" x14ac:dyDescent="0.2">
      <c r="Q5803" s="9"/>
    </row>
    <row r="5804" spans="17:17" x14ac:dyDescent="0.2">
      <c r="Q5804" s="9"/>
    </row>
    <row r="5805" spans="17:17" x14ac:dyDescent="0.2">
      <c r="Q5805" s="9"/>
    </row>
    <row r="5806" spans="17:17" x14ac:dyDescent="0.2">
      <c r="Q5806" s="9"/>
    </row>
    <row r="5807" spans="17:17" x14ac:dyDescent="0.2">
      <c r="Q5807" s="9"/>
    </row>
    <row r="5808" spans="17:17" x14ac:dyDescent="0.2">
      <c r="Q5808" s="9"/>
    </row>
    <row r="5809" spans="17:17" x14ac:dyDescent="0.2">
      <c r="Q5809" s="9"/>
    </row>
    <row r="5810" spans="17:17" x14ac:dyDescent="0.2">
      <c r="Q5810" s="9"/>
    </row>
    <row r="5811" spans="17:17" x14ac:dyDescent="0.2">
      <c r="Q5811" s="9"/>
    </row>
    <row r="5812" spans="17:17" x14ac:dyDescent="0.2">
      <c r="Q5812" s="9"/>
    </row>
    <row r="5813" spans="17:17" x14ac:dyDescent="0.2">
      <c r="Q5813" s="9"/>
    </row>
    <row r="5814" spans="17:17" x14ac:dyDescent="0.2">
      <c r="Q5814" s="9"/>
    </row>
    <row r="5815" spans="17:17" x14ac:dyDescent="0.2">
      <c r="Q5815" s="9"/>
    </row>
    <row r="5816" spans="17:17" x14ac:dyDescent="0.2">
      <c r="Q5816" s="9"/>
    </row>
    <row r="5817" spans="17:17" x14ac:dyDescent="0.2">
      <c r="Q5817" s="9"/>
    </row>
    <row r="5818" spans="17:17" x14ac:dyDescent="0.2">
      <c r="Q5818" s="9"/>
    </row>
    <row r="5819" spans="17:17" x14ac:dyDescent="0.2">
      <c r="Q5819" s="9"/>
    </row>
    <row r="5820" spans="17:17" x14ac:dyDescent="0.2">
      <c r="Q5820" s="9"/>
    </row>
    <row r="5821" spans="17:17" x14ac:dyDescent="0.2">
      <c r="Q5821" s="9"/>
    </row>
    <row r="5822" spans="17:17" x14ac:dyDescent="0.2">
      <c r="Q5822" s="9"/>
    </row>
    <row r="5823" spans="17:17" x14ac:dyDescent="0.2">
      <c r="Q5823" s="9"/>
    </row>
    <row r="5824" spans="17:17" x14ac:dyDescent="0.2">
      <c r="Q5824" s="9"/>
    </row>
    <row r="5825" spans="17:17" x14ac:dyDescent="0.2">
      <c r="Q5825" s="9"/>
    </row>
    <row r="5826" spans="17:17" x14ac:dyDescent="0.2">
      <c r="Q5826" s="9"/>
    </row>
    <row r="5827" spans="17:17" x14ac:dyDescent="0.2">
      <c r="Q5827" s="9"/>
    </row>
    <row r="5828" spans="17:17" x14ac:dyDescent="0.2">
      <c r="Q5828" s="9"/>
    </row>
    <row r="5829" spans="17:17" x14ac:dyDescent="0.2">
      <c r="Q5829" s="9"/>
    </row>
    <row r="5830" spans="17:17" x14ac:dyDescent="0.2">
      <c r="Q5830" s="9"/>
    </row>
    <row r="5831" spans="17:17" x14ac:dyDescent="0.2">
      <c r="Q5831" s="9"/>
    </row>
    <row r="5832" spans="17:17" x14ac:dyDescent="0.2">
      <c r="Q5832" s="9"/>
    </row>
    <row r="5833" spans="17:17" x14ac:dyDescent="0.2">
      <c r="Q5833" s="9"/>
    </row>
    <row r="5834" spans="17:17" x14ac:dyDescent="0.2">
      <c r="Q5834" s="9"/>
    </row>
    <row r="5835" spans="17:17" x14ac:dyDescent="0.2">
      <c r="Q5835" s="9"/>
    </row>
    <row r="5836" spans="17:17" x14ac:dyDescent="0.2">
      <c r="Q5836" s="9"/>
    </row>
    <row r="5837" spans="17:17" x14ac:dyDescent="0.2">
      <c r="Q5837" s="9"/>
    </row>
    <row r="5838" spans="17:17" x14ac:dyDescent="0.2">
      <c r="Q5838" s="9"/>
    </row>
    <row r="5839" spans="17:17" x14ac:dyDescent="0.2">
      <c r="Q5839" s="9"/>
    </row>
    <row r="5840" spans="17:17" x14ac:dyDescent="0.2">
      <c r="Q5840" s="9"/>
    </row>
    <row r="5841" spans="17:17" x14ac:dyDescent="0.2">
      <c r="Q5841" s="9"/>
    </row>
    <row r="5842" spans="17:17" x14ac:dyDescent="0.2">
      <c r="Q5842" s="9"/>
    </row>
    <row r="5843" spans="17:17" x14ac:dyDescent="0.2">
      <c r="Q5843" s="9"/>
    </row>
    <row r="5844" spans="17:17" x14ac:dyDescent="0.2">
      <c r="Q5844" s="9"/>
    </row>
    <row r="5845" spans="17:17" x14ac:dyDescent="0.2">
      <c r="Q5845" s="9"/>
    </row>
    <row r="5846" spans="17:17" x14ac:dyDescent="0.2">
      <c r="Q5846" s="9"/>
    </row>
    <row r="5847" spans="17:17" x14ac:dyDescent="0.2">
      <c r="Q5847" s="9"/>
    </row>
    <row r="5848" spans="17:17" x14ac:dyDescent="0.2">
      <c r="Q5848" s="9"/>
    </row>
    <row r="5849" spans="17:17" x14ac:dyDescent="0.2">
      <c r="Q5849" s="9"/>
    </row>
    <row r="5850" spans="17:17" x14ac:dyDescent="0.2">
      <c r="Q5850" s="9"/>
    </row>
    <row r="5851" spans="17:17" x14ac:dyDescent="0.2">
      <c r="Q5851" s="9"/>
    </row>
    <row r="5852" spans="17:17" x14ac:dyDescent="0.2">
      <c r="Q5852" s="9"/>
    </row>
    <row r="5853" spans="17:17" x14ac:dyDescent="0.2">
      <c r="Q5853" s="9"/>
    </row>
    <row r="5854" spans="17:17" x14ac:dyDescent="0.2">
      <c r="Q5854" s="9"/>
    </row>
    <row r="5855" spans="17:17" x14ac:dyDescent="0.2">
      <c r="Q5855" s="9"/>
    </row>
    <row r="5856" spans="17:17" x14ac:dyDescent="0.2">
      <c r="Q5856" s="9"/>
    </row>
    <row r="5857" spans="17:17" x14ac:dyDescent="0.2">
      <c r="Q5857" s="9"/>
    </row>
    <row r="5858" spans="17:17" x14ac:dyDescent="0.2">
      <c r="Q5858" s="9"/>
    </row>
    <row r="5859" spans="17:17" x14ac:dyDescent="0.2">
      <c r="Q5859" s="9"/>
    </row>
    <row r="5860" spans="17:17" x14ac:dyDescent="0.2">
      <c r="Q5860" s="9"/>
    </row>
    <row r="5861" spans="17:17" x14ac:dyDescent="0.2">
      <c r="Q5861" s="9"/>
    </row>
    <row r="5862" spans="17:17" x14ac:dyDescent="0.2">
      <c r="Q5862" s="9"/>
    </row>
    <row r="5863" spans="17:17" x14ac:dyDescent="0.2">
      <c r="Q5863" s="9"/>
    </row>
    <row r="5864" spans="17:17" x14ac:dyDescent="0.2">
      <c r="Q5864" s="9"/>
    </row>
    <row r="5865" spans="17:17" x14ac:dyDescent="0.2">
      <c r="Q5865" s="9"/>
    </row>
    <row r="5866" spans="17:17" x14ac:dyDescent="0.2">
      <c r="Q5866" s="9"/>
    </row>
    <row r="5867" spans="17:17" x14ac:dyDescent="0.2">
      <c r="Q5867" s="9"/>
    </row>
    <row r="5868" spans="17:17" x14ac:dyDescent="0.2">
      <c r="Q5868" s="9"/>
    </row>
    <row r="5869" spans="17:17" x14ac:dyDescent="0.2">
      <c r="Q5869" s="9"/>
    </row>
    <row r="5870" spans="17:17" x14ac:dyDescent="0.2">
      <c r="Q5870" s="9"/>
    </row>
    <row r="5871" spans="17:17" x14ac:dyDescent="0.2">
      <c r="Q5871" s="9"/>
    </row>
    <row r="5872" spans="17:17" x14ac:dyDescent="0.2">
      <c r="Q5872" s="9"/>
    </row>
    <row r="5873" spans="17:17" x14ac:dyDescent="0.2">
      <c r="Q5873" s="9"/>
    </row>
    <row r="5874" spans="17:17" x14ac:dyDescent="0.2">
      <c r="Q5874" s="9"/>
    </row>
    <row r="5875" spans="17:17" x14ac:dyDescent="0.2">
      <c r="Q5875" s="9"/>
    </row>
    <row r="5876" spans="17:17" x14ac:dyDescent="0.2">
      <c r="Q5876" s="9"/>
    </row>
    <row r="5877" spans="17:17" x14ac:dyDescent="0.2">
      <c r="Q5877" s="9"/>
    </row>
    <row r="5878" spans="17:17" x14ac:dyDescent="0.2">
      <c r="Q5878" s="9"/>
    </row>
    <row r="5879" spans="17:17" x14ac:dyDescent="0.2">
      <c r="Q5879" s="9"/>
    </row>
    <row r="5880" spans="17:17" x14ac:dyDescent="0.2">
      <c r="Q5880" s="9"/>
    </row>
    <row r="5881" spans="17:17" x14ac:dyDescent="0.2">
      <c r="Q5881" s="9"/>
    </row>
    <row r="5882" spans="17:17" x14ac:dyDescent="0.2">
      <c r="Q5882" s="9"/>
    </row>
    <row r="5883" spans="17:17" x14ac:dyDescent="0.2">
      <c r="Q5883" s="9"/>
    </row>
    <row r="5884" spans="17:17" x14ac:dyDescent="0.2">
      <c r="Q5884" s="9"/>
    </row>
    <row r="5885" spans="17:17" x14ac:dyDescent="0.2">
      <c r="Q5885" s="9"/>
    </row>
    <row r="5886" spans="17:17" x14ac:dyDescent="0.2">
      <c r="Q5886" s="9"/>
    </row>
    <row r="5887" spans="17:17" x14ac:dyDescent="0.2">
      <c r="Q5887" s="9"/>
    </row>
    <row r="5888" spans="17:17" x14ac:dyDescent="0.2">
      <c r="Q5888" s="9"/>
    </row>
    <row r="5889" spans="17:17" x14ac:dyDescent="0.2">
      <c r="Q5889" s="9"/>
    </row>
    <row r="5890" spans="17:17" x14ac:dyDescent="0.2">
      <c r="Q5890" s="9"/>
    </row>
    <row r="5891" spans="17:17" x14ac:dyDescent="0.2">
      <c r="Q5891" s="9"/>
    </row>
    <row r="5892" spans="17:17" x14ac:dyDescent="0.2">
      <c r="Q5892" s="9"/>
    </row>
    <row r="5893" spans="17:17" x14ac:dyDescent="0.2">
      <c r="Q5893" s="9"/>
    </row>
    <row r="5894" spans="17:17" x14ac:dyDescent="0.2">
      <c r="Q5894" s="9"/>
    </row>
    <row r="5895" spans="17:17" x14ac:dyDescent="0.2">
      <c r="Q5895" s="9"/>
    </row>
    <row r="5896" spans="17:17" x14ac:dyDescent="0.2">
      <c r="Q5896" s="9"/>
    </row>
    <row r="5897" spans="17:17" x14ac:dyDescent="0.2">
      <c r="Q5897" s="9"/>
    </row>
    <row r="5898" spans="17:17" x14ac:dyDescent="0.2">
      <c r="Q5898" s="9"/>
    </row>
    <row r="5899" spans="17:17" x14ac:dyDescent="0.2">
      <c r="Q5899" s="9"/>
    </row>
    <row r="5900" spans="17:17" x14ac:dyDescent="0.2">
      <c r="Q5900" s="9"/>
    </row>
    <row r="5901" spans="17:17" x14ac:dyDescent="0.2">
      <c r="Q5901" s="9"/>
    </row>
    <row r="5902" spans="17:17" x14ac:dyDescent="0.2">
      <c r="Q5902" s="9"/>
    </row>
    <row r="5903" spans="17:17" x14ac:dyDescent="0.2">
      <c r="Q5903" s="9"/>
    </row>
    <row r="5904" spans="17:17" x14ac:dyDescent="0.2">
      <c r="Q5904" s="9"/>
    </row>
    <row r="5905" spans="17:17" x14ac:dyDescent="0.2">
      <c r="Q5905" s="9"/>
    </row>
    <row r="5906" spans="17:17" x14ac:dyDescent="0.2">
      <c r="Q5906" s="9"/>
    </row>
    <row r="5907" spans="17:17" x14ac:dyDescent="0.2">
      <c r="Q5907" s="9"/>
    </row>
    <row r="5908" spans="17:17" x14ac:dyDescent="0.2">
      <c r="Q5908" s="9"/>
    </row>
    <row r="5909" spans="17:17" x14ac:dyDescent="0.2">
      <c r="Q5909" s="9"/>
    </row>
    <row r="5910" spans="17:17" x14ac:dyDescent="0.2">
      <c r="Q5910" s="9"/>
    </row>
    <row r="5911" spans="17:17" x14ac:dyDescent="0.2">
      <c r="Q5911" s="9"/>
    </row>
    <row r="5912" spans="17:17" x14ac:dyDescent="0.2">
      <c r="Q5912" s="9"/>
    </row>
    <row r="5913" spans="17:17" x14ac:dyDescent="0.2">
      <c r="Q5913" s="9"/>
    </row>
    <row r="5914" spans="17:17" x14ac:dyDescent="0.2">
      <c r="Q5914" s="9"/>
    </row>
    <row r="5915" spans="17:17" x14ac:dyDescent="0.2">
      <c r="Q5915" s="9"/>
    </row>
    <row r="5916" spans="17:17" x14ac:dyDescent="0.2">
      <c r="Q5916" s="9"/>
    </row>
    <row r="5917" spans="17:17" x14ac:dyDescent="0.2">
      <c r="Q5917" s="9"/>
    </row>
    <row r="5918" spans="17:17" x14ac:dyDescent="0.2">
      <c r="Q5918" s="9"/>
    </row>
    <row r="5919" spans="17:17" x14ac:dyDescent="0.2">
      <c r="Q5919" s="9"/>
    </row>
    <row r="5920" spans="17:17" x14ac:dyDescent="0.2">
      <c r="Q5920" s="9"/>
    </row>
    <row r="5921" spans="17:17" x14ac:dyDescent="0.2">
      <c r="Q5921" s="9"/>
    </row>
    <row r="5922" spans="17:17" x14ac:dyDescent="0.2">
      <c r="Q5922" s="9"/>
    </row>
    <row r="5923" spans="17:17" x14ac:dyDescent="0.2">
      <c r="Q5923" s="9"/>
    </row>
    <row r="5924" spans="17:17" x14ac:dyDescent="0.2">
      <c r="Q5924" s="9"/>
    </row>
    <row r="5925" spans="17:17" x14ac:dyDescent="0.2">
      <c r="Q5925" s="9"/>
    </row>
    <row r="5926" spans="17:17" x14ac:dyDescent="0.2">
      <c r="Q5926" s="9"/>
    </row>
    <row r="5927" spans="17:17" x14ac:dyDescent="0.2">
      <c r="Q5927" s="9"/>
    </row>
    <row r="5928" spans="17:17" x14ac:dyDescent="0.2">
      <c r="Q5928" s="9"/>
    </row>
    <row r="5929" spans="17:17" x14ac:dyDescent="0.2">
      <c r="Q5929" s="9"/>
    </row>
    <row r="5930" spans="17:17" x14ac:dyDescent="0.2">
      <c r="Q5930" s="9"/>
    </row>
    <row r="5931" spans="17:17" x14ac:dyDescent="0.2">
      <c r="Q5931" s="9"/>
    </row>
    <row r="5932" spans="17:17" x14ac:dyDescent="0.2">
      <c r="Q5932" s="9"/>
    </row>
    <row r="5933" spans="17:17" x14ac:dyDescent="0.2">
      <c r="Q5933" s="9"/>
    </row>
    <row r="5934" spans="17:17" x14ac:dyDescent="0.2">
      <c r="Q5934" s="9"/>
    </row>
    <row r="5935" spans="17:17" x14ac:dyDescent="0.2">
      <c r="Q5935" s="9"/>
    </row>
    <row r="5936" spans="17:17" x14ac:dyDescent="0.2">
      <c r="Q5936" s="9"/>
    </row>
    <row r="5937" spans="17:17" x14ac:dyDescent="0.2">
      <c r="Q5937" s="9"/>
    </row>
    <row r="5938" spans="17:17" x14ac:dyDescent="0.2">
      <c r="Q5938" s="9"/>
    </row>
    <row r="5939" spans="17:17" x14ac:dyDescent="0.2">
      <c r="Q5939" s="9"/>
    </row>
    <row r="5940" spans="17:17" x14ac:dyDescent="0.2">
      <c r="Q5940" s="9"/>
    </row>
    <row r="5941" spans="17:17" x14ac:dyDescent="0.2">
      <c r="Q5941" s="9"/>
    </row>
    <row r="5942" spans="17:17" x14ac:dyDescent="0.2">
      <c r="Q5942" s="9"/>
    </row>
    <row r="5943" spans="17:17" x14ac:dyDescent="0.2">
      <c r="Q5943" s="9"/>
    </row>
    <row r="5944" spans="17:17" x14ac:dyDescent="0.2">
      <c r="Q5944" s="9"/>
    </row>
    <row r="5945" spans="17:17" x14ac:dyDescent="0.2">
      <c r="Q5945" s="9"/>
    </row>
    <row r="5946" spans="17:17" x14ac:dyDescent="0.2">
      <c r="Q5946" s="9"/>
    </row>
    <row r="5947" spans="17:17" x14ac:dyDescent="0.2">
      <c r="Q5947" s="9"/>
    </row>
    <row r="5948" spans="17:17" x14ac:dyDescent="0.2">
      <c r="Q5948" s="9"/>
    </row>
    <row r="5949" spans="17:17" x14ac:dyDescent="0.2">
      <c r="Q5949" s="9"/>
    </row>
    <row r="5950" spans="17:17" x14ac:dyDescent="0.2">
      <c r="Q5950" s="9"/>
    </row>
    <row r="5951" spans="17:17" x14ac:dyDescent="0.2">
      <c r="Q5951" s="9"/>
    </row>
    <row r="5952" spans="17:17" x14ac:dyDescent="0.2">
      <c r="Q5952" s="9"/>
    </row>
    <row r="5953" spans="17:17" x14ac:dyDescent="0.2">
      <c r="Q5953" s="9"/>
    </row>
    <row r="5954" spans="17:17" x14ac:dyDescent="0.2">
      <c r="Q5954" s="9"/>
    </row>
    <row r="5955" spans="17:17" x14ac:dyDescent="0.2">
      <c r="Q5955" s="9"/>
    </row>
    <row r="5956" spans="17:17" x14ac:dyDescent="0.2">
      <c r="Q5956" s="9"/>
    </row>
    <row r="5957" spans="17:17" x14ac:dyDescent="0.2">
      <c r="Q5957" s="9"/>
    </row>
    <row r="5958" spans="17:17" x14ac:dyDescent="0.2">
      <c r="Q5958" s="9"/>
    </row>
    <row r="5959" spans="17:17" x14ac:dyDescent="0.2">
      <c r="Q5959" s="9"/>
    </row>
    <row r="5960" spans="17:17" x14ac:dyDescent="0.2">
      <c r="Q5960" s="9"/>
    </row>
    <row r="5961" spans="17:17" x14ac:dyDescent="0.2">
      <c r="Q5961" s="9"/>
    </row>
    <row r="5962" spans="17:17" x14ac:dyDescent="0.2">
      <c r="Q5962" s="9"/>
    </row>
    <row r="5963" spans="17:17" x14ac:dyDescent="0.2">
      <c r="Q5963" s="9"/>
    </row>
    <row r="5964" spans="17:17" x14ac:dyDescent="0.2">
      <c r="Q5964" s="9"/>
    </row>
    <row r="5965" spans="17:17" x14ac:dyDescent="0.2">
      <c r="Q5965" s="9"/>
    </row>
    <row r="5966" spans="17:17" x14ac:dyDescent="0.2">
      <c r="Q5966" s="9"/>
    </row>
    <row r="5967" spans="17:17" x14ac:dyDescent="0.2">
      <c r="Q5967" s="9"/>
    </row>
    <row r="5968" spans="17:17" x14ac:dyDescent="0.2">
      <c r="Q5968" s="9"/>
    </row>
    <row r="5969" spans="17:17" x14ac:dyDescent="0.2">
      <c r="Q5969" s="9"/>
    </row>
    <row r="5970" spans="17:17" x14ac:dyDescent="0.2">
      <c r="Q5970" s="9"/>
    </row>
    <row r="5971" spans="17:17" x14ac:dyDescent="0.2">
      <c r="Q5971" s="9"/>
    </row>
    <row r="5972" spans="17:17" x14ac:dyDescent="0.2">
      <c r="Q5972" s="9"/>
    </row>
    <row r="5973" spans="17:17" x14ac:dyDescent="0.2">
      <c r="Q5973" s="9"/>
    </row>
    <row r="5974" spans="17:17" x14ac:dyDescent="0.2">
      <c r="Q5974" s="9"/>
    </row>
    <row r="5975" spans="17:17" x14ac:dyDescent="0.2">
      <c r="Q5975" s="9"/>
    </row>
    <row r="5976" spans="17:17" x14ac:dyDescent="0.2">
      <c r="Q5976" s="9"/>
    </row>
    <row r="5977" spans="17:17" x14ac:dyDescent="0.2">
      <c r="Q5977" s="9"/>
    </row>
    <row r="5978" spans="17:17" x14ac:dyDescent="0.2">
      <c r="Q5978" s="9"/>
    </row>
    <row r="5979" spans="17:17" x14ac:dyDescent="0.2">
      <c r="Q5979" s="9"/>
    </row>
    <row r="5980" spans="17:17" x14ac:dyDescent="0.2">
      <c r="Q5980" s="9"/>
    </row>
    <row r="5981" spans="17:17" x14ac:dyDescent="0.2">
      <c r="Q5981" s="9"/>
    </row>
    <row r="5982" spans="17:17" x14ac:dyDescent="0.2">
      <c r="Q5982" s="9"/>
    </row>
    <row r="5983" spans="17:17" x14ac:dyDescent="0.2">
      <c r="Q5983" s="9"/>
    </row>
    <row r="5984" spans="17:17" x14ac:dyDescent="0.2">
      <c r="Q5984" s="9"/>
    </row>
    <row r="5985" spans="17:17" x14ac:dyDescent="0.2">
      <c r="Q5985" s="9"/>
    </row>
    <row r="5986" spans="17:17" x14ac:dyDescent="0.2">
      <c r="Q5986" s="9"/>
    </row>
    <row r="5987" spans="17:17" x14ac:dyDescent="0.2">
      <c r="Q5987" s="9"/>
    </row>
    <row r="5988" spans="17:17" x14ac:dyDescent="0.2">
      <c r="Q5988" s="9"/>
    </row>
    <row r="5989" spans="17:17" x14ac:dyDescent="0.2">
      <c r="Q5989" s="9"/>
    </row>
    <row r="5990" spans="17:17" x14ac:dyDescent="0.2">
      <c r="Q5990" s="9"/>
    </row>
    <row r="5991" spans="17:17" x14ac:dyDescent="0.2">
      <c r="Q5991" s="9"/>
    </row>
    <row r="5992" spans="17:17" x14ac:dyDescent="0.2">
      <c r="Q5992" s="9"/>
    </row>
    <row r="5993" spans="17:17" x14ac:dyDescent="0.2">
      <c r="Q5993" s="9"/>
    </row>
    <row r="5994" spans="17:17" x14ac:dyDescent="0.2">
      <c r="Q5994" s="9"/>
    </row>
    <row r="5995" spans="17:17" x14ac:dyDescent="0.2">
      <c r="Q5995" s="9"/>
    </row>
    <row r="5996" spans="17:17" x14ac:dyDescent="0.2">
      <c r="Q5996" s="9"/>
    </row>
    <row r="5997" spans="17:17" x14ac:dyDescent="0.2">
      <c r="Q5997" s="9"/>
    </row>
    <row r="5998" spans="17:17" x14ac:dyDescent="0.2">
      <c r="Q5998" s="9"/>
    </row>
    <row r="5999" spans="17:17" x14ac:dyDescent="0.2">
      <c r="Q5999" s="9"/>
    </row>
    <row r="6000" spans="17:17" x14ac:dyDescent="0.2">
      <c r="Q6000" s="9"/>
    </row>
    <row r="6001" spans="17:17" x14ac:dyDescent="0.2">
      <c r="Q6001" s="9"/>
    </row>
    <row r="6002" spans="17:17" x14ac:dyDescent="0.2">
      <c r="Q6002" s="9"/>
    </row>
    <row r="6003" spans="17:17" x14ac:dyDescent="0.2">
      <c r="Q6003" s="9"/>
    </row>
    <row r="6004" spans="17:17" x14ac:dyDescent="0.2">
      <c r="Q6004" s="9"/>
    </row>
    <row r="6005" spans="17:17" x14ac:dyDescent="0.2">
      <c r="Q6005" s="9"/>
    </row>
    <row r="6006" spans="17:17" x14ac:dyDescent="0.2">
      <c r="Q6006" s="9"/>
    </row>
    <row r="6007" spans="17:17" x14ac:dyDescent="0.2">
      <c r="Q6007" s="9"/>
    </row>
    <row r="6008" spans="17:17" x14ac:dyDescent="0.2">
      <c r="Q6008" s="9"/>
    </row>
    <row r="6009" spans="17:17" x14ac:dyDescent="0.2">
      <c r="Q6009" s="9"/>
    </row>
    <row r="6010" spans="17:17" x14ac:dyDescent="0.2">
      <c r="Q6010" s="9"/>
    </row>
    <row r="6011" spans="17:17" x14ac:dyDescent="0.2">
      <c r="Q6011" s="9"/>
    </row>
    <row r="6012" spans="17:17" x14ac:dyDescent="0.2">
      <c r="Q6012" s="9"/>
    </row>
    <row r="6013" spans="17:17" x14ac:dyDescent="0.2">
      <c r="Q6013" s="9"/>
    </row>
    <row r="6014" spans="17:17" x14ac:dyDescent="0.2">
      <c r="Q6014" s="9"/>
    </row>
    <row r="6015" spans="17:17" x14ac:dyDescent="0.2">
      <c r="Q6015" s="9"/>
    </row>
    <row r="6016" spans="17:17" x14ac:dyDescent="0.2">
      <c r="Q6016" s="9"/>
    </row>
    <row r="6017" spans="17:17" x14ac:dyDescent="0.2">
      <c r="Q6017" s="9"/>
    </row>
    <row r="6018" spans="17:17" x14ac:dyDescent="0.2">
      <c r="Q6018" s="9"/>
    </row>
    <row r="6019" spans="17:17" x14ac:dyDescent="0.2">
      <c r="Q6019" s="9"/>
    </row>
    <row r="6020" spans="17:17" x14ac:dyDescent="0.2">
      <c r="Q6020" s="9"/>
    </row>
    <row r="6021" spans="17:17" x14ac:dyDescent="0.2">
      <c r="Q6021" s="9"/>
    </row>
    <row r="6022" spans="17:17" x14ac:dyDescent="0.2">
      <c r="Q6022" s="9"/>
    </row>
    <row r="6023" spans="17:17" x14ac:dyDescent="0.2">
      <c r="Q6023" s="9"/>
    </row>
    <row r="6024" spans="17:17" x14ac:dyDescent="0.2">
      <c r="Q6024" s="9"/>
    </row>
    <row r="6025" spans="17:17" x14ac:dyDescent="0.2">
      <c r="Q6025" s="9"/>
    </row>
    <row r="6026" spans="17:17" x14ac:dyDescent="0.2">
      <c r="Q6026" s="9"/>
    </row>
    <row r="6027" spans="17:17" x14ac:dyDescent="0.2">
      <c r="Q6027" s="9"/>
    </row>
    <row r="6028" spans="17:17" x14ac:dyDescent="0.2">
      <c r="Q6028" s="9"/>
    </row>
    <row r="6029" spans="17:17" x14ac:dyDescent="0.2">
      <c r="Q6029" s="9"/>
    </row>
    <row r="6030" spans="17:17" x14ac:dyDescent="0.2">
      <c r="Q6030" s="9"/>
    </row>
    <row r="6031" spans="17:17" x14ac:dyDescent="0.2">
      <c r="Q6031" s="9"/>
    </row>
    <row r="6032" spans="17:17" x14ac:dyDescent="0.2">
      <c r="Q6032" s="9"/>
    </row>
    <row r="6033" spans="17:17" x14ac:dyDescent="0.2">
      <c r="Q6033" s="9"/>
    </row>
    <row r="6034" spans="17:17" x14ac:dyDescent="0.2">
      <c r="Q6034" s="9"/>
    </row>
    <row r="6035" spans="17:17" x14ac:dyDescent="0.2">
      <c r="Q6035" s="9"/>
    </row>
    <row r="6036" spans="17:17" x14ac:dyDescent="0.2">
      <c r="Q6036" s="9"/>
    </row>
    <row r="6037" spans="17:17" x14ac:dyDescent="0.2">
      <c r="Q6037" s="9"/>
    </row>
    <row r="6038" spans="17:17" x14ac:dyDescent="0.2">
      <c r="Q6038" s="9"/>
    </row>
    <row r="6039" spans="17:17" x14ac:dyDescent="0.2">
      <c r="Q6039" s="9"/>
    </row>
    <row r="6040" spans="17:17" x14ac:dyDescent="0.2">
      <c r="Q6040" s="9"/>
    </row>
    <row r="6041" spans="17:17" x14ac:dyDescent="0.2">
      <c r="Q6041" s="9"/>
    </row>
    <row r="6042" spans="17:17" x14ac:dyDescent="0.2">
      <c r="Q6042" s="9"/>
    </row>
    <row r="6043" spans="17:17" x14ac:dyDescent="0.2">
      <c r="Q6043" s="9"/>
    </row>
    <row r="6044" spans="17:17" x14ac:dyDescent="0.2">
      <c r="Q6044" s="9"/>
    </row>
    <row r="6045" spans="17:17" x14ac:dyDescent="0.2">
      <c r="Q6045" s="9"/>
    </row>
    <row r="6046" spans="17:17" x14ac:dyDescent="0.2">
      <c r="Q6046" s="9"/>
    </row>
    <row r="6047" spans="17:17" x14ac:dyDescent="0.2">
      <c r="Q6047" s="9"/>
    </row>
    <row r="6048" spans="17:17" x14ac:dyDescent="0.2">
      <c r="Q6048" s="9"/>
    </row>
    <row r="6049" spans="17:17" x14ac:dyDescent="0.2">
      <c r="Q6049" s="9"/>
    </row>
    <row r="6050" spans="17:17" x14ac:dyDescent="0.2">
      <c r="Q6050" s="9"/>
    </row>
    <row r="6051" spans="17:17" x14ac:dyDescent="0.2">
      <c r="Q6051" s="9"/>
    </row>
    <row r="6052" spans="17:17" x14ac:dyDescent="0.2">
      <c r="Q6052" s="9"/>
    </row>
    <row r="6053" spans="17:17" x14ac:dyDescent="0.2">
      <c r="Q6053" s="9"/>
    </row>
    <row r="6054" spans="17:17" x14ac:dyDescent="0.2">
      <c r="Q6054" s="9"/>
    </row>
    <row r="6055" spans="17:17" x14ac:dyDescent="0.2">
      <c r="Q6055" s="9"/>
    </row>
    <row r="6056" spans="17:17" x14ac:dyDescent="0.2">
      <c r="Q6056" s="9"/>
    </row>
    <row r="6057" spans="17:17" x14ac:dyDescent="0.2">
      <c r="Q6057" s="9"/>
    </row>
    <row r="6058" spans="17:17" x14ac:dyDescent="0.2">
      <c r="Q6058" s="9"/>
    </row>
    <row r="6059" spans="17:17" x14ac:dyDescent="0.2">
      <c r="Q6059" s="9"/>
    </row>
    <row r="6060" spans="17:17" x14ac:dyDescent="0.2">
      <c r="Q6060" s="9"/>
    </row>
    <row r="6061" spans="17:17" x14ac:dyDescent="0.2">
      <c r="Q6061" s="9"/>
    </row>
    <row r="6062" spans="17:17" x14ac:dyDescent="0.2">
      <c r="Q6062" s="9"/>
    </row>
    <row r="6063" spans="17:17" x14ac:dyDescent="0.2">
      <c r="Q6063" s="9"/>
    </row>
    <row r="6064" spans="17:17" x14ac:dyDescent="0.2">
      <c r="Q6064" s="9"/>
    </row>
    <row r="6065" spans="17:17" x14ac:dyDescent="0.2">
      <c r="Q6065" s="9"/>
    </row>
    <row r="6066" spans="17:17" x14ac:dyDescent="0.2">
      <c r="Q6066" s="9"/>
    </row>
    <row r="6067" spans="17:17" x14ac:dyDescent="0.2">
      <c r="Q6067" s="9"/>
    </row>
    <row r="6068" spans="17:17" x14ac:dyDescent="0.2">
      <c r="Q6068" s="9"/>
    </row>
    <row r="6069" spans="17:17" x14ac:dyDescent="0.2">
      <c r="Q6069" s="9"/>
    </row>
    <row r="6070" spans="17:17" x14ac:dyDescent="0.2">
      <c r="Q6070" s="9"/>
    </row>
    <row r="6071" spans="17:17" x14ac:dyDescent="0.2">
      <c r="Q6071" s="9"/>
    </row>
    <row r="6072" spans="17:17" x14ac:dyDescent="0.2">
      <c r="Q6072" s="9"/>
    </row>
    <row r="6073" spans="17:17" x14ac:dyDescent="0.2">
      <c r="Q6073" s="9"/>
    </row>
    <row r="6074" spans="17:17" x14ac:dyDescent="0.2">
      <c r="Q6074" s="9"/>
    </row>
    <row r="6075" spans="17:17" x14ac:dyDescent="0.2">
      <c r="Q6075" s="9"/>
    </row>
    <row r="6076" spans="17:17" x14ac:dyDescent="0.2">
      <c r="Q6076" s="9"/>
    </row>
    <row r="6077" spans="17:17" x14ac:dyDescent="0.2">
      <c r="Q6077" s="9"/>
    </row>
    <row r="6078" spans="17:17" x14ac:dyDescent="0.2">
      <c r="Q6078" s="9"/>
    </row>
    <row r="6079" spans="17:17" x14ac:dyDescent="0.2">
      <c r="Q6079" s="9"/>
    </row>
    <row r="6080" spans="17:17" x14ac:dyDescent="0.2">
      <c r="Q6080" s="9"/>
    </row>
    <row r="6081" spans="17:17" x14ac:dyDescent="0.2">
      <c r="Q6081" s="9"/>
    </row>
    <row r="6082" spans="17:17" x14ac:dyDescent="0.2">
      <c r="Q6082" s="9"/>
    </row>
    <row r="6083" spans="17:17" x14ac:dyDescent="0.2">
      <c r="Q6083" s="9"/>
    </row>
    <row r="6084" spans="17:17" x14ac:dyDescent="0.2">
      <c r="Q6084" s="9"/>
    </row>
    <row r="6085" spans="17:17" x14ac:dyDescent="0.2">
      <c r="Q6085" s="9"/>
    </row>
    <row r="6086" spans="17:17" x14ac:dyDescent="0.2">
      <c r="Q6086" s="9"/>
    </row>
    <row r="6087" spans="17:17" x14ac:dyDescent="0.2">
      <c r="Q6087" s="9"/>
    </row>
    <row r="6088" spans="17:17" x14ac:dyDescent="0.2">
      <c r="Q6088" s="9"/>
    </row>
    <row r="6089" spans="17:17" x14ac:dyDescent="0.2">
      <c r="Q6089" s="9"/>
    </row>
    <row r="6090" spans="17:17" x14ac:dyDescent="0.2">
      <c r="Q6090" s="9"/>
    </row>
    <row r="6091" spans="17:17" x14ac:dyDescent="0.2">
      <c r="Q6091" s="9"/>
    </row>
    <row r="6092" spans="17:17" x14ac:dyDescent="0.2">
      <c r="Q6092" s="9"/>
    </row>
    <row r="6093" spans="17:17" x14ac:dyDescent="0.2">
      <c r="Q6093" s="9"/>
    </row>
    <row r="6094" spans="17:17" x14ac:dyDescent="0.2">
      <c r="Q6094" s="9"/>
    </row>
    <row r="6095" spans="17:17" x14ac:dyDescent="0.2">
      <c r="Q6095" s="9"/>
    </row>
    <row r="6096" spans="17:17" x14ac:dyDescent="0.2">
      <c r="Q6096" s="9"/>
    </row>
    <row r="6097" spans="17:17" x14ac:dyDescent="0.2">
      <c r="Q6097" s="9"/>
    </row>
    <row r="6098" spans="17:17" x14ac:dyDescent="0.2">
      <c r="Q6098" s="9"/>
    </row>
    <row r="6099" spans="17:17" x14ac:dyDescent="0.2">
      <c r="Q6099" s="9"/>
    </row>
    <row r="6100" spans="17:17" x14ac:dyDescent="0.2">
      <c r="Q6100" s="9"/>
    </row>
    <row r="6101" spans="17:17" x14ac:dyDescent="0.2">
      <c r="Q6101" s="9"/>
    </row>
    <row r="6102" spans="17:17" x14ac:dyDescent="0.2">
      <c r="Q6102" s="9"/>
    </row>
    <row r="6103" spans="17:17" x14ac:dyDescent="0.2">
      <c r="Q6103" s="9"/>
    </row>
    <row r="6104" spans="17:17" x14ac:dyDescent="0.2">
      <c r="Q6104" s="9"/>
    </row>
    <row r="6105" spans="17:17" x14ac:dyDescent="0.2">
      <c r="Q6105" s="9"/>
    </row>
    <row r="6106" spans="17:17" x14ac:dyDescent="0.2">
      <c r="Q6106" s="9"/>
    </row>
    <row r="6107" spans="17:17" x14ac:dyDescent="0.2">
      <c r="Q6107" s="9"/>
    </row>
    <row r="6108" spans="17:17" x14ac:dyDescent="0.2">
      <c r="Q6108" s="9"/>
    </row>
    <row r="6109" spans="17:17" x14ac:dyDescent="0.2">
      <c r="Q6109" s="9"/>
    </row>
    <row r="6110" spans="17:17" x14ac:dyDescent="0.2">
      <c r="Q6110" s="9"/>
    </row>
    <row r="6111" spans="17:17" x14ac:dyDescent="0.2">
      <c r="Q6111" s="9"/>
    </row>
    <row r="6112" spans="17:17" x14ac:dyDescent="0.2">
      <c r="Q6112" s="9"/>
    </row>
    <row r="6113" spans="17:17" x14ac:dyDescent="0.2">
      <c r="Q6113" s="9"/>
    </row>
    <row r="6114" spans="17:17" x14ac:dyDescent="0.2">
      <c r="Q6114" s="9"/>
    </row>
    <row r="6115" spans="17:17" x14ac:dyDescent="0.2">
      <c r="Q6115" s="9"/>
    </row>
    <row r="6116" spans="17:17" x14ac:dyDescent="0.2">
      <c r="Q6116" s="9"/>
    </row>
    <row r="6117" spans="17:17" x14ac:dyDescent="0.2">
      <c r="Q6117" s="9"/>
    </row>
    <row r="6118" spans="17:17" x14ac:dyDescent="0.2">
      <c r="Q6118" s="9"/>
    </row>
    <row r="6119" spans="17:17" x14ac:dyDescent="0.2">
      <c r="Q6119" s="9"/>
    </row>
    <row r="6120" spans="17:17" x14ac:dyDescent="0.2">
      <c r="Q6120" s="9"/>
    </row>
    <row r="6121" spans="17:17" x14ac:dyDescent="0.2">
      <c r="Q6121" s="9"/>
    </row>
    <row r="6122" spans="17:17" x14ac:dyDescent="0.2">
      <c r="Q6122" s="9"/>
    </row>
    <row r="6123" spans="17:17" x14ac:dyDescent="0.2">
      <c r="Q6123" s="9"/>
    </row>
    <row r="6124" spans="17:17" x14ac:dyDescent="0.2">
      <c r="Q6124" s="9"/>
    </row>
    <row r="6125" spans="17:17" x14ac:dyDescent="0.2">
      <c r="Q6125" s="9"/>
    </row>
    <row r="6126" spans="17:17" x14ac:dyDescent="0.2">
      <c r="Q6126" s="9"/>
    </row>
    <row r="6127" spans="17:17" x14ac:dyDescent="0.2">
      <c r="Q6127" s="9"/>
    </row>
    <row r="6128" spans="17:17" x14ac:dyDescent="0.2">
      <c r="Q6128" s="9"/>
    </row>
    <row r="6129" spans="17:17" x14ac:dyDescent="0.2">
      <c r="Q6129" s="9"/>
    </row>
    <row r="6130" spans="17:17" x14ac:dyDescent="0.2">
      <c r="Q6130" s="9"/>
    </row>
    <row r="6131" spans="17:17" x14ac:dyDescent="0.2">
      <c r="Q6131" s="9"/>
    </row>
    <row r="6132" spans="17:17" x14ac:dyDescent="0.2">
      <c r="Q6132" s="9"/>
    </row>
    <row r="6133" spans="17:17" x14ac:dyDescent="0.2">
      <c r="Q6133" s="9"/>
    </row>
    <row r="6134" spans="17:17" x14ac:dyDescent="0.2">
      <c r="Q6134" s="9"/>
    </row>
    <row r="6135" spans="17:17" x14ac:dyDescent="0.2">
      <c r="Q6135" s="9"/>
    </row>
    <row r="6136" spans="17:17" x14ac:dyDescent="0.2">
      <c r="Q6136" s="9"/>
    </row>
    <row r="6137" spans="17:17" x14ac:dyDescent="0.2">
      <c r="Q6137" s="9"/>
    </row>
    <row r="6138" spans="17:17" x14ac:dyDescent="0.2">
      <c r="Q6138" s="9"/>
    </row>
    <row r="6139" spans="17:17" x14ac:dyDescent="0.2">
      <c r="Q6139" s="9"/>
    </row>
    <row r="6140" spans="17:17" x14ac:dyDescent="0.2">
      <c r="Q6140" s="9"/>
    </row>
    <row r="6141" spans="17:17" x14ac:dyDescent="0.2">
      <c r="Q6141" s="9"/>
    </row>
    <row r="6142" spans="17:17" x14ac:dyDescent="0.2">
      <c r="Q6142" s="9"/>
    </row>
    <row r="6143" spans="17:17" x14ac:dyDescent="0.2">
      <c r="Q6143" s="9"/>
    </row>
    <row r="6144" spans="17:17" x14ac:dyDescent="0.2">
      <c r="Q6144" s="9"/>
    </row>
    <row r="6145" spans="17:17" x14ac:dyDescent="0.2">
      <c r="Q6145" s="9"/>
    </row>
    <row r="6146" spans="17:17" x14ac:dyDescent="0.2">
      <c r="Q6146" s="9"/>
    </row>
    <row r="6147" spans="17:17" x14ac:dyDescent="0.2">
      <c r="Q6147" s="9"/>
    </row>
    <row r="6148" spans="17:17" x14ac:dyDescent="0.2">
      <c r="Q6148" s="9"/>
    </row>
    <row r="6149" spans="17:17" x14ac:dyDescent="0.2">
      <c r="Q6149" s="9"/>
    </row>
    <row r="6150" spans="17:17" x14ac:dyDescent="0.2">
      <c r="Q6150" s="9"/>
    </row>
    <row r="6151" spans="17:17" x14ac:dyDescent="0.2">
      <c r="Q6151" s="9"/>
    </row>
    <row r="6152" spans="17:17" x14ac:dyDescent="0.2">
      <c r="Q6152" s="9"/>
    </row>
    <row r="6153" spans="17:17" x14ac:dyDescent="0.2">
      <c r="Q6153" s="9"/>
    </row>
    <row r="6154" spans="17:17" x14ac:dyDescent="0.2">
      <c r="Q6154" s="9"/>
    </row>
    <row r="6155" spans="17:17" x14ac:dyDescent="0.2">
      <c r="Q6155" s="9"/>
    </row>
    <row r="6156" spans="17:17" x14ac:dyDescent="0.2">
      <c r="Q6156" s="9"/>
    </row>
    <row r="6157" spans="17:17" x14ac:dyDescent="0.2">
      <c r="Q6157" s="9"/>
    </row>
    <row r="6158" spans="17:17" x14ac:dyDescent="0.2">
      <c r="Q6158" s="9"/>
    </row>
    <row r="6159" spans="17:17" x14ac:dyDescent="0.2">
      <c r="Q6159" s="9"/>
    </row>
    <row r="6160" spans="17:17" x14ac:dyDescent="0.2">
      <c r="Q6160" s="9"/>
    </row>
    <row r="6161" spans="17:17" x14ac:dyDescent="0.2">
      <c r="Q6161" s="9"/>
    </row>
    <row r="6162" spans="17:17" x14ac:dyDescent="0.2">
      <c r="Q6162" s="9"/>
    </row>
    <row r="6163" spans="17:17" x14ac:dyDescent="0.2">
      <c r="Q6163" s="9"/>
    </row>
    <row r="6164" spans="17:17" x14ac:dyDescent="0.2">
      <c r="Q6164" s="9"/>
    </row>
    <row r="6165" spans="17:17" x14ac:dyDescent="0.2">
      <c r="Q6165" s="9"/>
    </row>
    <row r="6166" spans="17:17" x14ac:dyDescent="0.2">
      <c r="Q6166" s="9"/>
    </row>
    <row r="6167" spans="17:17" x14ac:dyDescent="0.2">
      <c r="Q6167" s="9"/>
    </row>
    <row r="6168" spans="17:17" x14ac:dyDescent="0.2">
      <c r="Q6168" s="9"/>
    </row>
    <row r="6169" spans="17:17" x14ac:dyDescent="0.2">
      <c r="Q6169" s="9"/>
    </row>
    <row r="6170" spans="17:17" x14ac:dyDescent="0.2">
      <c r="Q6170" s="9"/>
    </row>
    <row r="6171" spans="17:17" x14ac:dyDescent="0.2">
      <c r="Q6171" s="9"/>
    </row>
    <row r="6172" spans="17:17" x14ac:dyDescent="0.2">
      <c r="Q6172" s="9"/>
    </row>
    <row r="6173" spans="17:17" x14ac:dyDescent="0.2">
      <c r="Q6173" s="9"/>
    </row>
    <row r="6174" spans="17:17" x14ac:dyDescent="0.2">
      <c r="Q6174" s="9"/>
    </row>
    <row r="6175" spans="17:17" x14ac:dyDescent="0.2">
      <c r="Q6175" s="9"/>
    </row>
    <row r="6176" spans="17:17" x14ac:dyDescent="0.2">
      <c r="Q6176" s="9"/>
    </row>
    <row r="6177" spans="17:17" x14ac:dyDescent="0.2">
      <c r="Q6177" s="9"/>
    </row>
    <row r="6178" spans="17:17" x14ac:dyDescent="0.2">
      <c r="Q6178" s="9"/>
    </row>
    <row r="6179" spans="17:17" x14ac:dyDescent="0.2">
      <c r="Q6179" s="9"/>
    </row>
    <row r="6180" spans="17:17" x14ac:dyDescent="0.2">
      <c r="Q6180" s="9"/>
    </row>
    <row r="6181" spans="17:17" x14ac:dyDescent="0.2">
      <c r="Q6181" s="9"/>
    </row>
    <row r="6182" spans="17:17" x14ac:dyDescent="0.2">
      <c r="Q6182" s="9"/>
    </row>
    <row r="6183" spans="17:17" x14ac:dyDescent="0.2">
      <c r="Q6183" s="9"/>
    </row>
    <row r="6184" spans="17:17" x14ac:dyDescent="0.2">
      <c r="Q6184" s="9"/>
    </row>
    <row r="6185" spans="17:17" x14ac:dyDescent="0.2">
      <c r="Q6185" s="9"/>
    </row>
    <row r="6186" spans="17:17" x14ac:dyDescent="0.2">
      <c r="Q6186" s="9"/>
    </row>
    <row r="6187" spans="17:17" x14ac:dyDescent="0.2">
      <c r="Q6187" s="9"/>
    </row>
    <row r="6188" spans="17:17" x14ac:dyDescent="0.2">
      <c r="Q6188" s="9"/>
    </row>
    <row r="6189" spans="17:17" x14ac:dyDescent="0.2">
      <c r="Q6189" s="9"/>
    </row>
    <row r="6190" spans="17:17" x14ac:dyDescent="0.2">
      <c r="Q6190" s="9"/>
    </row>
    <row r="6191" spans="17:17" x14ac:dyDescent="0.2">
      <c r="Q6191" s="9"/>
    </row>
    <row r="6192" spans="17:17" x14ac:dyDescent="0.2">
      <c r="Q6192" s="9"/>
    </row>
    <row r="6193" spans="17:17" x14ac:dyDescent="0.2">
      <c r="Q6193" s="9"/>
    </row>
    <row r="6194" spans="17:17" x14ac:dyDescent="0.2">
      <c r="Q6194" s="9"/>
    </row>
    <row r="6195" spans="17:17" x14ac:dyDescent="0.2">
      <c r="Q6195" s="9"/>
    </row>
    <row r="6196" spans="17:17" x14ac:dyDescent="0.2">
      <c r="Q6196" s="9"/>
    </row>
    <row r="6197" spans="17:17" x14ac:dyDescent="0.2">
      <c r="Q6197" s="9"/>
    </row>
    <row r="6198" spans="17:17" x14ac:dyDescent="0.2">
      <c r="Q6198" s="9"/>
    </row>
    <row r="6199" spans="17:17" x14ac:dyDescent="0.2">
      <c r="Q6199" s="9"/>
    </row>
    <row r="6200" spans="17:17" x14ac:dyDescent="0.2">
      <c r="Q6200" s="9"/>
    </row>
    <row r="6201" spans="17:17" x14ac:dyDescent="0.2">
      <c r="Q6201" s="9"/>
    </row>
    <row r="6202" spans="17:17" x14ac:dyDescent="0.2">
      <c r="Q6202" s="9"/>
    </row>
    <row r="6203" spans="17:17" x14ac:dyDescent="0.2">
      <c r="Q6203" s="9"/>
    </row>
    <row r="6204" spans="17:17" x14ac:dyDescent="0.2">
      <c r="Q6204" s="9"/>
    </row>
    <row r="6205" spans="17:17" x14ac:dyDescent="0.2">
      <c r="Q6205" s="9"/>
    </row>
    <row r="6206" spans="17:17" x14ac:dyDescent="0.2">
      <c r="Q6206" s="9"/>
    </row>
    <row r="6207" spans="17:17" x14ac:dyDescent="0.2">
      <c r="Q6207" s="9"/>
    </row>
    <row r="6208" spans="17:17" x14ac:dyDescent="0.2">
      <c r="Q6208" s="9"/>
    </row>
    <row r="6209" spans="17:17" x14ac:dyDescent="0.2">
      <c r="Q6209" s="9"/>
    </row>
    <row r="6210" spans="17:17" x14ac:dyDescent="0.2">
      <c r="Q6210" s="9"/>
    </row>
    <row r="6211" spans="17:17" x14ac:dyDescent="0.2">
      <c r="Q6211" s="9"/>
    </row>
    <row r="6212" spans="17:17" x14ac:dyDescent="0.2">
      <c r="Q6212" s="9"/>
    </row>
    <row r="6213" spans="17:17" x14ac:dyDescent="0.2">
      <c r="Q6213" s="9"/>
    </row>
    <row r="6214" spans="17:17" x14ac:dyDescent="0.2">
      <c r="Q6214" s="9"/>
    </row>
    <row r="6215" spans="17:17" x14ac:dyDescent="0.2">
      <c r="Q6215" s="9"/>
    </row>
    <row r="6216" spans="17:17" x14ac:dyDescent="0.2">
      <c r="Q6216" s="9"/>
    </row>
    <row r="6217" spans="17:17" x14ac:dyDescent="0.2">
      <c r="Q6217" s="9"/>
    </row>
    <row r="6218" spans="17:17" x14ac:dyDescent="0.2">
      <c r="Q6218" s="9"/>
    </row>
    <row r="6219" spans="17:17" x14ac:dyDescent="0.2">
      <c r="Q6219" s="9"/>
    </row>
    <row r="6220" spans="17:17" x14ac:dyDescent="0.2">
      <c r="Q6220" s="9"/>
    </row>
    <row r="6221" spans="17:17" x14ac:dyDescent="0.2">
      <c r="Q6221" s="9"/>
    </row>
    <row r="6222" spans="17:17" x14ac:dyDescent="0.2">
      <c r="Q6222" s="9"/>
    </row>
    <row r="6223" spans="17:17" x14ac:dyDescent="0.2">
      <c r="Q6223" s="9"/>
    </row>
    <row r="6224" spans="17:17" x14ac:dyDescent="0.2">
      <c r="Q6224" s="9"/>
    </row>
    <row r="6225" spans="17:17" x14ac:dyDescent="0.2">
      <c r="Q6225" s="9"/>
    </row>
    <row r="6226" spans="17:17" x14ac:dyDescent="0.2">
      <c r="Q6226" s="9"/>
    </row>
    <row r="6227" spans="17:17" x14ac:dyDescent="0.2">
      <c r="Q6227" s="9"/>
    </row>
    <row r="6228" spans="17:17" x14ac:dyDescent="0.2">
      <c r="Q6228" s="9"/>
    </row>
    <row r="6229" spans="17:17" x14ac:dyDescent="0.2">
      <c r="Q6229" s="9"/>
    </row>
    <row r="6230" spans="17:17" x14ac:dyDescent="0.2">
      <c r="Q6230" s="9"/>
    </row>
    <row r="6231" spans="17:17" x14ac:dyDescent="0.2">
      <c r="Q6231" s="9"/>
    </row>
    <row r="6232" spans="17:17" x14ac:dyDescent="0.2">
      <c r="Q6232" s="9"/>
    </row>
    <row r="6233" spans="17:17" x14ac:dyDescent="0.2">
      <c r="Q6233" s="9"/>
    </row>
    <row r="6234" spans="17:17" x14ac:dyDescent="0.2">
      <c r="Q6234" s="9"/>
    </row>
    <row r="6235" spans="17:17" x14ac:dyDescent="0.2">
      <c r="Q6235" s="9"/>
    </row>
    <row r="6236" spans="17:17" x14ac:dyDescent="0.2">
      <c r="Q6236" s="9"/>
    </row>
    <row r="6237" spans="17:17" x14ac:dyDescent="0.2">
      <c r="Q6237" s="9"/>
    </row>
    <row r="6238" spans="17:17" x14ac:dyDescent="0.2">
      <c r="Q6238" s="9"/>
    </row>
    <row r="6239" spans="17:17" x14ac:dyDescent="0.2">
      <c r="Q6239" s="9"/>
    </row>
    <row r="6240" spans="17:17" x14ac:dyDescent="0.2">
      <c r="Q6240" s="9"/>
    </row>
    <row r="6241" spans="17:17" x14ac:dyDescent="0.2">
      <c r="Q6241" s="9"/>
    </row>
    <row r="6242" spans="17:17" x14ac:dyDescent="0.2">
      <c r="Q6242" s="9"/>
    </row>
    <row r="6243" spans="17:17" x14ac:dyDescent="0.2">
      <c r="Q6243" s="9"/>
    </row>
    <row r="6244" spans="17:17" x14ac:dyDescent="0.2">
      <c r="Q6244" s="9"/>
    </row>
    <row r="6245" spans="17:17" x14ac:dyDescent="0.2">
      <c r="Q6245" s="9"/>
    </row>
    <row r="6246" spans="17:17" x14ac:dyDescent="0.2">
      <c r="Q6246" s="9"/>
    </row>
    <row r="6247" spans="17:17" x14ac:dyDescent="0.2">
      <c r="Q6247" s="9"/>
    </row>
    <row r="6248" spans="17:17" x14ac:dyDescent="0.2">
      <c r="Q6248" s="9"/>
    </row>
    <row r="6249" spans="17:17" x14ac:dyDescent="0.2">
      <c r="Q6249" s="9"/>
    </row>
    <row r="6250" spans="17:17" x14ac:dyDescent="0.2">
      <c r="Q6250" s="9"/>
    </row>
    <row r="6251" spans="17:17" x14ac:dyDescent="0.2">
      <c r="Q6251" s="9"/>
    </row>
    <row r="6252" spans="17:17" x14ac:dyDescent="0.2">
      <c r="Q6252" s="9"/>
    </row>
    <row r="6253" spans="17:17" x14ac:dyDescent="0.2">
      <c r="Q6253" s="9"/>
    </row>
    <row r="6254" spans="17:17" x14ac:dyDescent="0.2">
      <c r="Q6254" s="9"/>
    </row>
    <row r="6255" spans="17:17" x14ac:dyDescent="0.2">
      <c r="Q6255" s="9"/>
    </row>
    <row r="6256" spans="17:17" x14ac:dyDescent="0.2">
      <c r="Q6256" s="9"/>
    </row>
    <row r="6257" spans="17:17" x14ac:dyDescent="0.2">
      <c r="Q6257" s="9"/>
    </row>
    <row r="6258" spans="17:17" x14ac:dyDescent="0.2">
      <c r="Q6258" s="9"/>
    </row>
    <row r="6259" spans="17:17" x14ac:dyDescent="0.2">
      <c r="Q6259" s="9"/>
    </row>
    <row r="6260" spans="17:17" x14ac:dyDescent="0.2">
      <c r="Q6260" s="9"/>
    </row>
    <row r="6261" spans="17:17" x14ac:dyDescent="0.2">
      <c r="Q6261" s="9"/>
    </row>
    <row r="6262" spans="17:17" x14ac:dyDescent="0.2">
      <c r="Q6262" s="9"/>
    </row>
    <row r="6263" spans="17:17" x14ac:dyDescent="0.2">
      <c r="Q6263" s="9"/>
    </row>
    <row r="6264" spans="17:17" x14ac:dyDescent="0.2">
      <c r="Q6264" s="9"/>
    </row>
    <row r="6265" spans="17:17" x14ac:dyDescent="0.2">
      <c r="Q6265" s="9"/>
    </row>
    <row r="6266" spans="17:17" x14ac:dyDescent="0.2">
      <c r="Q6266" s="9"/>
    </row>
    <row r="6267" spans="17:17" x14ac:dyDescent="0.2">
      <c r="Q6267" s="9"/>
    </row>
    <row r="6268" spans="17:17" x14ac:dyDescent="0.2">
      <c r="Q6268" s="9"/>
    </row>
    <row r="6269" spans="17:17" x14ac:dyDescent="0.2">
      <c r="Q6269" s="9"/>
    </row>
    <row r="6270" spans="17:17" x14ac:dyDescent="0.2">
      <c r="Q6270" s="9"/>
    </row>
    <row r="6271" spans="17:17" x14ac:dyDescent="0.2">
      <c r="Q6271" s="9"/>
    </row>
    <row r="6272" spans="17:17" x14ac:dyDescent="0.2">
      <c r="Q6272" s="9"/>
    </row>
    <row r="6273" spans="17:17" x14ac:dyDescent="0.2">
      <c r="Q6273" s="9"/>
    </row>
    <row r="6274" spans="17:17" x14ac:dyDescent="0.2">
      <c r="Q6274" s="9"/>
    </row>
    <row r="6275" spans="17:17" x14ac:dyDescent="0.2">
      <c r="Q6275" s="9"/>
    </row>
    <row r="6276" spans="17:17" x14ac:dyDescent="0.2">
      <c r="Q6276" s="9"/>
    </row>
    <row r="6277" spans="17:17" x14ac:dyDescent="0.2">
      <c r="Q6277" s="9"/>
    </row>
    <row r="6278" spans="17:17" x14ac:dyDescent="0.2">
      <c r="Q6278" s="9"/>
    </row>
    <row r="6279" spans="17:17" x14ac:dyDescent="0.2">
      <c r="Q6279" s="9"/>
    </row>
    <row r="6280" spans="17:17" x14ac:dyDescent="0.2">
      <c r="Q6280" s="9"/>
    </row>
    <row r="6281" spans="17:17" x14ac:dyDescent="0.2">
      <c r="Q6281" s="9"/>
    </row>
    <row r="6282" spans="17:17" x14ac:dyDescent="0.2">
      <c r="Q6282" s="9"/>
    </row>
    <row r="6283" spans="17:17" x14ac:dyDescent="0.2">
      <c r="Q6283" s="9"/>
    </row>
    <row r="6284" spans="17:17" x14ac:dyDescent="0.2">
      <c r="Q6284" s="9"/>
    </row>
    <row r="6285" spans="17:17" x14ac:dyDescent="0.2">
      <c r="Q6285" s="9"/>
    </row>
    <row r="6286" spans="17:17" x14ac:dyDescent="0.2">
      <c r="Q6286" s="9"/>
    </row>
    <row r="6287" spans="17:17" x14ac:dyDescent="0.2">
      <c r="Q6287" s="9"/>
    </row>
    <row r="6288" spans="17:17" x14ac:dyDescent="0.2">
      <c r="Q6288" s="9"/>
    </row>
    <row r="6289" spans="17:17" x14ac:dyDescent="0.2">
      <c r="Q6289" s="9"/>
    </row>
    <row r="6290" spans="17:17" x14ac:dyDescent="0.2">
      <c r="Q6290" s="9"/>
    </row>
    <row r="6291" spans="17:17" x14ac:dyDescent="0.2">
      <c r="Q6291" s="9"/>
    </row>
    <row r="6292" spans="17:17" x14ac:dyDescent="0.2">
      <c r="Q6292" s="9"/>
    </row>
    <row r="6293" spans="17:17" x14ac:dyDescent="0.2">
      <c r="Q6293" s="9"/>
    </row>
    <row r="6294" spans="17:17" x14ac:dyDescent="0.2">
      <c r="Q6294" s="9"/>
    </row>
    <row r="6295" spans="17:17" x14ac:dyDescent="0.2">
      <c r="Q6295" s="9"/>
    </row>
    <row r="6296" spans="17:17" x14ac:dyDescent="0.2">
      <c r="Q6296" s="9"/>
    </row>
    <row r="6297" spans="17:17" x14ac:dyDescent="0.2">
      <c r="Q6297" s="9"/>
    </row>
    <row r="6298" spans="17:17" x14ac:dyDescent="0.2">
      <c r="Q6298" s="9"/>
    </row>
    <row r="6299" spans="17:17" x14ac:dyDescent="0.2">
      <c r="Q6299" s="9"/>
    </row>
    <row r="6300" spans="17:17" x14ac:dyDescent="0.2">
      <c r="Q6300" s="9"/>
    </row>
    <row r="6301" spans="17:17" x14ac:dyDescent="0.2">
      <c r="Q6301" s="9"/>
    </row>
    <row r="6302" spans="17:17" x14ac:dyDescent="0.2">
      <c r="Q6302" s="9"/>
    </row>
    <row r="6303" spans="17:17" x14ac:dyDescent="0.2">
      <c r="Q6303" s="9"/>
    </row>
    <row r="6304" spans="17:17" x14ac:dyDescent="0.2">
      <c r="Q6304" s="9"/>
    </row>
    <row r="6305" spans="17:17" x14ac:dyDescent="0.2">
      <c r="Q6305" s="9"/>
    </row>
    <row r="6306" spans="17:17" x14ac:dyDescent="0.2">
      <c r="Q6306" s="9"/>
    </row>
    <row r="6307" spans="17:17" x14ac:dyDescent="0.2">
      <c r="Q6307" s="9"/>
    </row>
    <row r="6308" spans="17:17" x14ac:dyDescent="0.2">
      <c r="Q6308" s="9"/>
    </row>
    <row r="6309" spans="17:17" x14ac:dyDescent="0.2">
      <c r="Q6309" s="9"/>
    </row>
    <row r="6310" spans="17:17" x14ac:dyDescent="0.2">
      <c r="Q6310" s="9"/>
    </row>
    <row r="6311" spans="17:17" x14ac:dyDescent="0.2">
      <c r="Q6311" s="9"/>
    </row>
    <row r="6312" spans="17:17" x14ac:dyDescent="0.2">
      <c r="Q6312" s="9"/>
    </row>
    <row r="6313" spans="17:17" x14ac:dyDescent="0.2">
      <c r="Q6313" s="9"/>
    </row>
    <row r="6314" spans="17:17" x14ac:dyDescent="0.2">
      <c r="Q6314" s="9"/>
    </row>
    <row r="6315" spans="17:17" x14ac:dyDescent="0.2">
      <c r="Q6315" s="9"/>
    </row>
    <row r="6316" spans="17:17" x14ac:dyDescent="0.2">
      <c r="Q6316" s="9"/>
    </row>
    <row r="6317" spans="17:17" x14ac:dyDescent="0.2">
      <c r="Q6317" s="9"/>
    </row>
    <row r="6318" spans="17:17" x14ac:dyDescent="0.2">
      <c r="Q6318" s="9"/>
    </row>
    <row r="6319" spans="17:17" x14ac:dyDescent="0.2">
      <c r="Q6319" s="9"/>
    </row>
    <row r="6320" spans="17:17" x14ac:dyDescent="0.2">
      <c r="Q6320" s="9"/>
    </row>
    <row r="6321" spans="17:17" x14ac:dyDescent="0.2">
      <c r="Q6321" s="9"/>
    </row>
    <row r="6322" spans="17:17" x14ac:dyDescent="0.2">
      <c r="Q6322" s="9"/>
    </row>
    <row r="6323" spans="17:17" x14ac:dyDescent="0.2">
      <c r="Q6323" s="9"/>
    </row>
    <row r="6324" spans="17:17" x14ac:dyDescent="0.2">
      <c r="Q6324" s="9"/>
    </row>
    <row r="6325" spans="17:17" x14ac:dyDescent="0.2">
      <c r="Q6325" s="9"/>
    </row>
    <row r="6326" spans="17:17" x14ac:dyDescent="0.2">
      <c r="Q6326" s="9"/>
    </row>
    <row r="6327" spans="17:17" x14ac:dyDescent="0.2">
      <c r="Q6327" s="9"/>
    </row>
    <row r="6328" spans="17:17" x14ac:dyDescent="0.2">
      <c r="Q6328" s="9"/>
    </row>
    <row r="6329" spans="17:17" x14ac:dyDescent="0.2">
      <c r="Q6329" s="9"/>
    </row>
    <row r="6330" spans="17:17" x14ac:dyDescent="0.2">
      <c r="Q6330" s="9"/>
    </row>
    <row r="6331" spans="17:17" x14ac:dyDescent="0.2">
      <c r="Q6331" s="9"/>
    </row>
    <row r="6332" spans="17:17" x14ac:dyDescent="0.2">
      <c r="Q6332" s="9"/>
    </row>
    <row r="6333" spans="17:17" x14ac:dyDescent="0.2">
      <c r="Q6333" s="9"/>
    </row>
    <row r="6334" spans="17:17" x14ac:dyDescent="0.2">
      <c r="Q6334" s="9"/>
    </row>
    <row r="6335" spans="17:17" x14ac:dyDescent="0.2">
      <c r="Q6335" s="9"/>
    </row>
    <row r="6336" spans="17:17" x14ac:dyDescent="0.2">
      <c r="Q6336" s="9"/>
    </row>
    <row r="6337" spans="17:17" x14ac:dyDescent="0.2">
      <c r="Q6337" s="9"/>
    </row>
    <row r="6338" spans="17:17" x14ac:dyDescent="0.2">
      <c r="Q6338" s="9"/>
    </row>
    <row r="6339" spans="17:17" x14ac:dyDescent="0.2">
      <c r="Q6339" s="9"/>
    </row>
    <row r="6340" spans="17:17" x14ac:dyDescent="0.2">
      <c r="Q6340" s="9"/>
    </row>
    <row r="6341" spans="17:17" x14ac:dyDescent="0.2">
      <c r="Q6341" s="9"/>
    </row>
    <row r="6342" spans="17:17" x14ac:dyDescent="0.2">
      <c r="Q6342" s="9"/>
    </row>
    <row r="6343" spans="17:17" x14ac:dyDescent="0.2">
      <c r="Q6343" s="9"/>
    </row>
    <row r="6344" spans="17:17" x14ac:dyDescent="0.2">
      <c r="Q6344" s="9"/>
    </row>
    <row r="6345" spans="17:17" x14ac:dyDescent="0.2">
      <c r="Q6345" s="9"/>
    </row>
    <row r="6346" spans="17:17" x14ac:dyDescent="0.2">
      <c r="Q6346" s="9"/>
    </row>
    <row r="6347" spans="17:17" x14ac:dyDescent="0.2">
      <c r="Q6347" s="9"/>
    </row>
    <row r="6348" spans="17:17" x14ac:dyDescent="0.2">
      <c r="Q6348" s="9"/>
    </row>
    <row r="6349" spans="17:17" x14ac:dyDescent="0.2">
      <c r="Q6349" s="9"/>
    </row>
    <row r="6350" spans="17:17" x14ac:dyDescent="0.2">
      <c r="Q6350" s="9"/>
    </row>
    <row r="6351" spans="17:17" x14ac:dyDescent="0.2">
      <c r="Q6351" s="9"/>
    </row>
    <row r="6352" spans="17:17" x14ac:dyDescent="0.2">
      <c r="Q6352" s="9"/>
    </row>
    <row r="6353" spans="17:17" x14ac:dyDescent="0.2">
      <c r="Q6353" s="9"/>
    </row>
    <row r="6354" spans="17:17" x14ac:dyDescent="0.2">
      <c r="Q6354" s="9"/>
    </row>
    <row r="6355" spans="17:17" x14ac:dyDescent="0.2">
      <c r="Q6355" s="9"/>
    </row>
    <row r="6356" spans="17:17" x14ac:dyDescent="0.2">
      <c r="Q6356" s="9"/>
    </row>
    <row r="6357" spans="17:17" x14ac:dyDescent="0.2">
      <c r="Q6357" s="9"/>
    </row>
    <row r="6358" spans="17:17" x14ac:dyDescent="0.2">
      <c r="Q6358" s="9"/>
    </row>
    <row r="6359" spans="17:17" x14ac:dyDescent="0.2">
      <c r="Q6359" s="9"/>
    </row>
    <row r="6360" spans="17:17" x14ac:dyDescent="0.2">
      <c r="Q6360" s="9"/>
    </row>
    <row r="6361" spans="17:17" x14ac:dyDescent="0.2">
      <c r="Q6361" s="9"/>
    </row>
    <row r="6362" spans="17:17" x14ac:dyDescent="0.2">
      <c r="Q6362" s="9"/>
    </row>
    <row r="6363" spans="17:17" x14ac:dyDescent="0.2">
      <c r="Q6363" s="9"/>
    </row>
    <row r="6364" spans="17:17" x14ac:dyDescent="0.2">
      <c r="Q6364" s="9"/>
    </row>
    <row r="6365" spans="17:17" x14ac:dyDescent="0.2">
      <c r="Q6365" s="9"/>
    </row>
    <row r="6366" spans="17:17" x14ac:dyDescent="0.2">
      <c r="Q6366" s="9"/>
    </row>
    <row r="6367" spans="17:17" x14ac:dyDescent="0.2">
      <c r="Q6367" s="9"/>
    </row>
    <row r="6368" spans="17:17" x14ac:dyDescent="0.2">
      <c r="Q6368" s="9"/>
    </row>
    <row r="6369" spans="17:17" x14ac:dyDescent="0.2">
      <c r="Q6369" s="9"/>
    </row>
    <row r="6370" spans="17:17" x14ac:dyDescent="0.2">
      <c r="Q6370" s="9"/>
    </row>
    <row r="6371" spans="17:17" x14ac:dyDescent="0.2">
      <c r="Q6371" s="9"/>
    </row>
    <row r="6372" spans="17:17" x14ac:dyDescent="0.2">
      <c r="Q6372" s="9"/>
    </row>
    <row r="6373" spans="17:17" x14ac:dyDescent="0.2">
      <c r="Q6373" s="9"/>
    </row>
    <row r="6374" spans="17:17" x14ac:dyDescent="0.2">
      <c r="Q6374" s="9"/>
    </row>
    <row r="6375" spans="17:17" x14ac:dyDescent="0.2">
      <c r="Q6375" s="9"/>
    </row>
    <row r="6376" spans="17:17" x14ac:dyDescent="0.2">
      <c r="Q6376" s="9"/>
    </row>
    <row r="6377" spans="17:17" x14ac:dyDescent="0.2">
      <c r="Q6377" s="9"/>
    </row>
    <row r="6378" spans="17:17" x14ac:dyDescent="0.2">
      <c r="Q6378" s="9"/>
    </row>
    <row r="6379" spans="17:17" x14ac:dyDescent="0.2">
      <c r="Q6379" s="9"/>
    </row>
    <row r="6380" spans="17:17" x14ac:dyDescent="0.2">
      <c r="Q6380" s="9"/>
    </row>
    <row r="6381" spans="17:17" x14ac:dyDescent="0.2">
      <c r="Q6381" s="9"/>
    </row>
    <row r="6382" spans="17:17" x14ac:dyDescent="0.2">
      <c r="Q6382" s="9"/>
    </row>
    <row r="6383" spans="17:17" x14ac:dyDescent="0.2">
      <c r="Q6383" s="9"/>
    </row>
    <row r="6384" spans="17:17" x14ac:dyDescent="0.2">
      <c r="Q6384" s="9"/>
    </row>
    <row r="6385" spans="17:17" x14ac:dyDescent="0.2">
      <c r="Q6385" s="9"/>
    </row>
    <row r="6386" spans="17:17" x14ac:dyDescent="0.2">
      <c r="Q6386" s="9"/>
    </row>
    <row r="6387" spans="17:17" x14ac:dyDescent="0.2">
      <c r="Q6387" s="9"/>
    </row>
    <row r="6388" spans="17:17" x14ac:dyDescent="0.2">
      <c r="Q6388" s="9"/>
    </row>
    <row r="6389" spans="17:17" x14ac:dyDescent="0.2">
      <c r="Q6389" s="9"/>
    </row>
    <row r="6390" spans="17:17" x14ac:dyDescent="0.2">
      <c r="Q6390" s="9"/>
    </row>
    <row r="6391" spans="17:17" x14ac:dyDescent="0.2">
      <c r="Q6391" s="9"/>
    </row>
    <row r="6392" spans="17:17" x14ac:dyDescent="0.2">
      <c r="Q6392" s="9"/>
    </row>
    <row r="6393" spans="17:17" x14ac:dyDescent="0.2">
      <c r="Q6393" s="9"/>
    </row>
    <row r="6394" spans="17:17" x14ac:dyDescent="0.2">
      <c r="Q6394" s="9"/>
    </row>
    <row r="6395" spans="17:17" x14ac:dyDescent="0.2">
      <c r="Q6395" s="9"/>
    </row>
    <row r="6396" spans="17:17" x14ac:dyDescent="0.2">
      <c r="Q6396" s="9"/>
    </row>
    <row r="6397" spans="17:17" x14ac:dyDescent="0.2">
      <c r="Q6397" s="9"/>
    </row>
    <row r="6398" spans="17:17" x14ac:dyDescent="0.2">
      <c r="Q6398" s="9"/>
    </row>
    <row r="6399" spans="17:17" x14ac:dyDescent="0.2">
      <c r="Q6399" s="9"/>
    </row>
    <row r="6400" spans="17:17" x14ac:dyDescent="0.2">
      <c r="Q6400" s="9"/>
    </row>
    <row r="6401" spans="17:17" x14ac:dyDescent="0.2">
      <c r="Q6401" s="9"/>
    </row>
    <row r="6402" spans="17:17" x14ac:dyDescent="0.2">
      <c r="Q6402" s="9"/>
    </row>
    <row r="6403" spans="17:17" x14ac:dyDescent="0.2">
      <c r="Q6403" s="9"/>
    </row>
    <row r="6404" spans="17:17" x14ac:dyDescent="0.2">
      <c r="Q6404" s="9"/>
    </row>
    <row r="6405" spans="17:17" x14ac:dyDescent="0.2">
      <c r="Q6405" s="9"/>
    </row>
    <row r="6406" spans="17:17" x14ac:dyDescent="0.2">
      <c r="Q6406" s="9"/>
    </row>
    <row r="6407" spans="17:17" x14ac:dyDescent="0.2">
      <c r="Q6407" s="9"/>
    </row>
    <row r="6408" spans="17:17" x14ac:dyDescent="0.2">
      <c r="Q6408" s="9"/>
    </row>
    <row r="6409" spans="17:17" x14ac:dyDescent="0.2">
      <c r="Q6409" s="9"/>
    </row>
    <row r="6410" spans="17:17" x14ac:dyDescent="0.2">
      <c r="Q6410" s="9"/>
    </row>
    <row r="6411" spans="17:17" x14ac:dyDescent="0.2">
      <c r="Q6411" s="9"/>
    </row>
    <row r="6412" spans="17:17" x14ac:dyDescent="0.2">
      <c r="Q6412" s="9"/>
    </row>
    <row r="6413" spans="17:17" x14ac:dyDescent="0.2">
      <c r="Q6413" s="9"/>
    </row>
    <row r="6414" spans="17:17" x14ac:dyDescent="0.2">
      <c r="Q6414" s="9"/>
    </row>
    <row r="6415" spans="17:17" x14ac:dyDescent="0.2">
      <c r="Q6415" s="9"/>
    </row>
    <row r="6416" spans="17:17" x14ac:dyDescent="0.2">
      <c r="Q6416" s="9"/>
    </row>
    <row r="6417" spans="17:17" x14ac:dyDescent="0.2">
      <c r="Q6417" s="9"/>
    </row>
    <row r="6418" spans="17:17" x14ac:dyDescent="0.2">
      <c r="Q6418" s="9"/>
    </row>
    <row r="6419" spans="17:17" x14ac:dyDescent="0.2">
      <c r="Q6419" s="9"/>
    </row>
    <row r="6420" spans="17:17" x14ac:dyDescent="0.2">
      <c r="Q6420" s="9"/>
    </row>
    <row r="6421" spans="17:17" x14ac:dyDescent="0.2">
      <c r="Q6421" s="9"/>
    </row>
    <row r="6422" spans="17:17" x14ac:dyDescent="0.2">
      <c r="Q6422" s="9"/>
    </row>
    <row r="6423" spans="17:17" x14ac:dyDescent="0.2">
      <c r="Q6423" s="9"/>
    </row>
    <row r="6424" spans="17:17" x14ac:dyDescent="0.2">
      <c r="Q6424" s="9"/>
    </row>
    <row r="6425" spans="17:17" x14ac:dyDescent="0.2">
      <c r="Q6425" s="9"/>
    </row>
    <row r="6426" spans="17:17" x14ac:dyDescent="0.2">
      <c r="Q6426" s="9"/>
    </row>
    <row r="6427" spans="17:17" x14ac:dyDescent="0.2">
      <c r="Q6427" s="9"/>
    </row>
    <row r="6428" spans="17:17" x14ac:dyDescent="0.2">
      <c r="Q6428" s="9"/>
    </row>
    <row r="6429" spans="17:17" x14ac:dyDescent="0.2">
      <c r="Q6429" s="9"/>
    </row>
    <row r="6430" spans="17:17" x14ac:dyDescent="0.2">
      <c r="Q6430" s="9"/>
    </row>
    <row r="6431" spans="17:17" x14ac:dyDescent="0.2">
      <c r="Q6431" s="9"/>
    </row>
    <row r="6432" spans="17:17" x14ac:dyDescent="0.2">
      <c r="Q6432" s="9"/>
    </row>
    <row r="6433" spans="17:17" x14ac:dyDescent="0.2">
      <c r="Q6433" s="9"/>
    </row>
    <row r="6434" spans="17:17" x14ac:dyDescent="0.2">
      <c r="Q6434" s="9"/>
    </row>
    <row r="6435" spans="17:17" x14ac:dyDescent="0.2">
      <c r="Q6435" s="9"/>
    </row>
    <row r="6436" spans="17:17" x14ac:dyDescent="0.2">
      <c r="Q6436" s="9"/>
    </row>
    <row r="6437" spans="17:17" x14ac:dyDescent="0.2">
      <c r="Q6437" s="9"/>
    </row>
    <row r="6438" spans="17:17" x14ac:dyDescent="0.2">
      <c r="Q6438" s="9"/>
    </row>
    <row r="6439" spans="17:17" x14ac:dyDescent="0.2">
      <c r="Q6439" s="9"/>
    </row>
    <row r="6440" spans="17:17" x14ac:dyDescent="0.2">
      <c r="Q6440" s="9"/>
    </row>
    <row r="6441" spans="17:17" x14ac:dyDescent="0.2">
      <c r="Q6441" s="9"/>
    </row>
    <row r="6442" spans="17:17" x14ac:dyDescent="0.2">
      <c r="Q6442" s="9"/>
    </row>
    <row r="6443" spans="17:17" x14ac:dyDescent="0.2">
      <c r="Q6443" s="9"/>
    </row>
    <row r="6444" spans="17:17" x14ac:dyDescent="0.2">
      <c r="Q6444" s="9"/>
    </row>
    <row r="6445" spans="17:17" x14ac:dyDescent="0.2">
      <c r="Q6445" s="9"/>
    </row>
    <row r="6446" spans="17:17" x14ac:dyDescent="0.2">
      <c r="Q6446" s="9"/>
    </row>
    <row r="6447" spans="17:17" x14ac:dyDescent="0.2">
      <c r="Q6447" s="9"/>
    </row>
    <row r="6448" spans="17:17" x14ac:dyDescent="0.2">
      <c r="Q6448" s="9"/>
    </row>
    <row r="6449" spans="17:17" x14ac:dyDescent="0.2">
      <c r="Q6449" s="9"/>
    </row>
    <row r="6450" spans="17:17" x14ac:dyDescent="0.2">
      <c r="Q6450" s="9"/>
    </row>
    <row r="6451" spans="17:17" x14ac:dyDescent="0.2">
      <c r="Q6451" s="9"/>
    </row>
    <row r="6452" spans="17:17" x14ac:dyDescent="0.2">
      <c r="Q6452" s="9"/>
    </row>
    <row r="6453" spans="17:17" x14ac:dyDescent="0.2">
      <c r="Q6453" s="9"/>
    </row>
    <row r="6454" spans="17:17" x14ac:dyDescent="0.2">
      <c r="Q6454" s="9"/>
    </row>
    <row r="6455" spans="17:17" x14ac:dyDescent="0.2">
      <c r="Q6455" s="9"/>
    </row>
    <row r="6456" spans="17:17" x14ac:dyDescent="0.2">
      <c r="Q6456" s="9"/>
    </row>
    <row r="6457" spans="17:17" x14ac:dyDescent="0.2">
      <c r="Q6457" s="9"/>
    </row>
    <row r="6458" spans="17:17" x14ac:dyDescent="0.2">
      <c r="Q6458" s="9"/>
    </row>
    <row r="6459" spans="17:17" x14ac:dyDescent="0.2">
      <c r="Q6459" s="9"/>
    </row>
    <row r="6460" spans="17:17" x14ac:dyDescent="0.2">
      <c r="Q6460" s="9"/>
    </row>
    <row r="6461" spans="17:17" x14ac:dyDescent="0.2">
      <c r="Q6461" s="9"/>
    </row>
    <row r="6462" spans="17:17" x14ac:dyDescent="0.2">
      <c r="Q6462" s="9"/>
    </row>
    <row r="6463" spans="17:17" x14ac:dyDescent="0.2">
      <c r="Q6463" s="9"/>
    </row>
    <row r="6464" spans="17:17" x14ac:dyDescent="0.2">
      <c r="Q6464" s="9"/>
    </row>
    <row r="6465" spans="17:17" x14ac:dyDescent="0.2">
      <c r="Q6465" s="9"/>
    </row>
    <row r="6466" spans="17:17" x14ac:dyDescent="0.2">
      <c r="Q6466" s="9"/>
    </row>
    <row r="6467" spans="17:17" x14ac:dyDescent="0.2">
      <c r="Q6467" s="9"/>
    </row>
    <row r="6468" spans="17:17" x14ac:dyDescent="0.2">
      <c r="Q6468" s="9"/>
    </row>
    <row r="6469" spans="17:17" x14ac:dyDescent="0.2">
      <c r="Q6469" s="9"/>
    </row>
    <row r="6470" spans="17:17" x14ac:dyDescent="0.2">
      <c r="Q6470" s="9"/>
    </row>
    <row r="6471" spans="17:17" x14ac:dyDescent="0.2">
      <c r="Q6471" s="9"/>
    </row>
    <row r="6472" spans="17:17" x14ac:dyDescent="0.2">
      <c r="Q6472" s="9"/>
    </row>
    <row r="6473" spans="17:17" x14ac:dyDescent="0.2">
      <c r="Q6473" s="9"/>
    </row>
    <row r="6474" spans="17:17" x14ac:dyDescent="0.2">
      <c r="Q6474" s="9"/>
    </row>
    <row r="6475" spans="17:17" x14ac:dyDescent="0.2">
      <c r="Q6475" s="9"/>
    </row>
    <row r="6476" spans="17:17" x14ac:dyDescent="0.2">
      <c r="Q6476" s="9"/>
    </row>
    <row r="6477" spans="17:17" x14ac:dyDescent="0.2">
      <c r="Q6477" s="9"/>
    </row>
    <row r="6478" spans="17:17" x14ac:dyDescent="0.2">
      <c r="Q6478" s="9"/>
    </row>
    <row r="6479" spans="17:17" x14ac:dyDescent="0.2">
      <c r="Q6479" s="9"/>
    </row>
    <row r="6480" spans="17:17" x14ac:dyDescent="0.2">
      <c r="Q6480" s="9"/>
    </row>
    <row r="6481" spans="17:17" x14ac:dyDescent="0.2">
      <c r="Q6481" s="9"/>
    </row>
    <row r="6482" spans="17:17" x14ac:dyDescent="0.2">
      <c r="Q6482" s="9"/>
    </row>
    <row r="6483" spans="17:17" x14ac:dyDescent="0.2">
      <c r="Q6483" s="9"/>
    </row>
    <row r="6484" spans="17:17" x14ac:dyDescent="0.2">
      <c r="Q6484" s="9"/>
    </row>
    <row r="6485" spans="17:17" x14ac:dyDescent="0.2">
      <c r="Q6485" s="9"/>
    </row>
    <row r="6486" spans="17:17" x14ac:dyDescent="0.2">
      <c r="Q6486" s="9"/>
    </row>
    <row r="6487" spans="17:17" x14ac:dyDescent="0.2">
      <c r="Q6487" s="9"/>
    </row>
    <row r="6488" spans="17:17" x14ac:dyDescent="0.2">
      <c r="Q6488" s="9"/>
    </row>
    <row r="6489" spans="17:17" x14ac:dyDescent="0.2">
      <c r="Q6489" s="9"/>
    </row>
    <row r="6490" spans="17:17" x14ac:dyDescent="0.2">
      <c r="Q6490" s="9"/>
    </row>
    <row r="6491" spans="17:17" x14ac:dyDescent="0.2">
      <c r="Q6491" s="9"/>
    </row>
    <row r="6492" spans="17:17" x14ac:dyDescent="0.2">
      <c r="Q6492" s="9"/>
    </row>
    <row r="6493" spans="17:17" x14ac:dyDescent="0.2">
      <c r="Q6493" s="9"/>
    </row>
    <row r="6494" spans="17:17" x14ac:dyDescent="0.2">
      <c r="Q6494" s="9"/>
    </row>
    <row r="6495" spans="17:17" x14ac:dyDescent="0.2">
      <c r="Q6495" s="9"/>
    </row>
    <row r="6496" spans="17:17" x14ac:dyDescent="0.2">
      <c r="Q6496" s="9"/>
    </row>
    <row r="6497" spans="17:17" x14ac:dyDescent="0.2">
      <c r="Q6497" s="9"/>
    </row>
    <row r="6498" spans="17:17" x14ac:dyDescent="0.2">
      <c r="Q6498" s="9"/>
    </row>
    <row r="6499" spans="17:17" x14ac:dyDescent="0.2">
      <c r="Q6499" s="9"/>
    </row>
    <row r="6500" spans="17:17" x14ac:dyDescent="0.2">
      <c r="Q6500" s="9"/>
    </row>
    <row r="6501" spans="17:17" x14ac:dyDescent="0.2">
      <c r="Q6501" s="9"/>
    </row>
    <row r="6502" spans="17:17" x14ac:dyDescent="0.2">
      <c r="Q6502" s="9"/>
    </row>
    <row r="6503" spans="17:17" x14ac:dyDescent="0.2">
      <c r="Q6503" s="9"/>
    </row>
    <row r="6504" spans="17:17" x14ac:dyDescent="0.2">
      <c r="Q6504" s="9"/>
    </row>
    <row r="6505" spans="17:17" x14ac:dyDescent="0.2">
      <c r="Q6505" s="9"/>
    </row>
    <row r="6506" spans="17:17" x14ac:dyDescent="0.2">
      <c r="Q6506" s="9"/>
    </row>
    <row r="6507" spans="17:17" x14ac:dyDescent="0.2">
      <c r="Q6507" s="9"/>
    </row>
    <row r="6508" spans="17:17" x14ac:dyDescent="0.2">
      <c r="Q6508" s="9"/>
    </row>
    <row r="6509" spans="17:17" x14ac:dyDescent="0.2">
      <c r="Q6509" s="9"/>
    </row>
    <row r="6510" spans="17:17" x14ac:dyDescent="0.2">
      <c r="Q6510" s="9"/>
    </row>
    <row r="6511" spans="17:17" x14ac:dyDescent="0.2">
      <c r="Q6511" s="9"/>
    </row>
    <row r="6512" spans="17:17" x14ac:dyDescent="0.2">
      <c r="Q6512" s="9"/>
    </row>
    <row r="6513" spans="17:17" x14ac:dyDescent="0.2">
      <c r="Q6513" s="9"/>
    </row>
    <row r="6514" spans="17:17" x14ac:dyDescent="0.2">
      <c r="Q6514" s="9"/>
    </row>
    <row r="6515" spans="17:17" x14ac:dyDescent="0.2">
      <c r="Q6515" s="9"/>
    </row>
    <row r="6516" spans="17:17" x14ac:dyDescent="0.2">
      <c r="Q6516" s="9"/>
    </row>
    <row r="6517" spans="17:17" x14ac:dyDescent="0.2">
      <c r="Q6517" s="9"/>
    </row>
    <row r="6518" spans="17:17" x14ac:dyDescent="0.2">
      <c r="Q6518" s="9"/>
    </row>
    <row r="6519" spans="17:17" x14ac:dyDescent="0.2">
      <c r="Q6519" s="9"/>
    </row>
    <row r="6520" spans="17:17" x14ac:dyDescent="0.2">
      <c r="Q6520" s="9"/>
    </row>
    <row r="6521" spans="17:17" x14ac:dyDescent="0.2">
      <c r="Q6521" s="9"/>
    </row>
    <row r="6522" spans="17:17" x14ac:dyDescent="0.2">
      <c r="Q6522" s="9"/>
    </row>
    <row r="6523" spans="17:17" x14ac:dyDescent="0.2">
      <c r="Q6523" s="9"/>
    </row>
    <row r="6524" spans="17:17" x14ac:dyDescent="0.2">
      <c r="Q6524" s="9"/>
    </row>
    <row r="6525" spans="17:17" x14ac:dyDescent="0.2">
      <c r="Q6525" s="9"/>
    </row>
    <row r="6526" spans="17:17" x14ac:dyDescent="0.2">
      <c r="Q6526" s="9"/>
    </row>
    <row r="6527" spans="17:17" x14ac:dyDescent="0.2">
      <c r="Q6527" s="9"/>
    </row>
    <row r="6528" spans="17:17" x14ac:dyDescent="0.2">
      <c r="Q6528" s="9"/>
    </row>
    <row r="6529" spans="17:17" x14ac:dyDescent="0.2">
      <c r="Q6529" s="9"/>
    </row>
    <row r="6530" spans="17:17" x14ac:dyDescent="0.2">
      <c r="Q6530" s="9"/>
    </row>
    <row r="6531" spans="17:17" x14ac:dyDescent="0.2">
      <c r="Q6531" s="9"/>
    </row>
    <row r="6532" spans="17:17" x14ac:dyDescent="0.2">
      <c r="Q6532" s="9"/>
    </row>
    <row r="6533" spans="17:17" x14ac:dyDescent="0.2">
      <c r="Q6533" s="9"/>
    </row>
    <row r="6534" spans="17:17" x14ac:dyDescent="0.2">
      <c r="Q6534" s="9"/>
    </row>
    <row r="6535" spans="17:17" x14ac:dyDescent="0.2">
      <c r="Q6535" s="9"/>
    </row>
    <row r="6536" spans="17:17" x14ac:dyDescent="0.2">
      <c r="Q6536" s="9"/>
    </row>
    <row r="6537" spans="17:17" x14ac:dyDescent="0.2">
      <c r="Q6537" s="9"/>
    </row>
    <row r="6538" spans="17:17" x14ac:dyDescent="0.2">
      <c r="Q6538" s="9"/>
    </row>
    <row r="6539" spans="17:17" x14ac:dyDescent="0.2">
      <c r="Q6539" s="9"/>
    </row>
    <row r="6540" spans="17:17" x14ac:dyDescent="0.2">
      <c r="Q6540" s="9"/>
    </row>
    <row r="6541" spans="17:17" x14ac:dyDescent="0.2">
      <c r="Q6541" s="9"/>
    </row>
    <row r="6542" spans="17:17" x14ac:dyDescent="0.2">
      <c r="Q6542" s="9"/>
    </row>
    <row r="6543" spans="17:17" x14ac:dyDescent="0.2">
      <c r="Q6543" s="9"/>
    </row>
    <row r="6544" spans="17:17" x14ac:dyDescent="0.2">
      <c r="Q6544" s="9"/>
    </row>
    <row r="6545" spans="17:17" x14ac:dyDescent="0.2">
      <c r="Q6545" s="9"/>
    </row>
    <row r="6546" spans="17:17" x14ac:dyDescent="0.2">
      <c r="Q6546" s="9"/>
    </row>
    <row r="6547" spans="17:17" x14ac:dyDescent="0.2">
      <c r="Q6547" s="9"/>
    </row>
    <row r="6548" spans="17:17" x14ac:dyDescent="0.2">
      <c r="Q6548" s="9"/>
    </row>
    <row r="6549" spans="17:17" x14ac:dyDescent="0.2">
      <c r="Q6549" s="9"/>
    </row>
    <row r="6550" spans="17:17" x14ac:dyDescent="0.2">
      <c r="Q6550" s="9"/>
    </row>
    <row r="6551" spans="17:17" x14ac:dyDescent="0.2">
      <c r="Q6551" s="9"/>
    </row>
    <row r="6552" spans="17:17" x14ac:dyDescent="0.2">
      <c r="Q6552" s="9"/>
    </row>
    <row r="6553" spans="17:17" x14ac:dyDescent="0.2">
      <c r="Q6553" s="9"/>
    </row>
    <row r="6554" spans="17:17" x14ac:dyDescent="0.2">
      <c r="Q6554" s="9"/>
    </row>
    <row r="6555" spans="17:17" x14ac:dyDescent="0.2">
      <c r="Q6555" s="9"/>
    </row>
    <row r="6556" spans="17:17" x14ac:dyDescent="0.2">
      <c r="Q6556" s="9"/>
    </row>
    <row r="6557" spans="17:17" x14ac:dyDescent="0.2">
      <c r="Q6557" s="9"/>
    </row>
    <row r="6558" spans="17:17" x14ac:dyDescent="0.2">
      <c r="Q6558" s="9"/>
    </row>
    <row r="6559" spans="17:17" x14ac:dyDescent="0.2">
      <c r="Q6559" s="9"/>
    </row>
    <row r="6560" spans="17:17" x14ac:dyDescent="0.2">
      <c r="Q6560" s="9"/>
    </row>
    <row r="6561" spans="17:17" x14ac:dyDescent="0.2">
      <c r="Q6561" s="9"/>
    </row>
    <row r="6562" spans="17:17" x14ac:dyDescent="0.2">
      <c r="Q6562" s="9"/>
    </row>
    <row r="6563" spans="17:17" x14ac:dyDescent="0.2">
      <c r="Q6563" s="9"/>
    </row>
    <row r="6564" spans="17:17" x14ac:dyDescent="0.2">
      <c r="Q6564" s="9"/>
    </row>
    <row r="6565" spans="17:17" x14ac:dyDescent="0.2">
      <c r="Q6565" s="9"/>
    </row>
    <row r="6566" spans="17:17" x14ac:dyDescent="0.2">
      <c r="Q6566" s="9"/>
    </row>
    <row r="6567" spans="17:17" x14ac:dyDescent="0.2">
      <c r="Q6567" s="9"/>
    </row>
    <row r="6568" spans="17:17" x14ac:dyDescent="0.2">
      <c r="Q6568" s="9"/>
    </row>
    <row r="6569" spans="17:17" x14ac:dyDescent="0.2">
      <c r="Q6569" s="9"/>
    </row>
    <row r="6570" spans="17:17" x14ac:dyDescent="0.2">
      <c r="Q6570" s="9"/>
    </row>
    <row r="6571" spans="17:17" x14ac:dyDescent="0.2">
      <c r="Q6571" s="9"/>
    </row>
    <row r="6572" spans="17:17" x14ac:dyDescent="0.2">
      <c r="Q6572" s="9"/>
    </row>
    <row r="6573" spans="17:17" x14ac:dyDescent="0.2">
      <c r="Q6573" s="9"/>
    </row>
    <row r="6574" spans="17:17" x14ac:dyDescent="0.2">
      <c r="Q6574" s="9"/>
    </row>
    <row r="6575" spans="17:17" x14ac:dyDescent="0.2">
      <c r="Q6575" s="9"/>
    </row>
    <row r="6576" spans="17:17" x14ac:dyDescent="0.2">
      <c r="Q6576" s="9"/>
    </row>
    <row r="6577" spans="17:17" x14ac:dyDescent="0.2">
      <c r="Q6577" s="9"/>
    </row>
    <row r="6578" spans="17:17" x14ac:dyDescent="0.2">
      <c r="Q6578" s="9"/>
    </row>
    <row r="6579" spans="17:17" x14ac:dyDescent="0.2">
      <c r="Q6579" s="9"/>
    </row>
    <row r="6580" spans="17:17" x14ac:dyDescent="0.2">
      <c r="Q6580" s="9"/>
    </row>
    <row r="6581" spans="17:17" x14ac:dyDescent="0.2">
      <c r="Q6581" s="9"/>
    </row>
    <row r="6582" spans="17:17" x14ac:dyDescent="0.2">
      <c r="Q6582" s="9"/>
    </row>
    <row r="6583" spans="17:17" x14ac:dyDescent="0.2">
      <c r="Q6583" s="9"/>
    </row>
    <row r="6584" spans="17:17" x14ac:dyDescent="0.2">
      <c r="Q6584" s="9"/>
    </row>
    <row r="6585" spans="17:17" x14ac:dyDescent="0.2">
      <c r="Q6585" s="9"/>
    </row>
    <row r="6586" spans="17:17" x14ac:dyDescent="0.2">
      <c r="Q6586" s="9"/>
    </row>
    <row r="6587" spans="17:17" x14ac:dyDescent="0.2">
      <c r="Q6587" s="9"/>
    </row>
    <row r="6588" spans="17:17" x14ac:dyDescent="0.2">
      <c r="Q6588" s="9"/>
    </row>
    <row r="6589" spans="17:17" x14ac:dyDescent="0.2">
      <c r="Q6589" s="9"/>
    </row>
    <row r="6590" spans="17:17" x14ac:dyDescent="0.2">
      <c r="Q6590" s="9"/>
    </row>
    <row r="6591" spans="17:17" x14ac:dyDescent="0.2">
      <c r="Q6591" s="9"/>
    </row>
    <row r="6592" spans="17:17" x14ac:dyDescent="0.2">
      <c r="Q6592" s="9"/>
    </row>
    <row r="6593" spans="17:17" x14ac:dyDescent="0.2">
      <c r="Q6593" s="9"/>
    </row>
    <row r="6594" spans="17:17" x14ac:dyDescent="0.2">
      <c r="Q6594" s="9"/>
    </row>
    <row r="6595" spans="17:17" x14ac:dyDescent="0.2">
      <c r="Q6595" s="9"/>
    </row>
    <row r="6596" spans="17:17" x14ac:dyDescent="0.2">
      <c r="Q6596" s="9"/>
    </row>
    <row r="6597" spans="17:17" x14ac:dyDescent="0.2">
      <c r="Q6597" s="9"/>
    </row>
    <row r="6598" spans="17:17" x14ac:dyDescent="0.2">
      <c r="Q6598" s="9"/>
    </row>
    <row r="6599" spans="17:17" x14ac:dyDescent="0.2">
      <c r="Q6599" s="9"/>
    </row>
    <row r="6600" spans="17:17" x14ac:dyDescent="0.2">
      <c r="Q6600" s="9"/>
    </row>
    <row r="6601" spans="17:17" x14ac:dyDescent="0.2">
      <c r="Q6601" s="9"/>
    </row>
    <row r="6602" spans="17:17" x14ac:dyDescent="0.2">
      <c r="Q6602" s="9"/>
    </row>
    <row r="6603" spans="17:17" x14ac:dyDescent="0.2">
      <c r="Q6603" s="9"/>
    </row>
    <row r="6604" spans="17:17" x14ac:dyDescent="0.2">
      <c r="Q6604" s="9"/>
    </row>
    <row r="6605" spans="17:17" x14ac:dyDescent="0.2">
      <c r="Q6605" s="9"/>
    </row>
    <row r="6606" spans="17:17" x14ac:dyDescent="0.2">
      <c r="Q6606" s="9"/>
    </row>
    <row r="6607" spans="17:17" x14ac:dyDescent="0.2">
      <c r="Q6607" s="9"/>
    </row>
    <row r="6608" spans="17:17" x14ac:dyDescent="0.2">
      <c r="Q6608" s="9"/>
    </row>
    <row r="6609" spans="17:17" x14ac:dyDescent="0.2">
      <c r="Q6609" s="9"/>
    </row>
    <row r="6610" spans="17:17" x14ac:dyDescent="0.2">
      <c r="Q6610" s="9"/>
    </row>
    <row r="6611" spans="17:17" x14ac:dyDescent="0.2">
      <c r="Q6611" s="9"/>
    </row>
    <row r="6612" spans="17:17" x14ac:dyDescent="0.2">
      <c r="Q6612" s="9"/>
    </row>
    <row r="6613" spans="17:17" x14ac:dyDescent="0.2">
      <c r="Q6613" s="9"/>
    </row>
    <row r="6614" spans="17:17" x14ac:dyDescent="0.2">
      <c r="Q6614" s="9"/>
    </row>
    <row r="6615" spans="17:17" x14ac:dyDescent="0.2">
      <c r="Q6615" s="9"/>
    </row>
    <row r="6616" spans="17:17" x14ac:dyDescent="0.2">
      <c r="Q6616" s="9"/>
    </row>
    <row r="6617" spans="17:17" x14ac:dyDescent="0.2">
      <c r="Q6617" s="9"/>
    </row>
    <row r="6618" spans="17:17" x14ac:dyDescent="0.2">
      <c r="Q6618" s="9"/>
    </row>
    <row r="6619" spans="17:17" x14ac:dyDescent="0.2">
      <c r="Q6619" s="9"/>
    </row>
    <row r="6620" spans="17:17" x14ac:dyDescent="0.2">
      <c r="Q6620" s="9"/>
    </row>
    <row r="6621" spans="17:17" x14ac:dyDescent="0.2">
      <c r="Q6621" s="9"/>
    </row>
    <row r="6622" spans="17:17" x14ac:dyDescent="0.2">
      <c r="Q6622" s="9"/>
    </row>
    <row r="6623" spans="17:17" x14ac:dyDescent="0.2">
      <c r="Q6623" s="9"/>
    </row>
    <row r="6624" spans="17:17" x14ac:dyDescent="0.2">
      <c r="Q6624" s="9"/>
    </row>
    <row r="6625" spans="17:17" x14ac:dyDescent="0.2">
      <c r="Q6625" s="9"/>
    </row>
    <row r="6626" spans="17:17" x14ac:dyDescent="0.2">
      <c r="Q6626" s="9"/>
    </row>
    <row r="6627" spans="17:17" x14ac:dyDescent="0.2">
      <c r="Q6627" s="9"/>
    </row>
    <row r="6628" spans="17:17" x14ac:dyDescent="0.2">
      <c r="Q6628" s="9"/>
    </row>
    <row r="6629" spans="17:17" x14ac:dyDescent="0.2">
      <c r="Q6629" s="9"/>
    </row>
    <row r="6630" spans="17:17" x14ac:dyDescent="0.2">
      <c r="Q6630" s="9"/>
    </row>
    <row r="6631" spans="17:17" x14ac:dyDescent="0.2">
      <c r="Q6631" s="9"/>
    </row>
    <row r="6632" spans="17:17" x14ac:dyDescent="0.2">
      <c r="Q6632" s="9"/>
    </row>
    <row r="6633" spans="17:17" x14ac:dyDescent="0.2">
      <c r="Q6633" s="9"/>
    </row>
    <row r="6634" spans="17:17" x14ac:dyDescent="0.2">
      <c r="Q6634" s="9"/>
    </row>
    <row r="6635" spans="17:17" x14ac:dyDescent="0.2">
      <c r="Q6635" s="9"/>
    </row>
    <row r="6636" spans="17:17" x14ac:dyDescent="0.2">
      <c r="Q6636" s="9"/>
    </row>
    <row r="6637" spans="17:17" x14ac:dyDescent="0.2">
      <c r="Q6637" s="9"/>
    </row>
    <row r="6638" spans="17:17" x14ac:dyDescent="0.2">
      <c r="Q6638" s="9"/>
    </row>
    <row r="6639" spans="17:17" x14ac:dyDescent="0.2">
      <c r="Q6639" s="9"/>
    </row>
    <row r="6640" spans="17:17" x14ac:dyDescent="0.2">
      <c r="Q6640" s="9"/>
    </row>
    <row r="6641" spans="17:17" x14ac:dyDescent="0.2">
      <c r="Q6641" s="9"/>
    </row>
    <row r="6642" spans="17:17" x14ac:dyDescent="0.2">
      <c r="Q6642" s="9"/>
    </row>
    <row r="6643" spans="17:17" x14ac:dyDescent="0.2">
      <c r="Q6643" s="9"/>
    </row>
    <row r="6644" spans="17:17" x14ac:dyDescent="0.2">
      <c r="Q6644" s="9"/>
    </row>
    <row r="6645" spans="17:17" x14ac:dyDescent="0.2">
      <c r="Q6645" s="9"/>
    </row>
    <row r="6646" spans="17:17" x14ac:dyDescent="0.2">
      <c r="Q6646" s="9"/>
    </row>
    <row r="6647" spans="17:17" x14ac:dyDescent="0.2">
      <c r="Q6647" s="9"/>
    </row>
    <row r="6648" spans="17:17" x14ac:dyDescent="0.2">
      <c r="Q6648" s="9"/>
    </row>
    <row r="6649" spans="17:17" x14ac:dyDescent="0.2">
      <c r="Q6649" s="9"/>
    </row>
    <row r="6650" spans="17:17" x14ac:dyDescent="0.2">
      <c r="Q6650" s="9"/>
    </row>
    <row r="6651" spans="17:17" x14ac:dyDescent="0.2">
      <c r="Q6651" s="9"/>
    </row>
    <row r="6652" spans="17:17" x14ac:dyDescent="0.2">
      <c r="Q6652" s="9"/>
    </row>
    <row r="6653" spans="17:17" x14ac:dyDescent="0.2">
      <c r="Q6653" s="9"/>
    </row>
    <row r="6654" spans="17:17" x14ac:dyDescent="0.2">
      <c r="Q6654" s="9"/>
    </row>
    <row r="6655" spans="17:17" x14ac:dyDescent="0.2">
      <c r="Q6655" s="9"/>
    </row>
    <row r="6656" spans="17:17" x14ac:dyDescent="0.2">
      <c r="Q6656" s="9"/>
    </row>
    <row r="6657" spans="17:17" x14ac:dyDescent="0.2">
      <c r="Q6657" s="9"/>
    </row>
    <row r="6658" spans="17:17" x14ac:dyDescent="0.2">
      <c r="Q6658" s="9"/>
    </row>
    <row r="6659" spans="17:17" x14ac:dyDescent="0.2">
      <c r="Q6659" s="9"/>
    </row>
    <row r="6660" spans="17:17" x14ac:dyDescent="0.2">
      <c r="Q6660" s="9"/>
    </row>
    <row r="6661" spans="17:17" x14ac:dyDescent="0.2">
      <c r="Q6661" s="9"/>
    </row>
    <row r="6662" spans="17:17" x14ac:dyDescent="0.2">
      <c r="Q6662" s="9"/>
    </row>
    <row r="6663" spans="17:17" x14ac:dyDescent="0.2">
      <c r="Q6663" s="9"/>
    </row>
    <row r="6664" spans="17:17" x14ac:dyDescent="0.2">
      <c r="Q6664" s="9"/>
    </row>
    <row r="6665" spans="17:17" x14ac:dyDescent="0.2">
      <c r="Q6665" s="9"/>
    </row>
    <row r="6666" spans="17:17" x14ac:dyDescent="0.2">
      <c r="Q6666" s="9"/>
    </row>
    <row r="6667" spans="17:17" x14ac:dyDescent="0.2">
      <c r="Q6667" s="9"/>
    </row>
    <row r="6668" spans="17:17" x14ac:dyDescent="0.2">
      <c r="Q6668" s="9"/>
    </row>
    <row r="6669" spans="17:17" x14ac:dyDescent="0.2">
      <c r="Q6669" s="9"/>
    </row>
    <row r="6670" spans="17:17" x14ac:dyDescent="0.2">
      <c r="Q6670" s="9"/>
    </row>
    <row r="6671" spans="17:17" x14ac:dyDescent="0.2">
      <c r="Q6671" s="9"/>
    </row>
    <row r="6672" spans="17:17" x14ac:dyDescent="0.2">
      <c r="Q6672" s="9"/>
    </row>
    <row r="6673" spans="17:17" x14ac:dyDescent="0.2">
      <c r="Q6673" s="9"/>
    </row>
    <row r="6674" spans="17:17" x14ac:dyDescent="0.2">
      <c r="Q6674" s="9"/>
    </row>
    <row r="6675" spans="17:17" x14ac:dyDescent="0.2">
      <c r="Q6675" s="9"/>
    </row>
    <row r="6676" spans="17:17" x14ac:dyDescent="0.2">
      <c r="Q6676" s="9"/>
    </row>
    <row r="6677" spans="17:17" x14ac:dyDescent="0.2">
      <c r="Q6677" s="9"/>
    </row>
    <row r="6678" spans="17:17" x14ac:dyDescent="0.2">
      <c r="Q6678" s="9"/>
    </row>
    <row r="6679" spans="17:17" x14ac:dyDescent="0.2">
      <c r="Q6679" s="9"/>
    </row>
    <row r="6680" spans="17:17" x14ac:dyDescent="0.2">
      <c r="Q6680" s="9"/>
    </row>
    <row r="6681" spans="17:17" x14ac:dyDescent="0.2">
      <c r="Q6681" s="9"/>
    </row>
    <row r="6682" spans="17:17" x14ac:dyDescent="0.2">
      <c r="Q6682" s="9"/>
    </row>
    <row r="6683" spans="17:17" x14ac:dyDescent="0.2">
      <c r="Q6683" s="9"/>
    </row>
    <row r="6684" spans="17:17" x14ac:dyDescent="0.2">
      <c r="Q6684" s="9"/>
    </row>
    <row r="6685" spans="17:17" x14ac:dyDescent="0.2">
      <c r="Q6685" s="9"/>
    </row>
    <row r="6686" spans="17:17" x14ac:dyDescent="0.2">
      <c r="Q6686" s="9"/>
    </row>
    <row r="6687" spans="17:17" x14ac:dyDescent="0.2">
      <c r="Q6687" s="9"/>
    </row>
    <row r="6688" spans="17:17" x14ac:dyDescent="0.2">
      <c r="Q6688" s="9"/>
    </row>
    <row r="6689" spans="17:17" x14ac:dyDescent="0.2">
      <c r="Q6689" s="9"/>
    </row>
    <row r="6690" spans="17:17" x14ac:dyDescent="0.2">
      <c r="Q6690" s="9"/>
    </row>
    <row r="6691" spans="17:17" x14ac:dyDescent="0.2">
      <c r="Q6691" s="9"/>
    </row>
    <row r="6692" spans="17:17" x14ac:dyDescent="0.2">
      <c r="Q6692" s="9"/>
    </row>
    <row r="6693" spans="17:17" x14ac:dyDescent="0.2">
      <c r="Q6693" s="9"/>
    </row>
    <row r="6694" spans="17:17" x14ac:dyDescent="0.2">
      <c r="Q6694" s="9"/>
    </row>
    <row r="6695" spans="17:17" x14ac:dyDescent="0.2">
      <c r="Q6695" s="9"/>
    </row>
    <row r="6696" spans="17:17" x14ac:dyDescent="0.2">
      <c r="Q6696" s="9"/>
    </row>
    <row r="6697" spans="17:17" x14ac:dyDescent="0.2">
      <c r="Q6697" s="9"/>
    </row>
    <row r="6698" spans="17:17" x14ac:dyDescent="0.2">
      <c r="Q6698" s="9"/>
    </row>
    <row r="6699" spans="17:17" x14ac:dyDescent="0.2">
      <c r="Q6699" s="9"/>
    </row>
    <row r="6700" spans="17:17" x14ac:dyDescent="0.2">
      <c r="Q6700" s="9"/>
    </row>
    <row r="6701" spans="17:17" x14ac:dyDescent="0.2">
      <c r="Q6701" s="9"/>
    </row>
    <row r="6702" spans="17:17" x14ac:dyDescent="0.2">
      <c r="Q6702" s="9"/>
    </row>
    <row r="6703" spans="17:17" x14ac:dyDescent="0.2">
      <c r="Q6703" s="9"/>
    </row>
    <row r="6704" spans="17:17" x14ac:dyDescent="0.2">
      <c r="Q6704" s="9"/>
    </row>
    <row r="6705" spans="17:17" x14ac:dyDescent="0.2">
      <c r="Q6705" s="9"/>
    </row>
    <row r="6706" spans="17:17" x14ac:dyDescent="0.2">
      <c r="Q6706" s="9"/>
    </row>
    <row r="6707" spans="17:17" x14ac:dyDescent="0.2">
      <c r="Q6707" s="9"/>
    </row>
    <row r="6708" spans="17:17" x14ac:dyDescent="0.2">
      <c r="Q6708" s="9"/>
    </row>
    <row r="6709" spans="17:17" x14ac:dyDescent="0.2">
      <c r="Q6709" s="9"/>
    </row>
    <row r="6710" spans="17:17" x14ac:dyDescent="0.2">
      <c r="Q6710" s="9"/>
    </row>
    <row r="6711" spans="17:17" x14ac:dyDescent="0.2">
      <c r="Q6711" s="9"/>
    </row>
    <row r="6712" spans="17:17" x14ac:dyDescent="0.2">
      <c r="Q6712" s="9"/>
    </row>
    <row r="6713" spans="17:17" x14ac:dyDescent="0.2">
      <c r="Q6713" s="9"/>
    </row>
    <row r="6714" spans="17:17" x14ac:dyDescent="0.2">
      <c r="Q6714" s="9"/>
    </row>
    <row r="6715" spans="17:17" x14ac:dyDescent="0.2">
      <c r="Q6715" s="9"/>
    </row>
    <row r="6716" spans="17:17" x14ac:dyDescent="0.2">
      <c r="Q6716" s="9"/>
    </row>
    <row r="6717" spans="17:17" x14ac:dyDescent="0.2">
      <c r="Q6717" s="9"/>
    </row>
    <row r="6718" spans="17:17" x14ac:dyDescent="0.2">
      <c r="Q6718" s="9"/>
    </row>
    <row r="6719" spans="17:17" x14ac:dyDescent="0.2">
      <c r="Q6719" s="9"/>
    </row>
    <row r="6720" spans="17:17" x14ac:dyDescent="0.2">
      <c r="Q6720" s="9"/>
    </row>
    <row r="6721" spans="17:17" x14ac:dyDescent="0.2">
      <c r="Q6721" s="9"/>
    </row>
    <row r="6722" spans="17:17" x14ac:dyDescent="0.2">
      <c r="Q6722" s="9"/>
    </row>
    <row r="6723" spans="17:17" x14ac:dyDescent="0.2">
      <c r="Q6723" s="9"/>
    </row>
    <row r="6724" spans="17:17" x14ac:dyDescent="0.2">
      <c r="Q6724" s="9"/>
    </row>
    <row r="6725" spans="17:17" x14ac:dyDescent="0.2">
      <c r="Q6725" s="9"/>
    </row>
    <row r="6726" spans="17:17" x14ac:dyDescent="0.2">
      <c r="Q6726" s="9"/>
    </row>
    <row r="6727" spans="17:17" x14ac:dyDescent="0.2">
      <c r="Q6727" s="9"/>
    </row>
    <row r="6728" spans="17:17" x14ac:dyDescent="0.2">
      <c r="Q6728" s="9"/>
    </row>
    <row r="6729" spans="17:17" x14ac:dyDescent="0.2">
      <c r="Q6729" s="9"/>
    </row>
    <row r="6730" spans="17:17" x14ac:dyDescent="0.2">
      <c r="Q6730" s="9"/>
    </row>
    <row r="6731" spans="17:17" x14ac:dyDescent="0.2">
      <c r="Q6731" s="9"/>
    </row>
    <row r="6732" spans="17:17" x14ac:dyDescent="0.2">
      <c r="Q6732" s="9"/>
    </row>
    <row r="6733" spans="17:17" x14ac:dyDescent="0.2">
      <c r="Q6733" s="9"/>
    </row>
    <row r="6734" spans="17:17" x14ac:dyDescent="0.2">
      <c r="Q6734" s="9"/>
    </row>
    <row r="6735" spans="17:17" x14ac:dyDescent="0.2">
      <c r="Q6735" s="9"/>
    </row>
    <row r="6736" spans="17:17" x14ac:dyDescent="0.2">
      <c r="Q6736" s="9"/>
    </row>
    <row r="6737" spans="17:17" x14ac:dyDescent="0.2">
      <c r="Q6737" s="9"/>
    </row>
    <row r="6738" spans="17:17" x14ac:dyDescent="0.2">
      <c r="Q6738" s="9"/>
    </row>
    <row r="6739" spans="17:17" x14ac:dyDescent="0.2">
      <c r="Q6739" s="9"/>
    </row>
    <row r="6740" spans="17:17" x14ac:dyDescent="0.2">
      <c r="Q6740" s="9"/>
    </row>
    <row r="6741" spans="17:17" x14ac:dyDescent="0.2">
      <c r="Q6741" s="9"/>
    </row>
    <row r="6742" spans="17:17" x14ac:dyDescent="0.2">
      <c r="Q6742" s="9"/>
    </row>
    <row r="6743" spans="17:17" x14ac:dyDescent="0.2">
      <c r="Q6743" s="9"/>
    </row>
    <row r="6744" spans="17:17" x14ac:dyDescent="0.2">
      <c r="Q6744" s="9"/>
    </row>
    <row r="6745" spans="17:17" x14ac:dyDescent="0.2">
      <c r="Q6745" s="9"/>
    </row>
    <row r="6746" spans="17:17" x14ac:dyDescent="0.2">
      <c r="Q6746" s="9"/>
    </row>
    <row r="6747" spans="17:17" x14ac:dyDescent="0.2">
      <c r="Q6747" s="9"/>
    </row>
    <row r="6748" spans="17:17" x14ac:dyDescent="0.2">
      <c r="Q6748" s="9"/>
    </row>
    <row r="6749" spans="17:17" x14ac:dyDescent="0.2">
      <c r="Q6749" s="9"/>
    </row>
    <row r="6750" spans="17:17" x14ac:dyDescent="0.2">
      <c r="Q6750" s="9"/>
    </row>
    <row r="6751" spans="17:17" x14ac:dyDescent="0.2">
      <c r="Q6751" s="9"/>
    </row>
    <row r="6752" spans="17:17" x14ac:dyDescent="0.2">
      <c r="Q6752" s="9"/>
    </row>
    <row r="6753" spans="17:17" x14ac:dyDescent="0.2">
      <c r="Q6753" s="9"/>
    </row>
    <row r="6754" spans="17:17" x14ac:dyDescent="0.2">
      <c r="Q6754" s="9"/>
    </row>
    <row r="6755" spans="17:17" x14ac:dyDescent="0.2">
      <c r="Q6755" s="9"/>
    </row>
    <row r="6756" spans="17:17" x14ac:dyDescent="0.2">
      <c r="Q6756" s="9"/>
    </row>
    <row r="6757" spans="17:17" x14ac:dyDescent="0.2">
      <c r="Q6757" s="9"/>
    </row>
    <row r="6758" spans="17:17" x14ac:dyDescent="0.2">
      <c r="Q6758" s="9"/>
    </row>
    <row r="6759" spans="17:17" x14ac:dyDescent="0.2">
      <c r="Q6759" s="9"/>
    </row>
    <row r="6760" spans="17:17" x14ac:dyDescent="0.2">
      <c r="Q6760" s="9"/>
    </row>
    <row r="6761" spans="17:17" x14ac:dyDescent="0.2">
      <c r="Q6761" s="9"/>
    </row>
    <row r="6762" spans="17:17" x14ac:dyDescent="0.2">
      <c r="Q6762" s="9"/>
    </row>
    <row r="6763" spans="17:17" x14ac:dyDescent="0.2">
      <c r="Q6763" s="9"/>
    </row>
    <row r="6764" spans="17:17" x14ac:dyDescent="0.2">
      <c r="Q6764" s="9"/>
    </row>
    <row r="6765" spans="17:17" x14ac:dyDescent="0.2">
      <c r="Q6765" s="9"/>
    </row>
    <row r="6766" spans="17:17" x14ac:dyDescent="0.2">
      <c r="Q6766" s="9"/>
    </row>
    <row r="6767" spans="17:17" x14ac:dyDescent="0.2">
      <c r="Q6767" s="9"/>
    </row>
    <row r="6768" spans="17:17" x14ac:dyDescent="0.2">
      <c r="Q6768" s="9"/>
    </row>
    <row r="6769" spans="17:17" x14ac:dyDescent="0.2">
      <c r="Q6769" s="9"/>
    </row>
    <row r="6770" spans="17:17" x14ac:dyDescent="0.2">
      <c r="Q6770" s="9"/>
    </row>
    <row r="6771" spans="17:17" x14ac:dyDescent="0.2">
      <c r="Q6771" s="9"/>
    </row>
    <row r="6772" spans="17:17" x14ac:dyDescent="0.2">
      <c r="Q6772" s="9"/>
    </row>
    <row r="6773" spans="17:17" x14ac:dyDescent="0.2">
      <c r="Q6773" s="9"/>
    </row>
    <row r="6774" spans="17:17" x14ac:dyDescent="0.2">
      <c r="Q6774" s="9"/>
    </row>
    <row r="6775" spans="17:17" x14ac:dyDescent="0.2">
      <c r="Q6775" s="9"/>
    </row>
    <row r="6776" spans="17:17" x14ac:dyDescent="0.2">
      <c r="Q6776" s="9"/>
    </row>
    <row r="6777" spans="17:17" x14ac:dyDescent="0.2">
      <c r="Q6777" s="9"/>
    </row>
    <row r="6778" spans="17:17" x14ac:dyDescent="0.2">
      <c r="Q6778" s="9"/>
    </row>
    <row r="6779" spans="17:17" x14ac:dyDescent="0.2">
      <c r="Q6779" s="9"/>
    </row>
    <row r="6780" spans="17:17" x14ac:dyDescent="0.2">
      <c r="Q6780" s="9"/>
    </row>
    <row r="6781" spans="17:17" x14ac:dyDescent="0.2">
      <c r="Q6781" s="9"/>
    </row>
    <row r="6782" spans="17:17" x14ac:dyDescent="0.2">
      <c r="Q6782" s="9"/>
    </row>
    <row r="6783" spans="17:17" x14ac:dyDescent="0.2">
      <c r="Q6783" s="9"/>
    </row>
    <row r="6784" spans="17:17" x14ac:dyDescent="0.2">
      <c r="Q6784" s="9"/>
    </row>
    <row r="6785" spans="17:17" x14ac:dyDescent="0.2">
      <c r="Q6785" s="9"/>
    </row>
    <row r="6786" spans="17:17" x14ac:dyDescent="0.2">
      <c r="Q6786" s="9"/>
    </row>
    <row r="6787" spans="17:17" x14ac:dyDescent="0.2">
      <c r="Q6787" s="9"/>
    </row>
    <row r="6788" spans="17:17" x14ac:dyDescent="0.2">
      <c r="Q6788" s="9"/>
    </row>
    <row r="6789" spans="17:17" x14ac:dyDescent="0.2">
      <c r="Q6789" s="9"/>
    </row>
    <row r="6790" spans="17:17" x14ac:dyDescent="0.2">
      <c r="Q6790" s="9"/>
    </row>
    <row r="6791" spans="17:17" x14ac:dyDescent="0.2">
      <c r="Q6791" s="9"/>
    </row>
    <row r="6792" spans="17:17" x14ac:dyDescent="0.2">
      <c r="Q6792" s="9"/>
    </row>
    <row r="6793" spans="17:17" x14ac:dyDescent="0.2">
      <c r="Q6793" s="9"/>
    </row>
    <row r="6794" spans="17:17" x14ac:dyDescent="0.2">
      <c r="Q6794" s="9"/>
    </row>
    <row r="6795" spans="17:17" x14ac:dyDescent="0.2">
      <c r="Q6795" s="9"/>
    </row>
    <row r="6796" spans="17:17" x14ac:dyDescent="0.2">
      <c r="Q6796" s="9"/>
    </row>
    <row r="6797" spans="17:17" x14ac:dyDescent="0.2">
      <c r="Q6797" s="9"/>
    </row>
    <row r="6798" spans="17:17" x14ac:dyDescent="0.2">
      <c r="Q6798" s="9"/>
    </row>
    <row r="6799" spans="17:17" x14ac:dyDescent="0.2">
      <c r="Q6799" s="9"/>
    </row>
    <row r="6800" spans="17:17" x14ac:dyDescent="0.2">
      <c r="Q6800" s="9"/>
    </row>
    <row r="6801" spans="17:17" x14ac:dyDescent="0.2">
      <c r="Q6801" s="9"/>
    </row>
    <row r="6802" spans="17:17" x14ac:dyDescent="0.2">
      <c r="Q6802" s="9"/>
    </row>
    <row r="6803" spans="17:17" x14ac:dyDescent="0.2">
      <c r="Q6803" s="9"/>
    </row>
    <row r="6804" spans="17:17" x14ac:dyDescent="0.2">
      <c r="Q6804" s="9"/>
    </row>
    <row r="6805" spans="17:17" x14ac:dyDescent="0.2">
      <c r="Q6805" s="9"/>
    </row>
    <row r="6806" spans="17:17" x14ac:dyDescent="0.2">
      <c r="Q6806" s="9"/>
    </row>
    <row r="6807" spans="17:17" x14ac:dyDescent="0.2">
      <c r="Q6807" s="9"/>
    </row>
    <row r="6808" spans="17:17" x14ac:dyDescent="0.2">
      <c r="Q6808" s="9"/>
    </row>
    <row r="6809" spans="17:17" x14ac:dyDescent="0.2">
      <c r="Q6809" s="9"/>
    </row>
    <row r="6810" spans="17:17" x14ac:dyDescent="0.2">
      <c r="Q6810" s="9"/>
    </row>
    <row r="6811" spans="17:17" x14ac:dyDescent="0.2">
      <c r="Q6811" s="9"/>
    </row>
    <row r="6812" spans="17:17" x14ac:dyDescent="0.2">
      <c r="Q6812" s="9"/>
    </row>
    <row r="6813" spans="17:17" x14ac:dyDescent="0.2">
      <c r="Q6813" s="9"/>
    </row>
    <row r="6814" spans="17:17" x14ac:dyDescent="0.2">
      <c r="Q6814" s="9"/>
    </row>
    <row r="6815" spans="17:17" x14ac:dyDescent="0.2">
      <c r="Q6815" s="9"/>
    </row>
    <row r="6816" spans="17:17" x14ac:dyDescent="0.2">
      <c r="Q6816" s="9"/>
    </row>
    <row r="6817" spans="17:17" x14ac:dyDescent="0.2">
      <c r="Q6817" s="9"/>
    </row>
    <row r="6818" spans="17:17" x14ac:dyDescent="0.2">
      <c r="Q6818" s="9"/>
    </row>
    <row r="6819" spans="17:17" x14ac:dyDescent="0.2">
      <c r="Q6819" s="9"/>
    </row>
    <row r="6820" spans="17:17" x14ac:dyDescent="0.2">
      <c r="Q6820" s="9"/>
    </row>
    <row r="6821" spans="17:17" x14ac:dyDescent="0.2">
      <c r="Q6821" s="9"/>
    </row>
    <row r="6822" spans="17:17" x14ac:dyDescent="0.2">
      <c r="Q6822" s="9"/>
    </row>
    <row r="6823" spans="17:17" x14ac:dyDescent="0.2">
      <c r="Q6823" s="9"/>
    </row>
    <row r="6824" spans="17:17" x14ac:dyDescent="0.2">
      <c r="Q6824" s="9"/>
    </row>
    <row r="6825" spans="17:17" x14ac:dyDescent="0.2">
      <c r="Q6825" s="9"/>
    </row>
    <row r="6826" spans="17:17" x14ac:dyDescent="0.2">
      <c r="Q6826" s="9"/>
    </row>
    <row r="6827" spans="17:17" x14ac:dyDescent="0.2">
      <c r="Q6827" s="9"/>
    </row>
    <row r="6828" spans="17:17" x14ac:dyDescent="0.2">
      <c r="Q6828" s="9"/>
    </row>
    <row r="6829" spans="17:17" x14ac:dyDescent="0.2">
      <c r="Q6829" s="9"/>
    </row>
    <row r="6830" spans="17:17" x14ac:dyDescent="0.2">
      <c r="Q6830" s="9"/>
    </row>
    <row r="6831" spans="17:17" x14ac:dyDescent="0.2">
      <c r="Q6831" s="9"/>
    </row>
    <row r="6832" spans="17:17" x14ac:dyDescent="0.2">
      <c r="Q6832" s="9"/>
    </row>
    <row r="6833" spans="17:17" x14ac:dyDescent="0.2">
      <c r="Q6833" s="9"/>
    </row>
    <row r="6834" spans="17:17" x14ac:dyDescent="0.2">
      <c r="Q6834" s="9"/>
    </row>
    <row r="6835" spans="17:17" x14ac:dyDescent="0.2">
      <c r="Q6835" s="9"/>
    </row>
    <row r="6836" spans="17:17" x14ac:dyDescent="0.2">
      <c r="Q6836" s="9"/>
    </row>
    <row r="6837" spans="17:17" x14ac:dyDescent="0.2">
      <c r="Q6837" s="9"/>
    </row>
    <row r="6838" spans="17:17" x14ac:dyDescent="0.2">
      <c r="Q6838" s="9"/>
    </row>
    <row r="6839" spans="17:17" x14ac:dyDescent="0.2">
      <c r="Q6839" s="9"/>
    </row>
    <row r="6840" spans="17:17" x14ac:dyDescent="0.2">
      <c r="Q6840" s="9"/>
    </row>
    <row r="6841" spans="17:17" x14ac:dyDescent="0.2">
      <c r="Q6841" s="9"/>
    </row>
    <row r="6842" spans="17:17" x14ac:dyDescent="0.2">
      <c r="Q6842" s="9"/>
    </row>
    <row r="6843" spans="17:17" x14ac:dyDescent="0.2">
      <c r="Q6843" s="9"/>
    </row>
    <row r="6844" spans="17:17" x14ac:dyDescent="0.2">
      <c r="Q6844" s="9"/>
    </row>
    <row r="6845" spans="17:17" x14ac:dyDescent="0.2">
      <c r="Q6845" s="9"/>
    </row>
    <row r="6846" spans="17:17" x14ac:dyDescent="0.2">
      <c r="Q6846" s="9"/>
    </row>
    <row r="6847" spans="17:17" x14ac:dyDescent="0.2">
      <c r="Q6847" s="9"/>
    </row>
    <row r="6848" spans="17:17" x14ac:dyDescent="0.2">
      <c r="Q6848" s="9"/>
    </row>
    <row r="6849" spans="17:17" x14ac:dyDescent="0.2">
      <c r="Q6849" s="9"/>
    </row>
    <row r="6850" spans="17:17" x14ac:dyDescent="0.2">
      <c r="Q6850" s="9"/>
    </row>
    <row r="6851" spans="17:17" x14ac:dyDescent="0.2">
      <c r="Q6851" s="9"/>
    </row>
    <row r="6852" spans="17:17" x14ac:dyDescent="0.2">
      <c r="Q6852" s="9"/>
    </row>
    <row r="6853" spans="17:17" x14ac:dyDescent="0.2">
      <c r="Q6853" s="9"/>
    </row>
    <row r="6854" spans="17:17" x14ac:dyDescent="0.2">
      <c r="Q6854" s="9"/>
    </row>
    <row r="6855" spans="17:17" x14ac:dyDescent="0.2">
      <c r="Q6855" s="9"/>
    </row>
    <row r="6856" spans="17:17" x14ac:dyDescent="0.2">
      <c r="Q6856" s="9"/>
    </row>
    <row r="6857" spans="17:17" x14ac:dyDescent="0.2">
      <c r="Q6857" s="9"/>
    </row>
    <row r="6858" spans="17:17" x14ac:dyDescent="0.2">
      <c r="Q6858" s="9"/>
    </row>
    <row r="6859" spans="17:17" x14ac:dyDescent="0.2">
      <c r="Q6859" s="9"/>
    </row>
    <row r="6860" spans="17:17" x14ac:dyDescent="0.2">
      <c r="Q6860" s="9"/>
    </row>
    <row r="6861" spans="17:17" x14ac:dyDescent="0.2">
      <c r="Q6861" s="9"/>
    </row>
    <row r="6862" spans="17:17" x14ac:dyDescent="0.2">
      <c r="Q6862" s="9"/>
    </row>
    <row r="6863" spans="17:17" x14ac:dyDescent="0.2">
      <c r="Q6863" s="9"/>
    </row>
    <row r="6864" spans="17:17" x14ac:dyDescent="0.2">
      <c r="Q6864" s="9"/>
    </row>
    <row r="6865" spans="17:17" x14ac:dyDescent="0.2">
      <c r="Q6865" s="9"/>
    </row>
    <row r="6866" spans="17:17" x14ac:dyDescent="0.2">
      <c r="Q6866" s="9"/>
    </row>
    <row r="6867" spans="17:17" x14ac:dyDescent="0.2">
      <c r="Q6867" s="9"/>
    </row>
    <row r="6868" spans="17:17" x14ac:dyDescent="0.2">
      <c r="Q6868" s="9"/>
    </row>
    <row r="6869" spans="17:17" x14ac:dyDescent="0.2">
      <c r="Q6869" s="9"/>
    </row>
    <row r="6870" spans="17:17" x14ac:dyDescent="0.2">
      <c r="Q6870" s="9"/>
    </row>
    <row r="6871" spans="17:17" x14ac:dyDescent="0.2">
      <c r="Q6871" s="9"/>
    </row>
    <row r="6872" spans="17:17" x14ac:dyDescent="0.2">
      <c r="Q6872" s="9"/>
    </row>
    <row r="6873" spans="17:17" x14ac:dyDescent="0.2">
      <c r="Q6873" s="9"/>
    </row>
    <row r="6874" spans="17:17" x14ac:dyDescent="0.2">
      <c r="Q6874" s="9"/>
    </row>
    <row r="6875" spans="17:17" x14ac:dyDescent="0.2">
      <c r="Q6875" s="9"/>
    </row>
    <row r="6876" spans="17:17" x14ac:dyDescent="0.2">
      <c r="Q6876" s="9"/>
    </row>
    <row r="6877" spans="17:17" x14ac:dyDescent="0.2">
      <c r="Q6877" s="9"/>
    </row>
    <row r="6878" spans="17:17" x14ac:dyDescent="0.2">
      <c r="Q6878" s="9"/>
    </row>
    <row r="6879" spans="17:17" x14ac:dyDescent="0.2">
      <c r="Q6879" s="9"/>
    </row>
    <row r="6880" spans="17:17" x14ac:dyDescent="0.2">
      <c r="Q6880" s="9"/>
    </row>
    <row r="6881" spans="17:17" x14ac:dyDescent="0.2">
      <c r="Q6881" s="9"/>
    </row>
    <row r="6882" spans="17:17" x14ac:dyDescent="0.2">
      <c r="Q6882" s="9"/>
    </row>
    <row r="6883" spans="17:17" x14ac:dyDescent="0.2">
      <c r="Q6883" s="9"/>
    </row>
    <row r="6884" spans="17:17" x14ac:dyDescent="0.2">
      <c r="Q6884" s="9"/>
    </row>
    <row r="6885" spans="17:17" x14ac:dyDescent="0.2">
      <c r="Q6885" s="9"/>
    </row>
    <row r="6886" spans="17:17" x14ac:dyDescent="0.2">
      <c r="Q6886" s="9"/>
    </row>
    <row r="6887" spans="17:17" x14ac:dyDescent="0.2">
      <c r="Q6887" s="9"/>
    </row>
    <row r="6888" spans="17:17" x14ac:dyDescent="0.2">
      <c r="Q6888" s="9"/>
    </row>
    <row r="6889" spans="17:17" x14ac:dyDescent="0.2">
      <c r="Q6889" s="9"/>
    </row>
    <row r="6890" spans="17:17" x14ac:dyDescent="0.2">
      <c r="Q6890" s="9"/>
    </row>
    <row r="6891" spans="17:17" x14ac:dyDescent="0.2">
      <c r="Q6891" s="9"/>
    </row>
    <row r="6892" spans="17:17" x14ac:dyDescent="0.2">
      <c r="Q6892" s="9"/>
    </row>
    <row r="6893" spans="17:17" x14ac:dyDescent="0.2">
      <c r="Q6893" s="9"/>
    </row>
    <row r="6894" spans="17:17" x14ac:dyDescent="0.2">
      <c r="Q6894" s="9"/>
    </row>
    <row r="6895" spans="17:17" x14ac:dyDescent="0.2">
      <c r="Q6895" s="9"/>
    </row>
    <row r="6896" spans="17:17" x14ac:dyDescent="0.2">
      <c r="Q6896" s="9"/>
    </row>
    <row r="6897" spans="17:17" x14ac:dyDescent="0.2">
      <c r="Q6897" s="9"/>
    </row>
    <row r="6898" spans="17:17" x14ac:dyDescent="0.2">
      <c r="Q6898" s="9"/>
    </row>
    <row r="6899" spans="17:17" x14ac:dyDescent="0.2">
      <c r="Q6899" s="9"/>
    </row>
    <row r="6900" spans="17:17" x14ac:dyDescent="0.2">
      <c r="Q6900" s="9"/>
    </row>
    <row r="6901" spans="17:17" x14ac:dyDescent="0.2">
      <c r="Q6901" s="9"/>
    </row>
    <row r="6902" spans="17:17" x14ac:dyDescent="0.2">
      <c r="Q6902" s="9"/>
    </row>
    <row r="6903" spans="17:17" x14ac:dyDescent="0.2">
      <c r="Q6903" s="9"/>
    </row>
    <row r="6904" spans="17:17" x14ac:dyDescent="0.2">
      <c r="Q6904" s="9"/>
    </row>
    <row r="6905" spans="17:17" x14ac:dyDescent="0.2">
      <c r="Q6905" s="9"/>
    </row>
    <row r="6906" spans="17:17" x14ac:dyDescent="0.2">
      <c r="Q6906" s="9"/>
    </row>
    <row r="6907" spans="17:17" x14ac:dyDescent="0.2">
      <c r="Q6907" s="9"/>
    </row>
    <row r="6908" spans="17:17" x14ac:dyDescent="0.2">
      <c r="Q6908" s="9"/>
    </row>
    <row r="6909" spans="17:17" x14ac:dyDescent="0.2">
      <c r="Q6909" s="9"/>
    </row>
    <row r="6910" spans="17:17" x14ac:dyDescent="0.2">
      <c r="Q6910" s="9"/>
    </row>
    <row r="6911" spans="17:17" x14ac:dyDescent="0.2">
      <c r="Q6911" s="9"/>
    </row>
    <row r="6912" spans="17:17" x14ac:dyDescent="0.2">
      <c r="Q6912" s="9"/>
    </row>
    <row r="6913" spans="17:17" x14ac:dyDescent="0.2">
      <c r="Q6913" s="9"/>
    </row>
    <row r="6914" spans="17:17" x14ac:dyDescent="0.2">
      <c r="Q6914" s="9"/>
    </row>
    <row r="6915" spans="17:17" x14ac:dyDescent="0.2">
      <c r="Q6915" s="9"/>
    </row>
    <row r="6916" spans="17:17" x14ac:dyDescent="0.2">
      <c r="Q6916" s="9"/>
    </row>
    <row r="6917" spans="17:17" x14ac:dyDescent="0.2">
      <c r="Q6917" s="9"/>
    </row>
    <row r="6918" spans="17:17" x14ac:dyDescent="0.2">
      <c r="Q6918" s="9"/>
    </row>
    <row r="6919" spans="17:17" x14ac:dyDescent="0.2">
      <c r="Q6919" s="9"/>
    </row>
    <row r="6920" spans="17:17" x14ac:dyDescent="0.2">
      <c r="Q6920" s="9"/>
    </row>
    <row r="6921" spans="17:17" x14ac:dyDescent="0.2">
      <c r="Q6921" s="9"/>
    </row>
    <row r="6922" spans="17:17" x14ac:dyDescent="0.2">
      <c r="Q6922" s="9"/>
    </row>
    <row r="6923" spans="17:17" x14ac:dyDescent="0.2">
      <c r="Q6923" s="9"/>
    </row>
    <row r="6924" spans="17:17" x14ac:dyDescent="0.2">
      <c r="Q6924" s="9"/>
    </row>
    <row r="6925" spans="17:17" x14ac:dyDescent="0.2">
      <c r="Q6925" s="9"/>
    </row>
    <row r="6926" spans="17:17" x14ac:dyDescent="0.2">
      <c r="Q6926" s="9"/>
    </row>
    <row r="6927" spans="17:17" x14ac:dyDescent="0.2">
      <c r="Q6927" s="9"/>
    </row>
    <row r="6928" spans="17:17" x14ac:dyDescent="0.2">
      <c r="Q6928" s="9"/>
    </row>
    <row r="6929" spans="17:17" x14ac:dyDescent="0.2">
      <c r="Q6929" s="9"/>
    </row>
    <row r="6930" spans="17:17" x14ac:dyDescent="0.2">
      <c r="Q6930" s="9"/>
    </row>
    <row r="6931" spans="17:17" x14ac:dyDescent="0.2">
      <c r="Q6931" s="9"/>
    </row>
    <row r="6932" spans="17:17" x14ac:dyDescent="0.2">
      <c r="Q6932" s="9"/>
    </row>
    <row r="6933" spans="17:17" x14ac:dyDescent="0.2">
      <c r="Q6933" s="9"/>
    </row>
    <row r="6934" spans="17:17" x14ac:dyDescent="0.2">
      <c r="Q6934" s="9"/>
    </row>
    <row r="6935" spans="17:17" x14ac:dyDescent="0.2">
      <c r="Q6935" s="9"/>
    </row>
    <row r="6936" spans="17:17" x14ac:dyDescent="0.2">
      <c r="Q6936" s="9"/>
    </row>
    <row r="6937" spans="17:17" x14ac:dyDescent="0.2">
      <c r="Q6937" s="9"/>
    </row>
    <row r="6938" spans="17:17" x14ac:dyDescent="0.2">
      <c r="Q6938" s="9"/>
    </row>
    <row r="6939" spans="17:17" x14ac:dyDescent="0.2">
      <c r="Q6939" s="9"/>
    </row>
    <row r="6940" spans="17:17" x14ac:dyDescent="0.2">
      <c r="Q6940" s="9"/>
    </row>
    <row r="6941" spans="17:17" x14ac:dyDescent="0.2">
      <c r="Q6941" s="9"/>
    </row>
    <row r="6942" spans="17:17" x14ac:dyDescent="0.2">
      <c r="Q6942" s="9"/>
    </row>
    <row r="6943" spans="17:17" x14ac:dyDescent="0.2">
      <c r="Q6943" s="9"/>
    </row>
    <row r="6944" spans="17:17" x14ac:dyDescent="0.2">
      <c r="Q6944" s="9"/>
    </row>
    <row r="6945" spans="17:17" x14ac:dyDescent="0.2">
      <c r="Q6945" s="9"/>
    </row>
    <row r="6946" spans="17:17" x14ac:dyDescent="0.2">
      <c r="Q6946" s="9"/>
    </row>
    <row r="6947" spans="17:17" x14ac:dyDescent="0.2">
      <c r="Q6947" s="9"/>
    </row>
    <row r="6948" spans="17:17" x14ac:dyDescent="0.2">
      <c r="Q6948" s="9"/>
    </row>
    <row r="6949" spans="17:17" x14ac:dyDescent="0.2">
      <c r="Q6949" s="9"/>
    </row>
    <row r="6950" spans="17:17" x14ac:dyDescent="0.2">
      <c r="Q6950" s="9"/>
    </row>
    <row r="6951" spans="17:17" x14ac:dyDescent="0.2">
      <c r="Q6951" s="9"/>
    </row>
    <row r="6952" spans="17:17" x14ac:dyDescent="0.2">
      <c r="Q6952" s="9"/>
    </row>
    <row r="6953" spans="17:17" x14ac:dyDescent="0.2">
      <c r="Q6953" s="9"/>
    </row>
    <row r="6954" spans="17:17" x14ac:dyDescent="0.2">
      <c r="Q6954" s="9"/>
    </row>
    <row r="6955" spans="17:17" x14ac:dyDescent="0.2">
      <c r="Q6955" s="9"/>
    </row>
    <row r="6956" spans="17:17" x14ac:dyDescent="0.2">
      <c r="Q6956" s="9"/>
    </row>
    <row r="6957" spans="17:17" x14ac:dyDescent="0.2">
      <c r="Q6957" s="9"/>
    </row>
    <row r="6958" spans="17:17" x14ac:dyDescent="0.2">
      <c r="Q6958" s="9"/>
    </row>
    <row r="6959" spans="17:17" x14ac:dyDescent="0.2">
      <c r="Q6959" s="9"/>
    </row>
    <row r="6960" spans="17:17" x14ac:dyDescent="0.2">
      <c r="Q6960" s="9"/>
    </row>
    <row r="6961" spans="17:17" x14ac:dyDescent="0.2">
      <c r="Q6961" s="9"/>
    </row>
    <row r="6962" spans="17:17" x14ac:dyDescent="0.2">
      <c r="Q6962" s="9"/>
    </row>
    <row r="6963" spans="17:17" x14ac:dyDescent="0.2">
      <c r="Q6963" s="9"/>
    </row>
    <row r="6964" spans="17:17" x14ac:dyDescent="0.2">
      <c r="Q6964" s="9"/>
    </row>
    <row r="6965" spans="17:17" x14ac:dyDescent="0.2">
      <c r="Q6965" s="9"/>
    </row>
    <row r="6966" spans="17:17" x14ac:dyDescent="0.2">
      <c r="Q6966" s="9"/>
    </row>
    <row r="6967" spans="17:17" x14ac:dyDescent="0.2">
      <c r="Q6967" s="9"/>
    </row>
    <row r="6968" spans="17:17" x14ac:dyDescent="0.2">
      <c r="Q6968" s="9"/>
    </row>
    <row r="6969" spans="17:17" x14ac:dyDescent="0.2">
      <c r="Q6969" s="9"/>
    </row>
    <row r="6970" spans="17:17" x14ac:dyDescent="0.2">
      <c r="Q6970" s="9"/>
    </row>
    <row r="6971" spans="17:17" x14ac:dyDescent="0.2">
      <c r="Q6971" s="9"/>
    </row>
    <row r="6972" spans="17:17" x14ac:dyDescent="0.2">
      <c r="Q6972" s="9"/>
    </row>
    <row r="6973" spans="17:17" x14ac:dyDescent="0.2">
      <c r="Q6973" s="9"/>
    </row>
    <row r="6974" spans="17:17" x14ac:dyDescent="0.2">
      <c r="Q6974" s="9"/>
    </row>
    <row r="6975" spans="17:17" x14ac:dyDescent="0.2">
      <c r="Q6975" s="9"/>
    </row>
    <row r="6976" spans="17:17" x14ac:dyDescent="0.2">
      <c r="Q6976" s="9"/>
    </row>
    <row r="6977" spans="17:17" x14ac:dyDescent="0.2">
      <c r="Q6977" s="9"/>
    </row>
    <row r="6978" spans="17:17" x14ac:dyDescent="0.2">
      <c r="Q6978" s="9"/>
    </row>
    <row r="6979" spans="17:17" x14ac:dyDescent="0.2">
      <c r="Q6979" s="9"/>
    </row>
    <row r="6980" spans="17:17" x14ac:dyDescent="0.2">
      <c r="Q6980" s="9"/>
    </row>
    <row r="6981" spans="17:17" x14ac:dyDescent="0.2">
      <c r="Q6981" s="9"/>
    </row>
    <row r="6982" spans="17:17" x14ac:dyDescent="0.2">
      <c r="Q6982" s="9"/>
    </row>
    <row r="6983" spans="17:17" x14ac:dyDescent="0.2">
      <c r="Q6983" s="9"/>
    </row>
    <row r="6984" spans="17:17" x14ac:dyDescent="0.2">
      <c r="Q6984" s="9"/>
    </row>
    <row r="6985" spans="17:17" x14ac:dyDescent="0.2">
      <c r="Q6985" s="9"/>
    </row>
    <row r="6986" spans="17:17" x14ac:dyDescent="0.2">
      <c r="Q6986" s="9"/>
    </row>
    <row r="6987" spans="17:17" x14ac:dyDescent="0.2">
      <c r="Q6987" s="9"/>
    </row>
    <row r="6988" spans="17:17" x14ac:dyDescent="0.2">
      <c r="Q6988" s="9"/>
    </row>
    <row r="6989" spans="17:17" x14ac:dyDescent="0.2">
      <c r="Q6989" s="9"/>
    </row>
    <row r="6990" spans="17:17" x14ac:dyDescent="0.2">
      <c r="Q6990" s="9"/>
    </row>
    <row r="6991" spans="17:17" x14ac:dyDescent="0.2">
      <c r="Q6991" s="9"/>
    </row>
    <row r="6992" spans="17:17" x14ac:dyDescent="0.2">
      <c r="Q6992" s="9"/>
    </row>
    <row r="6993" spans="17:17" x14ac:dyDescent="0.2">
      <c r="Q6993" s="9"/>
    </row>
    <row r="6994" spans="17:17" x14ac:dyDescent="0.2">
      <c r="Q6994" s="9"/>
    </row>
    <row r="6995" spans="17:17" x14ac:dyDescent="0.2">
      <c r="Q6995" s="9"/>
    </row>
    <row r="6996" spans="17:17" x14ac:dyDescent="0.2">
      <c r="Q6996" s="9"/>
    </row>
    <row r="6997" spans="17:17" x14ac:dyDescent="0.2">
      <c r="Q6997" s="9"/>
    </row>
    <row r="6998" spans="17:17" x14ac:dyDescent="0.2">
      <c r="Q6998" s="9"/>
    </row>
    <row r="6999" spans="17:17" x14ac:dyDescent="0.2">
      <c r="Q6999" s="9"/>
    </row>
    <row r="7000" spans="17:17" x14ac:dyDescent="0.2">
      <c r="Q7000" s="9"/>
    </row>
    <row r="7001" spans="17:17" x14ac:dyDescent="0.2">
      <c r="Q7001" s="9"/>
    </row>
    <row r="7002" spans="17:17" x14ac:dyDescent="0.2">
      <c r="Q7002" s="9"/>
    </row>
    <row r="7003" spans="17:17" x14ac:dyDescent="0.2">
      <c r="Q7003" s="9"/>
    </row>
    <row r="7004" spans="17:17" x14ac:dyDescent="0.2">
      <c r="Q7004" s="9"/>
    </row>
    <row r="7005" spans="17:17" x14ac:dyDescent="0.2">
      <c r="Q7005" s="9"/>
    </row>
    <row r="7006" spans="17:17" x14ac:dyDescent="0.2">
      <c r="Q7006" s="9"/>
    </row>
    <row r="7007" spans="17:17" x14ac:dyDescent="0.2">
      <c r="Q7007" s="9"/>
    </row>
    <row r="7008" spans="17:17" x14ac:dyDescent="0.2">
      <c r="Q7008" s="9"/>
    </row>
    <row r="7009" spans="17:17" x14ac:dyDescent="0.2">
      <c r="Q7009" s="9"/>
    </row>
    <row r="7010" spans="17:17" x14ac:dyDescent="0.2">
      <c r="Q7010" s="9"/>
    </row>
    <row r="7011" spans="17:17" x14ac:dyDescent="0.2">
      <c r="Q7011" s="9"/>
    </row>
    <row r="7012" spans="17:17" x14ac:dyDescent="0.2">
      <c r="Q7012" s="9"/>
    </row>
    <row r="7013" spans="17:17" x14ac:dyDescent="0.2">
      <c r="Q7013" s="9"/>
    </row>
    <row r="7014" spans="17:17" x14ac:dyDescent="0.2">
      <c r="Q7014" s="9"/>
    </row>
    <row r="7015" spans="17:17" x14ac:dyDescent="0.2">
      <c r="Q7015" s="9"/>
    </row>
    <row r="7016" spans="17:17" x14ac:dyDescent="0.2">
      <c r="Q7016" s="9"/>
    </row>
    <row r="7017" spans="17:17" x14ac:dyDescent="0.2">
      <c r="Q7017" s="9"/>
    </row>
    <row r="7018" spans="17:17" x14ac:dyDescent="0.2">
      <c r="Q7018" s="9"/>
    </row>
    <row r="7019" spans="17:17" x14ac:dyDescent="0.2">
      <c r="Q7019" s="9"/>
    </row>
    <row r="7020" spans="17:17" x14ac:dyDescent="0.2">
      <c r="Q7020" s="9"/>
    </row>
    <row r="7021" spans="17:17" x14ac:dyDescent="0.2">
      <c r="Q7021" s="9"/>
    </row>
    <row r="7022" spans="17:17" x14ac:dyDescent="0.2">
      <c r="Q7022" s="9"/>
    </row>
    <row r="7023" spans="17:17" x14ac:dyDescent="0.2">
      <c r="Q7023" s="9"/>
    </row>
    <row r="7024" spans="17:17" x14ac:dyDescent="0.2">
      <c r="Q7024" s="9"/>
    </row>
    <row r="7025" spans="17:17" x14ac:dyDescent="0.2">
      <c r="Q7025" s="9"/>
    </row>
    <row r="7026" spans="17:17" x14ac:dyDescent="0.2">
      <c r="Q7026" s="9"/>
    </row>
    <row r="7027" spans="17:17" x14ac:dyDescent="0.2">
      <c r="Q7027" s="9"/>
    </row>
    <row r="7028" spans="17:17" x14ac:dyDescent="0.2">
      <c r="Q7028" s="9"/>
    </row>
    <row r="7029" spans="17:17" x14ac:dyDescent="0.2">
      <c r="Q7029" s="9"/>
    </row>
    <row r="7030" spans="17:17" x14ac:dyDescent="0.2">
      <c r="Q7030" s="9"/>
    </row>
    <row r="7031" spans="17:17" x14ac:dyDescent="0.2">
      <c r="Q7031" s="9"/>
    </row>
    <row r="7032" spans="17:17" x14ac:dyDescent="0.2">
      <c r="Q7032" s="9"/>
    </row>
    <row r="7033" spans="17:17" x14ac:dyDescent="0.2">
      <c r="Q7033" s="9"/>
    </row>
    <row r="7034" spans="17:17" x14ac:dyDescent="0.2">
      <c r="Q7034" s="9"/>
    </row>
    <row r="7035" spans="17:17" x14ac:dyDescent="0.2">
      <c r="Q7035" s="9"/>
    </row>
    <row r="7036" spans="17:17" x14ac:dyDescent="0.2">
      <c r="Q7036" s="9"/>
    </row>
    <row r="7037" spans="17:17" x14ac:dyDescent="0.2">
      <c r="Q7037" s="9"/>
    </row>
    <row r="7038" spans="17:17" x14ac:dyDescent="0.2">
      <c r="Q7038" s="9"/>
    </row>
    <row r="7039" spans="17:17" x14ac:dyDescent="0.2">
      <c r="Q7039" s="9"/>
    </row>
    <row r="7040" spans="17:17" x14ac:dyDescent="0.2">
      <c r="Q7040" s="9"/>
    </row>
    <row r="7041" spans="17:17" x14ac:dyDescent="0.2">
      <c r="Q7041" s="9"/>
    </row>
    <row r="7042" spans="17:17" x14ac:dyDescent="0.2">
      <c r="Q7042" s="9"/>
    </row>
    <row r="7043" spans="17:17" x14ac:dyDescent="0.2">
      <c r="Q7043" s="9"/>
    </row>
    <row r="7044" spans="17:17" x14ac:dyDescent="0.2">
      <c r="Q7044" s="9"/>
    </row>
    <row r="7045" spans="17:17" x14ac:dyDescent="0.2">
      <c r="Q7045" s="9"/>
    </row>
    <row r="7046" spans="17:17" x14ac:dyDescent="0.2">
      <c r="Q7046" s="9"/>
    </row>
    <row r="7047" spans="17:17" x14ac:dyDescent="0.2">
      <c r="Q7047" s="9"/>
    </row>
    <row r="7048" spans="17:17" x14ac:dyDescent="0.2">
      <c r="Q7048" s="9"/>
    </row>
    <row r="7049" spans="17:17" x14ac:dyDescent="0.2">
      <c r="Q7049" s="9"/>
    </row>
    <row r="7050" spans="17:17" x14ac:dyDescent="0.2">
      <c r="Q7050" s="9"/>
    </row>
    <row r="7051" spans="17:17" x14ac:dyDescent="0.2">
      <c r="Q7051" s="9"/>
    </row>
    <row r="7052" spans="17:17" x14ac:dyDescent="0.2">
      <c r="Q7052" s="9"/>
    </row>
    <row r="7053" spans="17:17" x14ac:dyDescent="0.2">
      <c r="Q7053" s="9"/>
    </row>
    <row r="7054" spans="17:17" x14ac:dyDescent="0.2">
      <c r="Q7054" s="9"/>
    </row>
    <row r="7055" spans="17:17" x14ac:dyDescent="0.2">
      <c r="Q7055" s="9"/>
    </row>
    <row r="7056" spans="17:17" x14ac:dyDescent="0.2">
      <c r="Q7056" s="9"/>
    </row>
    <row r="7057" spans="17:17" x14ac:dyDescent="0.2">
      <c r="Q7057" s="9"/>
    </row>
    <row r="7058" spans="17:17" x14ac:dyDescent="0.2">
      <c r="Q7058" s="9"/>
    </row>
    <row r="7059" spans="17:17" x14ac:dyDescent="0.2">
      <c r="Q7059" s="9"/>
    </row>
    <row r="7060" spans="17:17" x14ac:dyDescent="0.2">
      <c r="Q7060" s="9"/>
    </row>
    <row r="7061" spans="17:17" x14ac:dyDescent="0.2">
      <c r="Q7061" s="9"/>
    </row>
    <row r="7062" spans="17:17" x14ac:dyDescent="0.2">
      <c r="Q7062" s="9"/>
    </row>
    <row r="7063" spans="17:17" x14ac:dyDescent="0.2">
      <c r="Q7063" s="9"/>
    </row>
    <row r="7064" spans="17:17" x14ac:dyDescent="0.2">
      <c r="Q7064" s="9"/>
    </row>
    <row r="7065" spans="17:17" x14ac:dyDescent="0.2">
      <c r="Q7065" s="9"/>
    </row>
    <row r="7066" spans="17:17" x14ac:dyDescent="0.2">
      <c r="Q7066" s="9"/>
    </row>
    <row r="7067" spans="17:17" x14ac:dyDescent="0.2">
      <c r="Q7067" s="9"/>
    </row>
    <row r="7068" spans="17:17" x14ac:dyDescent="0.2">
      <c r="Q7068" s="9"/>
    </row>
    <row r="7069" spans="17:17" x14ac:dyDescent="0.2">
      <c r="Q7069" s="9"/>
    </row>
    <row r="7070" spans="17:17" x14ac:dyDescent="0.2">
      <c r="Q7070" s="9"/>
    </row>
    <row r="7071" spans="17:17" x14ac:dyDescent="0.2">
      <c r="Q7071" s="9"/>
    </row>
    <row r="7072" spans="17:17" x14ac:dyDescent="0.2">
      <c r="Q7072" s="9"/>
    </row>
    <row r="7073" spans="17:17" x14ac:dyDescent="0.2">
      <c r="Q7073" s="9"/>
    </row>
    <row r="7074" spans="17:17" x14ac:dyDescent="0.2">
      <c r="Q7074" s="9"/>
    </row>
    <row r="7075" spans="17:17" x14ac:dyDescent="0.2">
      <c r="Q7075" s="9"/>
    </row>
    <row r="7076" spans="17:17" x14ac:dyDescent="0.2">
      <c r="Q7076" s="9"/>
    </row>
    <row r="7077" spans="17:17" x14ac:dyDescent="0.2">
      <c r="Q7077" s="9"/>
    </row>
    <row r="7078" spans="17:17" x14ac:dyDescent="0.2">
      <c r="Q7078" s="9"/>
    </row>
    <row r="7079" spans="17:17" x14ac:dyDescent="0.2">
      <c r="Q7079" s="9"/>
    </row>
    <row r="7080" spans="17:17" x14ac:dyDescent="0.2">
      <c r="Q7080" s="9"/>
    </row>
    <row r="7081" spans="17:17" x14ac:dyDescent="0.2">
      <c r="Q7081" s="9"/>
    </row>
    <row r="7082" spans="17:17" x14ac:dyDescent="0.2">
      <c r="Q7082" s="9"/>
    </row>
    <row r="7083" spans="17:17" x14ac:dyDescent="0.2">
      <c r="Q7083" s="9"/>
    </row>
    <row r="7084" spans="17:17" x14ac:dyDescent="0.2">
      <c r="Q7084" s="9"/>
    </row>
    <row r="7085" spans="17:17" x14ac:dyDescent="0.2">
      <c r="Q7085" s="9"/>
    </row>
    <row r="7086" spans="17:17" x14ac:dyDescent="0.2">
      <c r="Q7086" s="9"/>
    </row>
    <row r="7087" spans="17:17" x14ac:dyDescent="0.2">
      <c r="Q7087" s="9"/>
    </row>
    <row r="7088" spans="17:17" x14ac:dyDescent="0.2">
      <c r="Q7088" s="9"/>
    </row>
    <row r="7089" spans="17:17" x14ac:dyDescent="0.2">
      <c r="Q7089" s="9"/>
    </row>
    <row r="7090" spans="17:17" x14ac:dyDescent="0.2">
      <c r="Q7090" s="9"/>
    </row>
    <row r="7091" spans="17:17" x14ac:dyDescent="0.2">
      <c r="Q7091" s="9"/>
    </row>
    <row r="7092" spans="17:17" x14ac:dyDescent="0.2">
      <c r="Q7092" s="9"/>
    </row>
    <row r="7093" spans="17:17" x14ac:dyDescent="0.2">
      <c r="Q7093" s="9"/>
    </row>
    <row r="7094" spans="17:17" x14ac:dyDescent="0.2">
      <c r="Q7094" s="9"/>
    </row>
    <row r="7095" spans="17:17" x14ac:dyDescent="0.2">
      <c r="Q7095" s="9"/>
    </row>
    <row r="7096" spans="17:17" x14ac:dyDescent="0.2">
      <c r="Q7096" s="9"/>
    </row>
    <row r="7097" spans="17:17" x14ac:dyDescent="0.2">
      <c r="Q7097" s="9"/>
    </row>
    <row r="7098" spans="17:17" x14ac:dyDescent="0.2">
      <c r="Q7098" s="9"/>
    </row>
    <row r="7099" spans="17:17" x14ac:dyDescent="0.2">
      <c r="Q7099" s="9"/>
    </row>
    <row r="7100" spans="17:17" x14ac:dyDescent="0.2">
      <c r="Q7100" s="9"/>
    </row>
    <row r="7101" spans="17:17" x14ac:dyDescent="0.2">
      <c r="Q7101" s="9"/>
    </row>
    <row r="7102" spans="17:17" x14ac:dyDescent="0.2">
      <c r="Q7102" s="9"/>
    </row>
    <row r="7103" spans="17:17" x14ac:dyDescent="0.2">
      <c r="Q7103" s="9"/>
    </row>
    <row r="7104" spans="17:17" x14ac:dyDescent="0.2">
      <c r="Q7104" s="9"/>
    </row>
    <row r="7105" spans="17:17" x14ac:dyDescent="0.2">
      <c r="Q7105" s="9"/>
    </row>
    <row r="7106" spans="17:17" x14ac:dyDescent="0.2">
      <c r="Q7106" s="9"/>
    </row>
    <row r="7107" spans="17:17" x14ac:dyDescent="0.2">
      <c r="Q7107" s="9"/>
    </row>
    <row r="7108" spans="17:17" x14ac:dyDescent="0.2">
      <c r="Q7108" s="9"/>
    </row>
    <row r="7109" spans="17:17" x14ac:dyDescent="0.2">
      <c r="Q7109" s="9"/>
    </row>
    <row r="7110" spans="17:17" x14ac:dyDescent="0.2">
      <c r="Q7110" s="9"/>
    </row>
    <row r="7111" spans="17:17" x14ac:dyDescent="0.2">
      <c r="Q7111" s="9"/>
    </row>
    <row r="7112" spans="17:17" x14ac:dyDescent="0.2">
      <c r="Q7112" s="9"/>
    </row>
    <row r="7113" spans="17:17" x14ac:dyDescent="0.2">
      <c r="Q7113" s="9"/>
    </row>
    <row r="7114" spans="17:17" x14ac:dyDescent="0.2">
      <c r="Q7114" s="9"/>
    </row>
    <row r="7115" spans="17:17" x14ac:dyDescent="0.2">
      <c r="Q7115" s="9"/>
    </row>
    <row r="7116" spans="17:17" x14ac:dyDescent="0.2">
      <c r="Q7116" s="9"/>
    </row>
    <row r="7117" spans="17:17" x14ac:dyDescent="0.2">
      <c r="Q7117" s="9"/>
    </row>
    <row r="7118" spans="17:17" x14ac:dyDescent="0.2">
      <c r="Q7118" s="9"/>
    </row>
    <row r="7119" spans="17:17" x14ac:dyDescent="0.2">
      <c r="Q7119" s="9"/>
    </row>
    <row r="7120" spans="17:17" x14ac:dyDescent="0.2">
      <c r="Q7120" s="9"/>
    </row>
    <row r="7121" spans="17:17" x14ac:dyDescent="0.2">
      <c r="Q7121" s="9"/>
    </row>
    <row r="7122" spans="17:17" x14ac:dyDescent="0.2">
      <c r="Q7122" s="9"/>
    </row>
    <row r="7123" spans="17:17" x14ac:dyDescent="0.2">
      <c r="Q7123" s="9"/>
    </row>
    <row r="7124" spans="17:17" x14ac:dyDescent="0.2">
      <c r="Q7124" s="9"/>
    </row>
    <row r="7125" spans="17:17" x14ac:dyDescent="0.2">
      <c r="Q7125" s="9"/>
    </row>
    <row r="7126" spans="17:17" x14ac:dyDescent="0.2">
      <c r="Q7126" s="9"/>
    </row>
    <row r="7127" spans="17:17" x14ac:dyDescent="0.2">
      <c r="Q7127" s="9"/>
    </row>
    <row r="7128" spans="17:17" x14ac:dyDescent="0.2">
      <c r="Q7128" s="9"/>
    </row>
    <row r="7129" spans="17:17" x14ac:dyDescent="0.2">
      <c r="Q7129" s="9"/>
    </row>
    <row r="7130" spans="17:17" x14ac:dyDescent="0.2">
      <c r="Q7130" s="9"/>
    </row>
    <row r="7131" spans="17:17" x14ac:dyDescent="0.2">
      <c r="Q7131" s="9"/>
    </row>
    <row r="7132" spans="17:17" x14ac:dyDescent="0.2">
      <c r="Q7132" s="9"/>
    </row>
    <row r="7133" spans="17:17" x14ac:dyDescent="0.2">
      <c r="Q7133" s="9"/>
    </row>
    <row r="7134" spans="17:17" x14ac:dyDescent="0.2">
      <c r="Q7134" s="9"/>
    </row>
    <row r="7135" spans="17:17" x14ac:dyDescent="0.2">
      <c r="Q7135" s="9"/>
    </row>
    <row r="7136" spans="17:17" x14ac:dyDescent="0.2">
      <c r="Q7136" s="9"/>
    </row>
    <row r="7137" spans="17:17" x14ac:dyDescent="0.2">
      <c r="Q7137" s="9"/>
    </row>
    <row r="7138" spans="17:17" x14ac:dyDescent="0.2">
      <c r="Q7138" s="9"/>
    </row>
    <row r="7139" spans="17:17" x14ac:dyDescent="0.2">
      <c r="Q7139" s="9"/>
    </row>
    <row r="7140" spans="17:17" x14ac:dyDescent="0.2">
      <c r="Q7140" s="9"/>
    </row>
    <row r="7141" spans="17:17" x14ac:dyDescent="0.2">
      <c r="Q7141" s="9"/>
    </row>
    <row r="7142" spans="17:17" x14ac:dyDescent="0.2">
      <c r="Q7142" s="9"/>
    </row>
    <row r="7143" spans="17:17" x14ac:dyDescent="0.2">
      <c r="Q7143" s="9"/>
    </row>
    <row r="7144" spans="17:17" x14ac:dyDescent="0.2">
      <c r="Q7144" s="9"/>
    </row>
    <row r="7145" spans="17:17" x14ac:dyDescent="0.2">
      <c r="Q7145" s="9"/>
    </row>
    <row r="7146" spans="17:17" x14ac:dyDescent="0.2">
      <c r="Q7146" s="9"/>
    </row>
    <row r="7147" spans="17:17" x14ac:dyDescent="0.2">
      <c r="Q7147" s="9"/>
    </row>
    <row r="7148" spans="17:17" x14ac:dyDescent="0.2">
      <c r="Q7148" s="9"/>
    </row>
    <row r="7149" spans="17:17" x14ac:dyDescent="0.2">
      <c r="Q7149" s="9"/>
    </row>
    <row r="7150" spans="17:17" x14ac:dyDescent="0.2">
      <c r="Q7150" s="9"/>
    </row>
    <row r="7151" spans="17:17" x14ac:dyDescent="0.2">
      <c r="Q7151" s="9"/>
    </row>
    <row r="7152" spans="17:17" x14ac:dyDescent="0.2">
      <c r="Q7152" s="9"/>
    </row>
    <row r="7153" spans="17:17" x14ac:dyDescent="0.2">
      <c r="Q7153" s="9"/>
    </row>
    <row r="7154" spans="17:17" x14ac:dyDescent="0.2">
      <c r="Q7154" s="9"/>
    </row>
    <row r="7155" spans="17:17" x14ac:dyDescent="0.2">
      <c r="Q7155" s="9"/>
    </row>
    <row r="7156" spans="17:17" x14ac:dyDescent="0.2">
      <c r="Q7156" s="9"/>
    </row>
    <row r="7157" spans="17:17" x14ac:dyDescent="0.2">
      <c r="Q7157" s="9"/>
    </row>
    <row r="7158" spans="17:17" x14ac:dyDescent="0.2">
      <c r="Q7158" s="9"/>
    </row>
    <row r="7159" spans="17:17" x14ac:dyDescent="0.2">
      <c r="Q7159" s="9"/>
    </row>
    <row r="7160" spans="17:17" x14ac:dyDescent="0.2">
      <c r="Q7160" s="9"/>
    </row>
    <row r="7161" spans="17:17" x14ac:dyDescent="0.2">
      <c r="Q7161" s="9"/>
    </row>
    <row r="7162" spans="17:17" x14ac:dyDescent="0.2">
      <c r="Q7162" s="9"/>
    </row>
    <row r="7163" spans="17:17" x14ac:dyDescent="0.2">
      <c r="Q7163" s="9"/>
    </row>
    <row r="7164" spans="17:17" x14ac:dyDescent="0.2">
      <c r="Q7164" s="9"/>
    </row>
    <row r="7165" spans="17:17" x14ac:dyDescent="0.2">
      <c r="Q7165" s="9"/>
    </row>
    <row r="7166" spans="17:17" x14ac:dyDescent="0.2">
      <c r="Q7166" s="9"/>
    </row>
    <row r="7167" spans="17:17" x14ac:dyDescent="0.2">
      <c r="Q7167" s="9"/>
    </row>
    <row r="7168" spans="17:17" x14ac:dyDescent="0.2">
      <c r="Q7168" s="9"/>
    </row>
    <row r="7169" spans="17:17" x14ac:dyDescent="0.2">
      <c r="Q7169" s="9"/>
    </row>
    <row r="7170" spans="17:17" x14ac:dyDescent="0.2">
      <c r="Q7170" s="9"/>
    </row>
    <row r="7171" spans="17:17" x14ac:dyDescent="0.2">
      <c r="Q7171" s="9"/>
    </row>
    <row r="7172" spans="17:17" x14ac:dyDescent="0.2">
      <c r="Q7172" s="9"/>
    </row>
    <row r="7173" spans="17:17" x14ac:dyDescent="0.2">
      <c r="Q7173" s="9"/>
    </row>
    <row r="7174" spans="17:17" x14ac:dyDescent="0.2">
      <c r="Q7174" s="9"/>
    </row>
    <row r="7175" spans="17:17" x14ac:dyDescent="0.2">
      <c r="Q7175" s="9"/>
    </row>
    <row r="7176" spans="17:17" x14ac:dyDescent="0.2">
      <c r="Q7176" s="9"/>
    </row>
    <row r="7177" spans="17:17" x14ac:dyDescent="0.2">
      <c r="Q7177" s="9"/>
    </row>
    <row r="7178" spans="17:17" x14ac:dyDescent="0.2">
      <c r="Q7178" s="9"/>
    </row>
    <row r="7179" spans="17:17" x14ac:dyDescent="0.2">
      <c r="Q7179" s="9"/>
    </row>
    <row r="7180" spans="17:17" x14ac:dyDescent="0.2">
      <c r="Q7180" s="9"/>
    </row>
    <row r="7181" spans="17:17" x14ac:dyDescent="0.2">
      <c r="Q7181" s="9"/>
    </row>
    <row r="7182" spans="17:17" x14ac:dyDescent="0.2">
      <c r="Q7182" s="9"/>
    </row>
    <row r="7183" spans="17:17" x14ac:dyDescent="0.2">
      <c r="Q7183" s="9"/>
    </row>
    <row r="7184" spans="17:17" x14ac:dyDescent="0.2">
      <c r="Q7184" s="9"/>
    </row>
    <row r="7185" spans="17:17" x14ac:dyDescent="0.2">
      <c r="Q7185" s="9"/>
    </row>
    <row r="7186" spans="17:17" x14ac:dyDescent="0.2">
      <c r="Q7186" s="9"/>
    </row>
    <row r="7187" spans="17:17" x14ac:dyDescent="0.2">
      <c r="Q7187" s="9"/>
    </row>
    <row r="7188" spans="17:17" x14ac:dyDescent="0.2">
      <c r="Q7188" s="9"/>
    </row>
    <row r="7189" spans="17:17" x14ac:dyDescent="0.2">
      <c r="Q7189" s="9"/>
    </row>
    <row r="7190" spans="17:17" x14ac:dyDescent="0.2">
      <c r="Q7190" s="9"/>
    </row>
    <row r="7191" spans="17:17" x14ac:dyDescent="0.2">
      <c r="Q7191" s="9"/>
    </row>
    <row r="7192" spans="17:17" x14ac:dyDescent="0.2">
      <c r="Q7192" s="9"/>
    </row>
    <row r="7193" spans="17:17" x14ac:dyDescent="0.2">
      <c r="Q7193" s="9"/>
    </row>
    <row r="7194" spans="17:17" x14ac:dyDescent="0.2">
      <c r="Q7194" s="9"/>
    </row>
    <row r="7195" spans="17:17" x14ac:dyDescent="0.2">
      <c r="Q7195" s="9"/>
    </row>
    <row r="7196" spans="17:17" x14ac:dyDescent="0.2">
      <c r="Q7196" s="9"/>
    </row>
    <row r="7197" spans="17:17" x14ac:dyDescent="0.2">
      <c r="Q7197" s="9"/>
    </row>
    <row r="7198" spans="17:17" x14ac:dyDescent="0.2">
      <c r="Q7198" s="9"/>
    </row>
    <row r="7199" spans="17:17" x14ac:dyDescent="0.2">
      <c r="Q7199" s="9"/>
    </row>
    <row r="7200" spans="17:17" x14ac:dyDescent="0.2">
      <c r="Q7200" s="9"/>
    </row>
    <row r="7201" spans="17:17" x14ac:dyDescent="0.2">
      <c r="Q7201" s="9"/>
    </row>
    <row r="7202" spans="17:17" x14ac:dyDescent="0.2">
      <c r="Q7202" s="9"/>
    </row>
    <row r="7203" spans="17:17" x14ac:dyDescent="0.2">
      <c r="Q7203" s="9"/>
    </row>
    <row r="7204" spans="17:17" x14ac:dyDescent="0.2">
      <c r="Q7204" s="9"/>
    </row>
    <row r="7205" spans="17:17" x14ac:dyDescent="0.2">
      <c r="Q7205" s="9"/>
    </row>
    <row r="7206" spans="17:17" x14ac:dyDescent="0.2">
      <c r="Q7206" s="9"/>
    </row>
    <row r="7207" spans="17:17" x14ac:dyDescent="0.2">
      <c r="Q7207" s="9"/>
    </row>
    <row r="7208" spans="17:17" x14ac:dyDescent="0.2">
      <c r="Q7208" s="9"/>
    </row>
    <row r="7209" spans="17:17" x14ac:dyDescent="0.2">
      <c r="Q7209" s="9"/>
    </row>
    <row r="7210" spans="17:17" x14ac:dyDescent="0.2">
      <c r="Q7210" s="9"/>
    </row>
    <row r="7211" spans="17:17" x14ac:dyDescent="0.2">
      <c r="Q7211" s="9"/>
    </row>
    <row r="7212" spans="17:17" x14ac:dyDescent="0.2">
      <c r="Q7212" s="9"/>
    </row>
    <row r="7213" spans="17:17" x14ac:dyDescent="0.2">
      <c r="Q7213" s="9"/>
    </row>
    <row r="7214" spans="17:17" x14ac:dyDescent="0.2">
      <c r="Q7214" s="9"/>
    </row>
    <row r="7215" spans="17:17" x14ac:dyDescent="0.2">
      <c r="Q7215" s="9"/>
    </row>
    <row r="7216" spans="17:17" x14ac:dyDescent="0.2">
      <c r="Q7216" s="9"/>
    </row>
    <row r="7217" spans="17:17" x14ac:dyDescent="0.2">
      <c r="Q7217" s="9"/>
    </row>
    <row r="7218" spans="17:17" x14ac:dyDescent="0.2">
      <c r="Q7218" s="9"/>
    </row>
    <row r="7219" spans="17:17" x14ac:dyDescent="0.2">
      <c r="Q7219" s="9"/>
    </row>
    <row r="7220" spans="17:17" x14ac:dyDescent="0.2">
      <c r="Q7220" s="9"/>
    </row>
    <row r="7221" spans="17:17" x14ac:dyDescent="0.2">
      <c r="Q7221" s="9"/>
    </row>
    <row r="7222" spans="17:17" x14ac:dyDescent="0.2">
      <c r="Q7222" s="9"/>
    </row>
    <row r="7223" spans="17:17" x14ac:dyDescent="0.2">
      <c r="Q7223" s="9"/>
    </row>
    <row r="7224" spans="17:17" x14ac:dyDescent="0.2">
      <c r="Q7224" s="9"/>
    </row>
    <row r="7225" spans="17:17" x14ac:dyDescent="0.2">
      <c r="Q7225" s="9"/>
    </row>
    <row r="7226" spans="17:17" x14ac:dyDescent="0.2">
      <c r="Q7226" s="9"/>
    </row>
    <row r="7227" spans="17:17" x14ac:dyDescent="0.2">
      <c r="Q7227" s="9"/>
    </row>
    <row r="7228" spans="17:17" x14ac:dyDescent="0.2">
      <c r="Q7228" s="9"/>
    </row>
    <row r="7229" spans="17:17" x14ac:dyDescent="0.2">
      <c r="Q7229" s="9"/>
    </row>
    <row r="7230" spans="17:17" x14ac:dyDescent="0.2">
      <c r="Q7230" s="9"/>
    </row>
    <row r="7231" spans="17:17" x14ac:dyDescent="0.2">
      <c r="Q7231" s="9"/>
    </row>
    <row r="7232" spans="17:17" x14ac:dyDescent="0.2">
      <c r="Q7232" s="9"/>
    </row>
    <row r="7233" spans="17:17" x14ac:dyDescent="0.2">
      <c r="Q7233" s="9"/>
    </row>
    <row r="7234" spans="17:17" x14ac:dyDescent="0.2">
      <c r="Q7234" s="9"/>
    </row>
    <row r="7235" spans="17:17" x14ac:dyDescent="0.2">
      <c r="Q7235" s="9"/>
    </row>
    <row r="7236" spans="17:17" x14ac:dyDescent="0.2">
      <c r="Q7236" s="9"/>
    </row>
    <row r="7237" spans="17:17" x14ac:dyDescent="0.2">
      <c r="Q7237" s="9"/>
    </row>
    <row r="7238" spans="17:17" x14ac:dyDescent="0.2">
      <c r="Q7238" s="9"/>
    </row>
    <row r="7239" spans="17:17" x14ac:dyDescent="0.2">
      <c r="Q7239" s="9"/>
    </row>
    <row r="7240" spans="17:17" x14ac:dyDescent="0.2">
      <c r="Q7240" s="9"/>
    </row>
    <row r="7241" spans="17:17" x14ac:dyDescent="0.2">
      <c r="Q7241" s="9"/>
    </row>
    <row r="7242" spans="17:17" x14ac:dyDescent="0.2">
      <c r="Q7242" s="9"/>
    </row>
    <row r="7243" spans="17:17" x14ac:dyDescent="0.2">
      <c r="Q7243" s="9"/>
    </row>
    <row r="7244" spans="17:17" x14ac:dyDescent="0.2">
      <c r="Q7244" s="9"/>
    </row>
    <row r="7245" spans="17:17" x14ac:dyDescent="0.2">
      <c r="Q7245" s="9"/>
    </row>
    <row r="7246" spans="17:17" x14ac:dyDescent="0.2">
      <c r="Q7246" s="9"/>
    </row>
    <row r="7247" spans="17:17" x14ac:dyDescent="0.2">
      <c r="Q7247" s="9"/>
    </row>
    <row r="7248" spans="17:17" x14ac:dyDescent="0.2">
      <c r="Q7248" s="9"/>
    </row>
    <row r="7249" spans="17:17" x14ac:dyDescent="0.2">
      <c r="Q7249" s="9"/>
    </row>
    <row r="7250" spans="17:17" x14ac:dyDescent="0.2">
      <c r="Q7250" s="9"/>
    </row>
    <row r="7251" spans="17:17" x14ac:dyDescent="0.2">
      <c r="Q7251" s="9"/>
    </row>
    <row r="7252" spans="17:17" x14ac:dyDescent="0.2">
      <c r="Q7252" s="9"/>
    </row>
    <row r="7253" spans="17:17" x14ac:dyDescent="0.2">
      <c r="Q7253" s="9"/>
    </row>
    <row r="7254" spans="17:17" x14ac:dyDescent="0.2">
      <c r="Q7254" s="9"/>
    </row>
    <row r="7255" spans="17:17" x14ac:dyDescent="0.2">
      <c r="Q7255" s="9"/>
    </row>
    <row r="7256" spans="17:17" x14ac:dyDescent="0.2">
      <c r="Q7256" s="9"/>
    </row>
    <row r="7257" spans="17:17" x14ac:dyDescent="0.2">
      <c r="Q7257" s="9"/>
    </row>
    <row r="7258" spans="17:17" x14ac:dyDescent="0.2">
      <c r="Q7258" s="9"/>
    </row>
    <row r="7259" spans="17:17" x14ac:dyDescent="0.2">
      <c r="Q7259" s="9"/>
    </row>
    <row r="7260" spans="17:17" x14ac:dyDescent="0.2">
      <c r="Q7260" s="9"/>
    </row>
    <row r="7261" spans="17:17" x14ac:dyDescent="0.2">
      <c r="Q7261" s="9"/>
    </row>
    <row r="7262" spans="17:17" x14ac:dyDescent="0.2">
      <c r="Q7262" s="9"/>
    </row>
    <row r="7263" spans="17:17" x14ac:dyDescent="0.2">
      <c r="Q7263" s="9"/>
    </row>
    <row r="7264" spans="17:17" x14ac:dyDescent="0.2">
      <c r="Q7264" s="9"/>
    </row>
    <row r="7265" spans="17:17" x14ac:dyDescent="0.2">
      <c r="Q7265" s="9"/>
    </row>
    <row r="7266" spans="17:17" x14ac:dyDescent="0.2">
      <c r="Q7266" s="9"/>
    </row>
    <row r="7267" spans="17:17" x14ac:dyDescent="0.2">
      <c r="Q7267" s="9"/>
    </row>
    <row r="7268" spans="17:17" x14ac:dyDescent="0.2">
      <c r="Q7268" s="9"/>
    </row>
    <row r="7269" spans="17:17" x14ac:dyDescent="0.2">
      <c r="Q7269" s="9"/>
    </row>
    <row r="7270" spans="17:17" x14ac:dyDescent="0.2">
      <c r="Q7270" s="9"/>
    </row>
    <row r="7271" spans="17:17" x14ac:dyDescent="0.2">
      <c r="Q7271" s="9"/>
    </row>
    <row r="7272" spans="17:17" x14ac:dyDescent="0.2">
      <c r="Q7272" s="9"/>
    </row>
    <row r="7273" spans="17:17" x14ac:dyDescent="0.2">
      <c r="Q7273" s="9"/>
    </row>
    <row r="7274" spans="17:17" x14ac:dyDescent="0.2">
      <c r="Q7274" s="9"/>
    </row>
    <row r="7275" spans="17:17" x14ac:dyDescent="0.2">
      <c r="Q7275" s="9"/>
    </row>
    <row r="7276" spans="17:17" x14ac:dyDescent="0.2">
      <c r="Q7276" s="9"/>
    </row>
    <row r="7277" spans="17:17" x14ac:dyDescent="0.2">
      <c r="Q7277" s="9"/>
    </row>
    <row r="7278" spans="17:17" x14ac:dyDescent="0.2">
      <c r="Q7278" s="9"/>
    </row>
    <row r="7279" spans="17:17" x14ac:dyDescent="0.2">
      <c r="Q7279" s="9"/>
    </row>
    <row r="7280" spans="17:17" x14ac:dyDescent="0.2">
      <c r="Q7280" s="9"/>
    </row>
    <row r="7281" spans="17:17" x14ac:dyDescent="0.2">
      <c r="Q7281" s="9"/>
    </row>
    <row r="7282" spans="17:17" x14ac:dyDescent="0.2">
      <c r="Q7282" s="9"/>
    </row>
    <row r="7283" spans="17:17" x14ac:dyDescent="0.2">
      <c r="Q7283" s="9"/>
    </row>
    <row r="7284" spans="17:17" x14ac:dyDescent="0.2">
      <c r="Q7284" s="9"/>
    </row>
    <row r="7285" spans="17:17" x14ac:dyDescent="0.2">
      <c r="Q7285" s="9"/>
    </row>
    <row r="7286" spans="17:17" x14ac:dyDescent="0.2">
      <c r="Q7286" s="9"/>
    </row>
    <row r="7287" spans="17:17" x14ac:dyDescent="0.2">
      <c r="Q7287" s="9"/>
    </row>
    <row r="7288" spans="17:17" x14ac:dyDescent="0.2">
      <c r="Q7288" s="9"/>
    </row>
    <row r="7289" spans="17:17" x14ac:dyDescent="0.2">
      <c r="Q7289" s="9"/>
    </row>
    <row r="7290" spans="17:17" x14ac:dyDescent="0.2">
      <c r="Q7290" s="9"/>
    </row>
    <row r="7291" spans="17:17" x14ac:dyDescent="0.2">
      <c r="Q7291" s="9"/>
    </row>
    <row r="7292" spans="17:17" x14ac:dyDescent="0.2">
      <c r="Q7292" s="9"/>
    </row>
    <row r="7293" spans="17:17" x14ac:dyDescent="0.2">
      <c r="Q7293" s="9"/>
    </row>
    <row r="7294" spans="17:17" x14ac:dyDescent="0.2">
      <c r="Q7294" s="9"/>
    </row>
    <row r="7295" spans="17:17" x14ac:dyDescent="0.2">
      <c r="Q7295" s="9"/>
    </row>
    <row r="7296" spans="17:17" x14ac:dyDescent="0.2">
      <c r="Q7296" s="9"/>
    </row>
    <row r="7297" spans="17:17" x14ac:dyDescent="0.2">
      <c r="Q7297" s="9"/>
    </row>
    <row r="7298" spans="17:17" x14ac:dyDescent="0.2">
      <c r="Q7298" s="9"/>
    </row>
    <row r="7299" spans="17:17" x14ac:dyDescent="0.2">
      <c r="Q7299" s="9"/>
    </row>
    <row r="7300" spans="17:17" x14ac:dyDescent="0.2">
      <c r="Q7300" s="9"/>
    </row>
    <row r="7301" spans="17:17" x14ac:dyDescent="0.2">
      <c r="Q7301" s="9"/>
    </row>
    <row r="7302" spans="17:17" x14ac:dyDescent="0.2">
      <c r="Q7302" s="9"/>
    </row>
    <row r="7303" spans="17:17" x14ac:dyDescent="0.2">
      <c r="Q7303" s="9"/>
    </row>
    <row r="7304" spans="17:17" x14ac:dyDescent="0.2">
      <c r="Q7304" s="9"/>
    </row>
    <row r="7305" spans="17:17" x14ac:dyDescent="0.2">
      <c r="Q7305" s="9"/>
    </row>
    <row r="7306" spans="17:17" x14ac:dyDescent="0.2">
      <c r="Q7306" s="9"/>
    </row>
    <row r="7307" spans="17:17" x14ac:dyDescent="0.2">
      <c r="Q7307" s="9"/>
    </row>
    <row r="7308" spans="17:17" x14ac:dyDescent="0.2">
      <c r="Q7308" s="9"/>
    </row>
    <row r="7309" spans="17:17" x14ac:dyDescent="0.2">
      <c r="Q7309" s="9"/>
    </row>
    <row r="7310" spans="17:17" x14ac:dyDescent="0.2">
      <c r="Q7310" s="9"/>
    </row>
    <row r="7311" spans="17:17" x14ac:dyDescent="0.2">
      <c r="Q7311" s="9"/>
    </row>
    <row r="7312" spans="17:17" x14ac:dyDescent="0.2">
      <c r="Q7312" s="9"/>
    </row>
    <row r="7313" spans="17:17" x14ac:dyDescent="0.2">
      <c r="Q7313" s="9"/>
    </row>
    <row r="7314" spans="17:17" x14ac:dyDescent="0.2">
      <c r="Q7314" s="9"/>
    </row>
    <row r="7315" spans="17:17" x14ac:dyDescent="0.2">
      <c r="Q7315" s="9"/>
    </row>
    <row r="7316" spans="17:17" x14ac:dyDescent="0.2">
      <c r="Q7316" s="9"/>
    </row>
    <row r="7317" spans="17:17" x14ac:dyDescent="0.2">
      <c r="Q7317" s="9"/>
    </row>
    <row r="7318" spans="17:17" x14ac:dyDescent="0.2">
      <c r="Q7318" s="9"/>
    </row>
    <row r="7319" spans="17:17" x14ac:dyDescent="0.2">
      <c r="Q7319" s="9"/>
    </row>
    <row r="7320" spans="17:17" x14ac:dyDescent="0.2">
      <c r="Q7320" s="9"/>
    </row>
    <row r="7321" spans="17:17" x14ac:dyDescent="0.2">
      <c r="Q7321" s="9"/>
    </row>
    <row r="7322" spans="17:17" x14ac:dyDescent="0.2">
      <c r="Q7322" s="9"/>
    </row>
    <row r="7323" spans="17:17" x14ac:dyDescent="0.2">
      <c r="Q7323" s="9"/>
    </row>
    <row r="7324" spans="17:17" x14ac:dyDescent="0.2">
      <c r="Q7324" s="9"/>
    </row>
    <row r="7325" spans="17:17" x14ac:dyDescent="0.2">
      <c r="Q7325" s="9"/>
    </row>
    <row r="7326" spans="17:17" x14ac:dyDescent="0.2">
      <c r="Q7326" s="9"/>
    </row>
    <row r="7327" spans="17:17" x14ac:dyDescent="0.2">
      <c r="Q7327" s="9"/>
    </row>
    <row r="7328" spans="17:17" x14ac:dyDescent="0.2">
      <c r="Q7328" s="9"/>
    </row>
    <row r="7329" spans="17:17" x14ac:dyDescent="0.2">
      <c r="Q7329" s="9"/>
    </row>
    <row r="7330" spans="17:17" x14ac:dyDescent="0.2">
      <c r="Q7330" s="9"/>
    </row>
    <row r="7331" spans="17:17" x14ac:dyDescent="0.2">
      <c r="Q7331" s="9"/>
    </row>
    <row r="7332" spans="17:17" x14ac:dyDescent="0.2">
      <c r="Q7332" s="9"/>
    </row>
    <row r="7333" spans="17:17" x14ac:dyDescent="0.2">
      <c r="Q7333" s="9"/>
    </row>
    <row r="7334" spans="17:17" x14ac:dyDescent="0.2">
      <c r="Q7334" s="9"/>
    </row>
    <row r="7335" spans="17:17" x14ac:dyDescent="0.2">
      <c r="Q7335" s="9"/>
    </row>
    <row r="7336" spans="17:17" x14ac:dyDescent="0.2">
      <c r="Q7336" s="9"/>
    </row>
    <row r="7337" spans="17:17" x14ac:dyDescent="0.2">
      <c r="Q7337" s="9"/>
    </row>
    <row r="7338" spans="17:17" x14ac:dyDescent="0.2">
      <c r="Q7338" s="9"/>
    </row>
    <row r="7339" spans="17:17" x14ac:dyDescent="0.2">
      <c r="Q7339" s="9"/>
    </row>
    <row r="7340" spans="17:17" x14ac:dyDescent="0.2">
      <c r="Q7340" s="9"/>
    </row>
    <row r="7341" spans="17:17" x14ac:dyDescent="0.2">
      <c r="Q7341" s="9"/>
    </row>
    <row r="7342" spans="17:17" x14ac:dyDescent="0.2">
      <c r="Q7342" s="9"/>
    </row>
    <row r="7343" spans="17:17" x14ac:dyDescent="0.2">
      <c r="Q7343" s="9"/>
    </row>
    <row r="7344" spans="17:17" x14ac:dyDescent="0.2">
      <c r="Q7344" s="9"/>
    </row>
    <row r="7345" spans="17:17" x14ac:dyDescent="0.2">
      <c r="Q7345" s="9"/>
    </row>
    <row r="7346" spans="17:17" x14ac:dyDescent="0.2">
      <c r="Q7346" s="9"/>
    </row>
    <row r="7347" spans="17:17" x14ac:dyDescent="0.2">
      <c r="Q7347" s="9"/>
    </row>
    <row r="7348" spans="17:17" x14ac:dyDescent="0.2">
      <c r="Q7348" s="9"/>
    </row>
    <row r="7349" spans="17:17" x14ac:dyDescent="0.2">
      <c r="Q7349" s="9"/>
    </row>
    <row r="7350" spans="17:17" x14ac:dyDescent="0.2">
      <c r="Q7350" s="9"/>
    </row>
    <row r="7351" spans="17:17" x14ac:dyDescent="0.2">
      <c r="Q7351" s="9"/>
    </row>
    <row r="7352" spans="17:17" x14ac:dyDescent="0.2">
      <c r="Q7352" s="9"/>
    </row>
    <row r="7353" spans="17:17" x14ac:dyDescent="0.2">
      <c r="Q7353" s="9"/>
    </row>
    <row r="7354" spans="17:17" x14ac:dyDescent="0.2">
      <c r="Q7354" s="9"/>
    </row>
    <row r="7355" spans="17:17" x14ac:dyDescent="0.2">
      <c r="Q7355" s="9"/>
    </row>
    <row r="7356" spans="17:17" x14ac:dyDescent="0.2">
      <c r="Q7356" s="9"/>
    </row>
    <row r="7357" spans="17:17" x14ac:dyDescent="0.2">
      <c r="Q7357" s="9"/>
    </row>
    <row r="7358" spans="17:17" x14ac:dyDescent="0.2">
      <c r="Q7358" s="9"/>
    </row>
    <row r="7359" spans="17:17" x14ac:dyDescent="0.2">
      <c r="Q7359" s="9"/>
    </row>
    <row r="7360" spans="17:17" x14ac:dyDescent="0.2">
      <c r="Q7360" s="9"/>
    </row>
    <row r="7361" spans="17:17" x14ac:dyDescent="0.2">
      <c r="Q7361" s="9"/>
    </row>
    <row r="7362" spans="17:17" x14ac:dyDescent="0.2">
      <c r="Q7362" s="9"/>
    </row>
    <row r="7363" spans="17:17" x14ac:dyDescent="0.2">
      <c r="Q7363" s="9"/>
    </row>
    <row r="7364" spans="17:17" x14ac:dyDescent="0.2">
      <c r="Q7364" s="9"/>
    </row>
    <row r="7365" spans="17:17" x14ac:dyDescent="0.2">
      <c r="Q7365" s="9"/>
    </row>
    <row r="7366" spans="17:17" x14ac:dyDescent="0.2">
      <c r="Q7366" s="9"/>
    </row>
    <row r="7367" spans="17:17" x14ac:dyDescent="0.2">
      <c r="Q7367" s="9"/>
    </row>
    <row r="7368" spans="17:17" x14ac:dyDescent="0.2">
      <c r="Q7368" s="9"/>
    </row>
    <row r="7369" spans="17:17" x14ac:dyDescent="0.2">
      <c r="Q7369" s="9"/>
    </row>
    <row r="7370" spans="17:17" x14ac:dyDescent="0.2">
      <c r="Q7370" s="9"/>
    </row>
    <row r="7371" spans="17:17" x14ac:dyDescent="0.2">
      <c r="Q7371" s="9"/>
    </row>
    <row r="7372" spans="17:17" x14ac:dyDescent="0.2">
      <c r="Q7372" s="9"/>
    </row>
    <row r="7373" spans="17:17" x14ac:dyDescent="0.2">
      <c r="Q7373" s="9"/>
    </row>
    <row r="7374" spans="17:17" x14ac:dyDescent="0.2">
      <c r="Q7374" s="9"/>
    </row>
    <row r="7375" spans="17:17" x14ac:dyDescent="0.2">
      <c r="Q7375" s="9"/>
    </row>
    <row r="7376" spans="17:17" x14ac:dyDescent="0.2">
      <c r="Q7376" s="9"/>
    </row>
    <row r="7377" spans="17:17" x14ac:dyDescent="0.2">
      <c r="Q7377" s="9"/>
    </row>
    <row r="7378" spans="17:17" x14ac:dyDescent="0.2">
      <c r="Q7378" s="9"/>
    </row>
    <row r="7379" spans="17:17" x14ac:dyDescent="0.2">
      <c r="Q7379" s="9"/>
    </row>
    <row r="7380" spans="17:17" x14ac:dyDescent="0.2">
      <c r="Q7380" s="9"/>
    </row>
    <row r="7381" spans="17:17" x14ac:dyDescent="0.2">
      <c r="Q7381" s="9"/>
    </row>
    <row r="7382" spans="17:17" x14ac:dyDescent="0.2">
      <c r="Q7382" s="9"/>
    </row>
    <row r="7383" spans="17:17" x14ac:dyDescent="0.2">
      <c r="Q7383" s="9"/>
    </row>
    <row r="7384" spans="17:17" x14ac:dyDescent="0.2">
      <c r="Q7384" s="9"/>
    </row>
    <row r="7385" spans="17:17" x14ac:dyDescent="0.2">
      <c r="Q7385" s="9"/>
    </row>
    <row r="7386" spans="17:17" x14ac:dyDescent="0.2">
      <c r="Q7386" s="9"/>
    </row>
    <row r="7387" spans="17:17" x14ac:dyDescent="0.2">
      <c r="Q7387" s="9"/>
    </row>
    <row r="7388" spans="17:17" x14ac:dyDescent="0.2">
      <c r="Q7388" s="9"/>
    </row>
    <row r="7389" spans="17:17" x14ac:dyDescent="0.2">
      <c r="Q7389" s="9"/>
    </row>
    <row r="7390" spans="17:17" x14ac:dyDescent="0.2">
      <c r="Q7390" s="9"/>
    </row>
    <row r="7391" spans="17:17" x14ac:dyDescent="0.2">
      <c r="Q7391" s="9"/>
    </row>
    <row r="7392" spans="17:17" x14ac:dyDescent="0.2">
      <c r="Q7392" s="9"/>
    </row>
    <row r="7393" spans="17:17" x14ac:dyDescent="0.2">
      <c r="Q7393" s="9"/>
    </row>
    <row r="7394" spans="17:17" x14ac:dyDescent="0.2">
      <c r="Q7394" s="9"/>
    </row>
    <row r="7395" spans="17:17" x14ac:dyDescent="0.2">
      <c r="Q7395" s="9"/>
    </row>
    <row r="7396" spans="17:17" x14ac:dyDescent="0.2">
      <c r="Q7396" s="9"/>
    </row>
    <row r="7397" spans="17:17" x14ac:dyDescent="0.2">
      <c r="Q7397" s="9"/>
    </row>
    <row r="7398" spans="17:17" x14ac:dyDescent="0.2">
      <c r="Q7398" s="9"/>
    </row>
    <row r="7399" spans="17:17" x14ac:dyDescent="0.2">
      <c r="Q7399" s="9"/>
    </row>
    <row r="7400" spans="17:17" x14ac:dyDescent="0.2">
      <c r="Q7400" s="9"/>
    </row>
    <row r="7401" spans="17:17" x14ac:dyDescent="0.2">
      <c r="Q7401" s="9"/>
    </row>
    <row r="7402" spans="17:17" x14ac:dyDescent="0.2">
      <c r="Q7402" s="9"/>
    </row>
    <row r="7403" spans="17:17" x14ac:dyDescent="0.2">
      <c r="Q7403" s="9"/>
    </row>
    <row r="7404" spans="17:17" x14ac:dyDescent="0.2">
      <c r="Q7404" s="9"/>
    </row>
    <row r="7405" spans="17:17" x14ac:dyDescent="0.2">
      <c r="Q7405" s="9"/>
    </row>
    <row r="7406" spans="17:17" x14ac:dyDescent="0.2">
      <c r="Q7406" s="9"/>
    </row>
    <row r="7407" spans="17:17" x14ac:dyDescent="0.2">
      <c r="Q7407" s="9"/>
    </row>
    <row r="7408" spans="17:17" x14ac:dyDescent="0.2">
      <c r="Q7408" s="9"/>
    </row>
    <row r="7409" spans="17:17" x14ac:dyDescent="0.2">
      <c r="Q7409" s="9"/>
    </row>
    <row r="7410" spans="17:17" x14ac:dyDescent="0.2">
      <c r="Q7410" s="9"/>
    </row>
    <row r="7411" spans="17:17" x14ac:dyDescent="0.2">
      <c r="Q7411" s="9"/>
    </row>
    <row r="7412" spans="17:17" x14ac:dyDescent="0.2">
      <c r="Q7412" s="9"/>
    </row>
    <row r="7413" spans="17:17" x14ac:dyDescent="0.2">
      <c r="Q7413" s="9"/>
    </row>
    <row r="7414" spans="17:17" x14ac:dyDescent="0.2">
      <c r="Q7414" s="9"/>
    </row>
    <row r="7415" spans="17:17" x14ac:dyDescent="0.2">
      <c r="Q7415" s="9"/>
    </row>
    <row r="7416" spans="17:17" x14ac:dyDescent="0.2">
      <c r="Q7416" s="9"/>
    </row>
    <row r="7417" spans="17:17" x14ac:dyDescent="0.2">
      <c r="Q7417" s="9"/>
    </row>
    <row r="7418" spans="17:17" x14ac:dyDescent="0.2">
      <c r="Q7418" s="9"/>
    </row>
    <row r="7419" spans="17:17" x14ac:dyDescent="0.2">
      <c r="Q7419" s="9"/>
    </row>
    <row r="7420" spans="17:17" x14ac:dyDescent="0.2">
      <c r="Q7420" s="9"/>
    </row>
    <row r="7421" spans="17:17" x14ac:dyDescent="0.2">
      <c r="Q7421" s="9"/>
    </row>
    <row r="7422" spans="17:17" x14ac:dyDescent="0.2">
      <c r="Q7422" s="9"/>
    </row>
    <row r="7423" spans="17:17" x14ac:dyDescent="0.2">
      <c r="Q7423" s="9"/>
    </row>
    <row r="7424" spans="17:17" x14ac:dyDescent="0.2">
      <c r="Q7424" s="9"/>
    </row>
    <row r="7425" spans="17:17" x14ac:dyDescent="0.2">
      <c r="Q7425" s="9"/>
    </row>
    <row r="7426" spans="17:17" x14ac:dyDescent="0.2">
      <c r="Q7426" s="9"/>
    </row>
    <row r="7427" spans="17:17" x14ac:dyDescent="0.2">
      <c r="Q7427" s="9"/>
    </row>
    <row r="7428" spans="17:17" x14ac:dyDescent="0.2">
      <c r="Q7428" s="9"/>
    </row>
    <row r="7429" spans="17:17" x14ac:dyDescent="0.2">
      <c r="Q7429" s="9"/>
    </row>
    <row r="7430" spans="17:17" x14ac:dyDescent="0.2">
      <c r="Q7430" s="9"/>
    </row>
    <row r="7431" spans="17:17" x14ac:dyDescent="0.2">
      <c r="Q7431" s="9"/>
    </row>
    <row r="7432" spans="17:17" x14ac:dyDescent="0.2">
      <c r="Q7432" s="9"/>
    </row>
    <row r="7433" spans="17:17" x14ac:dyDescent="0.2">
      <c r="Q7433" s="9"/>
    </row>
    <row r="7434" spans="17:17" x14ac:dyDescent="0.2">
      <c r="Q7434" s="9"/>
    </row>
    <row r="7435" spans="17:17" x14ac:dyDescent="0.2">
      <c r="Q7435" s="9"/>
    </row>
    <row r="7436" spans="17:17" x14ac:dyDescent="0.2">
      <c r="Q7436" s="9"/>
    </row>
    <row r="7437" spans="17:17" x14ac:dyDescent="0.2">
      <c r="Q7437" s="9"/>
    </row>
    <row r="7438" spans="17:17" x14ac:dyDescent="0.2">
      <c r="Q7438" s="9"/>
    </row>
    <row r="7439" spans="17:17" x14ac:dyDescent="0.2">
      <c r="Q7439" s="9"/>
    </row>
    <row r="7440" spans="17:17" x14ac:dyDescent="0.2">
      <c r="Q7440" s="9"/>
    </row>
    <row r="7441" spans="17:17" x14ac:dyDescent="0.2">
      <c r="Q7441" s="9"/>
    </row>
    <row r="7442" spans="17:17" x14ac:dyDescent="0.2">
      <c r="Q7442" s="9"/>
    </row>
    <row r="7443" spans="17:17" x14ac:dyDescent="0.2">
      <c r="Q7443" s="9"/>
    </row>
    <row r="7444" spans="17:17" x14ac:dyDescent="0.2">
      <c r="Q7444" s="9"/>
    </row>
    <row r="7445" spans="17:17" x14ac:dyDescent="0.2">
      <c r="Q7445" s="9"/>
    </row>
    <row r="7446" spans="17:17" x14ac:dyDescent="0.2">
      <c r="Q7446" s="9"/>
    </row>
    <row r="7447" spans="17:17" x14ac:dyDescent="0.2">
      <c r="Q7447" s="9"/>
    </row>
    <row r="7448" spans="17:17" x14ac:dyDescent="0.2">
      <c r="Q7448" s="9"/>
    </row>
    <row r="7449" spans="17:17" x14ac:dyDescent="0.2">
      <c r="Q7449" s="9"/>
    </row>
    <row r="7450" spans="17:17" x14ac:dyDescent="0.2">
      <c r="Q7450" s="9"/>
    </row>
    <row r="7451" spans="17:17" x14ac:dyDescent="0.2">
      <c r="Q7451" s="9"/>
    </row>
    <row r="7452" spans="17:17" x14ac:dyDescent="0.2">
      <c r="Q7452" s="9"/>
    </row>
    <row r="7453" spans="17:17" x14ac:dyDescent="0.2">
      <c r="Q7453" s="9"/>
    </row>
    <row r="7454" spans="17:17" x14ac:dyDescent="0.2">
      <c r="Q7454" s="9"/>
    </row>
    <row r="7455" spans="17:17" x14ac:dyDescent="0.2">
      <c r="Q7455" s="9"/>
    </row>
    <row r="7456" spans="17:17" x14ac:dyDescent="0.2">
      <c r="Q7456" s="9"/>
    </row>
    <row r="7457" spans="17:17" x14ac:dyDescent="0.2">
      <c r="Q7457" s="9"/>
    </row>
    <row r="7458" spans="17:17" x14ac:dyDescent="0.2">
      <c r="Q7458" s="9"/>
    </row>
    <row r="7459" spans="17:17" x14ac:dyDescent="0.2">
      <c r="Q7459" s="9"/>
    </row>
    <row r="7460" spans="17:17" x14ac:dyDescent="0.2">
      <c r="Q7460" s="9"/>
    </row>
    <row r="7461" spans="17:17" x14ac:dyDescent="0.2">
      <c r="Q7461" s="9"/>
    </row>
    <row r="7462" spans="17:17" x14ac:dyDescent="0.2">
      <c r="Q7462" s="9"/>
    </row>
    <row r="7463" spans="17:17" x14ac:dyDescent="0.2">
      <c r="Q7463" s="9"/>
    </row>
    <row r="7464" spans="17:17" x14ac:dyDescent="0.2">
      <c r="Q7464" s="9"/>
    </row>
    <row r="7465" spans="17:17" x14ac:dyDescent="0.2">
      <c r="Q7465" s="9"/>
    </row>
    <row r="7466" spans="17:17" x14ac:dyDescent="0.2">
      <c r="Q7466" s="9"/>
    </row>
    <row r="7467" spans="17:17" x14ac:dyDescent="0.2">
      <c r="Q7467" s="9"/>
    </row>
    <row r="7468" spans="17:17" x14ac:dyDescent="0.2">
      <c r="Q7468" s="9"/>
    </row>
    <row r="7469" spans="17:17" x14ac:dyDescent="0.2">
      <c r="Q7469" s="9"/>
    </row>
    <row r="7470" spans="17:17" x14ac:dyDescent="0.2">
      <c r="Q7470" s="9"/>
    </row>
    <row r="7471" spans="17:17" x14ac:dyDescent="0.2">
      <c r="Q7471" s="9"/>
    </row>
    <row r="7472" spans="17:17" x14ac:dyDescent="0.2">
      <c r="Q7472" s="9"/>
    </row>
    <row r="7473" spans="17:17" x14ac:dyDescent="0.2">
      <c r="Q7473" s="9"/>
    </row>
    <row r="7474" spans="17:17" x14ac:dyDescent="0.2">
      <c r="Q7474" s="9"/>
    </row>
    <row r="7475" spans="17:17" x14ac:dyDescent="0.2">
      <c r="Q7475" s="9"/>
    </row>
    <row r="7476" spans="17:17" x14ac:dyDescent="0.2">
      <c r="Q7476" s="9"/>
    </row>
    <row r="7477" spans="17:17" x14ac:dyDescent="0.2">
      <c r="Q7477" s="9"/>
    </row>
    <row r="7478" spans="17:17" x14ac:dyDescent="0.2">
      <c r="Q7478" s="9"/>
    </row>
    <row r="7479" spans="17:17" x14ac:dyDescent="0.2">
      <c r="Q7479" s="9"/>
    </row>
    <row r="7480" spans="17:17" x14ac:dyDescent="0.2">
      <c r="Q7480" s="9"/>
    </row>
    <row r="7481" spans="17:17" x14ac:dyDescent="0.2">
      <c r="Q7481" s="9"/>
    </row>
    <row r="7482" spans="17:17" x14ac:dyDescent="0.2">
      <c r="Q7482" s="9"/>
    </row>
    <row r="7483" spans="17:17" x14ac:dyDescent="0.2">
      <c r="Q7483" s="9"/>
    </row>
    <row r="7484" spans="17:17" x14ac:dyDescent="0.2">
      <c r="Q7484" s="9"/>
    </row>
    <row r="7485" spans="17:17" x14ac:dyDescent="0.2">
      <c r="Q7485" s="9"/>
    </row>
    <row r="7486" spans="17:17" x14ac:dyDescent="0.2">
      <c r="Q7486" s="9"/>
    </row>
    <row r="7487" spans="17:17" x14ac:dyDescent="0.2">
      <c r="Q7487" s="9"/>
    </row>
    <row r="7488" spans="17:17" x14ac:dyDescent="0.2">
      <c r="Q7488" s="9"/>
    </row>
    <row r="7489" spans="17:17" x14ac:dyDescent="0.2">
      <c r="Q7489" s="9"/>
    </row>
    <row r="7490" spans="17:17" x14ac:dyDescent="0.2">
      <c r="Q7490" s="9"/>
    </row>
    <row r="7491" spans="17:17" x14ac:dyDescent="0.2">
      <c r="Q7491" s="9"/>
    </row>
    <row r="7492" spans="17:17" x14ac:dyDescent="0.2">
      <c r="Q7492" s="9"/>
    </row>
    <row r="7493" spans="17:17" x14ac:dyDescent="0.2">
      <c r="Q7493" s="9"/>
    </row>
    <row r="7494" spans="17:17" x14ac:dyDescent="0.2">
      <c r="Q7494" s="9"/>
    </row>
    <row r="7495" spans="17:17" x14ac:dyDescent="0.2">
      <c r="Q7495" s="9"/>
    </row>
    <row r="7496" spans="17:17" x14ac:dyDescent="0.2">
      <c r="Q7496" s="9"/>
    </row>
    <row r="7497" spans="17:17" x14ac:dyDescent="0.2">
      <c r="Q7497" s="9"/>
    </row>
    <row r="7498" spans="17:17" x14ac:dyDescent="0.2">
      <c r="Q7498" s="9"/>
    </row>
    <row r="7499" spans="17:17" x14ac:dyDescent="0.2">
      <c r="Q7499" s="9"/>
    </row>
    <row r="7500" spans="17:17" x14ac:dyDescent="0.2">
      <c r="Q7500" s="9"/>
    </row>
    <row r="7501" spans="17:17" x14ac:dyDescent="0.2">
      <c r="Q7501" s="9"/>
    </row>
    <row r="7502" spans="17:17" x14ac:dyDescent="0.2">
      <c r="Q7502" s="9"/>
    </row>
    <row r="7503" spans="17:17" x14ac:dyDescent="0.2">
      <c r="Q7503" s="9"/>
    </row>
    <row r="7504" spans="17:17" x14ac:dyDescent="0.2">
      <c r="Q7504" s="9"/>
    </row>
    <row r="7505" spans="17:17" x14ac:dyDescent="0.2">
      <c r="Q7505" s="9"/>
    </row>
    <row r="7506" spans="17:17" x14ac:dyDescent="0.2">
      <c r="Q7506" s="9"/>
    </row>
    <row r="7507" spans="17:17" x14ac:dyDescent="0.2">
      <c r="Q7507" s="9"/>
    </row>
    <row r="7508" spans="17:17" x14ac:dyDescent="0.2">
      <c r="Q7508" s="9"/>
    </row>
    <row r="7509" spans="17:17" x14ac:dyDescent="0.2">
      <c r="Q7509" s="9"/>
    </row>
    <row r="7510" spans="17:17" x14ac:dyDescent="0.2">
      <c r="Q7510" s="9"/>
    </row>
    <row r="7511" spans="17:17" x14ac:dyDescent="0.2">
      <c r="Q7511" s="9"/>
    </row>
    <row r="7512" spans="17:17" x14ac:dyDescent="0.2">
      <c r="Q7512" s="9"/>
    </row>
    <row r="7513" spans="17:17" x14ac:dyDescent="0.2">
      <c r="Q7513" s="9"/>
    </row>
    <row r="7514" spans="17:17" x14ac:dyDescent="0.2">
      <c r="Q7514" s="9"/>
    </row>
    <row r="7515" spans="17:17" x14ac:dyDescent="0.2">
      <c r="Q7515" s="9"/>
    </row>
    <row r="7516" spans="17:17" x14ac:dyDescent="0.2">
      <c r="Q7516" s="9"/>
    </row>
    <row r="7517" spans="17:17" x14ac:dyDescent="0.2">
      <c r="Q7517" s="9"/>
    </row>
    <row r="7518" spans="17:17" x14ac:dyDescent="0.2">
      <c r="Q7518" s="9"/>
    </row>
    <row r="7519" spans="17:17" x14ac:dyDescent="0.2">
      <c r="Q7519" s="9"/>
    </row>
    <row r="7520" spans="17:17" x14ac:dyDescent="0.2">
      <c r="Q7520" s="9"/>
    </row>
    <row r="7521" spans="17:17" x14ac:dyDescent="0.2">
      <c r="Q7521" s="9"/>
    </row>
    <row r="7522" spans="17:17" x14ac:dyDescent="0.2">
      <c r="Q7522" s="9"/>
    </row>
    <row r="7523" spans="17:17" x14ac:dyDescent="0.2">
      <c r="Q7523" s="9"/>
    </row>
    <row r="7524" spans="17:17" x14ac:dyDescent="0.2">
      <c r="Q7524" s="9"/>
    </row>
    <row r="7525" spans="17:17" x14ac:dyDescent="0.2">
      <c r="Q7525" s="9"/>
    </row>
    <row r="7526" spans="17:17" x14ac:dyDescent="0.2">
      <c r="Q7526" s="9"/>
    </row>
    <row r="7527" spans="17:17" x14ac:dyDescent="0.2">
      <c r="Q7527" s="9"/>
    </row>
    <row r="7528" spans="17:17" x14ac:dyDescent="0.2">
      <c r="Q7528" s="9"/>
    </row>
    <row r="7529" spans="17:17" x14ac:dyDescent="0.2">
      <c r="Q7529" s="9"/>
    </row>
    <row r="7530" spans="17:17" x14ac:dyDescent="0.2">
      <c r="Q7530" s="9"/>
    </row>
    <row r="7531" spans="17:17" x14ac:dyDescent="0.2">
      <c r="Q7531" s="9"/>
    </row>
    <row r="7532" spans="17:17" x14ac:dyDescent="0.2">
      <c r="Q7532" s="9"/>
    </row>
    <row r="7533" spans="17:17" x14ac:dyDescent="0.2">
      <c r="Q7533" s="9"/>
    </row>
    <row r="7534" spans="17:17" x14ac:dyDescent="0.2">
      <c r="Q7534" s="9"/>
    </row>
    <row r="7535" spans="17:17" x14ac:dyDescent="0.2">
      <c r="Q7535" s="9"/>
    </row>
    <row r="7536" spans="17:17" x14ac:dyDescent="0.2">
      <c r="Q7536" s="9"/>
    </row>
    <row r="7537" spans="17:17" x14ac:dyDescent="0.2">
      <c r="Q7537" s="9"/>
    </row>
    <row r="7538" spans="17:17" x14ac:dyDescent="0.2">
      <c r="Q7538" s="9"/>
    </row>
    <row r="7539" spans="17:17" x14ac:dyDescent="0.2">
      <c r="Q7539" s="9"/>
    </row>
    <row r="7540" spans="17:17" x14ac:dyDescent="0.2">
      <c r="Q7540" s="9"/>
    </row>
    <row r="7541" spans="17:17" x14ac:dyDescent="0.2">
      <c r="Q7541" s="9"/>
    </row>
    <row r="7542" spans="17:17" x14ac:dyDescent="0.2">
      <c r="Q7542" s="9"/>
    </row>
    <row r="7543" spans="17:17" x14ac:dyDescent="0.2">
      <c r="Q7543" s="9"/>
    </row>
    <row r="7544" spans="17:17" x14ac:dyDescent="0.2">
      <c r="Q7544" s="9"/>
    </row>
    <row r="7545" spans="17:17" x14ac:dyDescent="0.2">
      <c r="Q7545" s="9"/>
    </row>
    <row r="7546" spans="17:17" x14ac:dyDescent="0.2">
      <c r="Q7546" s="9"/>
    </row>
    <row r="7547" spans="17:17" x14ac:dyDescent="0.2">
      <c r="Q7547" s="9"/>
    </row>
    <row r="7548" spans="17:17" x14ac:dyDescent="0.2">
      <c r="Q7548" s="9"/>
    </row>
    <row r="7549" spans="17:17" x14ac:dyDescent="0.2">
      <c r="Q7549" s="9"/>
    </row>
    <row r="7550" spans="17:17" x14ac:dyDescent="0.2">
      <c r="Q7550" s="9"/>
    </row>
    <row r="7551" spans="17:17" x14ac:dyDescent="0.2">
      <c r="Q7551" s="9"/>
    </row>
    <row r="7552" spans="17:17" x14ac:dyDescent="0.2">
      <c r="Q7552" s="9"/>
    </row>
    <row r="7553" spans="17:17" x14ac:dyDescent="0.2">
      <c r="Q7553" s="9"/>
    </row>
    <row r="7554" spans="17:17" x14ac:dyDescent="0.2">
      <c r="Q7554" s="9"/>
    </row>
    <row r="7555" spans="17:17" x14ac:dyDescent="0.2">
      <c r="Q7555" s="9"/>
    </row>
    <row r="7556" spans="17:17" x14ac:dyDescent="0.2">
      <c r="Q7556" s="9"/>
    </row>
    <row r="7557" spans="17:17" x14ac:dyDescent="0.2">
      <c r="Q7557" s="9"/>
    </row>
    <row r="7558" spans="17:17" x14ac:dyDescent="0.2">
      <c r="Q7558" s="9"/>
    </row>
    <row r="7559" spans="17:17" x14ac:dyDescent="0.2">
      <c r="Q7559" s="9"/>
    </row>
    <row r="7560" spans="17:17" x14ac:dyDescent="0.2">
      <c r="Q7560" s="9"/>
    </row>
    <row r="7561" spans="17:17" x14ac:dyDescent="0.2">
      <c r="Q7561" s="9"/>
    </row>
    <row r="7562" spans="17:17" x14ac:dyDescent="0.2">
      <c r="Q7562" s="9"/>
    </row>
    <row r="7563" spans="17:17" x14ac:dyDescent="0.2">
      <c r="Q7563" s="9"/>
    </row>
    <row r="7564" spans="17:17" x14ac:dyDescent="0.2">
      <c r="Q7564" s="9"/>
    </row>
    <row r="7565" spans="17:17" x14ac:dyDescent="0.2">
      <c r="Q7565" s="9"/>
    </row>
    <row r="7566" spans="17:17" x14ac:dyDescent="0.2">
      <c r="Q7566" s="9"/>
    </row>
    <row r="7567" spans="17:17" x14ac:dyDescent="0.2">
      <c r="Q7567" s="9"/>
    </row>
    <row r="7568" spans="17:17" x14ac:dyDescent="0.2">
      <c r="Q7568" s="9"/>
    </row>
    <row r="7569" spans="17:17" x14ac:dyDescent="0.2">
      <c r="Q7569" s="9"/>
    </row>
    <row r="7570" spans="17:17" x14ac:dyDescent="0.2">
      <c r="Q7570" s="9"/>
    </row>
    <row r="7571" spans="17:17" x14ac:dyDescent="0.2">
      <c r="Q7571" s="9"/>
    </row>
    <row r="7572" spans="17:17" x14ac:dyDescent="0.2">
      <c r="Q7572" s="9"/>
    </row>
    <row r="7573" spans="17:17" x14ac:dyDescent="0.2">
      <c r="Q7573" s="9"/>
    </row>
    <row r="7574" spans="17:17" x14ac:dyDescent="0.2">
      <c r="Q7574" s="9"/>
    </row>
    <row r="7575" spans="17:17" x14ac:dyDescent="0.2">
      <c r="Q7575" s="9"/>
    </row>
    <row r="7576" spans="17:17" x14ac:dyDescent="0.2">
      <c r="Q7576" s="9"/>
    </row>
    <row r="7577" spans="17:17" x14ac:dyDescent="0.2">
      <c r="Q7577" s="9"/>
    </row>
    <row r="7578" spans="17:17" x14ac:dyDescent="0.2">
      <c r="Q7578" s="9"/>
    </row>
    <row r="7579" spans="17:17" x14ac:dyDescent="0.2">
      <c r="Q7579" s="9"/>
    </row>
    <row r="7580" spans="17:17" x14ac:dyDescent="0.2">
      <c r="Q7580" s="9"/>
    </row>
    <row r="7581" spans="17:17" x14ac:dyDescent="0.2">
      <c r="Q7581" s="9"/>
    </row>
    <row r="7582" spans="17:17" x14ac:dyDescent="0.2">
      <c r="Q7582" s="9"/>
    </row>
    <row r="7583" spans="17:17" x14ac:dyDescent="0.2">
      <c r="Q7583" s="9"/>
    </row>
    <row r="7584" spans="17:17" x14ac:dyDescent="0.2">
      <c r="Q7584" s="9"/>
    </row>
    <row r="7585" spans="17:17" x14ac:dyDescent="0.2">
      <c r="Q7585" s="9"/>
    </row>
    <row r="7586" spans="17:17" x14ac:dyDescent="0.2">
      <c r="Q7586" s="9"/>
    </row>
    <row r="7587" spans="17:17" x14ac:dyDescent="0.2">
      <c r="Q7587" s="9"/>
    </row>
    <row r="7588" spans="17:17" x14ac:dyDescent="0.2">
      <c r="Q7588" s="9"/>
    </row>
    <row r="7589" spans="17:17" x14ac:dyDescent="0.2">
      <c r="Q7589" s="9"/>
    </row>
    <row r="7590" spans="17:17" x14ac:dyDescent="0.2">
      <c r="Q7590" s="9"/>
    </row>
    <row r="7591" spans="17:17" x14ac:dyDescent="0.2">
      <c r="Q7591" s="9"/>
    </row>
    <row r="7592" spans="17:17" x14ac:dyDescent="0.2">
      <c r="Q7592" s="9"/>
    </row>
    <row r="7593" spans="17:17" x14ac:dyDescent="0.2">
      <c r="Q7593" s="9"/>
    </row>
    <row r="7594" spans="17:17" x14ac:dyDescent="0.2">
      <c r="Q7594" s="9"/>
    </row>
    <row r="7595" spans="17:17" x14ac:dyDescent="0.2">
      <c r="Q7595" s="9"/>
    </row>
    <row r="7596" spans="17:17" x14ac:dyDescent="0.2">
      <c r="Q7596" s="9"/>
    </row>
    <row r="7597" spans="17:17" x14ac:dyDescent="0.2">
      <c r="Q7597" s="9"/>
    </row>
    <row r="7598" spans="17:17" x14ac:dyDescent="0.2">
      <c r="Q7598" s="9"/>
    </row>
    <row r="7599" spans="17:17" x14ac:dyDescent="0.2">
      <c r="Q7599" s="9"/>
    </row>
    <row r="7600" spans="17:17" x14ac:dyDescent="0.2">
      <c r="Q7600" s="9"/>
    </row>
    <row r="7601" spans="17:17" x14ac:dyDescent="0.2">
      <c r="Q7601" s="9"/>
    </row>
    <row r="7602" spans="17:17" x14ac:dyDescent="0.2">
      <c r="Q7602" s="9"/>
    </row>
    <row r="7603" spans="17:17" x14ac:dyDescent="0.2">
      <c r="Q7603" s="9"/>
    </row>
    <row r="7604" spans="17:17" x14ac:dyDescent="0.2">
      <c r="Q7604" s="9"/>
    </row>
    <row r="7605" spans="17:17" x14ac:dyDescent="0.2">
      <c r="Q7605" s="9"/>
    </row>
    <row r="7606" spans="17:17" x14ac:dyDescent="0.2">
      <c r="Q7606" s="9"/>
    </row>
    <row r="7607" spans="17:17" x14ac:dyDescent="0.2">
      <c r="Q7607" s="9"/>
    </row>
    <row r="7608" spans="17:17" x14ac:dyDescent="0.2">
      <c r="Q7608" s="9"/>
    </row>
    <row r="7609" spans="17:17" x14ac:dyDescent="0.2">
      <c r="Q7609" s="9"/>
    </row>
    <row r="7610" spans="17:17" x14ac:dyDescent="0.2">
      <c r="Q7610" s="9"/>
    </row>
    <row r="7611" spans="17:17" x14ac:dyDescent="0.2">
      <c r="Q7611" s="9"/>
    </row>
    <row r="7612" spans="17:17" x14ac:dyDescent="0.2">
      <c r="Q7612" s="9"/>
    </row>
    <row r="7613" spans="17:17" x14ac:dyDescent="0.2">
      <c r="Q7613" s="9"/>
    </row>
    <row r="7614" spans="17:17" x14ac:dyDescent="0.2">
      <c r="Q7614" s="9"/>
    </row>
    <row r="7615" spans="17:17" x14ac:dyDescent="0.2">
      <c r="Q7615" s="9"/>
    </row>
    <row r="7616" spans="17:17" x14ac:dyDescent="0.2">
      <c r="Q7616" s="9"/>
    </row>
    <row r="7617" spans="17:17" x14ac:dyDescent="0.2">
      <c r="Q7617" s="9"/>
    </row>
    <row r="7618" spans="17:17" x14ac:dyDescent="0.2">
      <c r="Q7618" s="9"/>
    </row>
    <row r="7619" spans="17:17" x14ac:dyDescent="0.2">
      <c r="Q7619" s="9"/>
    </row>
    <row r="7620" spans="17:17" x14ac:dyDescent="0.2">
      <c r="Q7620" s="9"/>
    </row>
    <row r="7621" spans="17:17" x14ac:dyDescent="0.2">
      <c r="Q7621" s="9"/>
    </row>
    <row r="7622" spans="17:17" x14ac:dyDescent="0.2">
      <c r="Q7622" s="9"/>
    </row>
    <row r="7623" spans="17:17" x14ac:dyDescent="0.2">
      <c r="Q7623" s="9"/>
    </row>
    <row r="7624" spans="17:17" x14ac:dyDescent="0.2">
      <c r="Q7624" s="9"/>
    </row>
    <row r="7625" spans="17:17" x14ac:dyDescent="0.2">
      <c r="Q7625" s="9"/>
    </row>
    <row r="7626" spans="17:17" x14ac:dyDescent="0.2">
      <c r="Q7626" s="9"/>
    </row>
    <row r="7627" spans="17:17" x14ac:dyDescent="0.2">
      <c r="Q7627" s="9"/>
    </row>
    <row r="7628" spans="17:17" x14ac:dyDescent="0.2">
      <c r="Q7628" s="9"/>
    </row>
    <row r="7629" spans="17:17" x14ac:dyDescent="0.2">
      <c r="Q7629" s="9"/>
    </row>
    <row r="7630" spans="17:17" x14ac:dyDescent="0.2">
      <c r="Q7630" s="9"/>
    </row>
    <row r="7631" spans="17:17" x14ac:dyDescent="0.2">
      <c r="Q7631" s="9"/>
    </row>
    <row r="7632" spans="17:17" x14ac:dyDescent="0.2">
      <c r="Q7632" s="9"/>
    </row>
    <row r="7633" spans="17:17" x14ac:dyDescent="0.2">
      <c r="Q7633" s="9"/>
    </row>
    <row r="7634" spans="17:17" x14ac:dyDescent="0.2">
      <c r="Q7634" s="9"/>
    </row>
    <row r="7635" spans="17:17" x14ac:dyDescent="0.2">
      <c r="Q7635" s="9"/>
    </row>
    <row r="7636" spans="17:17" x14ac:dyDescent="0.2">
      <c r="Q7636" s="9"/>
    </row>
    <row r="7637" spans="17:17" x14ac:dyDescent="0.2">
      <c r="Q7637" s="9"/>
    </row>
    <row r="7638" spans="17:17" x14ac:dyDescent="0.2">
      <c r="Q7638" s="9"/>
    </row>
    <row r="7639" spans="17:17" x14ac:dyDescent="0.2">
      <c r="Q7639" s="9"/>
    </row>
    <row r="7640" spans="17:17" x14ac:dyDescent="0.2">
      <c r="Q7640" s="9"/>
    </row>
    <row r="7641" spans="17:17" x14ac:dyDescent="0.2">
      <c r="Q7641" s="9"/>
    </row>
    <row r="7642" spans="17:17" x14ac:dyDescent="0.2">
      <c r="Q7642" s="9"/>
    </row>
    <row r="7643" spans="17:17" x14ac:dyDescent="0.2">
      <c r="Q7643" s="9"/>
    </row>
    <row r="7644" spans="17:17" x14ac:dyDescent="0.2">
      <c r="Q7644" s="9"/>
    </row>
    <row r="7645" spans="17:17" x14ac:dyDescent="0.2">
      <c r="Q7645" s="9"/>
    </row>
    <row r="7646" spans="17:17" x14ac:dyDescent="0.2">
      <c r="Q7646" s="9"/>
    </row>
    <row r="7647" spans="17:17" x14ac:dyDescent="0.2">
      <c r="Q7647" s="9"/>
    </row>
    <row r="7648" spans="17:17" x14ac:dyDescent="0.2">
      <c r="Q7648" s="9"/>
    </row>
    <row r="7649" spans="17:17" x14ac:dyDescent="0.2">
      <c r="Q7649" s="9"/>
    </row>
    <row r="7650" spans="17:17" x14ac:dyDescent="0.2">
      <c r="Q7650" s="9"/>
    </row>
    <row r="7651" spans="17:17" x14ac:dyDescent="0.2">
      <c r="Q7651" s="9"/>
    </row>
    <row r="7652" spans="17:17" x14ac:dyDescent="0.2">
      <c r="Q7652" s="9"/>
    </row>
    <row r="7653" spans="17:17" x14ac:dyDescent="0.2">
      <c r="Q7653" s="9"/>
    </row>
    <row r="7654" spans="17:17" x14ac:dyDescent="0.2">
      <c r="Q7654" s="9"/>
    </row>
    <row r="7655" spans="17:17" x14ac:dyDescent="0.2">
      <c r="Q7655" s="9"/>
    </row>
    <row r="7656" spans="17:17" x14ac:dyDescent="0.2">
      <c r="Q7656" s="9"/>
    </row>
    <row r="7657" spans="17:17" x14ac:dyDescent="0.2">
      <c r="Q7657" s="9"/>
    </row>
    <row r="7658" spans="17:17" x14ac:dyDescent="0.2">
      <c r="Q7658" s="9"/>
    </row>
    <row r="7659" spans="17:17" x14ac:dyDescent="0.2">
      <c r="Q7659" s="9"/>
    </row>
    <row r="7660" spans="17:17" x14ac:dyDescent="0.2">
      <c r="Q7660" s="9"/>
    </row>
    <row r="7661" spans="17:17" x14ac:dyDescent="0.2">
      <c r="Q7661" s="9"/>
    </row>
    <row r="7662" spans="17:17" x14ac:dyDescent="0.2">
      <c r="Q7662" s="9"/>
    </row>
    <row r="7663" spans="17:17" x14ac:dyDescent="0.2">
      <c r="Q7663" s="9"/>
    </row>
    <row r="7664" spans="17:17" x14ac:dyDescent="0.2">
      <c r="Q7664" s="9"/>
    </row>
    <row r="7665" spans="17:17" x14ac:dyDescent="0.2">
      <c r="Q7665" s="9"/>
    </row>
    <row r="7666" spans="17:17" x14ac:dyDescent="0.2">
      <c r="Q7666" s="9"/>
    </row>
    <row r="7667" spans="17:17" x14ac:dyDescent="0.2">
      <c r="Q7667" s="9"/>
    </row>
    <row r="7668" spans="17:17" x14ac:dyDescent="0.2">
      <c r="Q7668" s="9"/>
    </row>
    <row r="7669" spans="17:17" x14ac:dyDescent="0.2">
      <c r="Q7669" s="9"/>
    </row>
    <row r="7670" spans="17:17" x14ac:dyDescent="0.2">
      <c r="Q7670" s="9"/>
    </row>
    <row r="7671" spans="17:17" x14ac:dyDescent="0.2">
      <c r="Q7671" s="9"/>
    </row>
    <row r="7672" spans="17:17" x14ac:dyDescent="0.2">
      <c r="Q7672" s="9"/>
    </row>
    <row r="7673" spans="17:17" x14ac:dyDescent="0.2">
      <c r="Q7673" s="9"/>
    </row>
    <row r="7674" spans="17:17" x14ac:dyDescent="0.2">
      <c r="Q7674" s="9"/>
    </row>
    <row r="7675" spans="17:17" x14ac:dyDescent="0.2">
      <c r="Q7675" s="9"/>
    </row>
    <row r="7676" spans="17:17" x14ac:dyDescent="0.2">
      <c r="Q7676" s="9"/>
    </row>
    <row r="7677" spans="17:17" x14ac:dyDescent="0.2">
      <c r="Q7677" s="9"/>
    </row>
    <row r="7678" spans="17:17" x14ac:dyDescent="0.2">
      <c r="Q7678" s="9"/>
    </row>
    <row r="7679" spans="17:17" x14ac:dyDescent="0.2">
      <c r="Q7679" s="9"/>
    </row>
    <row r="7680" spans="17:17" x14ac:dyDescent="0.2">
      <c r="Q7680" s="9"/>
    </row>
    <row r="7681" spans="17:17" x14ac:dyDescent="0.2">
      <c r="Q7681" s="9"/>
    </row>
    <row r="7682" spans="17:17" x14ac:dyDescent="0.2">
      <c r="Q7682" s="9"/>
    </row>
    <row r="7683" spans="17:17" x14ac:dyDescent="0.2">
      <c r="Q7683" s="9"/>
    </row>
    <row r="7684" spans="17:17" x14ac:dyDescent="0.2">
      <c r="Q7684" s="9"/>
    </row>
    <row r="7685" spans="17:17" x14ac:dyDescent="0.2">
      <c r="Q7685" s="9"/>
    </row>
    <row r="7686" spans="17:17" x14ac:dyDescent="0.2">
      <c r="Q7686" s="9"/>
    </row>
    <row r="7687" spans="17:17" x14ac:dyDescent="0.2">
      <c r="Q7687" s="9"/>
    </row>
    <row r="7688" spans="17:17" x14ac:dyDescent="0.2">
      <c r="Q7688" s="9"/>
    </row>
    <row r="7689" spans="17:17" x14ac:dyDescent="0.2">
      <c r="Q7689" s="9"/>
    </row>
    <row r="7690" spans="17:17" x14ac:dyDescent="0.2">
      <c r="Q7690" s="9"/>
    </row>
    <row r="7691" spans="17:17" x14ac:dyDescent="0.2">
      <c r="Q7691" s="9"/>
    </row>
    <row r="7692" spans="17:17" x14ac:dyDescent="0.2">
      <c r="Q7692" s="9"/>
    </row>
    <row r="7693" spans="17:17" x14ac:dyDescent="0.2">
      <c r="Q7693" s="9"/>
    </row>
    <row r="7694" spans="17:17" x14ac:dyDescent="0.2">
      <c r="Q7694" s="9"/>
    </row>
    <row r="7695" spans="17:17" x14ac:dyDescent="0.2">
      <c r="Q7695" s="9"/>
    </row>
    <row r="7696" spans="17:17" x14ac:dyDescent="0.2">
      <c r="Q7696" s="9"/>
    </row>
    <row r="7697" spans="17:17" x14ac:dyDescent="0.2">
      <c r="Q7697" s="9"/>
    </row>
    <row r="7698" spans="17:17" x14ac:dyDescent="0.2">
      <c r="Q7698" s="9"/>
    </row>
    <row r="7699" spans="17:17" x14ac:dyDescent="0.2">
      <c r="Q7699" s="9"/>
    </row>
    <row r="7700" spans="17:17" x14ac:dyDescent="0.2">
      <c r="Q7700" s="9"/>
    </row>
    <row r="7701" spans="17:17" x14ac:dyDescent="0.2">
      <c r="Q7701" s="9"/>
    </row>
    <row r="7702" spans="17:17" x14ac:dyDescent="0.2">
      <c r="Q7702" s="9"/>
    </row>
    <row r="7703" spans="17:17" x14ac:dyDescent="0.2">
      <c r="Q7703" s="9"/>
    </row>
    <row r="7704" spans="17:17" x14ac:dyDescent="0.2">
      <c r="Q7704" s="9"/>
    </row>
    <row r="7705" spans="17:17" x14ac:dyDescent="0.2">
      <c r="Q7705" s="9"/>
    </row>
    <row r="7706" spans="17:17" x14ac:dyDescent="0.2">
      <c r="Q7706" s="9"/>
    </row>
    <row r="7707" spans="17:17" x14ac:dyDescent="0.2">
      <c r="Q7707" s="9"/>
    </row>
    <row r="7708" spans="17:17" x14ac:dyDescent="0.2">
      <c r="Q7708" s="9"/>
    </row>
    <row r="7709" spans="17:17" x14ac:dyDescent="0.2">
      <c r="Q7709" s="9"/>
    </row>
    <row r="7710" spans="17:17" x14ac:dyDescent="0.2">
      <c r="Q7710" s="9"/>
    </row>
    <row r="7711" spans="17:17" x14ac:dyDescent="0.2">
      <c r="Q7711" s="9"/>
    </row>
    <row r="7712" spans="17:17" x14ac:dyDescent="0.2">
      <c r="Q7712" s="9"/>
    </row>
    <row r="7713" spans="17:17" x14ac:dyDescent="0.2">
      <c r="Q7713" s="9"/>
    </row>
    <row r="7714" spans="17:17" x14ac:dyDescent="0.2">
      <c r="Q7714" s="9"/>
    </row>
    <row r="7715" spans="17:17" x14ac:dyDescent="0.2">
      <c r="Q7715" s="9"/>
    </row>
    <row r="7716" spans="17:17" x14ac:dyDescent="0.2">
      <c r="Q7716" s="9"/>
    </row>
    <row r="7717" spans="17:17" x14ac:dyDescent="0.2">
      <c r="Q7717" s="9"/>
    </row>
    <row r="7718" spans="17:17" x14ac:dyDescent="0.2">
      <c r="Q7718" s="9"/>
    </row>
    <row r="7719" spans="17:17" x14ac:dyDescent="0.2">
      <c r="Q7719" s="9"/>
    </row>
    <row r="7720" spans="17:17" x14ac:dyDescent="0.2">
      <c r="Q7720" s="9"/>
    </row>
    <row r="7721" spans="17:17" x14ac:dyDescent="0.2">
      <c r="Q7721" s="9"/>
    </row>
    <row r="7722" spans="17:17" x14ac:dyDescent="0.2">
      <c r="Q7722" s="9"/>
    </row>
    <row r="7723" spans="17:17" x14ac:dyDescent="0.2">
      <c r="Q7723" s="9"/>
    </row>
    <row r="7724" spans="17:17" x14ac:dyDescent="0.2">
      <c r="Q7724" s="9"/>
    </row>
    <row r="7725" spans="17:17" x14ac:dyDescent="0.2">
      <c r="Q7725" s="9"/>
    </row>
    <row r="7726" spans="17:17" x14ac:dyDescent="0.2">
      <c r="Q7726" s="9"/>
    </row>
    <row r="7727" spans="17:17" x14ac:dyDescent="0.2">
      <c r="Q7727" s="9"/>
    </row>
    <row r="7728" spans="17:17" x14ac:dyDescent="0.2">
      <c r="Q7728" s="9"/>
    </row>
    <row r="7729" spans="17:17" x14ac:dyDescent="0.2">
      <c r="Q7729" s="9"/>
    </row>
    <row r="7730" spans="17:17" x14ac:dyDescent="0.2">
      <c r="Q7730" s="9"/>
    </row>
    <row r="7731" spans="17:17" x14ac:dyDescent="0.2">
      <c r="Q7731" s="9"/>
    </row>
    <row r="7732" spans="17:17" x14ac:dyDescent="0.2">
      <c r="Q7732" s="9"/>
    </row>
    <row r="7733" spans="17:17" x14ac:dyDescent="0.2">
      <c r="Q7733" s="9"/>
    </row>
    <row r="7734" spans="17:17" x14ac:dyDescent="0.2">
      <c r="Q7734" s="9"/>
    </row>
    <row r="7735" spans="17:17" x14ac:dyDescent="0.2">
      <c r="Q7735" s="9"/>
    </row>
    <row r="7736" spans="17:17" x14ac:dyDescent="0.2">
      <c r="Q7736" s="9"/>
    </row>
    <row r="7737" spans="17:17" x14ac:dyDescent="0.2">
      <c r="Q7737" s="9"/>
    </row>
    <row r="7738" spans="17:17" x14ac:dyDescent="0.2">
      <c r="Q7738" s="9"/>
    </row>
    <row r="7739" spans="17:17" x14ac:dyDescent="0.2">
      <c r="Q7739" s="9"/>
    </row>
    <row r="7740" spans="17:17" x14ac:dyDescent="0.2">
      <c r="Q7740" s="9"/>
    </row>
    <row r="7741" spans="17:17" x14ac:dyDescent="0.2">
      <c r="Q7741" s="9"/>
    </row>
    <row r="7742" spans="17:17" x14ac:dyDescent="0.2">
      <c r="Q7742" s="9"/>
    </row>
    <row r="7743" spans="17:17" x14ac:dyDescent="0.2">
      <c r="Q7743" s="9"/>
    </row>
    <row r="7744" spans="17:17" x14ac:dyDescent="0.2">
      <c r="Q7744" s="9"/>
    </row>
    <row r="7745" spans="17:17" x14ac:dyDescent="0.2">
      <c r="Q7745" s="9"/>
    </row>
    <row r="7746" spans="17:17" x14ac:dyDescent="0.2">
      <c r="Q7746" s="9"/>
    </row>
    <row r="7747" spans="17:17" x14ac:dyDescent="0.2">
      <c r="Q7747" s="9"/>
    </row>
    <row r="7748" spans="17:17" x14ac:dyDescent="0.2">
      <c r="Q7748" s="9"/>
    </row>
    <row r="7749" spans="17:17" x14ac:dyDescent="0.2">
      <c r="Q7749" s="9"/>
    </row>
    <row r="7750" spans="17:17" x14ac:dyDescent="0.2">
      <c r="Q7750" s="9"/>
    </row>
    <row r="7751" spans="17:17" x14ac:dyDescent="0.2">
      <c r="Q7751" s="9"/>
    </row>
    <row r="7752" spans="17:17" x14ac:dyDescent="0.2">
      <c r="Q7752" s="9"/>
    </row>
    <row r="7753" spans="17:17" x14ac:dyDescent="0.2">
      <c r="Q7753" s="9"/>
    </row>
    <row r="7754" spans="17:17" x14ac:dyDescent="0.2">
      <c r="Q7754" s="9"/>
    </row>
    <row r="7755" spans="17:17" x14ac:dyDescent="0.2">
      <c r="Q7755" s="9"/>
    </row>
    <row r="7756" spans="17:17" x14ac:dyDescent="0.2">
      <c r="Q7756" s="9"/>
    </row>
    <row r="7757" spans="17:17" x14ac:dyDescent="0.2">
      <c r="Q7757" s="9"/>
    </row>
    <row r="7758" spans="17:17" x14ac:dyDescent="0.2">
      <c r="Q7758" s="9"/>
    </row>
    <row r="7759" spans="17:17" x14ac:dyDescent="0.2">
      <c r="Q7759" s="9"/>
    </row>
    <row r="7760" spans="17:17" x14ac:dyDescent="0.2">
      <c r="Q7760" s="9"/>
    </row>
    <row r="7761" spans="17:17" x14ac:dyDescent="0.2">
      <c r="Q7761" s="9"/>
    </row>
    <row r="7762" spans="17:17" x14ac:dyDescent="0.2">
      <c r="Q7762" s="9"/>
    </row>
    <row r="7763" spans="17:17" x14ac:dyDescent="0.2">
      <c r="Q7763" s="9"/>
    </row>
    <row r="7764" spans="17:17" x14ac:dyDescent="0.2">
      <c r="Q7764" s="9"/>
    </row>
    <row r="7765" spans="17:17" x14ac:dyDescent="0.2">
      <c r="Q7765" s="9"/>
    </row>
    <row r="7766" spans="17:17" x14ac:dyDescent="0.2">
      <c r="Q7766" s="9"/>
    </row>
    <row r="7767" spans="17:17" x14ac:dyDescent="0.2">
      <c r="Q7767" s="9"/>
    </row>
    <row r="7768" spans="17:17" x14ac:dyDescent="0.2">
      <c r="Q7768" s="9"/>
    </row>
    <row r="7769" spans="17:17" x14ac:dyDescent="0.2">
      <c r="Q7769" s="9"/>
    </row>
    <row r="7770" spans="17:17" x14ac:dyDescent="0.2">
      <c r="Q7770" s="9"/>
    </row>
    <row r="7771" spans="17:17" x14ac:dyDescent="0.2">
      <c r="Q7771" s="9"/>
    </row>
    <row r="7772" spans="17:17" x14ac:dyDescent="0.2">
      <c r="Q7772" s="9"/>
    </row>
    <row r="7773" spans="17:17" x14ac:dyDescent="0.2">
      <c r="Q7773" s="9"/>
    </row>
    <row r="7774" spans="17:17" x14ac:dyDescent="0.2">
      <c r="Q7774" s="9"/>
    </row>
    <row r="7775" spans="17:17" x14ac:dyDescent="0.2">
      <c r="Q7775" s="9"/>
    </row>
    <row r="7776" spans="17:17" x14ac:dyDescent="0.2">
      <c r="Q7776" s="9"/>
    </row>
    <row r="7777" spans="17:17" x14ac:dyDescent="0.2">
      <c r="Q7777" s="9"/>
    </row>
    <row r="7778" spans="17:17" x14ac:dyDescent="0.2">
      <c r="Q7778" s="9"/>
    </row>
    <row r="7779" spans="17:17" x14ac:dyDescent="0.2">
      <c r="Q7779" s="9"/>
    </row>
    <row r="7780" spans="17:17" x14ac:dyDescent="0.2">
      <c r="Q7780" s="9"/>
    </row>
    <row r="7781" spans="17:17" x14ac:dyDescent="0.2">
      <c r="Q7781" s="9"/>
    </row>
    <row r="7782" spans="17:17" x14ac:dyDescent="0.2">
      <c r="Q7782" s="9"/>
    </row>
    <row r="7783" spans="17:17" x14ac:dyDescent="0.2">
      <c r="Q7783" s="9"/>
    </row>
    <row r="7784" spans="17:17" x14ac:dyDescent="0.2">
      <c r="Q7784" s="9"/>
    </row>
    <row r="7785" spans="17:17" x14ac:dyDescent="0.2">
      <c r="Q7785" s="9"/>
    </row>
    <row r="7786" spans="17:17" x14ac:dyDescent="0.2">
      <c r="Q7786" s="9"/>
    </row>
    <row r="7787" spans="17:17" x14ac:dyDescent="0.2">
      <c r="Q7787" s="9"/>
    </row>
    <row r="7788" spans="17:17" x14ac:dyDescent="0.2">
      <c r="Q7788" s="9"/>
    </row>
    <row r="7789" spans="17:17" x14ac:dyDescent="0.2">
      <c r="Q7789" s="9"/>
    </row>
    <row r="7790" spans="17:17" x14ac:dyDescent="0.2">
      <c r="Q7790" s="9"/>
    </row>
    <row r="7791" spans="17:17" x14ac:dyDescent="0.2">
      <c r="Q7791" s="9"/>
    </row>
    <row r="7792" spans="17:17" x14ac:dyDescent="0.2">
      <c r="Q7792" s="9"/>
    </row>
    <row r="7793" spans="17:17" x14ac:dyDescent="0.2">
      <c r="Q7793" s="9"/>
    </row>
    <row r="7794" spans="17:17" x14ac:dyDescent="0.2">
      <c r="Q7794" s="9"/>
    </row>
    <row r="7795" spans="17:17" x14ac:dyDescent="0.2">
      <c r="Q7795" s="9"/>
    </row>
    <row r="7796" spans="17:17" x14ac:dyDescent="0.2">
      <c r="Q7796" s="9"/>
    </row>
    <row r="7797" spans="17:17" x14ac:dyDescent="0.2">
      <c r="Q7797" s="9"/>
    </row>
    <row r="7798" spans="17:17" x14ac:dyDescent="0.2">
      <c r="Q7798" s="9"/>
    </row>
    <row r="7799" spans="17:17" x14ac:dyDescent="0.2">
      <c r="Q7799" s="9"/>
    </row>
    <row r="7800" spans="17:17" x14ac:dyDescent="0.2">
      <c r="Q7800" s="9"/>
    </row>
    <row r="7801" spans="17:17" x14ac:dyDescent="0.2">
      <c r="Q7801" s="9"/>
    </row>
    <row r="7802" spans="17:17" x14ac:dyDescent="0.2">
      <c r="Q7802" s="9"/>
    </row>
    <row r="7803" spans="17:17" x14ac:dyDescent="0.2">
      <c r="Q7803" s="9"/>
    </row>
    <row r="7804" spans="17:17" x14ac:dyDescent="0.2">
      <c r="Q7804" s="9"/>
    </row>
    <row r="7805" spans="17:17" x14ac:dyDescent="0.2">
      <c r="Q7805" s="9"/>
    </row>
    <row r="7806" spans="17:17" x14ac:dyDescent="0.2">
      <c r="Q7806" s="9"/>
    </row>
    <row r="7807" spans="17:17" x14ac:dyDescent="0.2">
      <c r="Q7807" s="9"/>
    </row>
    <row r="7808" spans="17:17" x14ac:dyDescent="0.2">
      <c r="Q7808" s="9"/>
    </row>
    <row r="7809" spans="17:17" x14ac:dyDescent="0.2">
      <c r="Q7809" s="9"/>
    </row>
    <row r="7810" spans="17:17" x14ac:dyDescent="0.2">
      <c r="Q7810" s="9"/>
    </row>
    <row r="7811" spans="17:17" x14ac:dyDescent="0.2">
      <c r="Q7811" s="9"/>
    </row>
    <row r="7812" spans="17:17" x14ac:dyDescent="0.2">
      <c r="Q7812" s="9"/>
    </row>
    <row r="7813" spans="17:17" x14ac:dyDescent="0.2">
      <c r="Q7813" s="9"/>
    </row>
    <row r="7814" spans="17:17" x14ac:dyDescent="0.2">
      <c r="Q7814" s="9"/>
    </row>
    <row r="7815" spans="17:17" x14ac:dyDescent="0.2">
      <c r="Q7815" s="9"/>
    </row>
    <row r="7816" spans="17:17" x14ac:dyDescent="0.2">
      <c r="Q7816" s="9"/>
    </row>
    <row r="7817" spans="17:17" x14ac:dyDescent="0.2">
      <c r="Q7817" s="9"/>
    </row>
    <row r="7818" spans="17:17" x14ac:dyDescent="0.2">
      <c r="Q7818" s="9"/>
    </row>
    <row r="7819" spans="17:17" x14ac:dyDescent="0.2">
      <c r="Q7819" s="9"/>
    </row>
    <row r="7820" spans="17:17" x14ac:dyDescent="0.2">
      <c r="Q7820" s="9"/>
    </row>
    <row r="7821" spans="17:17" x14ac:dyDescent="0.2">
      <c r="Q7821" s="9"/>
    </row>
    <row r="7822" spans="17:17" x14ac:dyDescent="0.2">
      <c r="Q7822" s="9"/>
    </row>
    <row r="7823" spans="17:17" x14ac:dyDescent="0.2">
      <c r="Q7823" s="9"/>
    </row>
    <row r="7824" spans="17:17" x14ac:dyDescent="0.2">
      <c r="Q7824" s="9"/>
    </row>
    <row r="7825" spans="17:17" x14ac:dyDescent="0.2">
      <c r="Q7825" s="9"/>
    </row>
    <row r="7826" spans="17:17" x14ac:dyDescent="0.2">
      <c r="Q7826" s="9"/>
    </row>
    <row r="7827" spans="17:17" x14ac:dyDescent="0.2">
      <c r="Q7827" s="9"/>
    </row>
    <row r="7828" spans="17:17" x14ac:dyDescent="0.2">
      <c r="Q7828" s="9"/>
    </row>
    <row r="7829" spans="17:17" x14ac:dyDescent="0.2">
      <c r="Q7829" s="9"/>
    </row>
    <row r="7830" spans="17:17" x14ac:dyDescent="0.2">
      <c r="Q7830" s="9"/>
    </row>
    <row r="7831" spans="17:17" x14ac:dyDescent="0.2">
      <c r="Q7831" s="9"/>
    </row>
    <row r="7832" spans="17:17" x14ac:dyDescent="0.2">
      <c r="Q7832" s="9"/>
    </row>
    <row r="7833" spans="17:17" x14ac:dyDescent="0.2">
      <c r="Q7833" s="9"/>
    </row>
    <row r="7834" spans="17:17" x14ac:dyDescent="0.2">
      <c r="Q7834" s="9"/>
    </row>
    <row r="7835" spans="17:17" x14ac:dyDescent="0.2">
      <c r="Q7835" s="9"/>
    </row>
    <row r="7836" spans="17:17" x14ac:dyDescent="0.2">
      <c r="Q7836" s="9"/>
    </row>
    <row r="7837" spans="17:17" x14ac:dyDescent="0.2">
      <c r="Q7837" s="9"/>
    </row>
    <row r="7838" spans="17:17" x14ac:dyDescent="0.2">
      <c r="Q7838" s="9"/>
    </row>
    <row r="7839" spans="17:17" x14ac:dyDescent="0.2">
      <c r="Q7839" s="9"/>
    </row>
    <row r="7840" spans="17:17" x14ac:dyDescent="0.2">
      <c r="Q7840" s="9"/>
    </row>
    <row r="7841" spans="17:17" x14ac:dyDescent="0.2">
      <c r="Q7841" s="9"/>
    </row>
    <row r="7842" spans="17:17" x14ac:dyDescent="0.2">
      <c r="Q7842" s="9"/>
    </row>
    <row r="7843" spans="17:17" x14ac:dyDescent="0.2">
      <c r="Q7843" s="9"/>
    </row>
    <row r="7844" spans="17:17" x14ac:dyDescent="0.2">
      <c r="Q7844" s="9"/>
    </row>
    <row r="7845" spans="17:17" x14ac:dyDescent="0.2">
      <c r="Q7845" s="9"/>
    </row>
    <row r="7846" spans="17:17" x14ac:dyDescent="0.2">
      <c r="Q7846" s="9"/>
    </row>
    <row r="7847" spans="17:17" x14ac:dyDescent="0.2">
      <c r="Q7847" s="9"/>
    </row>
    <row r="7848" spans="17:17" x14ac:dyDescent="0.2">
      <c r="Q7848" s="9"/>
    </row>
    <row r="7849" spans="17:17" x14ac:dyDescent="0.2">
      <c r="Q7849" s="9"/>
    </row>
    <row r="7850" spans="17:17" x14ac:dyDescent="0.2">
      <c r="Q7850" s="9"/>
    </row>
    <row r="7851" spans="17:17" x14ac:dyDescent="0.2">
      <c r="Q7851" s="9"/>
    </row>
    <row r="7852" spans="17:17" x14ac:dyDescent="0.2">
      <c r="Q7852" s="9"/>
    </row>
    <row r="7853" spans="17:17" x14ac:dyDescent="0.2">
      <c r="Q7853" s="9"/>
    </row>
    <row r="7854" spans="17:17" x14ac:dyDescent="0.2">
      <c r="Q7854" s="9"/>
    </row>
    <row r="7855" spans="17:17" x14ac:dyDescent="0.2">
      <c r="Q7855" s="9"/>
    </row>
    <row r="7856" spans="17:17" x14ac:dyDescent="0.2">
      <c r="Q7856" s="9"/>
    </row>
    <row r="7857" spans="17:17" x14ac:dyDescent="0.2">
      <c r="Q7857" s="9"/>
    </row>
    <row r="7858" spans="17:17" x14ac:dyDescent="0.2">
      <c r="Q7858" s="9"/>
    </row>
    <row r="7859" spans="17:17" x14ac:dyDescent="0.2">
      <c r="Q7859" s="9"/>
    </row>
    <row r="7860" spans="17:17" x14ac:dyDescent="0.2">
      <c r="Q7860" s="9"/>
    </row>
    <row r="7861" spans="17:17" x14ac:dyDescent="0.2">
      <c r="Q7861" s="9"/>
    </row>
    <row r="7862" spans="17:17" x14ac:dyDescent="0.2">
      <c r="Q7862" s="9"/>
    </row>
    <row r="7863" spans="17:17" x14ac:dyDescent="0.2">
      <c r="Q7863" s="9"/>
    </row>
    <row r="7864" spans="17:17" x14ac:dyDescent="0.2">
      <c r="Q7864" s="9"/>
    </row>
    <row r="7865" spans="17:17" x14ac:dyDescent="0.2">
      <c r="Q7865" s="9"/>
    </row>
    <row r="7866" spans="17:17" x14ac:dyDescent="0.2">
      <c r="Q7866" s="9"/>
    </row>
    <row r="7867" spans="17:17" x14ac:dyDescent="0.2">
      <c r="Q7867" s="9"/>
    </row>
    <row r="7868" spans="17:17" x14ac:dyDescent="0.2">
      <c r="Q7868" s="9"/>
    </row>
    <row r="7869" spans="17:17" x14ac:dyDescent="0.2">
      <c r="Q7869" s="9"/>
    </row>
    <row r="7870" spans="17:17" x14ac:dyDescent="0.2">
      <c r="Q7870" s="9"/>
    </row>
    <row r="7871" spans="17:17" x14ac:dyDescent="0.2">
      <c r="Q7871" s="9"/>
    </row>
    <row r="7872" spans="17:17" x14ac:dyDescent="0.2">
      <c r="Q7872" s="9"/>
    </row>
    <row r="7873" spans="17:17" x14ac:dyDescent="0.2">
      <c r="Q7873" s="9"/>
    </row>
    <row r="7874" spans="17:17" x14ac:dyDescent="0.2">
      <c r="Q7874" s="9"/>
    </row>
    <row r="7875" spans="17:17" x14ac:dyDescent="0.2">
      <c r="Q7875" s="9"/>
    </row>
    <row r="7876" spans="17:17" x14ac:dyDescent="0.2">
      <c r="Q7876" s="9"/>
    </row>
    <row r="7877" spans="17:17" x14ac:dyDescent="0.2">
      <c r="Q7877" s="9"/>
    </row>
    <row r="7878" spans="17:17" x14ac:dyDescent="0.2">
      <c r="Q7878" s="9"/>
    </row>
    <row r="7879" spans="17:17" x14ac:dyDescent="0.2">
      <c r="Q7879" s="9"/>
    </row>
    <row r="7880" spans="17:17" x14ac:dyDescent="0.2">
      <c r="Q7880" s="9"/>
    </row>
    <row r="7881" spans="17:17" x14ac:dyDescent="0.2">
      <c r="Q7881" s="9"/>
    </row>
    <row r="7882" spans="17:17" x14ac:dyDescent="0.2">
      <c r="Q7882" s="9"/>
    </row>
    <row r="7883" spans="17:17" x14ac:dyDescent="0.2">
      <c r="Q7883" s="9"/>
    </row>
    <row r="7884" spans="17:17" x14ac:dyDescent="0.2">
      <c r="Q7884" s="9"/>
    </row>
    <row r="7885" spans="17:17" x14ac:dyDescent="0.2">
      <c r="Q7885" s="9"/>
    </row>
    <row r="7886" spans="17:17" x14ac:dyDescent="0.2">
      <c r="Q7886" s="9"/>
    </row>
    <row r="7887" spans="17:17" x14ac:dyDescent="0.2">
      <c r="Q7887" s="9"/>
    </row>
    <row r="7888" spans="17:17" x14ac:dyDescent="0.2">
      <c r="Q7888" s="9"/>
    </row>
    <row r="7889" spans="17:17" x14ac:dyDescent="0.2">
      <c r="Q7889" s="9"/>
    </row>
    <row r="7890" spans="17:17" x14ac:dyDescent="0.2">
      <c r="Q7890" s="9"/>
    </row>
    <row r="7891" spans="17:17" x14ac:dyDescent="0.2">
      <c r="Q7891" s="9"/>
    </row>
    <row r="7892" spans="17:17" x14ac:dyDescent="0.2">
      <c r="Q7892" s="9"/>
    </row>
    <row r="7893" spans="17:17" x14ac:dyDescent="0.2">
      <c r="Q7893" s="9"/>
    </row>
    <row r="7894" spans="17:17" x14ac:dyDescent="0.2">
      <c r="Q7894" s="9"/>
    </row>
    <row r="7895" spans="17:17" x14ac:dyDescent="0.2">
      <c r="Q7895" s="9"/>
    </row>
    <row r="7896" spans="17:17" x14ac:dyDescent="0.2">
      <c r="Q7896" s="9"/>
    </row>
    <row r="7897" spans="17:17" x14ac:dyDescent="0.2">
      <c r="Q7897" s="9"/>
    </row>
    <row r="7898" spans="17:17" x14ac:dyDescent="0.2">
      <c r="Q7898" s="9"/>
    </row>
    <row r="7899" spans="17:17" x14ac:dyDescent="0.2">
      <c r="Q7899" s="9"/>
    </row>
    <row r="7900" spans="17:17" x14ac:dyDescent="0.2">
      <c r="Q7900" s="9"/>
    </row>
    <row r="7901" spans="17:17" x14ac:dyDescent="0.2">
      <c r="Q7901" s="9"/>
    </row>
    <row r="7902" spans="17:17" x14ac:dyDescent="0.2">
      <c r="Q7902" s="9"/>
    </row>
    <row r="7903" spans="17:17" x14ac:dyDescent="0.2">
      <c r="Q7903" s="9"/>
    </row>
    <row r="7904" spans="17:17" x14ac:dyDescent="0.2">
      <c r="Q7904" s="9"/>
    </row>
    <row r="7905" spans="17:17" x14ac:dyDescent="0.2">
      <c r="Q7905" s="9"/>
    </row>
    <row r="7906" spans="17:17" x14ac:dyDescent="0.2">
      <c r="Q7906" s="9"/>
    </row>
    <row r="7907" spans="17:17" x14ac:dyDescent="0.2">
      <c r="Q7907" s="9"/>
    </row>
    <row r="7908" spans="17:17" x14ac:dyDescent="0.2">
      <c r="Q7908" s="9"/>
    </row>
    <row r="7909" spans="17:17" x14ac:dyDescent="0.2">
      <c r="Q7909" s="9"/>
    </row>
    <row r="7910" spans="17:17" x14ac:dyDescent="0.2">
      <c r="Q7910" s="9"/>
    </row>
    <row r="7911" spans="17:17" x14ac:dyDescent="0.2">
      <c r="Q7911" s="9"/>
    </row>
    <row r="7912" spans="17:17" x14ac:dyDescent="0.2">
      <c r="Q7912" s="9"/>
    </row>
    <row r="7913" spans="17:17" x14ac:dyDescent="0.2">
      <c r="Q7913" s="9"/>
    </row>
    <row r="7914" spans="17:17" x14ac:dyDescent="0.2">
      <c r="Q7914" s="9"/>
    </row>
    <row r="7915" spans="17:17" x14ac:dyDescent="0.2">
      <c r="Q7915" s="9"/>
    </row>
    <row r="7916" spans="17:17" x14ac:dyDescent="0.2">
      <c r="Q7916" s="9"/>
    </row>
    <row r="7917" spans="17:17" x14ac:dyDescent="0.2">
      <c r="Q7917" s="9"/>
    </row>
    <row r="7918" spans="17:17" x14ac:dyDescent="0.2">
      <c r="Q7918" s="9"/>
    </row>
    <row r="7919" spans="17:17" x14ac:dyDescent="0.2">
      <c r="Q7919" s="9"/>
    </row>
    <row r="7920" spans="17:17" x14ac:dyDescent="0.2">
      <c r="Q7920" s="9"/>
    </row>
    <row r="7921" spans="17:17" x14ac:dyDescent="0.2">
      <c r="Q7921" s="9"/>
    </row>
    <row r="7922" spans="17:17" x14ac:dyDescent="0.2">
      <c r="Q7922" s="9"/>
    </row>
    <row r="7923" spans="17:17" x14ac:dyDescent="0.2">
      <c r="Q7923" s="9"/>
    </row>
    <row r="7924" spans="17:17" x14ac:dyDescent="0.2">
      <c r="Q7924" s="9"/>
    </row>
    <row r="7925" spans="17:17" x14ac:dyDescent="0.2">
      <c r="Q7925" s="9"/>
    </row>
    <row r="7926" spans="17:17" x14ac:dyDescent="0.2">
      <c r="Q7926" s="9"/>
    </row>
    <row r="7927" spans="17:17" x14ac:dyDescent="0.2">
      <c r="Q7927" s="9"/>
    </row>
    <row r="7928" spans="17:17" x14ac:dyDescent="0.2">
      <c r="Q7928" s="9"/>
    </row>
    <row r="7929" spans="17:17" x14ac:dyDescent="0.2">
      <c r="Q7929" s="9"/>
    </row>
    <row r="7930" spans="17:17" x14ac:dyDescent="0.2">
      <c r="Q7930" s="9"/>
    </row>
    <row r="7931" spans="17:17" x14ac:dyDescent="0.2">
      <c r="Q7931" s="9"/>
    </row>
    <row r="7932" spans="17:17" x14ac:dyDescent="0.2">
      <c r="Q7932" s="9"/>
    </row>
    <row r="7933" spans="17:17" x14ac:dyDescent="0.2">
      <c r="Q7933" s="9"/>
    </row>
    <row r="7934" spans="17:17" x14ac:dyDescent="0.2">
      <c r="Q7934" s="9"/>
    </row>
    <row r="7935" spans="17:17" x14ac:dyDescent="0.2">
      <c r="Q7935" s="9"/>
    </row>
    <row r="7936" spans="17:17" x14ac:dyDescent="0.2">
      <c r="Q7936" s="9"/>
    </row>
    <row r="7937" spans="17:17" x14ac:dyDescent="0.2">
      <c r="Q7937" s="9"/>
    </row>
    <row r="7938" spans="17:17" x14ac:dyDescent="0.2">
      <c r="Q7938" s="9"/>
    </row>
    <row r="7939" spans="17:17" x14ac:dyDescent="0.2">
      <c r="Q7939" s="9"/>
    </row>
    <row r="7940" spans="17:17" x14ac:dyDescent="0.2">
      <c r="Q7940" s="9"/>
    </row>
    <row r="7941" spans="17:17" x14ac:dyDescent="0.2">
      <c r="Q7941" s="9"/>
    </row>
    <row r="7942" spans="17:17" x14ac:dyDescent="0.2">
      <c r="Q7942" s="9"/>
    </row>
    <row r="7943" spans="17:17" x14ac:dyDescent="0.2">
      <c r="Q7943" s="9"/>
    </row>
    <row r="7944" spans="17:17" x14ac:dyDescent="0.2">
      <c r="Q7944" s="9"/>
    </row>
    <row r="7945" spans="17:17" x14ac:dyDescent="0.2">
      <c r="Q7945" s="9"/>
    </row>
    <row r="7946" spans="17:17" x14ac:dyDescent="0.2">
      <c r="Q7946" s="9"/>
    </row>
    <row r="7947" spans="17:17" x14ac:dyDescent="0.2">
      <c r="Q7947" s="9"/>
    </row>
    <row r="7948" spans="17:17" x14ac:dyDescent="0.2">
      <c r="Q7948" s="9"/>
    </row>
    <row r="7949" spans="17:17" x14ac:dyDescent="0.2">
      <c r="Q7949" s="9"/>
    </row>
    <row r="7950" spans="17:17" x14ac:dyDescent="0.2">
      <c r="Q7950" s="9"/>
    </row>
    <row r="7951" spans="17:17" x14ac:dyDescent="0.2">
      <c r="Q7951" s="9"/>
    </row>
    <row r="7952" spans="17:17" x14ac:dyDescent="0.2">
      <c r="Q7952" s="9"/>
    </row>
    <row r="7953" spans="17:17" x14ac:dyDescent="0.2">
      <c r="Q7953" s="9"/>
    </row>
    <row r="7954" spans="17:17" x14ac:dyDescent="0.2">
      <c r="Q7954" s="9"/>
    </row>
    <row r="7955" spans="17:17" x14ac:dyDescent="0.2">
      <c r="Q7955" s="9"/>
    </row>
    <row r="7956" spans="17:17" x14ac:dyDescent="0.2">
      <c r="Q7956" s="9"/>
    </row>
    <row r="7957" spans="17:17" x14ac:dyDescent="0.2">
      <c r="Q7957" s="9"/>
    </row>
    <row r="7958" spans="17:17" x14ac:dyDescent="0.2">
      <c r="Q7958" s="9"/>
    </row>
    <row r="7959" spans="17:17" x14ac:dyDescent="0.2">
      <c r="Q7959" s="9"/>
    </row>
    <row r="7960" spans="17:17" x14ac:dyDescent="0.2">
      <c r="Q7960" s="9"/>
    </row>
    <row r="7961" spans="17:17" x14ac:dyDescent="0.2">
      <c r="Q7961" s="9"/>
    </row>
    <row r="7962" spans="17:17" x14ac:dyDescent="0.2">
      <c r="Q7962" s="9"/>
    </row>
    <row r="7963" spans="17:17" x14ac:dyDescent="0.2">
      <c r="Q7963" s="9"/>
    </row>
    <row r="7964" spans="17:17" x14ac:dyDescent="0.2">
      <c r="Q7964" s="9"/>
    </row>
    <row r="7965" spans="17:17" x14ac:dyDescent="0.2">
      <c r="Q7965" s="9"/>
    </row>
    <row r="7966" spans="17:17" x14ac:dyDescent="0.2">
      <c r="Q7966" s="9"/>
    </row>
    <row r="7967" spans="17:17" x14ac:dyDescent="0.2">
      <c r="Q7967" s="9"/>
    </row>
    <row r="7968" spans="17:17" x14ac:dyDescent="0.2">
      <c r="Q7968" s="9"/>
    </row>
    <row r="7969" spans="17:17" x14ac:dyDescent="0.2">
      <c r="Q7969" s="9"/>
    </row>
    <row r="7970" spans="17:17" x14ac:dyDescent="0.2">
      <c r="Q7970" s="9"/>
    </row>
    <row r="7971" spans="17:17" x14ac:dyDescent="0.2">
      <c r="Q7971" s="9"/>
    </row>
    <row r="7972" spans="17:17" x14ac:dyDescent="0.2">
      <c r="Q7972" s="9"/>
    </row>
    <row r="7973" spans="17:17" x14ac:dyDescent="0.2">
      <c r="Q7973" s="9"/>
    </row>
    <row r="7974" spans="17:17" x14ac:dyDescent="0.2">
      <c r="Q7974" s="9"/>
    </row>
    <row r="7975" spans="17:17" x14ac:dyDescent="0.2">
      <c r="Q7975" s="9"/>
    </row>
    <row r="7976" spans="17:17" x14ac:dyDescent="0.2">
      <c r="Q7976" s="9"/>
    </row>
    <row r="7977" spans="17:17" x14ac:dyDescent="0.2">
      <c r="Q7977" s="9"/>
    </row>
    <row r="7978" spans="17:17" x14ac:dyDescent="0.2">
      <c r="Q7978" s="9"/>
    </row>
    <row r="7979" spans="17:17" x14ac:dyDescent="0.2">
      <c r="Q7979" s="9"/>
    </row>
    <row r="7980" spans="17:17" x14ac:dyDescent="0.2">
      <c r="Q7980" s="9"/>
    </row>
    <row r="7981" spans="17:17" x14ac:dyDescent="0.2">
      <c r="Q7981" s="9"/>
    </row>
    <row r="7982" spans="17:17" x14ac:dyDescent="0.2">
      <c r="Q7982" s="9"/>
    </row>
    <row r="7983" spans="17:17" x14ac:dyDescent="0.2">
      <c r="Q7983" s="9"/>
    </row>
    <row r="7984" spans="17:17" x14ac:dyDescent="0.2">
      <c r="Q7984" s="9"/>
    </row>
    <row r="7985" spans="17:17" x14ac:dyDescent="0.2">
      <c r="Q7985" s="9"/>
    </row>
    <row r="7986" spans="17:17" x14ac:dyDescent="0.2">
      <c r="Q7986" s="9"/>
    </row>
    <row r="7987" spans="17:17" x14ac:dyDescent="0.2">
      <c r="Q7987" s="9"/>
    </row>
    <row r="7988" spans="17:17" x14ac:dyDescent="0.2">
      <c r="Q7988" s="9"/>
    </row>
    <row r="7989" spans="17:17" x14ac:dyDescent="0.2">
      <c r="Q7989" s="9"/>
    </row>
    <row r="7990" spans="17:17" x14ac:dyDescent="0.2">
      <c r="Q7990" s="9"/>
    </row>
    <row r="7991" spans="17:17" x14ac:dyDescent="0.2">
      <c r="Q7991" s="9"/>
    </row>
    <row r="7992" spans="17:17" x14ac:dyDescent="0.2">
      <c r="Q7992" s="9"/>
    </row>
    <row r="7993" spans="17:17" x14ac:dyDescent="0.2">
      <c r="Q7993" s="9"/>
    </row>
    <row r="7994" spans="17:17" x14ac:dyDescent="0.2">
      <c r="Q7994" s="9"/>
    </row>
    <row r="7995" spans="17:17" x14ac:dyDescent="0.2">
      <c r="Q7995" s="9"/>
    </row>
    <row r="7996" spans="17:17" x14ac:dyDescent="0.2">
      <c r="Q7996" s="9"/>
    </row>
    <row r="7997" spans="17:17" x14ac:dyDescent="0.2">
      <c r="Q7997" s="9"/>
    </row>
    <row r="7998" spans="17:17" x14ac:dyDescent="0.2">
      <c r="Q7998" s="9"/>
    </row>
    <row r="7999" spans="17:17" x14ac:dyDescent="0.2">
      <c r="Q7999" s="9"/>
    </row>
    <row r="8000" spans="17:17" x14ac:dyDescent="0.2">
      <c r="Q8000" s="9"/>
    </row>
    <row r="8001" spans="17:17" x14ac:dyDescent="0.2">
      <c r="Q8001" s="9"/>
    </row>
    <row r="8002" spans="17:17" x14ac:dyDescent="0.2">
      <c r="Q8002" s="9"/>
    </row>
    <row r="8003" spans="17:17" x14ac:dyDescent="0.2">
      <c r="Q8003" s="9"/>
    </row>
    <row r="8004" spans="17:17" x14ac:dyDescent="0.2">
      <c r="Q8004" s="9"/>
    </row>
    <row r="8005" spans="17:17" x14ac:dyDescent="0.2">
      <c r="Q8005" s="9"/>
    </row>
    <row r="8006" spans="17:17" x14ac:dyDescent="0.2">
      <c r="Q8006" s="9"/>
    </row>
    <row r="8007" spans="17:17" x14ac:dyDescent="0.2">
      <c r="Q8007" s="9"/>
    </row>
    <row r="8008" spans="17:17" x14ac:dyDescent="0.2">
      <c r="Q8008" s="9"/>
    </row>
    <row r="8009" spans="17:17" x14ac:dyDescent="0.2">
      <c r="Q8009" s="9"/>
    </row>
    <row r="8010" spans="17:17" x14ac:dyDescent="0.2">
      <c r="Q8010" s="9"/>
    </row>
    <row r="8011" spans="17:17" x14ac:dyDescent="0.2">
      <c r="Q8011" s="9"/>
    </row>
    <row r="8012" spans="17:17" x14ac:dyDescent="0.2">
      <c r="Q8012" s="9"/>
    </row>
    <row r="8013" spans="17:17" x14ac:dyDescent="0.2">
      <c r="Q8013" s="9"/>
    </row>
    <row r="8014" spans="17:17" x14ac:dyDescent="0.2">
      <c r="Q8014" s="9"/>
    </row>
    <row r="8015" spans="17:17" x14ac:dyDescent="0.2">
      <c r="Q8015" s="9"/>
    </row>
    <row r="8016" spans="17:17" x14ac:dyDescent="0.2">
      <c r="Q8016" s="9"/>
    </row>
    <row r="8017" spans="17:17" x14ac:dyDescent="0.2">
      <c r="Q8017" s="9"/>
    </row>
    <row r="8018" spans="17:17" x14ac:dyDescent="0.2">
      <c r="Q8018" s="9"/>
    </row>
    <row r="8019" spans="17:17" x14ac:dyDescent="0.2">
      <c r="Q8019" s="9"/>
    </row>
    <row r="8020" spans="17:17" x14ac:dyDescent="0.2">
      <c r="Q8020" s="9"/>
    </row>
    <row r="8021" spans="17:17" x14ac:dyDescent="0.2">
      <c r="Q8021" s="9"/>
    </row>
    <row r="8022" spans="17:17" x14ac:dyDescent="0.2">
      <c r="Q8022" s="9"/>
    </row>
    <row r="8023" spans="17:17" x14ac:dyDescent="0.2">
      <c r="Q8023" s="9"/>
    </row>
    <row r="8024" spans="17:17" x14ac:dyDescent="0.2">
      <c r="Q8024" s="9"/>
    </row>
    <row r="8025" spans="17:17" x14ac:dyDescent="0.2">
      <c r="Q8025" s="9"/>
    </row>
    <row r="8026" spans="17:17" x14ac:dyDescent="0.2">
      <c r="Q8026" s="9"/>
    </row>
    <row r="8027" spans="17:17" x14ac:dyDescent="0.2">
      <c r="Q8027" s="9"/>
    </row>
    <row r="8028" spans="17:17" x14ac:dyDescent="0.2">
      <c r="Q8028" s="9"/>
    </row>
    <row r="8029" spans="17:17" x14ac:dyDescent="0.2">
      <c r="Q8029" s="9"/>
    </row>
    <row r="8030" spans="17:17" x14ac:dyDescent="0.2">
      <c r="Q8030" s="9"/>
    </row>
    <row r="8031" spans="17:17" x14ac:dyDescent="0.2">
      <c r="Q8031" s="9"/>
    </row>
    <row r="8032" spans="17:17" x14ac:dyDescent="0.2">
      <c r="Q8032" s="9"/>
    </row>
    <row r="8033" spans="17:17" x14ac:dyDescent="0.2">
      <c r="Q8033" s="9"/>
    </row>
    <row r="8034" spans="17:17" x14ac:dyDescent="0.2">
      <c r="Q8034" s="9"/>
    </row>
    <row r="8035" spans="17:17" x14ac:dyDescent="0.2">
      <c r="Q8035" s="9"/>
    </row>
    <row r="8036" spans="17:17" x14ac:dyDescent="0.2">
      <c r="Q8036" s="9"/>
    </row>
    <row r="8037" spans="17:17" x14ac:dyDescent="0.2">
      <c r="Q8037" s="9"/>
    </row>
    <row r="8038" spans="17:17" x14ac:dyDescent="0.2">
      <c r="Q8038" s="9"/>
    </row>
    <row r="8039" spans="17:17" x14ac:dyDescent="0.2">
      <c r="Q8039" s="9"/>
    </row>
    <row r="8040" spans="17:17" x14ac:dyDescent="0.2">
      <c r="Q8040" s="9"/>
    </row>
    <row r="8041" spans="17:17" x14ac:dyDescent="0.2">
      <c r="Q8041" s="9"/>
    </row>
    <row r="8042" spans="17:17" x14ac:dyDescent="0.2">
      <c r="Q8042" s="9"/>
    </row>
    <row r="8043" spans="17:17" x14ac:dyDescent="0.2">
      <c r="Q8043" s="9"/>
    </row>
    <row r="8044" spans="17:17" x14ac:dyDescent="0.2">
      <c r="Q8044" s="9"/>
    </row>
    <row r="8045" spans="17:17" x14ac:dyDescent="0.2">
      <c r="Q8045" s="9"/>
    </row>
    <row r="8046" spans="17:17" x14ac:dyDescent="0.2">
      <c r="Q8046" s="9"/>
    </row>
    <row r="8047" spans="17:17" x14ac:dyDescent="0.2">
      <c r="Q8047" s="9"/>
    </row>
    <row r="8048" spans="17:17" x14ac:dyDescent="0.2">
      <c r="Q8048" s="9"/>
    </row>
    <row r="8049" spans="17:17" x14ac:dyDescent="0.2">
      <c r="Q8049" s="9"/>
    </row>
    <row r="8050" spans="17:17" x14ac:dyDescent="0.2">
      <c r="Q8050" s="9"/>
    </row>
    <row r="8051" spans="17:17" x14ac:dyDescent="0.2">
      <c r="Q8051" s="9"/>
    </row>
    <row r="8052" spans="17:17" x14ac:dyDescent="0.2">
      <c r="Q8052" s="9"/>
    </row>
    <row r="8053" spans="17:17" x14ac:dyDescent="0.2">
      <c r="Q8053" s="9"/>
    </row>
    <row r="8054" spans="17:17" x14ac:dyDescent="0.2">
      <c r="Q8054" s="9"/>
    </row>
    <row r="8055" spans="17:17" x14ac:dyDescent="0.2">
      <c r="Q8055" s="9"/>
    </row>
    <row r="8056" spans="17:17" x14ac:dyDescent="0.2">
      <c r="Q8056" s="9"/>
    </row>
    <row r="8057" spans="17:17" x14ac:dyDescent="0.2">
      <c r="Q8057" s="9"/>
    </row>
    <row r="8058" spans="17:17" x14ac:dyDescent="0.2">
      <c r="Q8058" s="9"/>
    </row>
    <row r="8059" spans="17:17" x14ac:dyDescent="0.2">
      <c r="Q8059" s="9"/>
    </row>
    <row r="8060" spans="17:17" x14ac:dyDescent="0.2">
      <c r="Q8060" s="9"/>
    </row>
    <row r="8061" spans="17:17" x14ac:dyDescent="0.2">
      <c r="Q8061" s="9"/>
    </row>
    <row r="8062" spans="17:17" x14ac:dyDescent="0.2">
      <c r="Q8062" s="9"/>
    </row>
    <row r="8063" spans="17:17" x14ac:dyDescent="0.2">
      <c r="Q8063" s="9"/>
    </row>
    <row r="8064" spans="17:17" x14ac:dyDescent="0.2">
      <c r="Q8064" s="9"/>
    </row>
    <row r="8065" spans="17:17" x14ac:dyDescent="0.2">
      <c r="Q8065" s="9"/>
    </row>
    <row r="8066" spans="17:17" x14ac:dyDescent="0.2">
      <c r="Q8066" s="9"/>
    </row>
    <row r="8067" spans="17:17" x14ac:dyDescent="0.2">
      <c r="Q8067" s="9"/>
    </row>
    <row r="8068" spans="17:17" x14ac:dyDescent="0.2">
      <c r="Q8068" s="9"/>
    </row>
    <row r="8069" spans="17:17" x14ac:dyDescent="0.2">
      <c r="Q8069" s="9"/>
    </row>
    <row r="8070" spans="17:17" x14ac:dyDescent="0.2">
      <c r="Q8070" s="9"/>
    </row>
    <row r="8071" spans="17:17" x14ac:dyDescent="0.2">
      <c r="Q8071" s="9"/>
    </row>
    <row r="8072" spans="17:17" x14ac:dyDescent="0.2">
      <c r="Q8072" s="9"/>
    </row>
    <row r="8073" spans="17:17" x14ac:dyDescent="0.2">
      <c r="Q8073" s="9"/>
    </row>
    <row r="8074" spans="17:17" x14ac:dyDescent="0.2">
      <c r="Q8074" s="9"/>
    </row>
    <row r="8075" spans="17:17" x14ac:dyDescent="0.2">
      <c r="Q8075" s="9"/>
    </row>
    <row r="8076" spans="17:17" x14ac:dyDescent="0.2">
      <c r="Q8076" s="9"/>
    </row>
    <row r="8077" spans="17:17" x14ac:dyDescent="0.2">
      <c r="Q8077" s="9"/>
    </row>
    <row r="8078" spans="17:17" x14ac:dyDescent="0.2">
      <c r="Q8078" s="9"/>
    </row>
    <row r="8079" spans="17:17" x14ac:dyDescent="0.2">
      <c r="Q8079" s="9"/>
    </row>
    <row r="8080" spans="17:17" x14ac:dyDescent="0.2">
      <c r="Q8080" s="9"/>
    </row>
    <row r="8081" spans="17:17" x14ac:dyDescent="0.2">
      <c r="Q8081" s="9"/>
    </row>
    <row r="8082" spans="17:17" x14ac:dyDescent="0.2">
      <c r="Q8082" s="9"/>
    </row>
    <row r="8083" spans="17:17" x14ac:dyDescent="0.2">
      <c r="Q8083" s="9"/>
    </row>
    <row r="8084" spans="17:17" x14ac:dyDescent="0.2">
      <c r="Q8084" s="9"/>
    </row>
    <row r="8085" spans="17:17" x14ac:dyDescent="0.2">
      <c r="Q8085" s="9"/>
    </row>
    <row r="8086" spans="17:17" x14ac:dyDescent="0.2">
      <c r="Q8086" s="9"/>
    </row>
    <row r="8087" spans="17:17" x14ac:dyDescent="0.2">
      <c r="Q8087" s="9"/>
    </row>
    <row r="8088" spans="17:17" x14ac:dyDescent="0.2">
      <c r="Q8088" s="9"/>
    </row>
    <row r="8089" spans="17:17" x14ac:dyDescent="0.2">
      <c r="Q8089" s="9"/>
    </row>
    <row r="8090" spans="17:17" x14ac:dyDescent="0.2">
      <c r="Q8090" s="9"/>
    </row>
    <row r="8091" spans="17:17" x14ac:dyDescent="0.2">
      <c r="Q8091" s="9"/>
    </row>
    <row r="8092" spans="17:17" x14ac:dyDescent="0.2">
      <c r="Q8092" s="9"/>
    </row>
    <row r="8093" spans="17:17" x14ac:dyDescent="0.2">
      <c r="Q8093" s="9"/>
    </row>
    <row r="8094" spans="17:17" x14ac:dyDescent="0.2">
      <c r="Q8094" s="9"/>
    </row>
    <row r="8095" spans="17:17" x14ac:dyDescent="0.2">
      <c r="Q8095" s="9"/>
    </row>
    <row r="8096" spans="17:17" x14ac:dyDescent="0.2">
      <c r="Q8096" s="9"/>
    </row>
    <row r="8097" spans="17:17" x14ac:dyDescent="0.2">
      <c r="Q8097" s="9"/>
    </row>
    <row r="8098" spans="17:17" x14ac:dyDescent="0.2">
      <c r="Q8098" s="9"/>
    </row>
    <row r="8099" spans="17:17" x14ac:dyDescent="0.2">
      <c r="Q8099" s="9"/>
    </row>
    <row r="8100" spans="17:17" x14ac:dyDescent="0.2">
      <c r="Q8100" s="9"/>
    </row>
    <row r="8101" spans="17:17" x14ac:dyDescent="0.2">
      <c r="Q8101" s="9"/>
    </row>
    <row r="8102" spans="17:17" x14ac:dyDescent="0.2">
      <c r="Q8102" s="9"/>
    </row>
    <row r="8103" spans="17:17" x14ac:dyDescent="0.2">
      <c r="Q8103" s="9"/>
    </row>
    <row r="8104" spans="17:17" x14ac:dyDescent="0.2">
      <c r="Q8104" s="9"/>
    </row>
    <row r="8105" spans="17:17" x14ac:dyDescent="0.2">
      <c r="Q8105" s="9"/>
    </row>
    <row r="8106" spans="17:17" x14ac:dyDescent="0.2">
      <c r="Q8106" s="9"/>
    </row>
    <row r="8107" spans="17:17" x14ac:dyDescent="0.2">
      <c r="Q8107" s="9"/>
    </row>
    <row r="8108" spans="17:17" x14ac:dyDescent="0.2">
      <c r="Q8108" s="9"/>
    </row>
    <row r="8109" spans="17:17" x14ac:dyDescent="0.2">
      <c r="Q8109" s="9"/>
    </row>
    <row r="8110" spans="17:17" x14ac:dyDescent="0.2">
      <c r="Q8110" s="9"/>
    </row>
    <row r="8111" spans="17:17" x14ac:dyDescent="0.2">
      <c r="Q8111" s="9"/>
    </row>
    <row r="8112" spans="17:17" x14ac:dyDescent="0.2">
      <c r="Q8112" s="9"/>
    </row>
    <row r="8113" spans="17:17" x14ac:dyDescent="0.2">
      <c r="Q8113" s="9"/>
    </row>
    <row r="8114" spans="17:17" x14ac:dyDescent="0.2">
      <c r="Q8114" s="9"/>
    </row>
    <row r="8115" spans="17:17" x14ac:dyDescent="0.2">
      <c r="Q8115" s="9"/>
    </row>
    <row r="8116" spans="17:17" x14ac:dyDescent="0.2">
      <c r="Q8116" s="9"/>
    </row>
    <row r="8117" spans="17:17" x14ac:dyDescent="0.2">
      <c r="Q8117" s="9"/>
    </row>
    <row r="8118" spans="17:17" x14ac:dyDescent="0.2">
      <c r="Q8118" s="9"/>
    </row>
    <row r="8119" spans="17:17" x14ac:dyDescent="0.2">
      <c r="Q8119" s="9"/>
    </row>
    <row r="8120" spans="17:17" x14ac:dyDescent="0.2">
      <c r="Q8120" s="9"/>
    </row>
    <row r="8121" spans="17:17" x14ac:dyDescent="0.2">
      <c r="Q8121" s="9"/>
    </row>
    <row r="8122" spans="17:17" x14ac:dyDescent="0.2">
      <c r="Q8122" s="9"/>
    </row>
    <row r="8123" spans="17:17" x14ac:dyDescent="0.2">
      <c r="Q8123" s="9"/>
    </row>
    <row r="8124" spans="17:17" x14ac:dyDescent="0.2">
      <c r="Q8124" s="9"/>
    </row>
    <row r="8125" spans="17:17" x14ac:dyDescent="0.2">
      <c r="Q8125" s="9"/>
    </row>
    <row r="8126" spans="17:17" x14ac:dyDescent="0.2">
      <c r="Q8126" s="9"/>
    </row>
    <row r="8127" spans="17:17" x14ac:dyDescent="0.2">
      <c r="Q8127" s="9"/>
    </row>
    <row r="8128" spans="17:17" x14ac:dyDescent="0.2">
      <c r="Q8128" s="9"/>
    </row>
    <row r="8129" spans="17:17" x14ac:dyDescent="0.2">
      <c r="Q8129" s="9"/>
    </row>
    <row r="8130" spans="17:17" x14ac:dyDescent="0.2">
      <c r="Q8130" s="9"/>
    </row>
    <row r="8131" spans="17:17" x14ac:dyDescent="0.2">
      <c r="Q8131" s="9"/>
    </row>
    <row r="8132" spans="17:17" x14ac:dyDescent="0.2">
      <c r="Q8132" s="9"/>
    </row>
    <row r="8133" spans="17:17" x14ac:dyDescent="0.2">
      <c r="Q8133" s="9"/>
    </row>
    <row r="8134" spans="17:17" x14ac:dyDescent="0.2">
      <c r="Q8134" s="9"/>
    </row>
    <row r="8135" spans="17:17" x14ac:dyDescent="0.2">
      <c r="Q8135" s="9"/>
    </row>
    <row r="8136" spans="17:17" x14ac:dyDescent="0.2">
      <c r="Q8136" s="9"/>
    </row>
    <row r="8137" spans="17:17" x14ac:dyDescent="0.2">
      <c r="Q8137" s="9"/>
    </row>
    <row r="8138" spans="17:17" x14ac:dyDescent="0.2">
      <c r="Q8138" s="9"/>
    </row>
    <row r="8139" spans="17:17" x14ac:dyDescent="0.2">
      <c r="Q8139" s="9"/>
    </row>
    <row r="8140" spans="17:17" x14ac:dyDescent="0.2">
      <c r="Q8140" s="9"/>
    </row>
    <row r="8141" spans="17:17" x14ac:dyDescent="0.2">
      <c r="Q8141" s="9"/>
    </row>
    <row r="8142" spans="17:17" x14ac:dyDescent="0.2">
      <c r="Q8142" s="9"/>
    </row>
    <row r="8143" spans="17:17" x14ac:dyDescent="0.2">
      <c r="Q8143" s="9"/>
    </row>
    <row r="8144" spans="17:17" x14ac:dyDescent="0.2">
      <c r="Q8144" s="9"/>
    </row>
    <row r="8145" spans="17:17" x14ac:dyDescent="0.2">
      <c r="Q8145" s="9"/>
    </row>
    <row r="8146" spans="17:17" x14ac:dyDescent="0.2">
      <c r="Q8146" s="9"/>
    </row>
    <row r="8147" spans="17:17" x14ac:dyDescent="0.2">
      <c r="Q8147" s="9"/>
    </row>
    <row r="8148" spans="17:17" x14ac:dyDescent="0.2">
      <c r="Q8148" s="9"/>
    </row>
    <row r="8149" spans="17:17" x14ac:dyDescent="0.2">
      <c r="Q8149" s="9"/>
    </row>
    <row r="8150" spans="17:17" x14ac:dyDescent="0.2">
      <c r="Q8150" s="9"/>
    </row>
    <row r="8151" spans="17:17" x14ac:dyDescent="0.2">
      <c r="Q8151" s="9"/>
    </row>
    <row r="8152" spans="17:17" x14ac:dyDescent="0.2">
      <c r="Q8152" s="9"/>
    </row>
    <row r="8153" spans="17:17" x14ac:dyDescent="0.2">
      <c r="Q8153" s="9"/>
    </row>
    <row r="8154" spans="17:17" x14ac:dyDescent="0.2">
      <c r="Q8154" s="9"/>
    </row>
    <row r="8155" spans="17:17" x14ac:dyDescent="0.2">
      <c r="Q8155" s="9"/>
    </row>
    <row r="8156" spans="17:17" x14ac:dyDescent="0.2">
      <c r="Q8156" s="9"/>
    </row>
    <row r="8157" spans="17:17" x14ac:dyDescent="0.2">
      <c r="Q8157" s="9"/>
    </row>
    <row r="8158" spans="17:17" x14ac:dyDescent="0.2">
      <c r="Q8158" s="9"/>
    </row>
    <row r="8159" spans="17:17" x14ac:dyDescent="0.2">
      <c r="Q8159" s="9"/>
    </row>
    <row r="8160" spans="17:17" x14ac:dyDescent="0.2">
      <c r="Q8160" s="9"/>
    </row>
    <row r="8161" spans="17:17" x14ac:dyDescent="0.2">
      <c r="Q8161" s="9"/>
    </row>
    <row r="8162" spans="17:17" x14ac:dyDescent="0.2">
      <c r="Q8162" s="9"/>
    </row>
    <row r="8163" spans="17:17" x14ac:dyDescent="0.2">
      <c r="Q8163" s="9"/>
    </row>
    <row r="8164" spans="17:17" x14ac:dyDescent="0.2">
      <c r="Q8164" s="9"/>
    </row>
    <row r="8165" spans="17:17" x14ac:dyDescent="0.2">
      <c r="Q8165" s="9"/>
    </row>
    <row r="8166" spans="17:17" x14ac:dyDescent="0.2">
      <c r="Q8166" s="9"/>
    </row>
    <row r="8167" spans="17:17" x14ac:dyDescent="0.2">
      <c r="Q8167" s="9"/>
    </row>
    <row r="8168" spans="17:17" x14ac:dyDescent="0.2">
      <c r="Q8168" s="9"/>
    </row>
    <row r="8169" spans="17:17" x14ac:dyDescent="0.2">
      <c r="Q8169" s="9"/>
    </row>
    <row r="8170" spans="17:17" x14ac:dyDescent="0.2">
      <c r="Q8170" s="9"/>
    </row>
    <row r="8171" spans="17:17" x14ac:dyDescent="0.2">
      <c r="Q8171" s="9"/>
    </row>
    <row r="8172" spans="17:17" x14ac:dyDescent="0.2">
      <c r="Q8172" s="9"/>
    </row>
    <row r="8173" spans="17:17" x14ac:dyDescent="0.2">
      <c r="Q8173" s="9"/>
    </row>
    <row r="8174" spans="17:17" x14ac:dyDescent="0.2">
      <c r="Q8174" s="9"/>
    </row>
    <row r="8175" spans="17:17" x14ac:dyDescent="0.2">
      <c r="Q8175" s="9"/>
    </row>
    <row r="8176" spans="17:17" x14ac:dyDescent="0.2">
      <c r="Q8176" s="9"/>
    </row>
    <row r="8177" spans="17:17" x14ac:dyDescent="0.2">
      <c r="Q8177" s="9"/>
    </row>
    <row r="8178" spans="17:17" x14ac:dyDescent="0.2">
      <c r="Q8178" s="9"/>
    </row>
    <row r="8179" spans="17:17" x14ac:dyDescent="0.2">
      <c r="Q8179" s="9"/>
    </row>
    <row r="8180" spans="17:17" x14ac:dyDescent="0.2">
      <c r="Q8180" s="9"/>
    </row>
    <row r="8181" spans="17:17" x14ac:dyDescent="0.2">
      <c r="Q8181" s="9"/>
    </row>
    <row r="8182" spans="17:17" x14ac:dyDescent="0.2">
      <c r="Q8182" s="9"/>
    </row>
    <row r="8183" spans="17:17" x14ac:dyDescent="0.2">
      <c r="Q8183" s="9"/>
    </row>
    <row r="8184" spans="17:17" x14ac:dyDescent="0.2">
      <c r="Q8184" s="9"/>
    </row>
    <row r="8185" spans="17:17" x14ac:dyDescent="0.2">
      <c r="Q8185" s="9"/>
    </row>
    <row r="8186" spans="17:17" x14ac:dyDescent="0.2">
      <c r="Q8186" s="9"/>
    </row>
    <row r="8187" spans="17:17" x14ac:dyDescent="0.2">
      <c r="Q8187" s="9"/>
    </row>
    <row r="8188" spans="17:17" x14ac:dyDescent="0.2">
      <c r="Q8188" s="9"/>
    </row>
    <row r="8189" spans="17:17" x14ac:dyDescent="0.2">
      <c r="Q8189" s="9"/>
    </row>
    <row r="8190" spans="17:17" x14ac:dyDescent="0.2">
      <c r="Q8190" s="9"/>
    </row>
    <row r="8191" spans="17:17" x14ac:dyDescent="0.2">
      <c r="Q8191" s="9"/>
    </row>
    <row r="8192" spans="17:17" x14ac:dyDescent="0.2">
      <c r="Q8192" s="9"/>
    </row>
    <row r="8193" spans="17:17" x14ac:dyDescent="0.2">
      <c r="Q8193" s="9"/>
    </row>
    <row r="8194" spans="17:17" x14ac:dyDescent="0.2">
      <c r="Q8194" s="9"/>
    </row>
    <row r="8195" spans="17:17" x14ac:dyDescent="0.2">
      <c r="Q8195" s="9"/>
    </row>
    <row r="8196" spans="17:17" x14ac:dyDescent="0.2">
      <c r="Q8196" s="9"/>
    </row>
    <row r="8197" spans="17:17" x14ac:dyDescent="0.2">
      <c r="Q8197" s="9"/>
    </row>
    <row r="8198" spans="17:17" x14ac:dyDescent="0.2">
      <c r="Q8198" s="9"/>
    </row>
    <row r="8199" spans="17:17" x14ac:dyDescent="0.2">
      <c r="Q8199" s="9"/>
    </row>
    <row r="8200" spans="17:17" x14ac:dyDescent="0.2">
      <c r="Q8200" s="9"/>
    </row>
    <row r="8201" spans="17:17" x14ac:dyDescent="0.2">
      <c r="Q8201" s="9"/>
    </row>
    <row r="8202" spans="17:17" x14ac:dyDescent="0.2">
      <c r="Q8202" s="9"/>
    </row>
    <row r="8203" spans="17:17" x14ac:dyDescent="0.2">
      <c r="Q8203" s="9"/>
    </row>
    <row r="8204" spans="17:17" x14ac:dyDescent="0.2">
      <c r="Q8204" s="9"/>
    </row>
    <row r="8205" spans="17:17" x14ac:dyDescent="0.2">
      <c r="Q8205" s="9"/>
    </row>
    <row r="8206" spans="17:17" x14ac:dyDescent="0.2">
      <c r="Q8206" s="9"/>
    </row>
    <row r="8207" spans="17:17" x14ac:dyDescent="0.2">
      <c r="Q8207" s="9"/>
    </row>
    <row r="8208" spans="17:17" x14ac:dyDescent="0.2">
      <c r="Q8208" s="9"/>
    </row>
    <row r="8209" spans="17:17" x14ac:dyDescent="0.2">
      <c r="Q8209" s="9"/>
    </row>
    <row r="8210" spans="17:17" x14ac:dyDescent="0.2">
      <c r="Q8210" s="9"/>
    </row>
    <row r="8211" spans="17:17" x14ac:dyDescent="0.2">
      <c r="Q8211" s="9"/>
    </row>
    <row r="8212" spans="17:17" x14ac:dyDescent="0.2">
      <c r="Q8212" s="9"/>
    </row>
    <row r="8213" spans="17:17" x14ac:dyDescent="0.2">
      <c r="Q8213" s="9"/>
    </row>
    <row r="8214" spans="17:17" x14ac:dyDescent="0.2">
      <c r="Q8214" s="9"/>
    </row>
    <row r="8215" spans="17:17" x14ac:dyDescent="0.2">
      <c r="Q8215" s="9"/>
    </row>
    <row r="8216" spans="17:17" x14ac:dyDescent="0.2">
      <c r="Q8216" s="9"/>
    </row>
    <row r="8217" spans="17:17" x14ac:dyDescent="0.2">
      <c r="Q8217" s="9"/>
    </row>
    <row r="8218" spans="17:17" x14ac:dyDescent="0.2">
      <c r="Q8218" s="9"/>
    </row>
    <row r="8219" spans="17:17" x14ac:dyDescent="0.2">
      <c r="Q8219" s="9"/>
    </row>
    <row r="8220" spans="17:17" x14ac:dyDescent="0.2">
      <c r="Q8220" s="9"/>
    </row>
    <row r="8221" spans="17:17" x14ac:dyDescent="0.2">
      <c r="Q8221" s="9"/>
    </row>
    <row r="8222" spans="17:17" x14ac:dyDescent="0.2">
      <c r="Q8222" s="9"/>
    </row>
    <row r="8223" spans="17:17" x14ac:dyDescent="0.2">
      <c r="Q8223" s="9"/>
    </row>
    <row r="8224" spans="17:17" x14ac:dyDescent="0.2">
      <c r="Q8224" s="9"/>
    </row>
    <row r="8225" spans="17:17" x14ac:dyDescent="0.2">
      <c r="Q8225" s="9"/>
    </row>
    <row r="8226" spans="17:17" x14ac:dyDescent="0.2">
      <c r="Q8226" s="9"/>
    </row>
    <row r="8227" spans="17:17" x14ac:dyDescent="0.2">
      <c r="Q8227" s="9"/>
    </row>
    <row r="8228" spans="17:17" x14ac:dyDescent="0.2">
      <c r="Q8228" s="9"/>
    </row>
    <row r="8229" spans="17:17" x14ac:dyDescent="0.2">
      <c r="Q8229" s="9"/>
    </row>
    <row r="8230" spans="17:17" x14ac:dyDescent="0.2">
      <c r="Q8230" s="9"/>
    </row>
    <row r="8231" spans="17:17" x14ac:dyDescent="0.2">
      <c r="Q8231" s="9"/>
    </row>
    <row r="8232" spans="17:17" x14ac:dyDescent="0.2">
      <c r="Q8232" s="9"/>
    </row>
    <row r="8233" spans="17:17" x14ac:dyDescent="0.2">
      <c r="Q8233" s="9"/>
    </row>
    <row r="8234" spans="17:17" x14ac:dyDescent="0.2">
      <c r="Q8234" s="9"/>
    </row>
    <row r="8235" spans="17:17" x14ac:dyDescent="0.2">
      <c r="Q8235" s="9"/>
    </row>
    <row r="8236" spans="17:17" x14ac:dyDescent="0.2">
      <c r="Q8236" s="9"/>
    </row>
    <row r="8237" spans="17:17" x14ac:dyDescent="0.2">
      <c r="Q8237" s="9"/>
    </row>
    <row r="8238" spans="17:17" x14ac:dyDescent="0.2">
      <c r="Q8238" s="9"/>
    </row>
    <row r="8239" spans="17:17" x14ac:dyDescent="0.2">
      <c r="Q8239" s="9"/>
    </row>
    <row r="8240" spans="17:17" x14ac:dyDescent="0.2">
      <c r="Q8240" s="9"/>
    </row>
    <row r="8241" spans="17:17" x14ac:dyDescent="0.2">
      <c r="Q8241" s="9"/>
    </row>
    <row r="8242" spans="17:17" x14ac:dyDescent="0.2">
      <c r="Q8242" s="9"/>
    </row>
    <row r="8243" spans="17:17" x14ac:dyDescent="0.2">
      <c r="Q8243" s="9"/>
    </row>
    <row r="8244" spans="17:17" x14ac:dyDescent="0.2">
      <c r="Q8244" s="9"/>
    </row>
    <row r="8245" spans="17:17" x14ac:dyDescent="0.2">
      <c r="Q8245" s="9"/>
    </row>
    <row r="8246" spans="17:17" x14ac:dyDescent="0.2">
      <c r="Q8246" s="9"/>
    </row>
    <row r="8247" spans="17:17" x14ac:dyDescent="0.2">
      <c r="Q8247" s="9"/>
    </row>
    <row r="8248" spans="17:17" x14ac:dyDescent="0.2">
      <c r="Q8248" s="9"/>
    </row>
    <row r="8249" spans="17:17" x14ac:dyDescent="0.2">
      <c r="Q8249" s="9"/>
    </row>
    <row r="8250" spans="17:17" x14ac:dyDescent="0.2">
      <c r="Q8250" s="9"/>
    </row>
    <row r="8251" spans="17:17" x14ac:dyDescent="0.2">
      <c r="Q8251" s="9"/>
    </row>
    <row r="8252" spans="17:17" x14ac:dyDescent="0.2">
      <c r="Q8252" s="9"/>
    </row>
    <row r="8253" spans="17:17" x14ac:dyDescent="0.2">
      <c r="Q8253" s="9"/>
    </row>
    <row r="8254" spans="17:17" x14ac:dyDescent="0.2">
      <c r="Q8254" s="9"/>
    </row>
    <row r="8255" spans="17:17" x14ac:dyDescent="0.2">
      <c r="Q8255" s="9"/>
    </row>
    <row r="8256" spans="17:17" x14ac:dyDescent="0.2">
      <c r="Q8256" s="9"/>
    </row>
    <row r="8257" spans="17:17" x14ac:dyDescent="0.2">
      <c r="Q8257" s="9"/>
    </row>
    <row r="8258" spans="17:17" x14ac:dyDescent="0.2">
      <c r="Q8258" s="9"/>
    </row>
    <row r="8259" spans="17:17" x14ac:dyDescent="0.2">
      <c r="Q8259" s="9"/>
    </row>
    <row r="8260" spans="17:17" x14ac:dyDescent="0.2">
      <c r="Q8260" s="9"/>
    </row>
    <row r="8261" spans="17:17" x14ac:dyDescent="0.2">
      <c r="Q8261" s="9"/>
    </row>
    <row r="8262" spans="17:17" x14ac:dyDescent="0.2">
      <c r="Q8262" s="9"/>
    </row>
    <row r="8263" spans="17:17" x14ac:dyDescent="0.2">
      <c r="Q8263" s="9"/>
    </row>
    <row r="8264" spans="17:17" x14ac:dyDescent="0.2">
      <c r="Q8264" s="9"/>
    </row>
    <row r="8265" spans="17:17" x14ac:dyDescent="0.2">
      <c r="Q8265" s="9"/>
    </row>
    <row r="8266" spans="17:17" x14ac:dyDescent="0.2">
      <c r="Q8266" s="9"/>
    </row>
    <row r="8267" spans="17:17" x14ac:dyDescent="0.2">
      <c r="Q8267" s="9"/>
    </row>
    <row r="8268" spans="17:17" x14ac:dyDescent="0.2">
      <c r="Q8268" s="9"/>
    </row>
    <row r="8269" spans="17:17" x14ac:dyDescent="0.2">
      <c r="Q8269" s="9"/>
    </row>
    <row r="8270" spans="17:17" x14ac:dyDescent="0.2">
      <c r="Q8270" s="9"/>
    </row>
    <row r="8271" spans="17:17" x14ac:dyDescent="0.2">
      <c r="Q8271" s="9"/>
    </row>
    <row r="8272" spans="17:17" x14ac:dyDescent="0.2">
      <c r="Q8272" s="9"/>
    </row>
    <row r="8273" spans="17:17" x14ac:dyDescent="0.2">
      <c r="Q8273" s="9"/>
    </row>
    <row r="8274" spans="17:17" x14ac:dyDescent="0.2">
      <c r="Q8274" s="9"/>
    </row>
    <row r="8275" spans="17:17" x14ac:dyDescent="0.2">
      <c r="Q8275" s="9"/>
    </row>
    <row r="8276" spans="17:17" x14ac:dyDescent="0.2">
      <c r="Q8276" s="9"/>
    </row>
    <row r="8277" spans="17:17" x14ac:dyDescent="0.2">
      <c r="Q8277" s="9"/>
    </row>
    <row r="8278" spans="17:17" x14ac:dyDescent="0.2">
      <c r="Q8278" s="9"/>
    </row>
    <row r="8279" spans="17:17" x14ac:dyDescent="0.2">
      <c r="Q8279" s="9"/>
    </row>
    <row r="8280" spans="17:17" x14ac:dyDescent="0.2">
      <c r="Q8280" s="9"/>
    </row>
    <row r="8281" spans="17:17" x14ac:dyDescent="0.2">
      <c r="Q8281" s="9"/>
    </row>
    <row r="8282" spans="17:17" x14ac:dyDescent="0.2">
      <c r="Q8282" s="9"/>
    </row>
    <row r="8283" spans="17:17" x14ac:dyDescent="0.2">
      <c r="Q8283" s="9"/>
    </row>
    <row r="8284" spans="17:17" x14ac:dyDescent="0.2">
      <c r="Q8284" s="9"/>
    </row>
    <row r="8285" spans="17:17" x14ac:dyDescent="0.2">
      <c r="Q8285" s="9"/>
    </row>
    <row r="8286" spans="17:17" x14ac:dyDescent="0.2">
      <c r="Q8286" s="9"/>
    </row>
    <row r="8287" spans="17:17" x14ac:dyDescent="0.2">
      <c r="Q8287" s="9"/>
    </row>
    <row r="8288" spans="17:17" x14ac:dyDescent="0.2">
      <c r="Q8288" s="9"/>
    </row>
    <row r="8289" spans="17:17" x14ac:dyDescent="0.2">
      <c r="Q8289" s="9"/>
    </row>
    <row r="8290" spans="17:17" x14ac:dyDescent="0.2">
      <c r="Q8290" s="9"/>
    </row>
    <row r="8291" spans="17:17" x14ac:dyDescent="0.2">
      <c r="Q8291" s="9"/>
    </row>
    <row r="8292" spans="17:17" x14ac:dyDescent="0.2">
      <c r="Q8292" s="9"/>
    </row>
    <row r="8293" spans="17:17" x14ac:dyDescent="0.2">
      <c r="Q8293" s="9"/>
    </row>
    <row r="8294" spans="17:17" x14ac:dyDescent="0.2">
      <c r="Q8294" s="9"/>
    </row>
    <row r="8295" spans="17:17" x14ac:dyDescent="0.2">
      <c r="Q8295" s="9"/>
    </row>
    <row r="8296" spans="17:17" x14ac:dyDescent="0.2">
      <c r="Q8296" s="9"/>
    </row>
    <row r="8297" spans="17:17" x14ac:dyDescent="0.2">
      <c r="Q8297" s="9"/>
    </row>
    <row r="8298" spans="17:17" x14ac:dyDescent="0.2">
      <c r="Q8298" s="9"/>
    </row>
    <row r="8299" spans="17:17" x14ac:dyDescent="0.2">
      <c r="Q8299" s="9"/>
    </row>
    <row r="8300" spans="17:17" x14ac:dyDescent="0.2">
      <c r="Q8300" s="9"/>
    </row>
    <row r="8301" spans="17:17" x14ac:dyDescent="0.2">
      <c r="Q8301" s="9"/>
    </row>
    <row r="8302" spans="17:17" x14ac:dyDescent="0.2">
      <c r="Q8302" s="9"/>
    </row>
    <row r="8303" spans="17:17" x14ac:dyDescent="0.2">
      <c r="Q8303" s="9"/>
    </row>
    <row r="8304" spans="17:17" x14ac:dyDescent="0.2">
      <c r="Q8304" s="9"/>
    </row>
    <row r="8305" spans="17:17" x14ac:dyDescent="0.2">
      <c r="Q8305" s="9"/>
    </row>
    <row r="8306" spans="17:17" x14ac:dyDescent="0.2">
      <c r="Q8306" s="9"/>
    </row>
    <row r="8307" spans="17:17" x14ac:dyDescent="0.2">
      <c r="Q8307" s="9"/>
    </row>
    <row r="8308" spans="17:17" x14ac:dyDescent="0.2">
      <c r="Q8308" s="9"/>
    </row>
    <row r="8309" spans="17:17" x14ac:dyDescent="0.2">
      <c r="Q8309" s="9"/>
    </row>
    <row r="8310" spans="17:17" x14ac:dyDescent="0.2">
      <c r="Q8310" s="9"/>
    </row>
    <row r="8311" spans="17:17" x14ac:dyDescent="0.2">
      <c r="Q8311" s="9"/>
    </row>
    <row r="8312" spans="17:17" x14ac:dyDescent="0.2">
      <c r="Q8312" s="9"/>
    </row>
    <row r="8313" spans="17:17" x14ac:dyDescent="0.2">
      <c r="Q8313" s="9"/>
    </row>
    <row r="8314" spans="17:17" x14ac:dyDescent="0.2">
      <c r="Q8314" s="9"/>
    </row>
    <row r="8315" spans="17:17" x14ac:dyDescent="0.2">
      <c r="Q8315" s="9"/>
    </row>
    <row r="8316" spans="17:17" x14ac:dyDescent="0.2">
      <c r="Q8316" s="9"/>
    </row>
    <row r="8317" spans="17:17" x14ac:dyDescent="0.2">
      <c r="Q8317" s="9"/>
    </row>
    <row r="8318" spans="17:17" x14ac:dyDescent="0.2">
      <c r="Q8318" s="9"/>
    </row>
    <row r="8319" spans="17:17" x14ac:dyDescent="0.2">
      <c r="Q8319" s="9"/>
    </row>
    <row r="8320" spans="17:17" x14ac:dyDescent="0.2">
      <c r="Q8320" s="9"/>
    </row>
    <row r="8321" spans="17:17" x14ac:dyDescent="0.2">
      <c r="Q8321" s="9"/>
    </row>
    <row r="8322" spans="17:17" x14ac:dyDescent="0.2">
      <c r="Q8322" s="9"/>
    </row>
    <row r="8323" spans="17:17" x14ac:dyDescent="0.2">
      <c r="Q8323" s="9"/>
    </row>
    <row r="8324" spans="17:17" x14ac:dyDescent="0.2">
      <c r="Q8324" s="9"/>
    </row>
    <row r="8325" spans="17:17" x14ac:dyDescent="0.2">
      <c r="Q8325" s="9"/>
    </row>
    <row r="8326" spans="17:17" x14ac:dyDescent="0.2">
      <c r="Q8326" s="9"/>
    </row>
    <row r="8327" spans="17:17" x14ac:dyDescent="0.2">
      <c r="Q8327" s="9"/>
    </row>
    <row r="8328" spans="17:17" x14ac:dyDescent="0.2">
      <c r="Q8328" s="9"/>
    </row>
    <row r="8329" spans="17:17" x14ac:dyDescent="0.2">
      <c r="Q8329" s="9"/>
    </row>
    <row r="8330" spans="17:17" x14ac:dyDescent="0.2">
      <c r="Q8330" s="9"/>
    </row>
    <row r="8331" spans="17:17" x14ac:dyDescent="0.2">
      <c r="Q8331" s="9"/>
    </row>
    <row r="8332" spans="17:17" x14ac:dyDescent="0.2">
      <c r="Q8332" s="9"/>
    </row>
    <row r="8333" spans="17:17" x14ac:dyDescent="0.2">
      <c r="Q8333" s="9"/>
    </row>
    <row r="8334" spans="17:17" x14ac:dyDescent="0.2">
      <c r="Q8334" s="9"/>
    </row>
    <row r="8335" spans="17:17" x14ac:dyDescent="0.2">
      <c r="Q8335" s="9"/>
    </row>
    <row r="8336" spans="17:17" x14ac:dyDescent="0.2">
      <c r="Q8336" s="9"/>
    </row>
    <row r="8337" spans="17:17" x14ac:dyDescent="0.2">
      <c r="Q8337" s="9"/>
    </row>
    <row r="8338" spans="17:17" x14ac:dyDescent="0.2">
      <c r="Q8338" s="9"/>
    </row>
    <row r="8339" spans="17:17" x14ac:dyDescent="0.2">
      <c r="Q8339" s="9"/>
    </row>
    <row r="8340" spans="17:17" x14ac:dyDescent="0.2">
      <c r="Q8340" s="9"/>
    </row>
    <row r="8341" spans="17:17" x14ac:dyDescent="0.2">
      <c r="Q8341" s="9"/>
    </row>
    <row r="8342" spans="17:17" x14ac:dyDescent="0.2">
      <c r="Q8342" s="9"/>
    </row>
    <row r="8343" spans="17:17" x14ac:dyDescent="0.2">
      <c r="Q8343" s="9"/>
    </row>
    <row r="8344" spans="17:17" x14ac:dyDescent="0.2">
      <c r="Q8344" s="9"/>
    </row>
    <row r="8345" spans="17:17" x14ac:dyDescent="0.2">
      <c r="Q8345" s="9"/>
    </row>
    <row r="8346" spans="17:17" x14ac:dyDescent="0.2">
      <c r="Q8346" s="9"/>
    </row>
    <row r="8347" spans="17:17" x14ac:dyDescent="0.2">
      <c r="Q8347" s="9"/>
    </row>
    <row r="8348" spans="17:17" x14ac:dyDescent="0.2">
      <c r="Q8348" s="9"/>
    </row>
    <row r="8349" spans="17:17" x14ac:dyDescent="0.2">
      <c r="Q8349" s="9"/>
    </row>
    <row r="8350" spans="17:17" x14ac:dyDescent="0.2">
      <c r="Q8350" s="9"/>
    </row>
    <row r="8351" spans="17:17" x14ac:dyDescent="0.2">
      <c r="Q8351" s="9"/>
    </row>
    <row r="8352" spans="17:17" x14ac:dyDescent="0.2">
      <c r="Q8352" s="9"/>
    </row>
    <row r="8353" spans="17:17" x14ac:dyDescent="0.2">
      <c r="Q8353" s="9"/>
    </row>
    <row r="8354" spans="17:17" x14ac:dyDescent="0.2">
      <c r="Q8354" s="9"/>
    </row>
    <row r="8355" spans="17:17" x14ac:dyDescent="0.2">
      <c r="Q8355" s="9"/>
    </row>
    <row r="8356" spans="17:17" x14ac:dyDescent="0.2">
      <c r="Q8356" s="9"/>
    </row>
    <row r="8357" spans="17:17" x14ac:dyDescent="0.2">
      <c r="Q8357" s="9"/>
    </row>
    <row r="8358" spans="17:17" x14ac:dyDescent="0.2">
      <c r="Q8358" s="9"/>
    </row>
    <row r="8359" spans="17:17" x14ac:dyDescent="0.2">
      <c r="Q8359" s="9"/>
    </row>
    <row r="8360" spans="17:17" x14ac:dyDescent="0.2">
      <c r="Q8360" s="9"/>
    </row>
    <row r="8361" spans="17:17" x14ac:dyDescent="0.2">
      <c r="Q8361" s="9"/>
    </row>
    <row r="8362" spans="17:17" x14ac:dyDescent="0.2">
      <c r="Q8362" s="9"/>
    </row>
    <row r="8363" spans="17:17" x14ac:dyDescent="0.2">
      <c r="Q8363" s="9"/>
    </row>
    <row r="8364" spans="17:17" x14ac:dyDescent="0.2">
      <c r="Q8364" s="9"/>
    </row>
    <row r="8365" spans="17:17" x14ac:dyDescent="0.2">
      <c r="Q8365" s="9"/>
    </row>
    <row r="8366" spans="17:17" x14ac:dyDescent="0.2">
      <c r="Q8366" s="9"/>
    </row>
    <row r="8367" spans="17:17" x14ac:dyDescent="0.2">
      <c r="Q8367" s="9"/>
    </row>
    <row r="8368" spans="17:17" x14ac:dyDescent="0.2">
      <c r="Q8368" s="9"/>
    </row>
    <row r="8369" spans="17:17" x14ac:dyDescent="0.2">
      <c r="Q8369" s="9"/>
    </row>
    <row r="8370" spans="17:17" x14ac:dyDescent="0.2">
      <c r="Q8370" s="9"/>
    </row>
    <row r="8371" spans="17:17" x14ac:dyDescent="0.2">
      <c r="Q8371" s="9"/>
    </row>
    <row r="8372" spans="17:17" x14ac:dyDescent="0.2">
      <c r="Q8372" s="9"/>
    </row>
    <row r="8373" spans="17:17" x14ac:dyDescent="0.2">
      <c r="Q8373" s="9"/>
    </row>
    <row r="8374" spans="17:17" x14ac:dyDescent="0.2">
      <c r="Q8374" s="9"/>
    </row>
    <row r="8375" spans="17:17" x14ac:dyDescent="0.2">
      <c r="Q8375" s="9"/>
    </row>
    <row r="8376" spans="17:17" x14ac:dyDescent="0.2">
      <c r="Q8376" s="9"/>
    </row>
    <row r="8377" spans="17:17" x14ac:dyDescent="0.2">
      <c r="Q8377" s="9"/>
    </row>
    <row r="8378" spans="17:17" x14ac:dyDescent="0.2">
      <c r="Q8378" s="9"/>
    </row>
    <row r="8379" spans="17:17" x14ac:dyDescent="0.2">
      <c r="Q8379" s="9"/>
    </row>
    <row r="8380" spans="17:17" x14ac:dyDescent="0.2">
      <c r="Q8380" s="9"/>
    </row>
    <row r="8381" spans="17:17" x14ac:dyDescent="0.2">
      <c r="Q8381" s="9"/>
    </row>
    <row r="8382" spans="17:17" x14ac:dyDescent="0.2">
      <c r="Q8382" s="9"/>
    </row>
    <row r="8383" spans="17:17" x14ac:dyDescent="0.2">
      <c r="Q8383" s="9"/>
    </row>
    <row r="8384" spans="17:17" x14ac:dyDescent="0.2">
      <c r="Q8384" s="9"/>
    </row>
    <row r="8385" spans="17:17" x14ac:dyDescent="0.2">
      <c r="Q8385" s="9"/>
    </row>
    <row r="8386" spans="17:17" x14ac:dyDescent="0.2">
      <c r="Q8386" s="9"/>
    </row>
    <row r="8387" spans="17:17" x14ac:dyDescent="0.2">
      <c r="Q8387" s="9"/>
    </row>
    <row r="8388" spans="17:17" x14ac:dyDescent="0.2">
      <c r="Q8388" s="9"/>
    </row>
    <row r="8389" spans="17:17" x14ac:dyDescent="0.2">
      <c r="Q8389" s="9"/>
    </row>
    <row r="8390" spans="17:17" x14ac:dyDescent="0.2">
      <c r="Q8390" s="9"/>
    </row>
    <row r="8391" spans="17:17" x14ac:dyDescent="0.2">
      <c r="Q8391" s="9"/>
    </row>
    <row r="8392" spans="17:17" x14ac:dyDescent="0.2">
      <c r="Q8392" s="9"/>
    </row>
    <row r="8393" spans="17:17" x14ac:dyDescent="0.2">
      <c r="Q8393" s="9"/>
    </row>
    <row r="8394" spans="17:17" x14ac:dyDescent="0.2">
      <c r="Q8394" s="9"/>
    </row>
    <row r="8395" spans="17:17" x14ac:dyDescent="0.2">
      <c r="Q8395" s="9"/>
    </row>
    <row r="8396" spans="17:17" x14ac:dyDescent="0.2">
      <c r="Q8396" s="9"/>
    </row>
    <row r="8397" spans="17:17" x14ac:dyDescent="0.2">
      <c r="Q8397" s="9"/>
    </row>
    <row r="8398" spans="17:17" x14ac:dyDescent="0.2">
      <c r="Q8398" s="9"/>
    </row>
    <row r="8399" spans="17:17" x14ac:dyDescent="0.2">
      <c r="Q8399" s="9"/>
    </row>
    <row r="8400" spans="17:17" x14ac:dyDescent="0.2">
      <c r="Q8400" s="9"/>
    </row>
    <row r="8401" spans="17:17" x14ac:dyDescent="0.2">
      <c r="Q8401" s="9"/>
    </row>
    <row r="8402" spans="17:17" x14ac:dyDescent="0.2">
      <c r="Q8402" s="9"/>
    </row>
    <row r="8403" spans="17:17" x14ac:dyDescent="0.2">
      <c r="Q8403" s="9"/>
    </row>
    <row r="8404" spans="17:17" x14ac:dyDescent="0.2">
      <c r="Q8404" s="9"/>
    </row>
    <row r="8405" spans="17:17" x14ac:dyDescent="0.2">
      <c r="Q8405" s="9"/>
    </row>
    <row r="8406" spans="17:17" x14ac:dyDescent="0.2">
      <c r="Q8406" s="9"/>
    </row>
    <row r="8407" spans="17:17" x14ac:dyDescent="0.2">
      <c r="Q8407" s="9"/>
    </row>
    <row r="8408" spans="17:17" x14ac:dyDescent="0.2">
      <c r="Q8408" s="9"/>
    </row>
    <row r="8409" spans="17:17" x14ac:dyDescent="0.2">
      <c r="Q8409" s="9"/>
    </row>
    <row r="8410" spans="17:17" x14ac:dyDescent="0.2">
      <c r="Q8410" s="9"/>
    </row>
    <row r="8411" spans="17:17" x14ac:dyDescent="0.2">
      <c r="Q8411" s="9"/>
    </row>
    <row r="8412" spans="17:17" x14ac:dyDescent="0.2">
      <c r="Q8412" s="9"/>
    </row>
    <row r="8413" spans="17:17" x14ac:dyDescent="0.2">
      <c r="Q8413" s="9"/>
    </row>
    <row r="8414" spans="17:17" x14ac:dyDescent="0.2">
      <c r="Q8414" s="9"/>
    </row>
    <row r="8415" spans="17:17" x14ac:dyDescent="0.2">
      <c r="Q8415" s="9"/>
    </row>
    <row r="8416" spans="17:17" x14ac:dyDescent="0.2">
      <c r="Q8416" s="9"/>
    </row>
    <row r="8417" spans="17:17" x14ac:dyDescent="0.2">
      <c r="Q8417" s="9"/>
    </row>
    <row r="8418" spans="17:17" x14ac:dyDescent="0.2">
      <c r="Q8418" s="9"/>
    </row>
    <row r="8419" spans="17:17" x14ac:dyDescent="0.2">
      <c r="Q8419" s="9"/>
    </row>
    <row r="8420" spans="17:17" x14ac:dyDescent="0.2">
      <c r="Q8420" s="9"/>
    </row>
    <row r="8421" spans="17:17" x14ac:dyDescent="0.2">
      <c r="Q8421" s="9"/>
    </row>
    <row r="8422" spans="17:17" x14ac:dyDescent="0.2">
      <c r="Q8422" s="9"/>
    </row>
    <row r="8423" spans="17:17" x14ac:dyDescent="0.2">
      <c r="Q8423" s="9"/>
    </row>
    <row r="8424" spans="17:17" x14ac:dyDescent="0.2">
      <c r="Q8424" s="9"/>
    </row>
    <row r="8425" spans="17:17" x14ac:dyDescent="0.2">
      <c r="Q8425" s="9"/>
    </row>
    <row r="8426" spans="17:17" x14ac:dyDescent="0.2">
      <c r="Q8426" s="9"/>
    </row>
    <row r="8427" spans="17:17" x14ac:dyDescent="0.2">
      <c r="Q8427" s="9"/>
    </row>
    <row r="8428" spans="17:17" x14ac:dyDescent="0.2">
      <c r="Q8428" s="9"/>
    </row>
    <row r="8429" spans="17:17" x14ac:dyDescent="0.2">
      <c r="Q8429" s="9"/>
    </row>
    <row r="8430" spans="17:17" x14ac:dyDescent="0.2">
      <c r="Q8430" s="9"/>
    </row>
    <row r="8431" spans="17:17" x14ac:dyDescent="0.2">
      <c r="Q8431" s="9"/>
    </row>
    <row r="8432" spans="17:17" x14ac:dyDescent="0.2">
      <c r="Q8432" s="9"/>
    </row>
    <row r="8433" spans="17:17" x14ac:dyDescent="0.2">
      <c r="Q8433" s="9"/>
    </row>
    <row r="8434" spans="17:17" x14ac:dyDescent="0.2">
      <c r="Q8434" s="9"/>
    </row>
    <row r="8435" spans="17:17" x14ac:dyDescent="0.2">
      <c r="Q8435" s="9"/>
    </row>
    <row r="8436" spans="17:17" x14ac:dyDescent="0.2">
      <c r="Q8436" s="9"/>
    </row>
    <row r="8437" spans="17:17" x14ac:dyDescent="0.2">
      <c r="Q8437" s="9"/>
    </row>
    <row r="8438" spans="17:17" x14ac:dyDescent="0.2">
      <c r="Q8438" s="9"/>
    </row>
    <row r="8439" spans="17:17" x14ac:dyDescent="0.2">
      <c r="Q8439" s="9"/>
    </row>
    <row r="8440" spans="17:17" x14ac:dyDescent="0.2">
      <c r="Q8440" s="9"/>
    </row>
    <row r="8441" spans="17:17" x14ac:dyDescent="0.2">
      <c r="Q8441" s="9"/>
    </row>
    <row r="8442" spans="17:17" x14ac:dyDescent="0.2">
      <c r="Q8442" s="9"/>
    </row>
    <row r="8443" spans="17:17" x14ac:dyDescent="0.2">
      <c r="Q8443" s="9"/>
    </row>
    <row r="8444" spans="17:17" x14ac:dyDescent="0.2">
      <c r="Q8444" s="9"/>
    </row>
    <row r="8445" spans="17:17" x14ac:dyDescent="0.2">
      <c r="Q8445" s="9"/>
    </row>
    <row r="8446" spans="17:17" x14ac:dyDescent="0.2">
      <c r="Q8446" s="9"/>
    </row>
    <row r="8447" spans="17:17" x14ac:dyDescent="0.2">
      <c r="Q8447" s="9"/>
    </row>
    <row r="8448" spans="17:17" x14ac:dyDescent="0.2">
      <c r="Q8448" s="9"/>
    </row>
    <row r="8449" spans="17:17" x14ac:dyDescent="0.2">
      <c r="Q8449" s="9"/>
    </row>
    <row r="8450" spans="17:17" x14ac:dyDescent="0.2">
      <c r="Q8450" s="9"/>
    </row>
    <row r="8451" spans="17:17" x14ac:dyDescent="0.2">
      <c r="Q8451" s="9"/>
    </row>
    <row r="8452" spans="17:17" x14ac:dyDescent="0.2">
      <c r="Q8452" s="9"/>
    </row>
    <row r="8453" spans="17:17" x14ac:dyDescent="0.2">
      <c r="Q8453" s="9"/>
    </row>
    <row r="8454" spans="17:17" x14ac:dyDescent="0.2">
      <c r="Q8454" s="9"/>
    </row>
    <row r="8455" spans="17:17" x14ac:dyDescent="0.2">
      <c r="Q8455" s="9"/>
    </row>
    <row r="8456" spans="17:17" x14ac:dyDescent="0.2">
      <c r="Q8456" s="9"/>
    </row>
    <row r="8457" spans="17:17" x14ac:dyDescent="0.2">
      <c r="Q8457" s="9"/>
    </row>
    <row r="8458" spans="17:17" x14ac:dyDescent="0.2">
      <c r="Q8458" s="9"/>
    </row>
    <row r="8459" spans="17:17" x14ac:dyDescent="0.2">
      <c r="Q8459" s="9"/>
    </row>
    <row r="8460" spans="17:17" x14ac:dyDescent="0.2">
      <c r="Q8460" s="9"/>
    </row>
    <row r="8461" spans="17:17" x14ac:dyDescent="0.2">
      <c r="Q8461" s="9"/>
    </row>
    <row r="8462" spans="17:17" x14ac:dyDescent="0.2">
      <c r="Q8462" s="9"/>
    </row>
    <row r="8463" spans="17:17" x14ac:dyDescent="0.2">
      <c r="Q8463" s="9"/>
    </row>
    <row r="8464" spans="17:17" x14ac:dyDescent="0.2">
      <c r="Q8464" s="9"/>
    </row>
    <row r="8465" spans="17:17" x14ac:dyDescent="0.2">
      <c r="Q8465" s="9"/>
    </row>
    <row r="8466" spans="17:17" x14ac:dyDescent="0.2">
      <c r="Q8466" s="9"/>
    </row>
    <row r="8467" spans="17:17" x14ac:dyDescent="0.2">
      <c r="Q8467" s="9"/>
    </row>
    <row r="8468" spans="17:17" x14ac:dyDescent="0.2">
      <c r="Q8468" s="9"/>
    </row>
    <row r="8469" spans="17:17" x14ac:dyDescent="0.2">
      <c r="Q8469" s="9"/>
    </row>
    <row r="8470" spans="17:17" x14ac:dyDescent="0.2">
      <c r="Q8470" s="9"/>
    </row>
    <row r="8471" spans="17:17" x14ac:dyDescent="0.2">
      <c r="Q8471" s="9"/>
    </row>
    <row r="8472" spans="17:17" x14ac:dyDescent="0.2">
      <c r="Q8472" s="9"/>
    </row>
    <row r="8473" spans="17:17" x14ac:dyDescent="0.2">
      <c r="Q8473" s="9"/>
    </row>
    <row r="8474" spans="17:17" x14ac:dyDescent="0.2">
      <c r="Q8474" s="9"/>
    </row>
    <row r="8475" spans="17:17" x14ac:dyDescent="0.2">
      <c r="Q8475" s="9"/>
    </row>
    <row r="8476" spans="17:17" x14ac:dyDescent="0.2">
      <c r="Q8476" s="9"/>
    </row>
    <row r="8477" spans="17:17" x14ac:dyDescent="0.2">
      <c r="Q8477" s="9"/>
    </row>
    <row r="8478" spans="17:17" x14ac:dyDescent="0.2">
      <c r="Q8478" s="9"/>
    </row>
    <row r="8479" spans="17:17" x14ac:dyDescent="0.2">
      <c r="Q8479" s="9"/>
    </row>
    <row r="8480" spans="17:17" x14ac:dyDescent="0.2">
      <c r="Q8480" s="9"/>
    </row>
    <row r="8481" spans="17:17" x14ac:dyDescent="0.2">
      <c r="Q8481" s="9"/>
    </row>
    <row r="8482" spans="17:17" x14ac:dyDescent="0.2">
      <c r="Q8482" s="9"/>
    </row>
    <row r="8483" spans="17:17" x14ac:dyDescent="0.2">
      <c r="Q8483" s="9"/>
    </row>
    <row r="8484" spans="17:17" x14ac:dyDescent="0.2">
      <c r="Q8484" s="9"/>
    </row>
    <row r="8485" spans="17:17" x14ac:dyDescent="0.2">
      <c r="Q8485" s="9"/>
    </row>
    <row r="8486" spans="17:17" x14ac:dyDescent="0.2">
      <c r="Q8486" s="9"/>
    </row>
    <row r="8487" spans="17:17" x14ac:dyDescent="0.2">
      <c r="Q8487" s="9"/>
    </row>
    <row r="8488" spans="17:17" x14ac:dyDescent="0.2">
      <c r="Q8488" s="9"/>
    </row>
    <row r="8489" spans="17:17" x14ac:dyDescent="0.2">
      <c r="Q8489" s="9"/>
    </row>
    <row r="8490" spans="17:17" x14ac:dyDescent="0.2">
      <c r="Q8490" s="9"/>
    </row>
    <row r="8491" spans="17:17" x14ac:dyDescent="0.2">
      <c r="Q8491" s="9"/>
    </row>
    <row r="8492" spans="17:17" x14ac:dyDescent="0.2">
      <c r="Q8492" s="9"/>
    </row>
    <row r="8493" spans="17:17" x14ac:dyDescent="0.2">
      <c r="Q8493" s="9"/>
    </row>
    <row r="8494" spans="17:17" x14ac:dyDescent="0.2">
      <c r="Q8494" s="9"/>
    </row>
    <row r="8495" spans="17:17" x14ac:dyDescent="0.2">
      <c r="Q8495" s="9"/>
    </row>
    <row r="8496" spans="17:17" x14ac:dyDescent="0.2">
      <c r="Q8496" s="9"/>
    </row>
    <row r="8497" spans="17:17" x14ac:dyDescent="0.2">
      <c r="Q8497" s="9"/>
    </row>
    <row r="8498" spans="17:17" x14ac:dyDescent="0.2">
      <c r="Q8498" s="9"/>
    </row>
    <row r="8499" spans="17:17" x14ac:dyDescent="0.2">
      <c r="Q8499" s="9"/>
    </row>
    <row r="8500" spans="17:17" x14ac:dyDescent="0.2">
      <c r="Q8500" s="9"/>
    </row>
    <row r="8501" spans="17:17" x14ac:dyDescent="0.2">
      <c r="Q8501" s="9"/>
    </row>
    <row r="8502" spans="17:17" x14ac:dyDescent="0.2">
      <c r="Q8502" s="9"/>
    </row>
    <row r="8503" spans="17:17" x14ac:dyDescent="0.2">
      <c r="Q8503" s="9"/>
    </row>
    <row r="8504" spans="17:17" x14ac:dyDescent="0.2">
      <c r="Q8504" s="9"/>
    </row>
    <row r="8505" spans="17:17" x14ac:dyDescent="0.2">
      <c r="Q8505" s="9"/>
    </row>
    <row r="8506" spans="17:17" x14ac:dyDescent="0.2">
      <c r="Q8506" s="9"/>
    </row>
    <row r="8507" spans="17:17" x14ac:dyDescent="0.2">
      <c r="Q8507" s="9"/>
    </row>
    <row r="8508" spans="17:17" x14ac:dyDescent="0.2">
      <c r="Q8508" s="9"/>
    </row>
    <row r="8509" spans="17:17" x14ac:dyDescent="0.2">
      <c r="Q8509" s="9"/>
    </row>
    <row r="8510" spans="17:17" x14ac:dyDescent="0.2">
      <c r="Q8510" s="9"/>
    </row>
    <row r="8511" spans="17:17" x14ac:dyDescent="0.2">
      <c r="Q8511" s="9"/>
    </row>
    <row r="8512" spans="17:17" x14ac:dyDescent="0.2">
      <c r="Q8512" s="9"/>
    </row>
    <row r="8513" spans="17:17" x14ac:dyDescent="0.2">
      <c r="Q8513" s="9"/>
    </row>
    <row r="8514" spans="17:17" x14ac:dyDescent="0.2">
      <c r="Q8514" s="9"/>
    </row>
    <row r="8515" spans="17:17" x14ac:dyDescent="0.2">
      <c r="Q8515" s="9"/>
    </row>
    <row r="8516" spans="17:17" x14ac:dyDescent="0.2">
      <c r="Q8516" s="9"/>
    </row>
    <row r="8517" spans="17:17" x14ac:dyDescent="0.2">
      <c r="Q8517" s="9"/>
    </row>
    <row r="8518" spans="17:17" x14ac:dyDescent="0.2">
      <c r="Q8518" s="9"/>
    </row>
    <row r="8519" spans="17:17" x14ac:dyDescent="0.2">
      <c r="Q8519" s="9"/>
    </row>
    <row r="8520" spans="17:17" x14ac:dyDescent="0.2">
      <c r="Q8520" s="9"/>
    </row>
    <row r="8521" spans="17:17" x14ac:dyDescent="0.2">
      <c r="Q8521" s="9"/>
    </row>
    <row r="8522" spans="17:17" x14ac:dyDescent="0.2">
      <c r="Q8522" s="9"/>
    </row>
    <row r="8523" spans="17:17" x14ac:dyDescent="0.2">
      <c r="Q8523" s="9"/>
    </row>
    <row r="8524" spans="17:17" x14ac:dyDescent="0.2">
      <c r="Q8524" s="9"/>
    </row>
    <row r="8525" spans="17:17" x14ac:dyDescent="0.2">
      <c r="Q8525" s="9"/>
    </row>
    <row r="8526" spans="17:17" x14ac:dyDescent="0.2">
      <c r="Q8526" s="9"/>
    </row>
    <row r="8527" spans="17:17" x14ac:dyDescent="0.2">
      <c r="Q8527" s="9"/>
    </row>
    <row r="8528" spans="17:17" x14ac:dyDescent="0.2">
      <c r="Q8528" s="9"/>
    </row>
    <row r="8529" spans="17:17" x14ac:dyDescent="0.2">
      <c r="Q8529" s="9"/>
    </row>
    <row r="8530" spans="17:17" x14ac:dyDescent="0.2">
      <c r="Q8530" s="9"/>
    </row>
    <row r="8531" spans="17:17" x14ac:dyDescent="0.2">
      <c r="Q8531" s="9"/>
    </row>
    <row r="8532" spans="17:17" x14ac:dyDescent="0.2">
      <c r="Q8532" s="9"/>
    </row>
    <row r="8533" spans="17:17" x14ac:dyDescent="0.2">
      <c r="Q8533" s="9"/>
    </row>
    <row r="8534" spans="17:17" x14ac:dyDescent="0.2">
      <c r="Q8534" s="9"/>
    </row>
    <row r="8535" spans="17:17" x14ac:dyDescent="0.2">
      <c r="Q8535" s="9"/>
    </row>
    <row r="8536" spans="17:17" x14ac:dyDescent="0.2">
      <c r="Q8536" s="9"/>
    </row>
    <row r="8537" spans="17:17" x14ac:dyDescent="0.2">
      <c r="Q8537" s="9"/>
    </row>
    <row r="8538" spans="17:17" x14ac:dyDescent="0.2">
      <c r="Q8538" s="9"/>
    </row>
    <row r="8539" spans="17:17" x14ac:dyDescent="0.2">
      <c r="Q8539" s="9"/>
    </row>
    <row r="8540" spans="17:17" x14ac:dyDescent="0.2">
      <c r="Q8540" s="9"/>
    </row>
    <row r="8541" spans="17:17" x14ac:dyDescent="0.2">
      <c r="Q8541" s="9"/>
    </row>
    <row r="8542" spans="17:17" x14ac:dyDescent="0.2">
      <c r="Q8542" s="9"/>
    </row>
    <row r="8543" spans="17:17" x14ac:dyDescent="0.2">
      <c r="Q8543" s="9"/>
    </row>
    <row r="8544" spans="17:17" x14ac:dyDescent="0.2">
      <c r="Q8544" s="9"/>
    </row>
    <row r="8545" spans="17:17" x14ac:dyDescent="0.2">
      <c r="Q8545" s="9"/>
    </row>
    <row r="8546" spans="17:17" x14ac:dyDescent="0.2">
      <c r="Q8546" s="9"/>
    </row>
    <row r="8547" spans="17:17" x14ac:dyDescent="0.2">
      <c r="Q8547" s="9"/>
    </row>
    <row r="8548" spans="17:17" x14ac:dyDescent="0.2">
      <c r="Q8548" s="9"/>
    </row>
    <row r="8549" spans="17:17" x14ac:dyDescent="0.2">
      <c r="Q8549" s="9"/>
    </row>
    <row r="8550" spans="17:17" x14ac:dyDescent="0.2">
      <c r="Q8550" s="9"/>
    </row>
    <row r="8551" spans="17:17" x14ac:dyDescent="0.2">
      <c r="Q8551" s="9"/>
    </row>
    <row r="8552" spans="17:17" x14ac:dyDescent="0.2">
      <c r="Q8552" s="9"/>
    </row>
    <row r="8553" spans="17:17" x14ac:dyDescent="0.2">
      <c r="Q8553" s="9"/>
    </row>
    <row r="8554" spans="17:17" x14ac:dyDescent="0.2">
      <c r="Q8554" s="9"/>
    </row>
    <row r="8555" spans="17:17" x14ac:dyDescent="0.2">
      <c r="Q8555" s="9"/>
    </row>
    <row r="8556" spans="17:17" x14ac:dyDescent="0.2">
      <c r="Q8556" s="9"/>
    </row>
    <row r="8557" spans="17:17" x14ac:dyDescent="0.2">
      <c r="Q8557" s="9"/>
    </row>
    <row r="8558" spans="17:17" x14ac:dyDescent="0.2">
      <c r="Q8558" s="9"/>
    </row>
    <row r="8559" spans="17:17" x14ac:dyDescent="0.2">
      <c r="Q8559" s="9"/>
    </row>
    <row r="8560" spans="17:17" x14ac:dyDescent="0.2">
      <c r="Q8560" s="9"/>
    </row>
    <row r="8561" spans="17:17" x14ac:dyDescent="0.2">
      <c r="Q8561" s="9"/>
    </row>
    <row r="8562" spans="17:17" x14ac:dyDescent="0.2">
      <c r="Q8562" s="9"/>
    </row>
    <row r="8563" spans="17:17" x14ac:dyDescent="0.2">
      <c r="Q8563" s="9"/>
    </row>
    <row r="8564" spans="17:17" x14ac:dyDescent="0.2">
      <c r="Q8564" s="9"/>
    </row>
    <row r="8565" spans="17:17" x14ac:dyDescent="0.2">
      <c r="Q8565" s="9"/>
    </row>
    <row r="8566" spans="17:17" x14ac:dyDescent="0.2">
      <c r="Q8566" s="9"/>
    </row>
    <row r="8567" spans="17:17" x14ac:dyDescent="0.2">
      <c r="Q8567" s="9"/>
    </row>
    <row r="8568" spans="17:17" x14ac:dyDescent="0.2">
      <c r="Q8568" s="9"/>
    </row>
    <row r="8569" spans="17:17" x14ac:dyDescent="0.2">
      <c r="Q8569" s="9"/>
    </row>
    <row r="8570" spans="17:17" x14ac:dyDescent="0.2">
      <c r="Q8570" s="9"/>
    </row>
    <row r="8571" spans="17:17" x14ac:dyDescent="0.2">
      <c r="Q8571" s="9"/>
    </row>
    <row r="8572" spans="17:17" x14ac:dyDescent="0.2">
      <c r="Q8572" s="9"/>
    </row>
    <row r="8573" spans="17:17" x14ac:dyDescent="0.2">
      <c r="Q8573" s="9"/>
    </row>
    <row r="8574" spans="17:17" x14ac:dyDescent="0.2">
      <c r="Q8574" s="9"/>
    </row>
    <row r="8575" spans="17:17" x14ac:dyDescent="0.2">
      <c r="Q8575" s="9"/>
    </row>
    <row r="8576" spans="17:17" x14ac:dyDescent="0.2">
      <c r="Q8576" s="9"/>
    </row>
    <row r="8577" spans="17:17" x14ac:dyDescent="0.2">
      <c r="Q8577" s="9"/>
    </row>
    <row r="8578" spans="17:17" x14ac:dyDescent="0.2">
      <c r="Q8578" s="9"/>
    </row>
    <row r="8579" spans="17:17" x14ac:dyDescent="0.2">
      <c r="Q8579" s="9"/>
    </row>
    <row r="8580" spans="17:17" x14ac:dyDescent="0.2">
      <c r="Q8580" s="9"/>
    </row>
    <row r="8581" spans="17:17" x14ac:dyDescent="0.2">
      <c r="Q8581" s="9"/>
    </row>
    <row r="8582" spans="17:17" x14ac:dyDescent="0.2">
      <c r="Q8582" s="9"/>
    </row>
    <row r="8583" spans="17:17" x14ac:dyDescent="0.2">
      <c r="Q8583" s="9"/>
    </row>
    <row r="8584" spans="17:17" x14ac:dyDescent="0.2">
      <c r="Q8584" s="9"/>
    </row>
    <row r="8585" spans="17:17" x14ac:dyDescent="0.2">
      <c r="Q8585" s="9"/>
    </row>
    <row r="8586" spans="17:17" x14ac:dyDescent="0.2">
      <c r="Q8586" s="9"/>
    </row>
    <row r="8587" spans="17:17" x14ac:dyDescent="0.2">
      <c r="Q8587" s="9"/>
    </row>
    <row r="8588" spans="17:17" x14ac:dyDescent="0.2">
      <c r="Q8588" s="9"/>
    </row>
    <row r="8589" spans="17:17" x14ac:dyDescent="0.2">
      <c r="Q8589" s="9"/>
    </row>
    <row r="8590" spans="17:17" x14ac:dyDescent="0.2">
      <c r="Q8590" s="9"/>
    </row>
    <row r="8591" spans="17:17" x14ac:dyDescent="0.2">
      <c r="Q8591" s="9"/>
    </row>
    <row r="8592" spans="17:17" x14ac:dyDescent="0.2">
      <c r="Q8592" s="9"/>
    </row>
    <row r="8593" spans="17:17" x14ac:dyDescent="0.2">
      <c r="Q8593" s="9"/>
    </row>
    <row r="8594" spans="17:17" x14ac:dyDescent="0.2">
      <c r="Q8594" s="9"/>
    </row>
    <row r="8595" spans="17:17" x14ac:dyDescent="0.2">
      <c r="Q8595" s="9"/>
    </row>
    <row r="8596" spans="17:17" x14ac:dyDescent="0.2">
      <c r="Q8596" s="9"/>
    </row>
    <row r="8597" spans="17:17" x14ac:dyDescent="0.2">
      <c r="Q8597" s="9"/>
    </row>
    <row r="8598" spans="17:17" x14ac:dyDescent="0.2">
      <c r="Q8598" s="9"/>
    </row>
    <row r="8599" spans="17:17" x14ac:dyDescent="0.2">
      <c r="Q8599" s="9"/>
    </row>
    <row r="8600" spans="17:17" x14ac:dyDescent="0.2">
      <c r="Q8600" s="9"/>
    </row>
    <row r="8601" spans="17:17" x14ac:dyDescent="0.2">
      <c r="Q8601" s="9"/>
    </row>
    <row r="8602" spans="17:17" x14ac:dyDescent="0.2">
      <c r="Q8602" s="9"/>
    </row>
    <row r="8603" spans="17:17" x14ac:dyDescent="0.2">
      <c r="Q8603" s="9"/>
    </row>
    <row r="8604" spans="17:17" x14ac:dyDescent="0.2">
      <c r="Q8604" s="9"/>
    </row>
    <row r="8605" spans="17:17" x14ac:dyDescent="0.2">
      <c r="Q8605" s="9"/>
    </row>
    <row r="8606" spans="17:17" x14ac:dyDescent="0.2">
      <c r="Q8606" s="9"/>
    </row>
    <row r="8607" spans="17:17" x14ac:dyDescent="0.2">
      <c r="Q8607" s="9"/>
    </row>
    <row r="8608" spans="17:17" x14ac:dyDescent="0.2">
      <c r="Q8608" s="9"/>
    </row>
    <row r="8609" spans="17:17" x14ac:dyDescent="0.2">
      <c r="Q8609" s="9"/>
    </row>
    <row r="8610" spans="17:17" x14ac:dyDescent="0.2">
      <c r="Q8610" s="9"/>
    </row>
    <row r="8611" spans="17:17" x14ac:dyDescent="0.2">
      <c r="Q8611" s="9"/>
    </row>
    <row r="8612" spans="17:17" x14ac:dyDescent="0.2">
      <c r="Q8612" s="9"/>
    </row>
    <row r="8613" spans="17:17" x14ac:dyDescent="0.2">
      <c r="Q8613" s="9"/>
    </row>
    <row r="8614" spans="17:17" x14ac:dyDescent="0.2">
      <c r="Q8614" s="9"/>
    </row>
    <row r="8615" spans="17:17" x14ac:dyDescent="0.2">
      <c r="Q8615" s="9"/>
    </row>
    <row r="8616" spans="17:17" x14ac:dyDescent="0.2">
      <c r="Q8616" s="9"/>
    </row>
    <row r="8617" spans="17:17" x14ac:dyDescent="0.2">
      <c r="Q8617" s="9"/>
    </row>
    <row r="8618" spans="17:17" x14ac:dyDescent="0.2">
      <c r="Q8618" s="9"/>
    </row>
    <row r="8619" spans="17:17" x14ac:dyDescent="0.2">
      <c r="Q8619" s="9"/>
    </row>
    <row r="8620" spans="17:17" x14ac:dyDescent="0.2">
      <c r="Q8620" s="9"/>
    </row>
    <row r="8621" spans="17:17" x14ac:dyDescent="0.2">
      <c r="Q8621" s="9"/>
    </row>
    <row r="8622" spans="17:17" x14ac:dyDescent="0.2">
      <c r="Q8622" s="9"/>
    </row>
    <row r="8623" spans="17:17" x14ac:dyDescent="0.2">
      <c r="Q8623" s="9"/>
    </row>
    <row r="8624" spans="17:17" x14ac:dyDescent="0.2">
      <c r="Q8624" s="9"/>
    </row>
    <row r="8625" spans="17:17" x14ac:dyDescent="0.2">
      <c r="Q8625" s="9"/>
    </row>
    <row r="8626" spans="17:17" x14ac:dyDescent="0.2">
      <c r="Q8626" s="9"/>
    </row>
    <row r="8627" spans="17:17" x14ac:dyDescent="0.2">
      <c r="Q8627" s="9"/>
    </row>
    <row r="8628" spans="17:17" x14ac:dyDescent="0.2">
      <c r="Q8628" s="9"/>
    </row>
    <row r="8629" spans="17:17" x14ac:dyDescent="0.2">
      <c r="Q8629" s="9"/>
    </row>
    <row r="8630" spans="17:17" x14ac:dyDescent="0.2">
      <c r="Q8630" s="9"/>
    </row>
    <row r="8631" spans="17:17" x14ac:dyDescent="0.2">
      <c r="Q8631" s="9"/>
    </row>
    <row r="8632" spans="17:17" x14ac:dyDescent="0.2">
      <c r="Q8632" s="9"/>
    </row>
    <row r="8633" spans="17:17" x14ac:dyDescent="0.2">
      <c r="Q8633" s="9"/>
    </row>
    <row r="8634" spans="17:17" x14ac:dyDescent="0.2">
      <c r="Q8634" s="9"/>
    </row>
    <row r="8635" spans="17:17" x14ac:dyDescent="0.2">
      <c r="Q8635" s="9"/>
    </row>
    <row r="8636" spans="17:17" x14ac:dyDescent="0.2">
      <c r="Q8636" s="9"/>
    </row>
    <row r="8637" spans="17:17" x14ac:dyDescent="0.2">
      <c r="Q8637" s="9"/>
    </row>
    <row r="8638" spans="17:17" x14ac:dyDescent="0.2">
      <c r="Q8638" s="9"/>
    </row>
    <row r="8639" spans="17:17" x14ac:dyDescent="0.2">
      <c r="Q8639" s="9"/>
    </row>
    <row r="8640" spans="17:17" x14ac:dyDescent="0.2">
      <c r="Q8640" s="9"/>
    </row>
    <row r="8641" spans="17:17" x14ac:dyDescent="0.2">
      <c r="Q8641" s="9"/>
    </row>
    <row r="8642" spans="17:17" x14ac:dyDescent="0.2">
      <c r="Q8642" s="9"/>
    </row>
    <row r="8643" spans="17:17" x14ac:dyDescent="0.2">
      <c r="Q8643" s="9"/>
    </row>
    <row r="8644" spans="17:17" x14ac:dyDescent="0.2">
      <c r="Q8644" s="9"/>
    </row>
    <row r="8645" spans="17:17" x14ac:dyDescent="0.2">
      <c r="Q8645" s="9"/>
    </row>
    <row r="8646" spans="17:17" x14ac:dyDescent="0.2">
      <c r="Q8646" s="9"/>
    </row>
    <row r="8647" spans="17:17" x14ac:dyDescent="0.2">
      <c r="Q8647" s="9"/>
    </row>
    <row r="8648" spans="17:17" x14ac:dyDescent="0.2">
      <c r="Q8648" s="9"/>
    </row>
    <row r="8649" spans="17:17" x14ac:dyDescent="0.2">
      <c r="Q8649" s="9"/>
    </row>
    <row r="8650" spans="17:17" x14ac:dyDescent="0.2">
      <c r="Q8650" s="9"/>
    </row>
    <row r="8651" spans="17:17" x14ac:dyDescent="0.2">
      <c r="Q8651" s="9"/>
    </row>
    <row r="8652" spans="17:17" x14ac:dyDescent="0.2">
      <c r="Q8652" s="9"/>
    </row>
    <row r="8653" spans="17:17" x14ac:dyDescent="0.2">
      <c r="Q8653" s="9"/>
    </row>
    <row r="8654" spans="17:17" x14ac:dyDescent="0.2">
      <c r="Q8654" s="9"/>
    </row>
    <row r="8655" spans="17:17" x14ac:dyDescent="0.2">
      <c r="Q8655" s="9"/>
    </row>
    <row r="8656" spans="17:17" x14ac:dyDescent="0.2">
      <c r="Q8656" s="9"/>
    </row>
    <row r="8657" spans="17:17" x14ac:dyDescent="0.2">
      <c r="Q8657" s="9"/>
    </row>
    <row r="8658" spans="17:17" x14ac:dyDescent="0.2">
      <c r="Q8658" s="9"/>
    </row>
    <row r="8659" spans="17:17" x14ac:dyDescent="0.2">
      <c r="Q8659" s="9"/>
    </row>
    <row r="8660" spans="17:17" x14ac:dyDescent="0.2">
      <c r="Q8660" s="9"/>
    </row>
    <row r="8661" spans="17:17" x14ac:dyDescent="0.2">
      <c r="Q8661" s="9"/>
    </row>
    <row r="8662" spans="17:17" x14ac:dyDescent="0.2">
      <c r="Q8662" s="9"/>
    </row>
    <row r="8663" spans="17:17" x14ac:dyDescent="0.2">
      <c r="Q8663" s="9"/>
    </row>
    <row r="8664" spans="17:17" x14ac:dyDescent="0.2">
      <c r="Q8664" s="9"/>
    </row>
    <row r="8665" spans="17:17" x14ac:dyDescent="0.2">
      <c r="Q8665" s="9"/>
    </row>
    <row r="8666" spans="17:17" x14ac:dyDescent="0.2">
      <c r="Q8666" s="9"/>
    </row>
    <row r="8667" spans="17:17" x14ac:dyDescent="0.2">
      <c r="Q8667" s="9"/>
    </row>
    <row r="8668" spans="17:17" x14ac:dyDescent="0.2">
      <c r="Q8668" s="9"/>
    </row>
    <row r="8669" spans="17:17" x14ac:dyDescent="0.2">
      <c r="Q8669" s="9"/>
    </row>
    <row r="8670" spans="17:17" x14ac:dyDescent="0.2">
      <c r="Q8670" s="9"/>
    </row>
    <row r="8671" spans="17:17" x14ac:dyDescent="0.2">
      <c r="Q8671" s="9"/>
    </row>
    <row r="8672" spans="17:17" x14ac:dyDescent="0.2">
      <c r="Q8672" s="9"/>
    </row>
    <row r="8673" spans="17:17" x14ac:dyDescent="0.2">
      <c r="Q8673" s="9"/>
    </row>
    <row r="8674" spans="17:17" x14ac:dyDescent="0.2">
      <c r="Q8674" s="9"/>
    </row>
    <row r="8675" spans="17:17" x14ac:dyDescent="0.2">
      <c r="Q8675" s="9"/>
    </row>
    <row r="8676" spans="17:17" x14ac:dyDescent="0.2">
      <c r="Q8676" s="9"/>
    </row>
    <row r="8677" spans="17:17" x14ac:dyDescent="0.2">
      <c r="Q8677" s="9"/>
    </row>
    <row r="8678" spans="17:17" x14ac:dyDescent="0.2">
      <c r="Q8678" s="9"/>
    </row>
    <row r="8679" spans="17:17" x14ac:dyDescent="0.2">
      <c r="Q8679" s="9"/>
    </row>
    <row r="8680" spans="17:17" x14ac:dyDescent="0.2">
      <c r="Q8680" s="9"/>
    </row>
    <row r="8681" spans="17:17" x14ac:dyDescent="0.2">
      <c r="Q8681" s="9"/>
    </row>
    <row r="8682" spans="17:17" x14ac:dyDescent="0.2">
      <c r="Q8682" s="9"/>
    </row>
    <row r="8683" spans="17:17" x14ac:dyDescent="0.2">
      <c r="Q8683" s="9"/>
    </row>
    <row r="8684" spans="17:17" x14ac:dyDescent="0.2">
      <c r="Q8684" s="9"/>
    </row>
    <row r="8685" spans="17:17" x14ac:dyDescent="0.2">
      <c r="Q8685" s="9"/>
    </row>
    <row r="8686" spans="17:17" x14ac:dyDescent="0.2">
      <c r="Q8686" s="9"/>
    </row>
    <row r="8687" spans="17:17" x14ac:dyDescent="0.2">
      <c r="Q8687" s="9"/>
    </row>
    <row r="8688" spans="17:17" x14ac:dyDescent="0.2">
      <c r="Q8688" s="9"/>
    </row>
    <row r="8689" spans="17:17" x14ac:dyDescent="0.2">
      <c r="Q8689" s="9"/>
    </row>
    <row r="8690" spans="17:17" x14ac:dyDescent="0.2">
      <c r="Q8690" s="9"/>
    </row>
    <row r="8691" spans="17:17" x14ac:dyDescent="0.2">
      <c r="Q8691" s="9"/>
    </row>
    <row r="8692" spans="17:17" x14ac:dyDescent="0.2">
      <c r="Q8692" s="9"/>
    </row>
    <row r="8693" spans="17:17" x14ac:dyDescent="0.2">
      <c r="Q8693" s="9"/>
    </row>
    <row r="8694" spans="17:17" x14ac:dyDescent="0.2">
      <c r="Q8694" s="9"/>
    </row>
    <row r="8695" spans="17:17" x14ac:dyDescent="0.2">
      <c r="Q8695" s="9"/>
    </row>
    <row r="8696" spans="17:17" x14ac:dyDescent="0.2">
      <c r="Q8696" s="9"/>
    </row>
    <row r="8697" spans="17:17" x14ac:dyDescent="0.2">
      <c r="Q8697" s="9"/>
    </row>
    <row r="8698" spans="17:17" x14ac:dyDescent="0.2">
      <c r="Q8698" s="9"/>
    </row>
    <row r="8699" spans="17:17" x14ac:dyDescent="0.2">
      <c r="Q8699" s="9"/>
    </row>
    <row r="8700" spans="17:17" x14ac:dyDescent="0.2">
      <c r="Q8700" s="9"/>
    </row>
    <row r="8701" spans="17:17" x14ac:dyDescent="0.2">
      <c r="Q8701" s="9"/>
    </row>
    <row r="8702" spans="17:17" x14ac:dyDescent="0.2">
      <c r="Q8702" s="9"/>
    </row>
    <row r="8703" spans="17:17" x14ac:dyDescent="0.2">
      <c r="Q8703" s="9"/>
    </row>
    <row r="8704" spans="17:17" x14ac:dyDescent="0.2">
      <c r="Q8704" s="9"/>
    </row>
    <row r="8705" spans="17:17" x14ac:dyDescent="0.2">
      <c r="Q8705" s="9"/>
    </row>
    <row r="8706" spans="17:17" x14ac:dyDescent="0.2">
      <c r="Q8706" s="9"/>
    </row>
    <row r="8707" spans="17:17" x14ac:dyDescent="0.2">
      <c r="Q8707" s="9"/>
    </row>
    <row r="8708" spans="17:17" x14ac:dyDescent="0.2">
      <c r="Q8708" s="9"/>
    </row>
    <row r="8709" spans="17:17" x14ac:dyDescent="0.2">
      <c r="Q8709" s="9"/>
    </row>
    <row r="8710" spans="17:17" x14ac:dyDescent="0.2">
      <c r="Q8710" s="9"/>
    </row>
    <row r="8711" spans="17:17" x14ac:dyDescent="0.2">
      <c r="Q8711" s="9"/>
    </row>
    <row r="8712" spans="17:17" x14ac:dyDescent="0.2">
      <c r="Q8712" s="9"/>
    </row>
    <row r="8713" spans="17:17" x14ac:dyDescent="0.2">
      <c r="Q8713" s="9"/>
    </row>
    <row r="8714" spans="17:17" x14ac:dyDescent="0.2">
      <c r="Q8714" s="9"/>
    </row>
    <row r="8715" spans="17:17" x14ac:dyDescent="0.2">
      <c r="Q8715" s="9"/>
    </row>
    <row r="8716" spans="17:17" x14ac:dyDescent="0.2">
      <c r="Q8716" s="9"/>
    </row>
    <row r="8717" spans="17:17" x14ac:dyDescent="0.2">
      <c r="Q8717" s="9"/>
    </row>
    <row r="8718" spans="17:17" x14ac:dyDescent="0.2">
      <c r="Q8718" s="9"/>
    </row>
    <row r="8719" spans="17:17" x14ac:dyDescent="0.2">
      <c r="Q8719" s="9"/>
    </row>
    <row r="8720" spans="17:17" x14ac:dyDescent="0.2">
      <c r="Q8720" s="9"/>
    </row>
    <row r="8721" spans="17:17" x14ac:dyDescent="0.2">
      <c r="Q8721" s="9"/>
    </row>
    <row r="8722" spans="17:17" x14ac:dyDescent="0.2">
      <c r="Q8722" s="9"/>
    </row>
    <row r="8723" spans="17:17" x14ac:dyDescent="0.2">
      <c r="Q8723" s="9"/>
    </row>
    <row r="8724" spans="17:17" x14ac:dyDescent="0.2">
      <c r="Q8724" s="9"/>
    </row>
    <row r="8725" spans="17:17" x14ac:dyDescent="0.2">
      <c r="Q8725" s="9"/>
    </row>
    <row r="8726" spans="17:17" x14ac:dyDescent="0.2">
      <c r="Q8726" s="9"/>
    </row>
    <row r="8727" spans="17:17" x14ac:dyDescent="0.2">
      <c r="Q8727" s="9"/>
    </row>
    <row r="8728" spans="17:17" x14ac:dyDescent="0.2">
      <c r="Q8728" s="9"/>
    </row>
    <row r="8729" spans="17:17" x14ac:dyDescent="0.2">
      <c r="Q8729" s="9"/>
    </row>
    <row r="8730" spans="17:17" x14ac:dyDescent="0.2">
      <c r="Q8730" s="9"/>
    </row>
    <row r="8731" spans="17:17" x14ac:dyDescent="0.2">
      <c r="Q8731" s="9"/>
    </row>
    <row r="8732" spans="17:17" x14ac:dyDescent="0.2">
      <c r="Q8732" s="9"/>
    </row>
    <row r="8733" spans="17:17" x14ac:dyDescent="0.2">
      <c r="Q8733" s="9"/>
    </row>
    <row r="8734" spans="17:17" x14ac:dyDescent="0.2">
      <c r="Q8734" s="9"/>
    </row>
    <row r="8735" spans="17:17" x14ac:dyDescent="0.2">
      <c r="Q8735" s="9"/>
    </row>
    <row r="8736" spans="17:17" x14ac:dyDescent="0.2">
      <c r="Q8736" s="9"/>
    </row>
    <row r="8737" spans="17:17" x14ac:dyDescent="0.2">
      <c r="Q8737" s="9"/>
    </row>
    <row r="8738" spans="17:17" x14ac:dyDescent="0.2">
      <c r="Q8738" s="9"/>
    </row>
    <row r="8739" spans="17:17" x14ac:dyDescent="0.2">
      <c r="Q8739" s="9"/>
    </row>
    <row r="8740" spans="17:17" x14ac:dyDescent="0.2">
      <c r="Q8740" s="9"/>
    </row>
    <row r="8741" spans="17:17" x14ac:dyDescent="0.2">
      <c r="Q8741" s="9"/>
    </row>
    <row r="8742" spans="17:17" x14ac:dyDescent="0.2">
      <c r="Q8742" s="9"/>
    </row>
    <row r="8743" spans="17:17" x14ac:dyDescent="0.2">
      <c r="Q8743" s="9"/>
    </row>
    <row r="8744" spans="17:17" x14ac:dyDescent="0.2">
      <c r="Q8744" s="9"/>
    </row>
    <row r="8745" spans="17:17" x14ac:dyDescent="0.2">
      <c r="Q8745" s="9"/>
    </row>
    <row r="8746" spans="17:17" x14ac:dyDescent="0.2">
      <c r="Q8746" s="9"/>
    </row>
    <row r="8747" spans="17:17" x14ac:dyDescent="0.2">
      <c r="Q8747" s="9"/>
    </row>
    <row r="8748" spans="17:17" x14ac:dyDescent="0.2">
      <c r="Q8748" s="9"/>
    </row>
    <row r="8749" spans="17:17" x14ac:dyDescent="0.2">
      <c r="Q8749" s="9"/>
    </row>
    <row r="8750" spans="17:17" x14ac:dyDescent="0.2">
      <c r="Q8750" s="9"/>
    </row>
    <row r="8751" spans="17:17" x14ac:dyDescent="0.2">
      <c r="Q8751" s="9"/>
    </row>
    <row r="8752" spans="17:17" x14ac:dyDescent="0.2">
      <c r="Q8752" s="9"/>
    </row>
    <row r="8753" spans="17:17" x14ac:dyDescent="0.2">
      <c r="Q8753" s="9"/>
    </row>
    <row r="8754" spans="17:17" x14ac:dyDescent="0.2">
      <c r="Q8754" s="9"/>
    </row>
    <row r="8755" spans="17:17" x14ac:dyDescent="0.2">
      <c r="Q8755" s="9"/>
    </row>
    <row r="8756" spans="17:17" x14ac:dyDescent="0.2">
      <c r="Q8756" s="9"/>
    </row>
    <row r="8757" spans="17:17" x14ac:dyDescent="0.2">
      <c r="Q8757" s="9"/>
    </row>
    <row r="8758" spans="17:17" x14ac:dyDescent="0.2">
      <c r="Q8758" s="9"/>
    </row>
    <row r="8759" spans="17:17" x14ac:dyDescent="0.2">
      <c r="Q8759" s="9"/>
    </row>
    <row r="8760" spans="17:17" x14ac:dyDescent="0.2">
      <c r="Q8760" s="9"/>
    </row>
    <row r="8761" spans="17:17" x14ac:dyDescent="0.2">
      <c r="Q8761" s="9"/>
    </row>
    <row r="8762" spans="17:17" x14ac:dyDescent="0.2">
      <c r="Q8762" s="9"/>
    </row>
    <row r="8763" spans="17:17" x14ac:dyDescent="0.2">
      <c r="Q8763" s="9"/>
    </row>
    <row r="8764" spans="17:17" x14ac:dyDescent="0.2">
      <c r="Q8764" s="9"/>
    </row>
    <row r="8765" spans="17:17" x14ac:dyDescent="0.2">
      <c r="Q8765" s="9"/>
    </row>
    <row r="8766" spans="17:17" x14ac:dyDescent="0.2">
      <c r="Q8766" s="9"/>
    </row>
    <row r="8767" spans="17:17" x14ac:dyDescent="0.2">
      <c r="Q8767" s="9"/>
    </row>
    <row r="8768" spans="17:17" x14ac:dyDescent="0.2">
      <c r="Q8768" s="9"/>
    </row>
    <row r="8769" spans="17:17" x14ac:dyDescent="0.2">
      <c r="Q8769" s="9"/>
    </row>
    <row r="8770" spans="17:17" x14ac:dyDescent="0.2">
      <c r="Q8770" s="9"/>
    </row>
    <row r="8771" spans="17:17" x14ac:dyDescent="0.2">
      <c r="Q8771" s="9"/>
    </row>
    <row r="8772" spans="17:17" x14ac:dyDescent="0.2">
      <c r="Q8772" s="9"/>
    </row>
    <row r="8773" spans="17:17" x14ac:dyDescent="0.2">
      <c r="Q8773" s="9"/>
    </row>
    <row r="8774" spans="17:17" x14ac:dyDescent="0.2">
      <c r="Q8774" s="9"/>
    </row>
    <row r="8775" spans="17:17" x14ac:dyDescent="0.2">
      <c r="Q8775" s="9"/>
    </row>
    <row r="8776" spans="17:17" x14ac:dyDescent="0.2">
      <c r="Q8776" s="9"/>
    </row>
    <row r="8777" spans="17:17" x14ac:dyDescent="0.2">
      <c r="Q8777" s="9"/>
    </row>
    <row r="8778" spans="17:17" x14ac:dyDescent="0.2">
      <c r="Q8778" s="9"/>
    </row>
    <row r="8779" spans="17:17" x14ac:dyDescent="0.2">
      <c r="Q8779" s="9"/>
    </row>
    <row r="8780" spans="17:17" x14ac:dyDescent="0.2">
      <c r="Q8780" s="9"/>
    </row>
    <row r="8781" spans="17:17" x14ac:dyDescent="0.2">
      <c r="Q8781" s="9"/>
    </row>
    <row r="8782" spans="17:17" x14ac:dyDescent="0.2">
      <c r="Q8782" s="9"/>
    </row>
    <row r="8783" spans="17:17" x14ac:dyDescent="0.2">
      <c r="Q8783" s="9"/>
    </row>
    <row r="8784" spans="17:17" x14ac:dyDescent="0.2">
      <c r="Q8784" s="9"/>
    </row>
    <row r="8785" spans="17:17" x14ac:dyDescent="0.2">
      <c r="Q8785" s="9"/>
    </row>
    <row r="8786" spans="17:17" x14ac:dyDescent="0.2">
      <c r="Q8786" s="9"/>
    </row>
    <row r="8787" spans="17:17" x14ac:dyDescent="0.2">
      <c r="Q8787" s="9"/>
    </row>
    <row r="8788" spans="17:17" x14ac:dyDescent="0.2">
      <c r="Q8788" s="9"/>
    </row>
    <row r="8789" spans="17:17" x14ac:dyDescent="0.2">
      <c r="Q8789" s="9"/>
    </row>
    <row r="8790" spans="17:17" x14ac:dyDescent="0.2">
      <c r="Q8790" s="9"/>
    </row>
    <row r="8791" spans="17:17" x14ac:dyDescent="0.2">
      <c r="Q8791" s="9"/>
    </row>
    <row r="8792" spans="17:17" x14ac:dyDescent="0.2">
      <c r="Q8792" s="9"/>
    </row>
    <row r="8793" spans="17:17" x14ac:dyDescent="0.2">
      <c r="Q8793" s="9"/>
    </row>
    <row r="8794" spans="17:17" x14ac:dyDescent="0.2">
      <c r="Q8794" s="9"/>
    </row>
    <row r="8795" spans="17:17" x14ac:dyDescent="0.2">
      <c r="Q8795" s="9"/>
    </row>
    <row r="8796" spans="17:17" x14ac:dyDescent="0.2">
      <c r="Q8796" s="9"/>
    </row>
    <row r="8797" spans="17:17" x14ac:dyDescent="0.2">
      <c r="Q8797" s="9"/>
    </row>
    <row r="8798" spans="17:17" x14ac:dyDescent="0.2">
      <c r="Q8798" s="9"/>
    </row>
    <row r="8799" spans="17:17" x14ac:dyDescent="0.2">
      <c r="Q8799" s="9"/>
    </row>
    <row r="8800" spans="17:17" x14ac:dyDescent="0.2">
      <c r="Q8800" s="9"/>
    </row>
    <row r="8801" spans="17:17" x14ac:dyDescent="0.2">
      <c r="Q8801" s="9"/>
    </row>
    <row r="8802" spans="17:17" x14ac:dyDescent="0.2">
      <c r="Q8802" s="9"/>
    </row>
    <row r="8803" spans="17:17" x14ac:dyDescent="0.2">
      <c r="Q8803" s="9"/>
    </row>
    <row r="8804" spans="17:17" x14ac:dyDescent="0.2">
      <c r="Q8804" s="9"/>
    </row>
    <row r="8805" spans="17:17" x14ac:dyDescent="0.2">
      <c r="Q8805" s="9"/>
    </row>
    <row r="8806" spans="17:17" x14ac:dyDescent="0.2">
      <c r="Q8806" s="9"/>
    </row>
    <row r="8807" spans="17:17" x14ac:dyDescent="0.2">
      <c r="Q8807" s="9"/>
    </row>
    <row r="8808" spans="17:17" x14ac:dyDescent="0.2">
      <c r="Q8808" s="9"/>
    </row>
    <row r="8809" spans="17:17" x14ac:dyDescent="0.2">
      <c r="Q8809" s="9"/>
    </row>
    <row r="8810" spans="17:17" x14ac:dyDescent="0.2">
      <c r="Q8810" s="9"/>
    </row>
    <row r="8811" spans="17:17" x14ac:dyDescent="0.2">
      <c r="Q8811" s="9"/>
    </row>
    <row r="8812" spans="17:17" x14ac:dyDescent="0.2">
      <c r="Q8812" s="9"/>
    </row>
    <row r="8813" spans="17:17" x14ac:dyDescent="0.2">
      <c r="Q8813" s="9"/>
    </row>
    <row r="8814" spans="17:17" x14ac:dyDescent="0.2">
      <c r="Q8814" s="9"/>
    </row>
    <row r="8815" spans="17:17" x14ac:dyDescent="0.2">
      <c r="Q8815" s="9"/>
    </row>
    <row r="8816" spans="17:17" x14ac:dyDescent="0.2">
      <c r="Q8816" s="9"/>
    </row>
    <row r="8817" spans="17:17" x14ac:dyDescent="0.2">
      <c r="Q8817" s="9"/>
    </row>
    <row r="8818" spans="17:17" x14ac:dyDescent="0.2">
      <c r="Q8818" s="9"/>
    </row>
    <row r="8819" spans="17:17" x14ac:dyDescent="0.2">
      <c r="Q8819" s="9"/>
    </row>
    <row r="8820" spans="17:17" x14ac:dyDescent="0.2">
      <c r="Q8820" s="9"/>
    </row>
    <row r="8821" spans="17:17" x14ac:dyDescent="0.2">
      <c r="Q8821" s="9"/>
    </row>
    <row r="8822" spans="17:17" x14ac:dyDescent="0.2">
      <c r="Q8822" s="9"/>
    </row>
    <row r="8823" spans="17:17" x14ac:dyDescent="0.2">
      <c r="Q8823" s="9"/>
    </row>
    <row r="8824" spans="17:17" x14ac:dyDescent="0.2">
      <c r="Q8824" s="9"/>
    </row>
    <row r="8825" spans="17:17" x14ac:dyDescent="0.2">
      <c r="Q8825" s="9"/>
    </row>
    <row r="8826" spans="17:17" x14ac:dyDescent="0.2">
      <c r="Q8826" s="9"/>
    </row>
    <row r="8827" spans="17:17" x14ac:dyDescent="0.2">
      <c r="Q8827" s="9"/>
    </row>
    <row r="8828" spans="17:17" x14ac:dyDescent="0.2">
      <c r="Q8828" s="9"/>
    </row>
    <row r="8829" spans="17:17" x14ac:dyDescent="0.2">
      <c r="Q8829" s="9"/>
    </row>
    <row r="8830" spans="17:17" x14ac:dyDescent="0.2">
      <c r="Q8830" s="9"/>
    </row>
    <row r="8831" spans="17:17" x14ac:dyDescent="0.2">
      <c r="Q8831" s="9"/>
    </row>
    <row r="8832" spans="17:17" x14ac:dyDescent="0.2">
      <c r="Q8832" s="9"/>
    </row>
    <row r="8833" spans="17:17" x14ac:dyDescent="0.2">
      <c r="Q8833" s="9"/>
    </row>
    <row r="8834" spans="17:17" x14ac:dyDescent="0.2">
      <c r="Q8834" s="9"/>
    </row>
    <row r="8835" spans="17:17" x14ac:dyDescent="0.2">
      <c r="Q8835" s="9"/>
    </row>
    <row r="8836" spans="17:17" x14ac:dyDescent="0.2">
      <c r="Q8836" s="9"/>
    </row>
    <row r="8837" spans="17:17" x14ac:dyDescent="0.2">
      <c r="Q8837" s="9"/>
    </row>
    <row r="8838" spans="17:17" x14ac:dyDescent="0.2">
      <c r="Q8838" s="9"/>
    </row>
    <row r="8839" spans="17:17" x14ac:dyDescent="0.2">
      <c r="Q8839" s="9"/>
    </row>
    <row r="8840" spans="17:17" x14ac:dyDescent="0.2">
      <c r="Q8840" s="9"/>
    </row>
    <row r="8841" spans="17:17" x14ac:dyDescent="0.2">
      <c r="Q8841" s="9"/>
    </row>
    <row r="8842" spans="17:17" x14ac:dyDescent="0.2">
      <c r="Q8842" s="9"/>
    </row>
    <row r="8843" spans="17:17" x14ac:dyDescent="0.2">
      <c r="Q8843" s="9"/>
    </row>
    <row r="8844" spans="17:17" x14ac:dyDescent="0.2">
      <c r="Q8844" s="9"/>
    </row>
    <row r="8845" spans="17:17" x14ac:dyDescent="0.2">
      <c r="Q8845" s="9"/>
    </row>
    <row r="8846" spans="17:17" x14ac:dyDescent="0.2">
      <c r="Q8846" s="9"/>
    </row>
    <row r="8847" spans="17:17" x14ac:dyDescent="0.2">
      <c r="Q8847" s="9"/>
    </row>
    <row r="8848" spans="17:17" x14ac:dyDescent="0.2">
      <c r="Q8848" s="9"/>
    </row>
    <row r="8849" spans="17:17" x14ac:dyDescent="0.2">
      <c r="Q8849" s="9"/>
    </row>
    <row r="8850" spans="17:17" x14ac:dyDescent="0.2">
      <c r="Q8850" s="9"/>
    </row>
    <row r="8851" spans="17:17" x14ac:dyDescent="0.2">
      <c r="Q8851" s="9"/>
    </row>
    <row r="8852" spans="17:17" x14ac:dyDescent="0.2">
      <c r="Q8852" s="9"/>
    </row>
    <row r="8853" spans="17:17" x14ac:dyDescent="0.2">
      <c r="Q8853" s="9"/>
    </row>
    <row r="8854" spans="17:17" x14ac:dyDescent="0.2">
      <c r="Q8854" s="9"/>
    </row>
    <row r="8855" spans="17:17" x14ac:dyDescent="0.2">
      <c r="Q8855" s="9"/>
    </row>
    <row r="8856" spans="17:17" x14ac:dyDescent="0.2">
      <c r="Q8856" s="9"/>
    </row>
    <row r="8857" spans="17:17" x14ac:dyDescent="0.2">
      <c r="Q8857" s="9"/>
    </row>
    <row r="8858" spans="17:17" x14ac:dyDescent="0.2">
      <c r="Q8858" s="9"/>
    </row>
    <row r="8859" spans="17:17" x14ac:dyDescent="0.2">
      <c r="Q8859" s="9"/>
    </row>
    <row r="8860" spans="17:17" x14ac:dyDescent="0.2">
      <c r="Q8860" s="9"/>
    </row>
    <row r="8861" spans="17:17" x14ac:dyDescent="0.2">
      <c r="Q8861" s="9"/>
    </row>
    <row r="8862" spans="17:17" x14ac:dyDescent="0.2">
      <c r="Q8862" s="9"/>
    </row>
    <row r="8863" spans="17:17" x14ac:dyDescent="0.2">
      <c r="Q8863" s="9"/>
    </row>
    <row r="8864" spans="17:17" x14ac:dyDescent="0.2">
      <c r="Q8864" s="9"/>
    </row>
    <row r="8865" spans="17:17" x14ac:dyDescent="0.2">
      <c r="Q8865" s="9"/>
    </row>
    <row r="8866" spans="17:17" x14ac:dyDescent="0.2">
      <c r="Q8866" s="9"/>
    </row>
    <row r="8867" spans="17:17" x14ac:dyDescent="0.2">
      <c r="Q8867" s="9"/>
    </row>
    <row r="8868" spans="17:17" x14ac:dyDescent="0.2">
      <c r="Q8868" s="9"/>
    </row>
    <row r="8869" spans="17:17" x14ac:dyDescent="0.2">
      <c r="Q8869" s="9"/>
    </row>
    <row r="8870" spans="17:17" x14ac:dyDescent="0.2">
      <c r="Q8870" s="9"/>
    </row>
    <row r="8871" spans="17:17" x14ac:dyDescent="0.2">
      <c r="Q8871" s="9"/>
    </row>
    <row r="8872" spans="17:17" x14ac:dyDescent="0.2">
      <c r="Q8872" s="9"/>
    </row>
    <row r="8873" spans="17:17" x14ac:dyDescent="0.2">
      <c r="Q8873" s="9"/>
    </row>
    <row r="8874" spans="17:17" x14ac:dyDescent="0.2">
      <c r="Q8874" s="9"/>
    </row>
    <row r="8875" spans="17:17" x14ac:dyDescent="0.2">
      <c r="Q8875" s="9"/>
    </row>
    <row r="8876" spans="17:17" x14ac:dyDescent="0.2">
      <c r="Q8876" s="9"/>
    </row>
    <row r="8877" spans="17:17" x14ac:dyDescent="0.2">
      <c r="Q8877" s="9"/>
    </row>
    <row r="8878" spans="17:17" x14ac:dyDescent="0.2">
      <c r="Q8878" s="9"/>
    </row>
    <row r="8879" spans="17:17" x14ac:dyDescent="0.2">
      <c r="Q8879" s="9"/>
    </row>
    <row r="8880" spans="17:17" x14ac:dyDescent="0.2">
      <c r="Q8880" s="9"/>
    </row>
    <row r="8881" spans="17:17" x14ac:dyDescent="0.2">
      <c r="Q8881" s="9"/>
    </row>
    <row r="8882" spans="17:17" x14ac:dyDescent="0.2">
      <c r="Q8882" s="9"/>
    </row>
    <row r="8883" spans="17:17" x14ac:dyDescent="0.2">
      <c r="Q8883" s="9"/>
    </row>
    <row r="8884" spans="17:17" x14ac:dyDescent="0.2">
      <c r="Q8884" s="9"/>
    </row>
    <row r="8885" spans="17:17" x14ac:dyDescent="0.2">
      <c r="Q8885" s="9"/>
    </row>
    <row r="8886" spans="17:17" x14ac:dyDescent="0.2">
      <c r="Q8886" s="9"/>
    </row>
    <row r="8887" spans="17:17" x14ac:dyDescent="0.2">
      <c r="Q8887" s="9"/>
    </row>
    <row r="8888" spans="17:17" x14ac:dyDescent="0.2">
      <c r="Q8888" s="9"/>
    </row>
    <row r="8889" spans="17:17" x14ac:dyDescent="0.2">
      <c r="Q8889" s="9"/>
    </row>
    <row r="8890" spans="17:17" x14ac:dyDescent="0.2">
      <c r="Q8890" s="9"/>
    </row>
    <row r="8891" spans="17:17" x14ac:dyDescent="0.2">
      <c r="Q8891" s="9"/>
    </row>
    <row r="8892" spans="17:17" x14ac:dyDescent="0.2">
      <c r="Q8892" s="9"/>
    </row>
    <row r="8893" spans="17:17" x14ac:dyDescent="0.2">
      <c r="Q8893" s="9"/>
    </row>
    <row r="8894" spans="17:17" x14ac:dyDescent="0.2">
      <c r="Q8894" s="9"/>
    </row>
    <row r="8895" spans="17:17" x14ac:dyDescent="0.2">
      <c r="Q8895" s="9"/>
    </row>
    <row r="8896" spans="17:17" x14ac:dyDescent="0.2">
      <c r="Q8896" s="9"/>
    </row>
    <row r="8897" spans="17:17" x14ac:dyDescent="0.2">
      <c r="Q8897" s="9"/>
    </row>
    <row r="8898" spans="17:17" x14ac:dyDescent="0.2">
      <c r="Q8898" s="9"/>
    </row>
    <row r="8899" spans="17:17" x14ac:dyDescent="0.2">
      <c r="Q8899" s="9"/>
    </row>
    <row r="8900" spans="17:17" x14ac:dyDescent="0.2">
      <c r="Q8900" s="9"/>
    </row>
    <row r="8901" spans="17:17" x14ac:dyDescent="0.2">
      <c r="Q8901" s="9"/>
    </row>
    <row r="8902" spans="17:17" x14ac:dyDescent="0.2">
      <c r="Q8902" s="9"/>
    </row>
    <row r="8903" spans="17:17" x14ac:dyDescent="0.2">
      <c r="Q8903" s="9"/>
    </row>
    <row r="8904" spans="17:17" x14ac:dyDescent="0.2">
      <c r="Q8904" s="9"/>
    </row>
    <row r="8905" spans="17:17" x14ac:dyDescent="0.2">
      <c r="Q8905" s="9"/>
    </row>
    <row r="8906" spans="17:17" x14ac:dyDescent="0.2">
      <c r="Q8906" s="9"/>
    </row>
    <row r="8907" spans="17:17" x14ac:dyDescent="0.2">
      <c r="Q8907" s="9"/>
    </row>
    <row r="8908" spans="17:17" x14ac:dyDescent="0.2">
      <c r="Q8908" s="9"/>
    </row>
    <row r="8909" spans="17:17" x14ac:dyDescent="0.2">
      <c r="Q8909" s="9"/>
    </row>
    <row r="8910" spans="17:17" x14ac:dyDescent="0.2">
      <c r="Q8910" s="9"/>
    </row>
    <row r="8911" spans="17:17" x14ac:dyDescent="0.2">
      <c r="Q8911" s="9"/>
    </row>
    <row r="8912" spans="17:17" x14ac:dyDescent="0.2">
      <c r="Q8912" s="9"/>
    </row>
    <row r="8913" spans="17:17" x14ac:dyDescent="0.2">
      <c r="Q8913" s="9"/>
    </row>
    <row r="8914" spans="17:17" x14ac:dyDescent="0.2">
      <c r="Q8914" s="9"/>
    </row>
    <row r="8915" spans="17:17" x14ac:dyDescent="0.2">
      <c r="Q8915" s="9"/>
    </row>
    <row r="8916" spans="17:17" x14ac:dyDescent="0.2">
      <c r="Q8916" s="9"/>
    </row>
    <row r="8917" spans="17:17" x14ac:dyDescent="0.2">
      <c r="Q8917" s="9"/>
    </row>
    <row r="8918" spans="17:17" x14ac:dyDescent="0.2">
      <c r="Q8918" s="9"/>
    </row>
    <row r="8919" spans="17:17" x14ac:dyDescent="0.2">
      <c r="Q8919" s="9"/>
    </row>
    <row r="8920" spans="17:17" x14ac:dyDescent="0.2">
      <c r="Q8920" s="9"/>
    </row>
    <row r="8921" spans="17:17" x14ac:dyDescent="0.2">
      <c r="Q8921" s="9"/>
    </row>
    <row r="8922" spans="17:17" x14ac:dyDescent="0.2">
      <c r="Q8922" s="9"/>
    </row>
    <row r="8923" spans="17:17" x14ac:dyDescent="0.2">
      <c r="Q8923" s="9"/>
    </row>
    <row r="8924" spans="17:17" x14ac:dyDescent="0.2">
      <c r="Q8924" s="9"/>
    </row>
    <row r="8925" spans="17:17" x14ac:dyDescent="0.2">
      <c r="Q8925" s="9"/>
    </row>
    <row r="8926" spans="17:17" x14ac:dyDescent="0.2">
      <c r="Q8926" s="9"/>
    </row>
    <row r="8927" spans="17:17" x14ac:dyDescent="0.2">
      <c r="Q8927" s="9"/>
    </row>
    <row r="8928" spans="17:17" x14ac:dyDescent="0.2">
      <c r="Q8928" s="9"/>
    </row>
    <row r="8929" spans="17:17" x14ac:dyDescent="0.2">
      <c r="Q8929" s="9"/>
    </row>
    <row r="8930" spans="17:17" x14ac:dyDescent="0.2">
      <c r="Q8930" s="9"/>
    </row>
    <row r="8931" spans="17:17" x14ac:dyDescent="0.2">
      <c r="Q8931" s="9"/>
    </row>
    <row r="8932" spans="17:17" x14ac:dyDescent="0.2">
      <c r="Q8932" s="9"/>
    </row>
    <row r="8933" spans="17:17" x14ac:dyDescent="0.2">
      <c r="Q8933" s="9"/>
    </row>
    <row r="8934" spans="17:17" x14ac:dyDescent="0.2">
      <c r="Q8934" s="9"/>
    </row>
    <row r="8935" spans="17:17" x14ac:dyDescent="0.2">
      <c r="Q8935" s="9"/>
    </row>
    <row r="8936" spans="17:17" x14ac:dyDescent="0.2">
      <c r="Q8936" s="9"/>
    </row>
    <row r="8937" spans="17:17" x14ac:dyDescent="0.2">
      <c r="Q8937" s="9"/>
    </row>
    <row r="8938" spans="17:17" x14ac:dyDescent="0.2">
      <c r="Q8938" s="9"/>
    </row>
    <row r="8939" spans="17:17" x14ac:dyDescent="0.2">
      <c r="Q8939" s="9"/>
    </row>
    <row r="8940" spans="17:17" x14ac:dyDescent="0.2">
      <c r="Q8940" s="9"/>
    </row>
    <row r="8941" spans="17:17" x14ac:dyDescent="0.2">
      <c r="Q8941" s="9"/>
    </row>
    <row r="8942" spans="17:17" x14ac:dyDescent="0.2">
      <c r="Q8942" s="9"/>
    </row>
    <row r="8943" spans="17:17" x14ac:dyDescent="0.2">
      <c r="Q8943" s="9"/>
    </row>
    <row r="8944" spans="17:17" x14ac:dyDescent="0.2">
      <c r="Q8944" s="9"/>
    </row>
    <row r="8945" spans="17:17" x14ac:dyDescent="0.2">
      <c r="Q8945" s="9"/>
    </row>
    <row r="8946" spans="17:17" x14ac:dyDescent="0.2">
      <c r="Q8946" s="9"/>
    </row>
    <row r="8947" spans="17:17" x14ac:dyDescent="0.2">
      <c r="Q8947" s="9"/>
    </row>
    <row r="8948" spans="17:17" x14ac:dyDescent="0.2">
      <c r="Q8948" s="9"/>
    </row>
    <row r="8949" spans="17:17" x14ac:dyDescent="0.2">
      <c r="Q8949" s="9"/>
    </row>
    <row r="8950" spans="17:17" x14ac:dyDescent="0.2">
      <c r="Q8950" s="9"/>
    </row>
    <row r="8951" spans="17:17" x14ac:dyDescent="0.2">
      <c r="Q8951" s="9"/>
    </row>
    <row r="8952" spans="17:17" x14ac:dyDescent="0.2">
      <c r="Q8952" s="9"/>
    </row>
    <row r="8953" spans="17:17" x14ac:dyDescent="0.2">
      <c r="Q8953" s="9"/>
    </row>
    <row r="8954" spans="17:17" x14ac:dyDescent="0.2">
      <c r="Q8954" s="9"/>
    </row>
    <row r="8955" spans="17:17" x14ac:dyDescent="0.2">
      <c r="Q8955" s="9"/>
    </row>
    <row r="8956" spans="17:17" x14ac:dyDescent="0.2">
      <c r="Q8956" s="9"/>
    </row>
    <row r="8957" spans="17:17" x14ac:dyDescent="0.2">
      <c r="Q8957" s="9"/>
    </row>
    <row r="8958" spans="17:17" x14ac:dyDescent="0.2">
      <c r="Q8958" s="9"/>
    </row>
    <row r="8959" spans="17:17" x14ac:dyDescent="0.2">
      <c r="Q8959" s="9"/>
    </row>
    <row r="8960" spans="17:17" x14ac:dyDescent="0.2">
      <c r="Q8960" s="9"/>
    </row>
    <row r="8961" spans="17:17" x14ac:dyDescent="0.2">
      <c r="Q8961" s="9"/>
    </row>
    <row r="8962" spans="17:17" x14ac:dyDescent="0.2">
      <c r="Q8962" s="9"/>
    </row>
    <row r="8963" spans="17:17" x14ac:dyDescent="0.2">
      <c r="Q8963" s="9"/>
    </row>
    <row r="8964" spans="17:17" x14ac:dyDescent="0.2">
      <c r="Q8964" s="9"/>
    </row>
    <row r="8965" spans="17:17" x14ac:dyDescent="0.2">
      <c r="Q8965" s="9"/>
    </row>
    <row r="8966" spans="17:17" x14ac:dyDescent="0.2">
      <c r="Q8966" s="9"/>
    </row>
    <row r="8967" spans="17:17" x14ac:dyDescent="0.2">
      <c r="Q8967" s="9"/>
    </row>
    <row r="8968" spans="17:17" x14ac:dyDescent="0.2">
      <c r="Q8968" s="9"/>
    </row>
    <row r="8969" spans="17:17" x14ac:dyDescent="0.2">
      <c r="Q8969" s="9"/>
    </row>
    <row r="8970" spans="17:17" x14ac:dyDescent="0.2">
      <c r="Q8970" s="9"/>
    </row>
    <row r="8971" spans="17:17" x14ac:dyDescent="0.2">
      <c r="Q8971" s="9"/>
    </row>
    <row r="8972" spans="17:17" x14ac:dyDescent="0.2">
      <c r="Q8972" s="9"/>
    </row>
    <row r="8973" spans="17:17" x14ac:dyDescent="0.2">
      <c r="Q8973" s="9"/>
    </row>
    <row r="8974" spans="17:17" x14ac:dyDescent="0.2">
      <c r="Q8974" s="9"/>
    </row>
    <row r="8975" spans="17:17" x14ac:dyDescent="0.2">
      <c r="Q8975" s="9"/>
    </row>
    <row r="8976" spans="17:17" x14ac:dyDescent="0.2">
      <c r="Q8976" s="9"/>
    </row>
    <row r="8977" spans="17:17" x14ac:dyDescent="0.2">
      <c r="Q8977" s="9"/>
    </row>
    <row r="8978" spans="17:17" x14ac:dyDescent="0.2">
      <c r="Q8978" s="9"/>
    </row>
    <row r="8979" spans="17:17" x14ac:dyDescent="0.2">
      <c r="Q8979" s="9"/>
    </row>
    <row r="8980" spans="17:17" x14ac:dyDescent="0.2">
      <c r="Q8980" s="9"/>
    </row>
    <row r="8981" spans="17:17" x14ac:dyDescent="0.2">
      <c r="Q8981" s="9"/>
    </row>
    <row r="8982" spans="17:17" x14ac:dyDescent="0.2">
      <c r="Q8982" s="9"/>
    </row>
    <row r="8983" spans="17:17" x14ac:dyDescent="0.2">
      <c r="Q8983" s="9"/>
    </row>
    <row r="8984" spans="17:17" x14ac:dyDescent="0.2">
      <c r="Q8984" s="9"/>
    </row>
    <row r="8985" spans="17:17" x14ac:dyDescent="0.2">
      <c r="Q8985" s="9"/>
    </row>
    <row r="8986" spans="17:17" x14ac:dyDescent="0.2">
      <c r="Q8986" s="9"/>
    </row>
    <row r="8987" spans="17:17" x14ac:dyDescent="0.2">
      <c r="Q8987" s="9"/>
    </row>
    <row r="8988" spans="17:17" x14ac:dyDescent="0.2">
      <c r="Q8988" s="9"/>
    </row>
    <row r="8989" spans="17:17" x14ac:dyDescent="0.2">
      <c r="Q8989" s="9"/>
    </row>
    <row r="8990" spans="17:17" x14ac:dyDescent="0.2">
      <c r="Q8990" s="9"/>
    </row>
    <row r="8991" spans="17:17" x14ac:dyDescent="0.2">
      <c r="Q8991" s="9"/>
    </row>
    <row r="8992" spans="17:17" x14ac:dyDescent="0.2">
      <c r="Q8992" s="9"/>
    </row>
    <row r="8993" spans="17:17" x14ac:dyDescent="0.2">
      <c r="Q8993" s="9"/>
    </row>
    <row r="8994" spans="17:17" x14ac:dyDescent="0.2">
      <c r="Q8994" s="9"/>
    </row>
    <row r="8995" spans="17:17" x14ac:dyDescent="0.2">
      <c r="Q8995" s="9"/>
    </row>
    <row r="8996" spans="17:17" x14ac:dyDescent="0.2">
      <c r="Q8996" s="9"/>
    </row>
    <row r="8997" spans="17:17" x14ac:dyDescent="0.2">
      <c r="Q8997" s="9"/>
    </row>
    <row r="8998" spans="17:17" x14ac:dyDescent="0.2">
      <c r="Q8998" s="9"/>
    </row>
    <row r="8999" spans="17:17" x14ac:dyDescent="0.2">
      <c r="Q8999" s="9"/>
    </row>
    <row r="9000" spans="17:17" x14ac:dyDescent="0.2">
      <c r="Q9000" s="9"/>
    </row>
    <row r="9001" spans="17:17" x14ac:dyDescent="0.2">
      <c r="Q9001" s="9"/>
    </row>
    <row r="9002" spans="17:17" x14ac:dyDescent="0.2">
      <c r="Q9002" s="9"/>
    </row>
    <row r="9003" spans="17:17" x14ac:dyDescent="0.2">
      <c r="Q9003" s="9"/>
    </row>
    <row r="9004" spans="17:17" x14ac:dyDescent="0.2">
      <c r="Q9004" s="9"/>
    </row>
    <row r="9005" spans="17:17" x14ac:dyDescent="0.2">
      <c r="Q9005" s="9"/>
    </row>
    <row r="9006" spans="17:17" x14ac:dyDescent="0.2">
      <c r="Q9006" s="9"/>
    </row>
    <row r="9007" spans="17:17" x14ac:dyDescent="0.2">
      <c r="Q9007" s="9"/>
    </row>
    <row r="9008" spans="17:17" x14ac:dyDescent="0.2">
      <c r="Q9008" s="9"/>
    </row>
    <row r="9009" spans="17:17" x14ac:dyDescent="0.2">
      <c r="Q9009" s="9"/>
    </row>
    <row r="9010" spans="17:17" x14ac:dyDescent="0.2">
      <c r="Q9010" s="9"/>
    </row>
    <row r="9011" spans="17:17" x14ac:dyDescent="0.2">
      <c r="Q9011" s="9"/>
    </row>
    <row r="9012" spans="17:17" x14ac:dyDescent="0.2">
      <c r="Q9012" s="9"/>
    </row>
    <row r="9013" spans="17:17" x14ac:dyDescent="0.2">
      <c r="Q9013" s="9"/>
    </row>
    <row r="9014" spans="17:17" x14ac:dyDescent="0.2">
      <c r="Q9014" s="9"/>
    </row>
    <row r="9015" spans="17:17" x14ac:dyDescent="0.2">
      <c r="Q9015" s="9"/>
    </row>
    <row r="9016" spans="17:17" x14ac:dyDescent="0.2">
      <c r="Q9016" s="9"/>
    </row>
    <row r="9017" spans="17:17" x14ac:dyDescent="0.2">
      <c r="Q9017" s="9"/>
    </row>
    <row r="9018" spans="17:17" x14ac:dyDescent="0.2">
      <c r="Q9018" s="9"/>
    </row>
    <row r="9019" spans="17:17" x14ac:dyDescent="0.2">
      <c r="Q9019" s="9"/>
    </row>
    <row r="9020" spans="17:17" x14ac:dyDescent="0.2">
      <c r="Q9020" s="9"/>
    </row>
    <row r="9021" spans="17:17" x14ac:dyDescent="0.2">
      <c r="Q9021" s="9"/>
    </row>
    <row r="9022" spans="17:17" x14ac:dyDescent="0.2">
      <c r="Q9022" s="9"/>
    </row>
    <row r="9023" spans="17:17" x14ac:dyDescent="0.2">
      <c r="Q9023" s="9"/>
    </row>
    <row r="9024" spans="17:17" x14ac:dyDescent="0.2">
      <c r="Q9024" s="9"/>
    </row>
    <row r="9025" spans="17:17" x14ac:dyDescent="0.2">
      <c r="Q9025" s="9"/>
    </row>
    <row r="9026" spans="17:17" x14ac:dyDescent="0.2">
      <c r="Q9026" s="9"/>
    </row>
    <row r="9027" spans="17:17" x14ac:dyDescent="0.2">
      <c r="Q9027" s="9"/>
    </row>
    <row r="9028" spans="17:17" x14ac:dyDescent="0.2">
      <c r="Q9028" s="9"/>
    </row>
    <row r="9029" spans="17:17" x14ac:dyDescent="0.2">
      <c r="Q9029" s="9"/>
    </row>
    <row r="9030" spans="17:17" x14ac:dyDescent="0.2">
      <c r="Q9030" s="9"/>
    </row>
    <row r="9031" spans="17:17" x14ac:dyDescent="0.2">
      <c r="Q9031" s="9"/>
    </row>
    <row r="9032" spans="17:17" x14ac:dyDescent="0.2">
      <c r="Q9032" s="9"/>
    </row>
    <row r="9033" spans="17:17" x14ac:dyDescent="0.2">
      <c r="Q9033" s="9"/>
    </row>
    <row r="9034" spans="17:17" x14ac:dyDescent="0.2">
      <c r="Q9034" s="9"/>
    </row>
    <row r="9035" spans="17:17" x14ac:dyDescent="0.2">
      <c r="Q9035" s="9"/>
    </row>
    <row r="9036" spans="17:17" x14ac:dyDescent="0.2">
      <c r="Q9036" s="9"/>
    </row>
    <row r="9037" spans="17:17" x14ac:dyDescent="0.2">
      <c r="Q9037" s="9"/>
    </row>
    <row r="9038" spans="17:17" x14ac:dyDescent="0.2">
      <c r="Q9038" s="9"/>
    </row>
    <row r="9039" spans="17:17" x14ac:dyDescent="0.2">
      <c r="Q9039" s="9"/>
    </row>
    <row r="9040" spans="17:17" x14ac:dyDescent="0.2">
      <c r="Q9040" s="9"/>
    </row>
    <row r="9041" spans="17:17" x14ac:dyDescent="0.2">
      <c r="Q9041" s="9"/>
    </row>
    <row r="9042" spans="17:17" x14ac:dyDescent="0.2">
      <c r="Q9042" s="9"/>
    </row>
    <row r="9043" spans="17:17" x14ac:dyDescent="0.2">
      <c r="Q9043" s="9"/>
    </row>
    <row r="9044" spans="17:17" x14ac:dyDescent="0.2">
      <c r="Q9044" s="9"/>
    </row>
    <row r="9045" spans="17:17" x14ac:dyDescent="0.2">
      <c r="Q9045" s="9"/>
    </row>
    <row r="9046" spans="17:17" x14ac:dyDescent="0.2">
      <c r="Q9046" s="9"/>
    </row>
    <row r="9047" spans="17:17" x14ac:dyDescent="0.2">
      <c r="Q9047" s="9"/>
    </row>
    <row r="9048" spans="17:17" x14ac:dyDescent="0.2">
      <c r="Q9048" s="9"/>
    </row>
    <row r="9049" spans="17:17" x14ac:dyDescent="0.2">
      <c r="Q9049" s="9"/>
    </row>
    <row r="9050" spans="17:17" x14ac:dyDescent="0.2">
      <c r="Q9050" s="9"/>
    </row>
    <row r="9051" spans="17:17" x14ac:dyDescent="0.2">
      <c r="Q9051" s="9"/>
    </row>
    <row r="9052" spans="17:17" x14ac:dyDescent="0.2">
      <c r="Q9052" s="9"/>
    </row>
    <row r="9053" spans="17:17" x14ac:dyDescent="0.2">
      <c r="Q9053" s="9"/>
    </row>
    <row r="9054" spans="17:17" x14ac:dyDescent="0.2">
      <c r="Q9054" s="9"/>
    </row>
    <row r="9055" spans="17:17" x14ac:dyDescent="0.2">
      <c r="Q9055" s="9"/>
    </row>
    <row r="9056" spans="17:17" x14ac:dyDescent="0.2">
      <c r="Q9056" s="9"/>
    </row>
    <row r="9057" spans="17:17" x14ac:dyDescent="0.2">
      <c r="Q9057" s="9"/>
    </row>
    <row r="9058" spans="17:17" x14ac:dyDescent="0.2">
      <c r="Q9058" s="9"/>
    </row>
    <row r="9059" spans="17:17" x14ac:dyDescent="0.2">
      <c r="Q9059" s="9"/>
    </row>
    <row r="9060" spans="17:17" x14ac:dyDescent="0.2">
      <c r="Q9060" s="9"/>
    </row>
    <row r="9061" spans="17:17" x14ac:dyDescent="0.2">
      <c r="Q9061" s="9"/>
    </row>
    <row r="9062" spans="17:17" x14ac:dyDescent="0.2">
      <c r="Q9062" s="9"/>
    </row>
    <row r="9063" spans="17:17" x14ac:dyDescent="0.2">
      <c r="Q9063" s="9"/>
    </row>
    <row r="9064" spans="17:17" x14ac:dyDescent="0.2">
      <c r="Q9064" s="9"/>
    </row>
    <row r="9065" spans="17:17" x14ac:dyDescent="0.2">
      <c r="Q9065" s="9"/>
    </row>
    <row r="9066" spans="17:17" x14ac:dyDescent="0.2">
      <c r="Q9066" s="9"/>
    </row>
    <row r="9067" spans="17:17" x14ac:dyDescent="0.2">
      <c r="Q9067" s="9"/>
    </row>
    <row r="9068" spans="17:17" x14ac:dyDescent="0.2">
      <c r="Q9068" s="9"/>
    </row>
    <row r="9069" spans="17:17" x14ac:dyDescent="0.2">
      <c r="Q9069" s="9"/>
    </row>
    <row r="9070" spans="17:17" x14ac:dyDescent="0.2">
      <c r="Q9070" s="9"/>
    </row>
    <row r="9071" spans="17:17" x14ac:dyDescent="0.2">
      <c r="Q9071" s="9"/>
    </row>
    <row r="9072" spans="17:17" x14ac:dyDescent="0.2">
      <c r="Q9072" s="9"/>
    </row>
    <row r="9073" spans="17:17" x14ac:dyDescent="0.2">
      <c r="Q9073" s="9"/>
    </row>
    <row r="9074" spans="17:17" x14ac:dyDescent="0.2">
      <c r="Q9074" s="9"/>
    </row>
    <row r="9075" spans="17:17" x14ac:dyDescent="0.2">
      <c r="Q9075" s="9"/>
    </row>
    <row r="9076" spans="17:17" x14ac:dyDescent="0.2">
      <c r="Q9076" s="9"/>
    </row>
    <row r="9077" spans="17:17" x14ac:dyDescent="0.2">
      <c r="Q9077" s="9"/>
    </row>
    <row r="9078" spans="17:17" x14ac:dyDescent="0.2">
      <c r="Q9078" s="9"/>
    </row>
    <row r="9079" spans="17:17" x14ac:dyDescent="0.2">
      <c r="Q9079" s="9"/>
    </row>
    <row r="9080" spans="17:17" x14ac:dyDescent="0.2">
      <c r="Q9080" s="9"/>
    </row>
    <row r="9081" spans="17:17" x14ac:dyDescent="0.2">
      <c r="Q9081" s="9"/>
    </row>
    <row r="9082" spans="17:17" x14ac:dyDescent="0.2">
      <c r="Q9082" s="9"/>
    </row>
    <row r="9083" spans="17:17" x14ac:dyDescent="0.2">
      <c r="Q9083" s="9"/>
    </row>
    <row r="9084" spans="17:17" x14ac:dyDescent="0.2">
      <c r="Q9084" s="9"/>
    </row>
    <row r="9085" spans="17:17" x14ac:dyDescent="0.2">
      <c r="Q9085" s="9"/>
    </row>
    <row r="9086" spans="17:17" x14ac:dyDescent="0.2">
      <c r="Q9086" s="9"/>
    </row>
    <row r="9087" spans="17:17" x14ac:dyDescent="0.2">
      <c r="Q9087" s="9"/>
    </row>
    <row r="9088" spans="17:17" x14ac:dyDescent="0.2">
      <c r="Q9088" s="9"/>
    </row>
    <row r="9089" spans="17:17" x14ac:dyDescent="0.2">
      <c r="Q9089" s="9"/>
    </row>
    <row r="9090" spans="17:17" x14ac:dyDescent="0.2">
      <c r="Q9090" s="9"/>
    </row>
    <row r="9091" spans="17:17" x14ac:dyDescent="0.2">
      <c r="Q9091" s="9"/>
    </row>
    <row r="9092" spans="17:17" x14ac:dyDescent="0.2">
      <c r="Q9092" s="9"/>
    </row>
    <row r="9093" spans="17:17" x14ac:dyDescent="0.2">
      <c r="Q9093" s="9"/>
    </row>
    <row r="9094" spans="17:17" x14ac:dyDescent="0.2">
      <c r="Q9094" s="9"/>
    </row>
    <row r="9095" spans="17:17" x14ac:dyDescent="0.2">
      <c r="Q9095" s="9"/>
    </row>
    <row r="9096" spans="17:17" x14ac:dyDescent="0.2">
      <c r="Q9096" s="9"/>
    </row>
    <row r="9097" spans="17:17" x14ac:dyDescent="0.2">
      <c r="Q9097" s="9"/>
    </row>
    <row r="9098" spans="17:17" x14ac:dyDescent="0.2">
      <c r="Q9098" s="9"/>
    </row>
    <row r="9099" spans="17:17" x14ac:dyDescent="0.2">
      <c r="Q9099" s="9"/>
    </row>
    <row r="9100" spans="17:17" x14ac:dyDescent="0.2">
      <c r="Q9100" s="9"/>
    </row>
    <row r="9101" spans="17:17" x14ac:dyDescent="0.2">
      <c r="Q9101" s="9"/>
    </row>
    <row r="9102" spans="17:17" x14ac:dyDescent="0.2">
      <c r="Q9102" s="9"/>
    </row>
    <row r="9103" spans="17:17" x14ac:dyDescent="0.2">
      <c r="Q9103" s="9"/>
    </row>
    <row r="9104" spans="17:17" x14ac:dyDescent="0.2">
      <c r="Q9104" s="9"/>
    </row>
    <row r="9105" spans="17:17" x14ac:dyDescent="0.2">
      <c r="Q9105" s="9"/>
    </row>
    <row r="9106" spans="17:17" x14ac:dyDescent="0.2">
      <c r="Q9106" s="9"/>
    </row>
    <row r="9107" spans="17:17" x14ac:dyDescent="0.2">
      <c r="Q9107" s="9"/>
    </row>
    <row r="9108" spans="17:17" x14ac:dyDescent="0.2">
      <c r="Q9108" s="9"/>
    </row>
    <row r="9109" spans="17:17" x14ac:dyDescent="0.2">
      <c r="Q9109" s="9"/>
    </row>
    <row r="9110" spans="17:17" x14ac:dyDescent="0.2">
      <c r="Q9110" s="9"/>
    </row>
    <row r="9111" spans="17:17" x14ac:dyDescent="0.2">
      <c r="Q9111" s="9"/>
    </row>
    <row r="9112" spans="17:17" x14ac:dyDescent="0.2">
      <c r="Q9112" s="9"/>
    </row>
    <row r="9113" spans="17:17" x14ac:dyDescent="0.2">
      <c r="Q9113" s="9"/>
    </row>
    <row r="9114" spans="17:17" x14ac:dyDescent="0.2">
      <c r="Q9114" s="9"/>
    </row>
    <row r="9115" spans="17:17" x14ac:dyDescent="0.2">
      <c r="Q9115" s="9"/>
    </row>
    <row r="9116" spans="17:17" x14ac:dyDescent="0.2">
      <c r="Q9116" s="9"/>
    </row>
    <row r="9117" spans="17:17" x14ac:dyDescent="0.2">
      <c r="Q9117" s="9"/>
    </row>
    <row r="9118" spans="17:17" x14ac:dyDescent="0.2">
      <c r="Q9118" s="9"/>
    </row>
    <row r="9119" spans="17:17" x14ac:dyDescent="0.2">
      <c r="Q9119" s="9"/>
    </row>
    <row r="9120" spans="17:17" x14ac:dyDescent="0.2">
      <c r="Q9120" s="9"/>
    </row>
    <row r="9121" spans="17:17" x14ac:dyDescent="0.2">
      <c r="Q9121" s="9"/>
    </row>
    <row r="9122" spans="17:17" x14ac:dyDescent="0.2">
      <c r="Q9122" s="9"/>
    </row>
    <row r="9123" spans="17:17" x14ac:dyDescent="0.2">
      <c r="Q9123" s="9"/>
    </row>
    <row r="9124" spans="17:17" x14ac:dyDescent="0.2">
      <c r="Q9124" s="9"/>
    </row>
    <row r="9125" spans="17:17" x14ac:dyDescent="0.2">
      <c r="Q9125" s="9"/>
    </row>
    <row r="9126" spans="17:17" x14ac:dyDescent="0.2">
      <c r="Q9126" s="9"/>
    </row>
    <row r="9127" spans="17:17" x14ac:dyDescent="0.2">
      <c r="Q9127" s="9"/>
    </row>
    <row r="9128" spans="17:17" x14ac:dyDescent="0.2">
      <c r="Q9128" s="9"/>
    </row>
    <row r="9129" spans="17:17" x14ac:dyDescent="0.2">
      <c r="Q9129" s="9"/>
    </row>
    <row r="9130" spans="17:17" x14ac:dyDescent="0.2">
      <c r="Q9130" s="9"/>
    </row>
    <row r="9131" spans="17:17" x14ac:dyDescent="0.2">
      <c r="Q9131" s="9"/>
    </row>
    <row r="9132" spans="17:17" x14ac:dyDescent="0.2">
      <c r="Q9132" s="9"/>
    </row>
    <row r="9133" spans="17:17" x14ac:dyDescent="0.2">
      <c r="Q9133" s="9"/>
    </row>
    <row r="9134" spans="17:17" x14ac:dyDescent="0.2">
      <c r="Q9134" s="9"/>
    </row>
    <row r="9135" spans="17:17" x14ac:dyDescent="0.2">
      <c r="Q9135" s="9"/>
    </row>
    <row r="9136" spans="17:17" x14ac:dyDescent="0.2">
      <c r="Q9136" s="9"/>
    </row>
    <row r="9137" spans="17:17" x14ac:dyDescent="0.2">
      <c r="Q9137" s="9"/>
    </row>
    <row r="9138" spans="17:17" x14ac:dyDescent="0.2">
      <c r="Q9138" s="9"/>
    </row>
    <row r="9139" spans="17:17" x14ac:dyDescent="0.2">
      <c r="Q9139" s="9"/>
    </row>
    <row r="9140" spans="17:17" x14ac:dyDescent="0.2">
      <c r="Q9140" s="9"/>
    </row>
    <row r="9141" spans="17:17" x14ac:dyDescent="0.2">
      <c r="Q9141" s="9"/>
    </row>
    <row r="9142" spans="17:17" x14ac:dyDescent="0.2">
      <c r="Q9142" s="9"/>
    </row>
    <row r="9143" spans="17:17" x14ac:dyDescent="0.2">
      <c r="Q9143" s="9"/>
    </row>
    <row r="9144" spans="17:17" x14ac:dyDescent="0.2">
      <c r="Q9144" s="9"/>
    </row>
    <row r="9145" spans="17:17" x14ac:dyDescent="0.2">
      <c r="Q9145" s="9"/>
    </row>
    <row r="9146" spans="17:17" x14ac:dyDescent="0.2">
      <c r="Q9146" s="9"/>
    </row>
    <row r="9147" spans="17:17" x14ac:dyDescent="0.2">
      <c r="Q9147" s="9"/>
    </row>
    <row r="9148" spans="17:17" x14ac:dyDescent="0.2">
      <c r="Q9148" s="9"/>
    </row>
    <row r="9149" spans="17:17" x14ac:dyDescent="0.2">
      <c r="Q9149" s="9"/>
    </row>
    <row r="9150" spans="17:17" x14ac:dyDescent="0.2">
      <c r="Q9150" s="9"/>
    </row>
    <row r="9151" spans="17:17" x14ac:dyDescent="0.2">
      <c r="Q9151" s="9"/>
    </row>
    <row r="9152" spans="17:17" x14ac:dyDescent="0.2">
      <c r="Q9152" s="9"/>
    </row>
    <row r="9153" spans="17:17" x14ac:dyDescent="0.2">
      <c r="Q9153" s="9"/>
    </row>
    <row r="9154" spans="17:17" x14ac:dyDescent="0.2">
      <c r="Q9154" s="9"/>
    </row>
    <row r="9155" spans="17:17" x14ac:dyDescent="0.2">
      <c r="Q9155" s="9"/>
    </row>
    <row r="9156" spans="17:17" x14ac:dyDescent="0.2">
      <c r="Q9156" s="9"/>
    </row>
    <row r="9157" spans="17:17" x14ac:dyDescent="0.2">
      <c r="Q9157" s="9"/>
    </row>
    <row r="9158" spans="17:17" x14ac:dyDescent="0.2">
      <c r="Q9158" s="9"/>
    </row>
    <row r="9159" spans="17:17" x14ac:dyDescent="0.2">
      <c r="Q9159" s="9"/>
    </row>
    <row r="9160" spans="17:17" x14ac:dyDescent="0.2">
      <c r="Q9160" s="9"/>
    </row>
    <row r="9161" spans="17:17" x14ac:dyDescent="0.2">
      <c r="Q9161" s="9"/>
    </row>
    <row r="9162" spans="17:17" x14ac:dyDescent="0.2">
      <c r="Q9162" s="9"/>
    </row>
    <row r="9163" spans="17:17" x14ac:dyDescent="0.2">
      <c r="Q9163" s="9"/>
    </row>
    <row r="9164" spans="17:17" x14ac:dyDescent="0.2">
      <c r="Q9164" s="9"/>
    </row>
    <row r="9165" spans="17:17" x14ac:dyDescent="0.2">
      <c r="Q9165" s="9"/>
    </row>
    <row r="9166" spans="17:17" x14ac:dyDescent="0.2">
      <c r="Q9166" s="9"/>
    </row>
    <row r="9167" spans="17:17" x14ac:dyDescent="0.2">
      <c r="Q9167" s="9"/>
    </row>
    <row r="9168" spans="17:17" x14ac:dyDescent="0.2">
      <c r="Q9168" s="9"/>
    </row>
    <row r="9169" spans="17:17" x14ac:dyDescent="0.2">
      <c r="Q9169" s="9"/>
    </row>
    <row r="9170" spans="17:17" x14ac:dyDescent="0.2">
      <c r="Q9170" s="9"/>
    </row>
    <row r="9171" spans="17:17" x14ac:dyDescent="0.2">
      <c r="Q9171" s="9"/>
    </row>
    <row r="9172" spans="17:17" x14ac:dyDescent="0.2">
      <c r="Q9172" s="9"/>
    </row>
    <row r="9173" spans="17:17" x14ac:dyDescent="0.2">
      <c r="Q9173" s="9"/>
    </row>
    <row r="9174" spans="17:17" x14ac:dyDescent="0.2">
      <c r="Q9174" s="9"/>
    </row>
    <row r="9175" spans="17:17" x14ac:dyDescent="0.2">
      <c r="Q9175" s="9"/>
    </row>
    <row r="9176" spans="17:17" x14ac:dyDescent="0.2">
      <c r="Q9176" s="9"/>
    </row>
    <row r="9177" spans="17:17" x14ac:dyDescent="0.2">
      <c r="Q9177" s="9"/>
    </row>
    <row r="9178" spans="17:17" x14ac:dyDescent="0.2">
      <c r="Q9178" s="9"/>
    </row>
    <row r="9179" spans="17:17" x14ac:dyDescent="0.2">
      <c r="Q9179" s="9"/>
    </row>
    <row r="9180" spans="17:17" x14ac:dyDescent="0.2">
      <c r="Q9180" s="9"/>
    </row>
    <row r="9181" spans="17:17" x14ac:dyDescent="0.2">
      <c r="Q9181" s="9"/>
    </row>
    <row r="9182" spans="17:17" x14ac:dyDescent="0.2">
      <c r="Q9182" s="9"/>
    </row>
    <row r="9183" spans="17:17" x14ac:dyDescent="0.2">
      <c r="Q9183" s="9"/>
    </row>
    <row r="9184" spans="17:17" x14ac:dyDescent="0.2">
      <c r="Q9184" s="9"/>
    </row>
    <row r="9185" spans="17:17" x14ac:dyDescent="0.2">
      <c r="Q9185" s="9"/>
    </row>
    <row r="9186" spans="17:17" x14ac:dyDescent="0.2">
      <c r="Q9186" s="9"/>
    </row>
    <row r="9187" spans="17:17" x14ac:dyDescent="0.2">
      <c r="Q9187" s="9"/>
    </row>
    <row r="9188" spans="17:17" x14ac:dyDescent="0.2">
      <c r="Q9188" s="9"/>
    </row>
    <row r="9189" spans="17:17" x14ac:dyDescent="0.2">
      <c r="Q9189" s="9"/>
    </row>
    <row r="9190" spans="17:17" x14ac:dyDescent="0.2">
      <c r="Q9190" s="9"/>
    </row>
    <row r="9191" spans="17:17" x14ac:dyDescent="0.2">
      <c r="Q9191" s="9"/>
    </row>
    <row r="9192" spans="17:17" x14ac:dyDescent="0.2">
      <c r="Q9192" s="9"/>
    </row>
    <row r="9193" spans="17:17" x14ac:dyDescent="0.2">
      <c r="Q9193" s="9"/>
    </row>
    <row r="9194" spans="17:17" x14ac:dyDescent="0.2">
      <c r="Q9194" s="9"/>
    </row>
    <row r="9195" spans="17:17" x14ac:dyDescent="0.2">
      <c r="Q9195" s="9"/>
    </row>
    <row r="9196" spans="17:17" x14ac:dyDescent="0.2">
      <c r="Q9196" s="9"/>
    </row>
    <row r="9197" spans="17:17" x14ac:dyDescent="0.2">
      <c r="Q9197" s="9"/>
    </row>
    <row r="9198" spans="17:17" x14ac:dyDescent="0.2">
      <c r="Q9198" s="9"/>
    </row>
    <row r="9199" spans="17:17" x14ac:dyDescent="0.2">
      <c r="Q9199" s="9"/>
    </row>
    <row r="9200" spans="17:17" x14ac:dyDescent="0.2">
      <c r="Q9200" s="9"/>
    </row>
    <row r="9201" spans="17:17" x14ac:dyDescent="0.2">
      <c r="Q9201" s="9"/>
    </row>
    <row r="9202" spans="17:17" x14ac:dyDescent="0.2">
      <c r="Q9202" s="9"/>
    </row>
    <row r="9203" spans="17:17" x14ac:dyDescent="0.2">
      <c r="Q9203" s="9"/>
    </row>
    <row r="9204" spans="17:17" x14ac:dyDescent="0.2">
      <c r="Q9204" s="9"/>
    </row>
    <row r="9205" spans="17:17" x14ac:dyDescent="0.2">
      <c r="Q9205" s="9"/>
    </row>
    <row r="9206" spans="17:17" x14ac:dyDescent="0.2">
      <c r="Q9206" s="9"/>
    </row>
    <row r="9207" spans="17:17" x14ac:dyDescent="0.2">
      <c r="Q9207" s="9"/>
    </row>
    <row r="9208" spans="17:17" x14ac:dyDescent="0.2">
      <c r="Q9208" s="9"/>
    </row>
    <row r="9209" spans="17:17" x14ac:dyDescent="0.2">
      <c r="Q9209" s="9"/>
    </row>
    <row r="9210" spans="17:17" x14ac:dyDescent="0.2">
      <c r="Q9210" s="9"/>
    </row>
    <row r="9211" spans="17:17" x14ac:dyDescent="0.2">
      <c r="Q9211" s="9"/>
    </row>
    <row r="9212" spans="17:17" x14ac:dyDescent="0.2">
      <c r="Q9212" s="9"/>
    </row>
    <row r="9213" spans="17:17" x14ac:dyDescent="0.2">
      <c r="Q9213" s="9"/>
    </row>
    <row r="9214" spans="17:17" x14ac:dyDescent="0.2">
      <c r="Q9214" s="9"/>
    </row>
    <row r="9215" spans="17:17" x14ac:dyDescent="0.2">
      <c r="Q9215" s="9"/>
    </row>
    <row r="9216" spans="17:17" x14ac:dyDescent="0.2">
      <c r="Q9216" s="9"/>
    </row>
    <row r="9217" spans="17:17" x14ac:dyDescent="0.2">
      <c r="Q9217" s="9"/>
    </row>
    <row r="9218" spans="17:17" x14ac:dyDescent="0.2">
      <c r="Q9218" s="9"/>
    </row>
    <row r="9219" spans="17:17" x14ac:dyDescent="0.2">
      <c r="Q9219" s="9"/>
    </row>
    <row r="9220" spans="17:17" x14ac:dyDescent="0.2">
      <c r="Q9220" s="9"/>
    </row>
    <row r="9221" spans="17:17" x14ac:dyDescent="0.2">
      <c r="Q9221" s="9"/>
    </row>
    <row r="9222" spans="17:17" x14ac:dyDescent="0.2">
      <c r="Q9222" s="9"/>
    </row>
    <row r="9223" spans="17:17" x14ac:dyDescent="0.2">
      <c r="Q9223" s="9"/>
    </row>
    <row r="9224" spans="17:17" x14ac:dyDescent="0.2">
      <c r="Q9224" s="9"/>
    </row>
    <row r="9225" spans="17:17" x14ac:dyDescent="0.2">
      <c r="Q9225" s="9"/>
    </row>
    <row r="9226" spans="17:17" x14ac:dyDescent="0.2">
      <c r="Q9226" s="9"/>
    </row>
    <row r="9227" spans="17:17" x14ac:dyDescent="0.2">
      <c r="Q9227" s="9"/>
    </row>
    <row r="9228" spans="17:17" x14ac:dyDescent="0.2">
      <c r="Q9228" s="9"/>
    </row>
    <row r="9229" spans="17:17" x14ac:dyDescent="0.2">
      <c r="Q9229" s="9"/>
    </row>
    <row r="9230" spans="17:17" x14ac:dyDescent="0.2">
      <c r="Q9230" s="9"/>
    </row>
    <row r="9231" spans="17:17" x14ac:dyDescent="0.2">
      <c r="Q9231" s="9"/>
    </row>
    <row r="9232" spans="17:17" x14ac:dyDescent="0.2">
      <c r="Q9232" s="9"/>
    </row>
    <row r="9233" spans="17:17" x14ac:dyDescent="0.2">
      <c r="Q9233" s="9"/>
    </row>
    <row r="9234" spans="17:17" x14ac:dyDescent="0.2">
      <c r="Q9234" s="9"/>
    </row>
    <row r="9235" spans="17:17" x14ac:dyDescent="0.2">
      <c r="Q9235" s="9"/>
    </row>
    <row r="9236" spans="17:17" x14ac:dyDescent="0.2">
      <c r="Q9236" s="9"/>
    </row>
    <row r="9237" spans="17:17" x14ac:dyDescent="0.2">
      <c r="Q9237" s="9"/>
    </row>
    <row r="9238" spans="17:17" x14ac:dyDescent="0.2">
      <c r="Q9238" s="9"/>
    </row>
    <row r="9239" spans="17:17" x14ac:dyDescent="0.2">
      <c r="Q9239" s="9"/>
    </row>
    <row r="9240" spans="17:17" x14ac:dyDescent="0.2">
      <c r="Q9240" s="9"/>
    </row>
    <row r="9241" spans="17:17" x14ac:dyDescent="0.2">
      <c r="Q9241" s="9"/>
    </row>
    <row r="9242" spans="17:17" x14ac:dyDescent="0.2">
      <c r="Q9242" s="9"/>
    </row>
    <row r="9243" spans="17:17" x14ac:dyDescent="0.2">
      <c r="Q9243" s="9"/>
    </row>
    <row r="9244" spans="17:17" x14ac:dyDescent="0.2">
      <c r="Q9244" s="9"/>
    </row>
    <row r="9245" spans="17:17" x14ac:dyDescent="0.2">
      <c r="Q9245" s="9"/>
    </row>
    <row r="9246" spans="17:17" x14ac:dyDescent="0.2">
      <c r="Q9246" s="9"/>
    </row>
    <row r="9247" spans="17:17" x14ac:dyDescent="0.2">
      <c r="Q9247" s="9"/>
    </row>
    <row r="9248" spans="17:17" x14ac:dyDescent="0.2">
      <c r="Q9248" s="9"/>
    </row>
    <row r="9249" spans="17:17" x14ac:dyDescent="0.2">
      <c r="Q9249" s="9"/>
    </row>
    <row r="9250" spans="17:17" x14ac:dyDescent="0.2">
      <c r="Q9250" s="9"/>
    </row>
    <row r="9251" spans="17:17" x14ac:dyDescent="0.2">
      <c r="Q9251" s="9"/>
    </row>
    <row r="9252" spans="17:17" x14ac:dyDescent="0.2">
      <c r="Q9252" s="9"/>
    </row>
    <row r="9253" spans="17:17" x14ac:dyDescent="0.2">
      <c r="Q9253" s="9"/>
    </row>
    <row r="9254" spans="17:17" x14ac:dyDescent="0.2">
      <c r="Q9254" s="9"/>
    </row>
    <row r="9255" spans="17:17" x14ac:dyDescent="0.2">
      <c r="Q9255" s="9"/>
    </row>
    <row r="9256" spans="17:17" x14ac:dyDescent="0.2">
      <c r="Q9256" s="9"/>
    </row>
    <row r="9257" spans="17:17" x14ac:dyDescent="0.2">
      <c r="Q9257" s="9"/>
    </row>
    <row r="9258" spans="17:17" x14ac:dyDescent="0.2">
      <c r="Q9258" s="9"/>
    </row>
    <row r="9259" spans="17:17" x14ac:dyDescent="0.2">
      <c r="Q9259" s="9"/>
    </row>
    <row r="9260" spans="17:17" x14ac:dyDescent="0.2">
      <c r="Q9260" s="9"/>
    </row>
    <row r="9261" spans="17:17" x14ac:dyDescent="0.2">
      <c r="Q9261" s="9"/>
    </row>
    <row r="9262" spans="17:17" x14ac:dyDescent="0.2">
      <c r="Q9262" s="9"/>
    </row>
    <row r="9263" spans="17:17" x14ac:dyDescent="0.2">
      <c r="Q9263" s="9"/>
    </row>
    <row r="9264" spans="17:17" x14ac:dyDescent="0.2">
      <c r="Q9264" s="9"/>
    </row>
    <row r="9265" spans="17:17" x14ac:dyDescent="0.2">
      <c r="Q9265" s="9"/>
    </row>
    <row r="9266" spans="17:17" x14ac:dyDescent="0.2">
      <c r="Q9266" s="9"/>
    </row>
    <row r="9267" spans="17:17" x14ac:dyDescent="0.2">
      <c r="Q9267" s="9"/>
    </row>
    <row r="9268" spans="17:17" x14ac:dyDescent="0.2">
      <c r="Q9268" s="9"/>
    </row>
    <row r="9269" spans="17:17" x14ac:dyDescent="0.2">
      <c r="Q9269" s="9"/>
    </row>
    <row r="9270" spans="17:17" x14ac:dyDescent="0.2">
      <c r="Q9270" s="9"/>
    </row>
    <row r="9271" spans="17:17" x14ac:dyDescent="0.2">
      <c r="Q9271" s="9"/>
    </row>
    <row r="9272" spans="17:17" x14ac:dyDescent="0.2">
      <c r="Q9272" s="9"/>
    </row>
    <row r="9273" spans="17:17" x14ac:dyDescent="0.2">
      <c r="Q9273" s="9"/>
    </row>
    <row r="9274" spans="17:17" x14ac:dyDescent="0.2">
      <c r="Q9274" s="9"/>
    </row>
    <row r="9275" spans="17:17" x14ac:dyDescent="0.2">
      <c r="Q9275" s="9"/>
    </row>
    <row r="9276" spans="17:17" x14ac:dyDescent="0.2">
      <c r="Q9276" s="9"/>
    </row>
    <row r="9277" spans="17:17" x14ac:dyDescent="0.2">
      <c r="Q9277" s="9"/>
    </row>
    <row r="9278" spans="17:17" x14ac:dyDescent="0.2">
      <c r="Q9278" s="9"/>
    </row>
    <row r="9279" spans="17:17" x14ac:dyDescent="0.2">
      <c r="Q9279" s="9"/>
    </row>
    <row r="9280" spans="17:17" x14ac:dyDescent="0.2">
      <c r="Q9280" s="9"/>
    </row>
    <row r="9281" spans="17:17" x14ac:dyDescent="0.2">
      <c r="Q9281" s="9"/>
    </row>
    <row r="9282" spans="17:17" x14ac:dyDescent="0.2">
      <c r="Q9282" s="9"/>
    </row>
    <row r="9283" spans="17:17" x14ac:dyDescent="0.2">
      <c r="Q9283" s="9"/>
    </row>
    <row r="9284" spans="17:17" x14ac:dyDescent="0.2">
      <c r="Q9284" s="9"/>
    </row>
    <row r="9285" spans="17:17" x14ac:dyDescent="0.2">
      <c r="Q9285" s="9"/>
    </row>
    <row r="9286" spans="17:17" x14ac:dyDescent="0.2">
      <c r="Q9286" s="9"/>
    </row>
    <row r="9287" spans="17:17" x14ac:dyDescent="0.2">
      <c r="Q9287" s="9"/>
    </row>
    <row r="9288" spans="17:17" x14ac:dyDescent="0.2">
      <c r="Q9288" s="9"/>
    </row>
    <row r="9289" spans="17:17" x14ac:dyDescent="0.2">
      <c r="Q9289" s="9"/>
    </row>
    <row r="9290" spans="17:17" x14ac:dyDescent="0.2">
      <c r="Q9290" s="9"/>
    </row>
    <row r="9291" spans="17:17" x14ac:dyDescent="0.2">
      <c r="Q9291" s="9"/>
    </row>
    <row r="9292" spans="17:17" x14ac:dyDescent="0.2">
      <c r="Q9292" s="9"/>
    </row>
    <row r="9293" spans="17:17" x14ac:dyDescent="0.2">
      <c r="Q9293" s="9"/>
    </row>
    <row r="9294" spans="17:17" x14ac:dyDescent="0.2">
      <c r="Q9294" s="9"/>
    </row>
    <row r="9295" spans="17:17" x14ac:dyDescent="0.2">
      <c r="Q9295" s="9"/>
    </row>
    <row r="9296" spans="17:17" x14ac:dyDescent="0.2">
      <c r="Q9296" s="9"/>
    </row>
    <row r="9297" spans="17:17" x14ac:dyDescent="0.2">
      <c r="Q9297" s="9"/>
    </row>
    <row r="9298" spans="17:17" x14ac:dyDescent="0.2">
      <c r="Q9298" s="9"/>
    </row>
    <row r="9299" spans="17:17" x14ac:dyDescent="0.2">
      <c r="Q9299" s="9"/>
    </row>
    <row r="9300" spans="17:17" x14ac:dyDescent="0.2">
      <c r="Q9300" s="9"/>
    </row>
    <row r="9301" spans="17:17" x14ac:dyDescent="0.2">
      <c r="Q9301" s="9"/>
    </row>
    <row r="9302" spans="17:17" x14ac:dyDescent="0.2">
      <c r="Q9302" s="9"/>
    </row>
    <row r="9303" spans="17:17" x14ac:dyDescent="0.2">
      <c r="Q9303" s="9"/>
    </row>
    <row r="9304" spans="17:17" x14ac:dyDescent="0.2">
      <c r="Q9304" s="9"/>
    </row>
    <row r="9305" spans="17:17" x14ac:dyDescent="0.2">
      <c r="Q9305" s="9"/>
    </row>
    <row r="9306" spans="17:17" x14ac:dyDescent="0.2">
      <c r="Q9306" s="9"/>
    </row>
    <row r="9307" spans="17:17" x14ac:dyDescent="0.2">
      <c r="Q9307" s="9"/>
    </row>
    <row r="9308" spans="17:17" x14ac:dyDescent="0.2">
      <c r="Q9308" s="9"/>
    </row>
    <row r="9309" spans="17:17" x14ac:dyDescent="0.2">
      <c r="Q9309" s="9"/>
    </row>
    <row r="9310" spans="17:17" x14ac:dyDescent="0.2">
      <c r="Q9310" s="9"/>
    </row>
    <row r="9311" spans="17:17" x14ac:dyDescent="0.2">
      <c r="Q9311" s="9"/>
    </row>
    <row r="9312" spans="17:17" x14ac:dyDescent="0.2">
      <c r="Q9312" s="9"/>
    </row>
    <row r="9313" spans="17:17" x14ac:dyDescent="0.2">
      <c r="Q9313" s="9"/>
    </row>
    <row r="9314" spans="17:17" x14ac:dyDescent="0.2">
      <c r="Q9314" s="9"/>
    </row>
    <row r="9315" spans="17:17" x14ac:dyDescent="0.2">
      <c r="Q9315" s="9"/>
    </row>
    <row r="9316" spans="17:17" x14ac:dyDescent="0.2">
      <c r="Q9316" s="9"/>
    </row>
    <row r="9317" spans="17:17" x14ac:dyDescent="0.2">
      <c r="Q9317" s="9"/>
    </row>
    <row r="9318" spans="17:17" x14ac:dyDescent="0.2">
      <c r="Q9318" s="9"/>
    </row>
    <row r="9319" spans="17:17" x14ac:dyDescent="0.2">
      <c r="Q9319" s="9"/>
    </row>
    <row r="9320" spans="17:17" x14ac:dyDescent="0.2">
      <c r="Q9320" s="9"/>
    </row>
    <row r="9321" spans="17:17" x14ac:dyDescent="0.2">
      <c r="Q9321" s="9"/>
    </row>
    <row r="9322" spans="17:17" x14ac:dyDescent="0.2">
      <c r="Q9322" s="9"/>
    </row>
    <row r="9323" spans="17:17" x14ac:dyDescent="0.2">
      <c r="Q9323" s="9"/>
    </row>
    <row r="9324" spans="17:17" x14ac:dyDescent="0.2">
      <c r="Q9324" s="9"/>
    </row>
    <row r="9325" spans="17:17" x14ac:dyDescent="0.2">
      <c r="Q9325" s="9"/>
    </row>
    <row r="9326" spans="17:17" x14ac:dyDescent="0.2">
      <c r="Q9326" s="9"/>
    </row>
    <row r="9327" spans="17:17" x14ac:dyDescent="0.2">
      <c r="Q9327" s="9"/>
    </row>
    <row r="9328" spans="17:17" x14ac:dyDescent="0.2">
      <c r="Q9328" s="9"/>
    </row>
    <row r="9329" spans="17:17" x14ac:dyDescent="0.2">
      <c r="Q9329" s="9"/>
    </row>
    <row r="9330" spans="17:17" x14ac:dyDescent="0.2">
      <c r="Q9330" s="9"/>
    </row>
    <row r="9331" spans="17:17" x14ac:dyDescent="0.2">
      <c r="Q9331" s="9"/>
    </row>
    <row r="9332" spans="17:17" x14ac:dyDescent="0.2">
      <c r="Q9332" s="9"/>
    </row>
    <row r="9333" spans="17:17" x14ac:dyDescent="0.2">
      <c r="Q9333" s="9"/>
    </row>
    <row r="9334" spans="17:17" x14ac:dyDescent="0.2">
      <c r="Q9334" s="9"/>
    </row>
    <row r="9335" spans="17:17" x14ac:dyDescent="0.2">
      <c r="Q9335" s="9"/>
    </row>
    <row r="9336" spans="17:17" x14ac:dyDescent="0.2">
      <c r="Q9336" s="9"/>
    </row>
    <row r="9337" spans="17:17" x14ac:dyDescent="0.2">
      <c r="Q9337" s="9"/>
    </row>
    <row r="9338" spans="17:17" x14ac:dyDescent="0.2">
      <c r="Q9338" s="9"/>
    </row>
    <row r="9339" spans="17:17" x14ac:dyDescent="0.2">
      <c r="Q9339" s="9"/>
    </row>
    <row r="9340" spans="17:17" x14ac:dyDescent="0.2">
      <c r="Q9340" s="9"/>
    </row>
    <row r="9341" spans="17:17" x14ac:dyDescent="0.2">
      <c r="Q9341" s="9"/>
    </row>
    <row r="9342" spans="17:17" x14ac:dyDescent="0.2">
      <c r="Q9342" s="9"/>
    </row>
    <row r="9343" spans="17:17" x14ac:dyDescent="0.2">
      <c r="Q9343" s="9"/>
    </row>
    <row r="9344" spans="17:17" x14ac:dyDescent="0.2">
      <c r="Q9344" s="9"/>
    </row>
    <row r="9345" spans="17:17" x14ac:dyDescent="0.2">
      <c r="Q9345" s="9"/>
    </row>
    <row r="9346" spans="17:17" x14ac:dyDescent="0.2">
      <c r="Q9346" s="9"/>
    </row>
    <row r="9347" spans="17:17" x14ac:dyDescent="0.2">
      <c r="Q9347" s="9"/>
    </row>
    <row r="9348" spans="17:17" x14ac:dyDescent="0.2">
      <c r="Q9348" s="9"/>
    </row>
    <row r="9349" spans="17:17" x14ac:dyDescent="0.2">
      <c r="Q9349" s="9"/>
    </row>
    <row r="9350" spans="17:17" x14ac:dyDescent="0.2">
      <c r="Q9350" s="9"/>
    </row>
    <row r="9351" spans="17:17" x14ac:dyDescent="0.2">
      <c r="Q9351" s="9"/>
    </row>
    <row r="9352" spans="17:17" x14ac:dyDescent="0.2">
      <c r="Q9352" s="9"/>
    </row>
    <row r="9353" spans="17:17" x14ac:dyDescent="0.2">
      <c r="Q9353" s="9"/>
    </row>
    <row r="9354" spans="17:17" x14ac:dyDescent="0.2">
      <c r="Q9354" s="9"/>
    </row>
    <row r="9355" spans="17:17" x14ac:dyDescent="0.2">
      <c r="Q9355" s="9"/>
    </row>
    <row r="9356" spans="17:17" x14ac:dyDescent="0.2">
      <c r="Q9356" s="9"/>
    </row>
    <row r="9357" spans="17:17" x14ac:dyDescent="0.2">
      <c r="Q9357" s="9"/>
    </row>
    <row r="9358" spans="17:17" x14ac:dyDescent="0.2">
      <c r="Q9358" s="9"/>
    </row>
    <row r="9359" spans="17:17" x14ac:dyDescent="0.2">
      <c r="Q9359" s="9"/>
    </row>
    <row r="9360" spans="17:17" x14ac:dyDescent="0.2">
      <c r="Q9360" s="9"/>
    </row>
    <row r="9361" spans="17:17" x14ac:dyDescent="0.2">
      <c r="Q9361" s="9"/>
    </row>
    <row r="9362" spans="17:17" x14ac:dyDescent="0.2">
      <c r="Q9362" s="9"/>
    </row>
    <row r="9363" spans="17:17" x14ac:dyDescent="0.2">
      <c r="Q9363" s="9"/>
    </row>
    <row r="9364" spans="17:17" x14ac:dyDescent="0.2">
      <c r="Q9364" s="9"/>
    </row>
    <row r="9365" spans="17:17" x14ac:dyDescent="0.2">
      <c r="Q9365" s="9"/>
    </row>
    <row r="9366" spans="17:17" x14ac:dyDescent="0.2">
      <c r="Q9366" s="9"/>
    </row>
    <row r="9367" spans="17:17" x14ac:dyDescent="0.2">
      <c r="Q9367" s="9"/>
    </row>
    <row r="9368" spans="17:17" x14ac:dyDescent="0.2">
      <c r="Q9368" s="9"/>
    </row>
    <row r="9369" spans="17:17" x14ac:dyDescent="0.2">
      <c r="Q9369" s="9"/>
    </row>
    <row r="9370" spans="17:17" x14ac:dyDescent="0.2">
      <c r="Q9370" s="9"/>
    </row>
    <row r="9371" spans="17:17" x14ac:dyDescent="0.2">
      <c r="Q9371" s="9"/>
    </row>
    <row r="9372" spans="17:17" x14ac:dyDescent="0.2">
      <c r="Q9372" s="9"/>
    </row>
    <row r="9373" spans="17:17" x14ac:dyDescent="0.2">
      <c r="Q9373" s="9"/>
    </row>
    <row r="9374" spans="17:17" x14ac:dyDescent="0.2">
      <c r="Q9374" s="9"/>
    </row>
    <row r="9375" spans="17:17" x14ac:dyDescent="0.2">
      <c r="Q9375" s="9"/>
    </row>
    <row r="9376" spans="17:17" x14ac:dyDescent="0.2">
      <c r="Q9376" s="9"/>
    </row>
    <row r="9377" spans="17:17" x14ac:dyDescent="0.2">
      <c r="Q9377" s="9"/>
    </row>
    <row r="9378" spans="17:17" x14ac:dyDescent="0.2">
      <c r="Q9378" s="9"/>
    </row>
    <row r="9379" spans="17:17" x14ac:dyDescent="0.2">
      <c r="Q9379" s="9"/>
    </row>
    <row r="9380" spans="17:17" x14ac:dyDescent="0.2">
      <c r="Q9380" s="9"/>
    </row>
    <row r="9381" spans="17:17" x14ac:dyDescent="0.2">
      <c r="Q9381" s="9"/>
    </row>
    <row r="9382" spans="17:17" x14ac:dyDescent="0.2">
      <c r="Q9382" s="9"/>
    </row>
    <row r="9383" spans="17:17" x14ac:dyDescent="0.2">
      <c r="Q9383" s="9"/>
    </row>
    <row r="9384" spans="17:17" x14ac:dyDescent="0.2">
      <c r="Q9384" s="9"/>
    </row>
    <row r="9385" spans="17:17" x14ac:dyDescent="0.2">
      <c r="Q9385" s="9"/>
    </row>
    <row r="9386" spans="17:17" x14ac:dyDescent="0.2">
      <c r="Q9386" s="9"/>
    </row>
    <row r="9387" spans="17:17" x14ac:dyDescent="0.2">
      <c r="Q9387" s="9"/>
    </row>
    <row r="9388" spans="17:17" x14ac:dyDescent="0.2">
      <c r="Q9388" s="9"/>
    </row>
    <row r="9389" spans="17:17" x14ac:dyDescent="0.2">
      <c r="Q9389" s="9"/>
    </row>
    <row r="9390" spans="17:17" x14ac:dyDescent="0.2">
      <c r="Q9390" s="9"/>
    </row>
    <row r="9391" spans="17:17" x14ac:dyDescent="0.2">
      <c r="Q9391" s="9"/>
    </row>
    <row r="9392" spans="17:17" x14ac:dyDescent="0.2">
      <c r="Q9392" s="9"/>
    </row>
    <row r="9393" spans="17:17" x14ac:dyDescent="0.2">
      <c r="Q9393" s="9"/>
    </row>
    <row r="9394" spans="17:17" x14ac:dyDescent="0.2">
      <c r="Q9394" s="9"/>
    </row>
    <row r="9395" spans="17:17" x14ac:dyDescent="0.2">
      <c r="Q9395" s="9"/>
    </row>
    <row r="9396" spans="17:17" x14ac:dyDescent="0.2">
      <c r="Q9396" s="9"/>
    </row>
    <row r="9397" spans="17:17" x14ac:dyDescent="0.2">
      <c r="Q9397" s="9"/>
    </row>
    <row r="9398" spans="17:17" x14ac:dyDescent="0.2">
      <c r="Q9398" s="9"/>
    </row>
    <row r="9399" spans="17:17" x14ac:dyDescent="0.2">
      <c r="Q9399" s="9"/>
    </row>
    <row r="9400" spans="17:17" x14ac:dyDescent="0.2">
      <c r="Q9400" s="9"/>
    </row>
    <row r="9401" spans="17:17" x14ac:dyDescent="0.2">
      <c r="Q9401" s="9"/>
    </row>
    <row r="9402" spans="17:17" x14ac:dyDescent="0.2">
      <c r="Q9402" s="9"/>
    </row>
    <row r="9403" spans="17:17" x14ac:dyDescent="0.2">
      <c r="Q9403" s="9"/>
    </row>
    <row r="9404" spans="17:17" x14ac:dyDescent="0.2">
      <c r="Q9404" s="9"/>
    </row>
    <row r="9405" spans="17:17" x14ac:dyDescent="0.2">
      <c r="Q9405" s="9"/>
    </row>
    <row r="9406" spans="17:17" x14ac:dyDescent="0.2">
      <c r="Q9406" s="9"/>
    </row>
    <row r="9407" spans="17:17" x14ac:dyDescent="0.2">
      <c r="Q9407" s="9"/>
    </row>
    <row r="9408" spans="17:17" x14ac:dyDescent="0.2">
      <c r="Q9408" s="9"/>
    </row>
    <row r="9409" spans="17:17" x14ac:dyDescent="0.2">
      <c r="Q9409" s="9"/>
    </row>
    <row r="9410" spans="17:17" x14ac:dyDescent="0.2">
      <c r="Q9410" s="9"/>
    </row>
    <row r="9411" spans="17:17" x14ac:dyDescent="0.2">
      <c r="Q9411" s="9"/>
    </row>
    <row r="9412" spans="17:17" x14ac:dyDescent="0.2">
      <c r="Q9412" s="9"/>
    </row>
    <row r="9413" spans="17:17" x14ac:dyDescent="0.2">
      <c r="Q9413" s="9"/>
    </row>
    <row r="9414" spans="17:17" x14ac:dyDescent="0.2">
      <c r="Q9414" s="9"/>
    </row>
    <row r="9415" spans="17:17" x14ac:dyDescent="0.2">
      <c r="Q9415" s="9"/>
    </row>
    <row r="9416" spans="17:17" x14ac:dyDescent="0.2">
      <c r="Q9416" s="9"/>
    </row>
    <row r="9417" spans="17:17" x14ac:dyDescent="0.2">
      <c r="Q9417" s="9"/>
    </row>
    <row r="9418" spans="17:17" x14ac:dyDescent="0.2">
      <c r="Q9418" s="9"/>
    </row>
    <row r="9419" spans="17:17" x14ac:dyDescent="0.2">
      <c r="Q9419" s="9"/>
    </row>
    <row r="9420" spans="17:17" x14ac:dyDescent="0.2">
      <c r="Q9420" s="9"/>
    </row>
    <row r="9421" spans="17:17" x14ac:dyDescent="0.2">
      <c r="Q9421" s="9"/>
    </row>
    <row r="9422" spans="17:17" x14ac:dyDescent="0.2">
      <c r="Q9422" s="9"/>
    </row>
    <row r="9423" spans="17:17" x14ac:dyDescent="0.2">
      <c r="Q9423" s="9"/>
    </row>
    <row r="9424" spans="17:17" x14ac:dyDescent="0.2">
      <c r="Q9424" s="9"/>
    </row>
    <row r="9425" spans="17:17" x14ac:dyDescent="0.2">
      <c r="Q9425" s="9"/>
    </row>
    <row r="9426" spans="17:17" x14ac:dyDescent="0.2">
      <c r="Q9426" s="9"/>
    </row>
    <row r="9427" spans="17:17" x14ac:dyDescent="0.2">
      <c r="Q9427" s="9"/>
    </row>
    <row r="9428" spans="17:17" x14ac:dyDescent="0.2">
      <c r="Q9428" s="9"/>
    </row>
    <row r="9429" spans="17:17" x14ac:dyDescent="0.2">
      <c r="Q9429" s="9"/>
    </row>
    <row r="9430" spans="17:17" x14ac:dyDescent="0.2">
      <c r="Q9430" s="9"/>
    </row>
    <row r="9431" spans="17:17" x14ac:dyDescent="0.2">
      <c r="Q9431" s="9"/>
    </row>
    <row r="9432" spans="17:17" x14ac:dyDescent="0.2">
      <c r="Q9432" s="9"/>
    </row>
    <row r="9433" spans="17:17" x14ac:dyDescent="0.2">
      <c r="Q9433" s="9"/>
    </row>
    <row r="9434" spans="17:17" x14ac:dyDescent="0.2">
      <c r="Q9434" s="9"/>
    </row>
    <row r="9435" spans="17:17" x14ac:dyDescent="0.2">
      <c r="Q9435" s="9"/>
    </row>
    <row r="9436" spans="17:17" x14ac:dyDescent="0.2">
      <c r="Q9436" s="9"/>
    </row>
    <row r="9437" spans="17:17" x14ac:dyDescent="0.2">
      <c r="Q9437" s="9"/>
    </row>
    <row r="9438" spans="17:17" x14ac:dyDescent="0.2">
      <c r="Q9438" s="9"/>
    </row>
    <row r="9439" spans="17:17" x14ac:dyDescent="0.2">
      <c r="Q9439" s="9"/>
    </row>
    <row r="9440" spans="17:17" x14ac:dyDescent="0.2">
      <c r="Q9440" s="9"/>
    </row>
    <row r="9441" spans="17:17" x14ac:dyDescent="0.2">
      <c r="Q9441" s="9"/>
    </row>
    <row r="9442" spans="17:17" x14ac:dyDescent="0.2">
      <c r="Q9442" s="9"/>
    </row>
    <row r="9443" spans="17:17" x14ac:dyDescent="0.2">
      <c r="Q9443" s="9"/>
    </row>
    <row r="9444" spans="17:17" x14ac:dyDescent="0.2">
      <c r="Q9444" s="9"/>
    </row>
    <row r="9445" spans="17:17" x14ac:dyDescent="0.2">
      <c r="Q9445" s="9"/>
    </row>
    <row r="9446" spans="17:17" x14ac:dyDescent="0.2">
      <c r="Q9446" s="9"/>
    </row>
    <row r="9447" spans="17:17" x14ac:dyDescent="0.2">
      <c r="Q9447" s="9"/>
    </row>
    <row r="9448" spans="17:17" x14ac:dyDescent="0.2">
      <c r="Q9448" s="9"/>
    </row>
    <row r="9449" spans="17:17" x14ac:dyDescent="0.2">
      <c r="Q9449" s="9"/>
    </row>
    <row r="9450" spans="17:17" x14ac:dyDescent="0.2">
      <c r="Q9450" s="9"/>
    </row>
    <row r="9451" spans="17:17" x14ac:dyDescent="0.2">
      <c r="Q9451" s="9"/>
    </row>
    <row r="9452" spans="17:17" x14ac:dyDescent="0.2">
      <c r="Q9452" s="9"/>
    </row>
    <row r="9453" spans="17:17" x14ac:dyDescent="0.2">
      <c r="Q9453" s="9"/>
    </row>
    <row r="9454" spans="17:17" x14ac:dyDescent="0.2">
      <c r="Q9454" s="9"/>
    </row>
    <row r="9455" spans="17:17" x14ac:dyDescent="0.2">
      <c r="Q9455" s="9"/>
    </row>
    <row r="9456" spans="17:17" x14ac:dyDescent="0.2">
      <c r="Q9456" s="9"/>
    </row>
    <row r="9457" spans="17:17" x14ac:dyDescent="0.2">
      <c r="Q9457" s="9"/>
    </row>
    <row r="9458" spans="17:17" x14ac:dyDescent="0.2">
      <c r="Q9458" s="9"/>
    </row>
    <row r="9459" spans="17:17" x14ac:dyDescent="0.2">
      <c r="Q9459" s="9"/>
    </row>
    <row r="9460" spans="17:17" x14ac:dyDescent="0.2">
      <c r="Q9460" s="9"/>
    </row>
    <row r="9461" spans="17:17" x14ac:dyDescent="0.2">
      <c r="Q9461" s="9"/>
    </row>
    <row r="9462" spans="17:17" x14ac:dyDescent="0.2">
      <c r="Q9462" s="9"/>
    </row>
    <row r="9463" spans="17:17" x14ac:dyDescent="0.2">
      <c r="Q9463" s="9"/>
    </row>
    <row r="9464" spans="17:17" x14ac:dyDescent="0.2">
      <c r="Q9464" s="9"/>
    </row>
    <row r="9465" spans="17:17" x14ac:dyDescent="0.2">
      <c r="Q9465" s="9"/>
    </row>
    <row r="9466" spans="17:17" x14ac:dyDescent="0.2">
      <c r="Q9466" s="9"/>
    </row>
    <row r="9467" spans="17:17" x14ac:dyDescent="0.2">
      <c r="Q9467" s="9"/>
    </row>
    <row r="9468" spans="17:17" x14ac:dyDescent="0.2">
      <c r="Q9468" s="9"/>
    </row>
    <row r="9469" spans="17:17" x14ac:dyDescent="0.2">
      <c r="Q9469" s="9"/>
    </row>
    <row r="9470" spans="17:17" x14ac:dyDescent="0.2">
      <c r="Q9470" s="9"/>
    </row>
    <row r="9471" spans="17:17" x14ac:dyDescent="0.2">
      <c r="Q9471" s="9"/>
    </row>
    <row r="9472" spans="17:17" x14ac:dyDescent="0.2">
      <c r="Q9472" s="9"/>
    </row>
    <row r="9473" spans="17:17" x14ac:dyDescent="0.2">
      <c r="Q9473" s="9"/>
    </row>
    <row r="9474" spans="17:17" x14ac:dyDescent="0.2">
      <c r="Q9474" s="9"/>
    </row>
    <row r="9475" spans="17:17" x14ac:dyDescent="0.2">
      <c r="Q9475" s="9"/>
    </row>
    <row r="9476" spans="17:17" x14ac:dyDescent="0.2">
      <c r="Q9476" s="9"/>
    </row>
    <row r="9477" spans="17:17" x14ac:dyDescent="0.2">
      <c r="Q9477" s="9"/>
    </row>
    <row r="9478" spans="17:17" x14ac:dyDescent="0.2">
      <c r="Q9478" s="9"/>
    </row>
    <row r="9479" spans="17:17" x14ac:dyDescent="0.2">
      <c r="Q9479" s="9"/>
    </row>
    <row r="9480" spans="17:17" x14ac:dyDescent="0.2">
      <c r="Q9480" s="9"/>
    </row>
    <row r="9481" spans="17:17" x14ac:dyDescent="0.2">
      <c r="Q9481" s="9"/>
    </row>
    <row r="9482" spans="17:17" x14ac:dyDescent="0.2">
      <c r="Q9482" s="9"/>
    </row>
    <row r="9483" spans="17:17" x14ac:dyDescent="0.2">
      <c r="Q9483" s="9"/>
    </row>
    <row r="9484" spans="17:17" x14ac:dyDescent="0.2">
      <c r="Q9484" s="9"/>
    </row>
    <row r="9485" spans="17:17" x14ac:dyDescent="0.2">
      <c r="Q9485" s="9"/>
    </row>
    <row r="9486" spans="17:17" x14ac:dyDescent="0.2">
      <c r="Q9486" s="9"/>
    </row>
    <row r="9487" spans="17:17" x14ac:dyDescent="0.2">
      <c r="Q9487" s="9"/>
    </row>
    <row r="9488" spans="17:17" x14ac:dyDescent="0.2">
      <c r="Q9488" s="9"/>
    </row>
    <row r="9489" spans="17:17" x14ac:dyDescent="0.2">
      <c r="Q9489" s="9"/>
    </row>
    <row r="9490" spans="17:17" x14ac:dyDescent="0.2">
      <c r="Q9490" s="9"/>
    </row>
    <row r="9491" spans="17:17" x14ac:dyDescent="0.2">
      <c r="Q9491" s="9"/>
    </row>
    <row r="9492" spans="17:17" x14ac:dyDescent="0.2">
      <c r="Q9492" s="9"/>
    </row>
    <row r="9493" spans="17:17" x14ac:dyDescent="0.2">
      <c r="Q9493" s="9"/>
    </row>
    <row r="9494" spans="17:17" x14ac:dyDescent="0.2">
      <c r="Q9494" s="9"/>
    </row>
    <row r="9495" spans="17:17" x14ac:dyDescent="0.2">
      <c r="Q9495" s="9"/>
    </row>
    <row r="9496" spans="17:17" x14ac:dyDescent="0.2">
      <c r="Q9496" s="9"/>
    </row>
    <row r="9497" spans="17:17" x14ac:dyDescent="0.2">
      <c r="Q9497" s="9"/>
    </row>
    <row r="9498" spans="17:17" x14ac:dyDescent="0.2">
      <c r="Q9498" s="9"/>
    </row>
    <row r="9499" spans="17:17" x14ac:dyDescent="0.2">
      <c r="Q9499" s="9"/>
    </row>
    <row r="9500" spans="17:17" x14ac:dyDescent="0.2">
      <c r="Q9500" s="9"/>
    </row>
    <row r="9501" spans="17:17" x14ac:dyDescent="0.2">
      <c r="Q9501" s="9"/>
    </row>
    <row r="9502" spans="17:17" x14ac:dyDescent="0.2">
      <c r="Q9502" s="9"/>
    </row>
    <row r="9503" spans="17:17" x14ac:dyDescent="0.2">
      <c r="Q9503" s="9"/>
    </row>
    <row r="9504" spans="17:17" x14ac:dyDescent="0.2">
      <c r="Q9504" s="9"/>
    </row>
    <row r="9505" spans="17:17" x14ac:dyDescent="0.2">
      <c r="Q9505" s="9"/>
    </row>
    <row r="9506" spans="17:17" x14ac:dyDescent="0.2">
      <c r="Q9506" s="9"/>
    </row>
    <row r="9507" spans="17:17" x14ac:dyDescent="0.2">
      <c r="Q9507" s="9"/>
    </row>
    <row r="9508" spans="17:17" x14ac:dyDescent="0.2">
      <c r="Q9508" s="9"/>
    </row>
    <row r="9509" spans="17:17" x14ac:dyDescent="0.2">
      <c r="Q9509" s="9"/>
    </row>
    <row r="9510" spans="17:17" x14ac:dyDescent="0.2">
      <c r="Q9510" s="9"/>
    </row>
    <row r="9511" spans="17:17" x14ac:dyDescent="0.2">
      <c r="Q9511" s="9"/>
    </row>
    <row r="9512" spans="17:17" x14ac:dyDescent="0.2">
      <c r="Q9512" s="9"/>
    </row>
    <row r="9513" spans="17:17" x14ac:dyDescent="0.2">
      <c r="Q9513" s="9"/>
    </row>
    <row r="9514" spans="17:17" x14ac:dyDescent="0.2">
      <c r="Q9514" s="9"/>
    </row>
    <row r="9515" spans="17:17" x14ac:dyDescent="0.2">
      <c r="Q9515" s="9"/>
    </row>
    <row r="9516" spans="17:17" x14ac:dyDescent="0.2">
      <c r="Q9516" s="9"/>
    </row>
    <row r="9517" spans="17:17" x14ac:dyDescent="0.2">
      <c r="Q9517" s="9"/>
    </row>
    <row r="9518" spans="17:17" x14ac:dyDescent="0.2">
      <c r="Q9518" s="9"/>
    </row>
    <row r="9519" spans="17:17" x14ac:dyDescent="0.2">
      <c r="Q9519" s="9"/>
    </row>
    <row r="9520" spans="17:17" x14ac:dyDescent="0.2">
      <c r="Q9520" s="9"/>
    </row>
    <row r="9521" spans="17:17" x14ac:dyDescent="0.2">
      <c r="Q9521" s="9"/>
    </row>
    <row r="9522" spans="17:17" x14ac:dyDescent="0.2">
      <c r="Q9522" s="9"/>
    </row>
    <row r="9523" spans="17:17" x14ac:dyDescent="0.2">
      <c r="Q9523" s="9"/>
    </row>
    <row r="9524" spans="17:17" x14ac:dyDescent="0.2">
      <c r="Q9524" s="9"/>
    </row>
    <row r="9525" spans="17:17" x14ac:dyDescent="0.2">
      <c r="Q9525" s="9"/>
    </row>
    <row r="9526" spans="17:17" x14ac:dyDescent="0.2">
      <c r="Q9526" s="9"/>
    </row>
    <row r="9527" spans="17:17" x14ac:dyDescent="0.2">
      <c r="Q9527" s="9"/>
    </row>
    <row r="9528" spans="17:17" x14ac:dyDescent="0.2">
      <c r="Q9528" s="9"/>
    </row>
    <row r="9529" spans="17:17" x14ac:dyDescent="0.2">
      <c r="Q9529" s="9"/>
    </row>
    <row r="9530" spans="17:17" x14ac:dyDescent="0.2">
      <c r="Q9530" s="9"/>
    </row>
    <row r="9531" spans="17:17" x14ac:dyDescent="0.2">
      <c r="Q9531" s="9"/>
    </row>
    <row r="9532" spans="17:17" x14ac:dyDescent="0.2">
      <c r="Q9532" s="9"/>
    </row>
    <row r="9533" spans="17:17" x14ac:dyDescent="0.2">
      <c r="Q9533" s="9"/>
    </row>
    <row r="9534" spans="17:17" x14ac:dyDescent="0.2">
      <c r="Q9534" s="9"/>
    </row>
    <row r="9535" spans="17:17" x14ac:dyDescent="0.2">
      <c r="Q9535" s="9"/>
    </row>
    <row r="9536" spans="17:17" x14ac:dyDescent="0.2">
      <c r="Q9536" s="9"/>
    </row>
    <row r="9537" spans="17:17" x14ac:dyDescent="0.2">
      <c r="Q9537" s="9"/>
    </row>
    <row r="9538" spans="17:17" x14ac:dyDescent="0.2">
      <c r="Q9538" s="9"/>
    </row>
    <row r="9539" spans="17:17" x14ac:dyDescent="0.2">
      <c r="Q9539" s="9"/>
    </row>
    <row r="9540" spans="17:17" x14ac:dyDescent="0.2">
      <c r="Q9540" s="9"/>
    </row>
    <row r="9541" spans="17:17" x14ac:dyDescent="0.2">
      <c r="Q9541" s="9"/>
    </row>
    <row r="9542" spans="17:17" x14ac:dyDescent="0.2">
      <c r="Q9542" s="9"/>
    </row>
    <row r="9543" spans="17:17" x14ac:dyDescent="0.2">
      <c r="Q9543" s="9"/>
    </row>
    <row r="9544" spans="17:17" x14ac:dyDescent="0.2">
      <c r="Q9544" s="9"/>
    </row>
    <row r="9545" spans="17:17" x14ac:dyDescent="0.2">
      <c r="Q9545" s="9"/>
    </row>
    <row r="9546" spans="17:17" x14ac:dyDescent="0.2">
      <c r="Q9546" s="9"/>
    </row>
    <row r="9547" spans="17:17" x14ac:dyDescent="0.2">
      <c r="Q9547" s="9"/>
    </row>
    <row r="9548" spans="17:17" x14ac:dyDescent="0.2">
      <c r="Q9548" s="9"/>
    </row>
    <row r="9549" spans="17:17" x14ac:dyDescent="0.2">
      <c r="Q9549" s="9"/>
    </row>
    <row r="9550" spans="17:17" x14ac:dyDescent="0.2">
      <c r="Q9550" s="9"/>
    </row>
    <row r="9551" spans="17:17" x14ac:dyDescent="0.2">
      <c r="Q9551" s="9"/>
    </row>
    <row r="9552" spans="17:17" x14ac:dyDescent="0.2">
      <c r="Q9552" s="9"/>
    </row>
    <row r="9553" spans="17:17" x14ac:dyDescent="0.2">
      <c r="Q9553" s="9"/>
    </row>
    <row r="9554" spans="17:17" x14ac:dyDescent="0.2">
      <c r="Q9554" s="9"/>
    </row>
    <row r="9555" spans="17:17" x14ac:dyDescent="0.2">
      <c r="Q9555" s="9"/>
    </row>
    <row r="9556" spans="17:17" x14ac:dyDescent="0.2">
      <c r="Q9556" s="9"/>
    </row>
    <row r="9557" spans="17:17" x14ac:dyDescent="0.2">
      <c r="Q9557" s="9"/>
    </row>
    <row r="9558" spans="17:17" x14ac:dyDescent="0.2">
      <c r="Q9558" s="9"/>
    </row>
    <row r="9559" spans="17:17" x14ac:dyDescent="0.2">
      <c r="Q9559" s="9"/>
    </row>
    <row r="9560" spans="17:17" x14ac:dyDescent="0.2">
      <c r="Q9560" s="9"/>
    </row>
    <row r="9561" spans="17:17" x14ac:dyDescent="0.2">
      <c r="Q9561" s="9"/>
    </row>
    <row r="9562" spans="17:17" x14ac:dyDescent="0.2">
      <c r="Q9562" s="9"/>
    </row>
    <row r="9563" spans="17:17" x14ac:dyDescent="0.2">
      <c r="Q9563" s="9"/>
    </row>
    <row r="9564" spans="17:17" x14ac:dyDescent="0.2">
      <c r="Q9564" s="9"/>
    </row>
    <row r="9565" spans="17:17" x14ac:dyDescent="0.2">
      <c r="Q9565" s="9"/>
    </row>
    <row r="9566" spans="17:17" x14ac:dyDescent="0.2">
      <c r="Q9566" s="9"/>
    </row>
    <row r="9567" spans="17:17" x14ac:dyDescent="0.2">
      <c r="Q9567" s="9"/>
    </row>
    <row r="9568" spans="17:17" x14ac:dyDescent="0.2">
      <c r="Q9568" s="9"/>
    </row>
    <row r="9569" spans="17:17" x14ac:dyDescent="0.2">
      <c r="Q9569" s="9"/>
    </row>
    <row r="9570" spans="17:17" x14ac:dyDescent="0.2">
      <c r="Q9570" s="9"/>
    </row>
    <row r="9571" spans="17:17" x14ac:dyDescent="0.2">
      <c r="Q9571" s="9"/>
    </row>
    <row r="9572" spans="17:17" x14ac:dyDescent="0.2">
      <c r="Q9572" s="9"/>
    </row>
    <row r="9573" spans="17:17" x14ac:dyDescent="0.2">
      <c r="Q9573" s="9"/>
    </row>
    <row r="9574" spans="17:17" x14ac:dyDescent="0.2">
      <c r="Q9574" s="9"/>
    </row>
    <row r="9575" spans="17:17" x14ac:dyDescent="0.2">
      <c r="Q9575" s="9"/>
    </row>
    <row r="9576" spans="17:17" x14ac:dyDescent="0.2">
      <c r="Q9576" s="9"/>
    </row>
    <row r="9577" spans="17:17" x14ac:dyDescent="0.2">
      <c r="Q9577" s="9"/>
    </row>
    <row r="9578" spans="17:17" x14ac:dyDescent="0.2">
      <c r="Q9578" s="9"/>
    </row>
    <row r="9579" spans="17:17" x14ac:dyDescent="0.2">
      <c r="Q9579" s="9"/>
    </row>
    <row r="9580" spans="17:17" x14ac:dyDescent="0.2">
      <c r="Q9580" s="9"/>
    </row>
    <row r="9581" spans="17:17" x14ac:dyDescent="0.2">
      <c r="Q9581" s="9"/>
    </row>
    <row r="9582" spans="17:17" x14ac:dyDescent="0.2">
      <c r="Q9582" s="9"/>
    </row>
    <row r="9583" spans="17:17" x14ac:dyDescent="0.2">
      <c r="Q9583" s="9"/>
    </row>
    <row r="9584" spans="17:17" x14ac:dyDescent="0.2">
      <c r="Q9584" s="9"/>
    </row>
    <row r="9585" spans="17:17" x14ac:dyDescent="0.2">
      <c r="Q9585" s="9"/>
    </row>
    <row r="9586" spans="17:17" x14ac:dyDescent="0.2">
      <c r="Q9586" s="9"/>
    </row>
    <row r="9587" spans="17:17" x14ac:dyDescent="0.2">
      <c r="Q9587" s="9"/>
    </row>
    <row r="9588" spans="17:17" x14ac:dyDescent="0.2">
      <c r="Q9588" s="9"/>
    </row>
    <row r="9589" spans="17:17" x14ac:dyDescent="0.2">
      <c r="Q9589" s="9"/>
    </row>
    <row r="9590" spans="17:17" x14ac:dyDescent="0.2">
      <c r="Q9590" s="9"/>
    </row>
    <row r="9591" spans="17:17" x14ac:dyDescent="0.2">
      <c r="Q9591" s="9"/>
    </row>
    <row r="9592" spans="17:17" x14ac:dyDescent="0.2">
      <c r="Q9592" s="9"/>
    </row>
    <row r="9593" spans="17:17" x14ac:dyDescent="0.2">
      <c r="Q9593" s="9"/>
    </row>
    <row r="9594" spans="17:17" x14ac:dyDescent="0.2">
      <c r="Q9594" s="9"/>
    </row>
    <row r="9595" spans="17:17" x14ac:dyDescent="0.2">
      <c r="Q9595" s="9"/>
    </row>
    <row r="9596" spans="17:17" x14ac:dyDescent="0.2">
      <c r="Q9596" s="9"/>
    </row>
    <row r="9597" spans="17:17" x14ac:dyDescent="0.2">
      <c r="Q9597" s="9"/>
    </row>
    <row r="9598" spans="17:17" x14ac:dyDescent="0.2">
      <c r="Q9598" s="9"/>
    </row>
    <row r="9599" spans="17:17" x14ac:dyDescent="0.2">
      <c r="Q9599" s="9"/>
    </row>
    <row r="9600" spans="17:17" x14ac:dyDescent="0.2">
      <c r="Q9600" s="9"/>
    </row>
    <row r="9601" spans="17:17" x14ac:dyDescent="0.2">
      <c r="Q9601" s="9"/>
    </row>
    <row r="9602" spans="17:17" x14ac:dyDescent="0.2">
      <c r="Q9602" s="9"/>
    </row>
    <row r="9603" spans="17:17" x14ac:dyDescent="0.2">
      <c r="Q9603" s="9"/>
    </row>
    <row r="9604" spans="17:17" x14ac:dyDescent="0.2">
      <c r="Q9604" s="9"/>
    </row>
    <row r="9605" spans="17:17" x14ac:dyDescent="0.2">
      <c r="Q9605" s="9"/>
    </row>
    <row r="9606" spans="17:17" x14ac:dyDescent="0.2">
      <c r="Q9606" s="9"/>
    </row>
    <row r="9607" spans="17:17" x14ac:dyDescent="0.2">
      <c r="Q9607" s="9"/>
    </row>
    <row r="9608" spans="17:17" x14ac:dyDescent="0.2">
      <c r="Q9608" s="9"/>
    </row>
    <row r="9609" spans="17:17" x14ac:dyDescent="0.2">
      <c r="Q9609" s="9"/>
    </row>
    <row r="9610" spans="17:17" x14ac:dyDescent="0.2">
      <c r="Q9610" s="9"/>
    </row>
    <row r="9611" spans="17:17" x14ac:dyDescent="0.2">
      <c r="Q9611" s="9"/>
    </row>
    <row r="9612" spans="17:17" x14ac:dyDescent="0.2">
      <c r="Q9612" s="9"/>
    </row>
    <row r="9613" spans="17:17" x14ac:dyDescent="0.2">
      <c r="Q9613" s="9"/>
    </row>
    <row r="9614" spans="17:17" x14ac:dyDescent="0.2">
      <c r="Q9614" s="9"/>
    </row>
    <row r="9615" spans="17:17" x14ac:dyDescent="0.2">
      <c r="Q9615" s="9"/>
    </row>
    <row r="9616" spans="17:17" x14ac:dyDescent="0.2">
      <c r="Q9616" s="9"/>
    </row>
    <row r="9617" spans="17:17" x14ac:dyDescent="0.2">
      <c r="Q9617" s="9"/>
    </row>
    <row r="9618" spans="17:17" x14ac:dyDescent="0.2">
      <c r="Q9618" s="9"/>
    </row>
    <row r="9619" spans="17:17" x14ac:dyDescent="0.2">
      <c r="Q9619" s="9"/>
    </row>
    <row r="9620" spans="17:17" x14ac:dyDescent="0.2">
      <c r="Q9620" s="9"/>
    </row>
    <row r="9621" spans="17:17" x14ac:dyDescent="0.2">
      <c r="Q9621" s="9"/>
    </row>
    <row r="9622" spans="17:17" x14ac:dyDescent="0.2">
      <c r="Q9622" s="9"/>
    </row>
    <row r="9623" spans="17:17" x14ac:dyDescent="0.2">
      <c r="Q9623" s="9"/>
    </row>
    <row r="9624" spans="17:17" x14ac:dyDescent="0.2">
      <c r="Q9624" s="9"/>
    </row>
    <row r="9625" spans="17:17" x14ac:dyDescent="0.2">
      <c r="Q9625" s="9"/>
    </row>
    <row r="9626" spans="17:17" x14ac:dyDescent="0.2">
      <c r="Q9626" s="9"/>
    </row>
    <row r="9627" spans="17:17" x14ac:dyDescent="0.2">
      <c r="Q9627" s="9"/>
    </row>
    <row r="9628" spans="17:17" x14ac:dyDescent="0.2">
      <c r="Q9628" s="9"/>
    </row>
    <row r="9629" spans="17:17" x14ac:dyDescent="0.2">
      <c r="Q9629" s="9"/>
    </row>
    <row r="9630" spans="17:17" x14ac:dyDescent="0.2">
      <c r="Q9630" s="9"/>
    </row>
    <row r="9631" spans="17:17" x14ac:dyDescent="0.2">
      <c r="Q9631" s="9"/>
    </row>
    <row r="9632" spans="17:17" x14ac:dyDescent="0.2">
      <c r="Q9632" s="9"/>
    </row>
    <row r="9633" spans="17:17" x14ac:dyDescent="0.2">
      <c r="Q9633" s="9"/>
    </row>
    <row r="9634" spans="17:17" x14ac:dyDescent="0.2">
      <c r="Q9634" s="9"/>
    </row>
    <row r="9635" spans="17:17" x14ac:dyDescent="0.2">
      <c r="Q9635" s="9"/>
    </row>
    <row r="9636" spans="17:17" x14ac:dyDescent="0.2">
      <c r="Q9636" s="9"/>
    </row>
    <row r="9637" spans="17:17" x14ac:dyDescent="0.2">
      <c r="Q9637" s="9"/>
    </row>
    <row r="9638" spans="17:17" x14ac:dyDescent="0.2">
      <c r="Q9638" s="9"/>
    </row>
    <row r="9639" spans="17:17" x14ac:dyDescent="0.2">
      <c r="Q9639" s="9"/>
    </row>
    <row r="9640" spans="17:17" x14ac:dyDescent="0.2">
      <c r="Q9640" s="9"/>
    </row>
    <row r="9641" spans="17:17" x14ac:dyDescent="0.2">
      <c r="Q9641" s="9"/>
    </row>
    <row r="9642" spans="17:17" x14ac:dyDescent="0.2">
      <c r="Q9642" s="9"/>
    </row>
    <row r="9643" spans="17:17" x14ac:dyDescent="0.2">
      <c r="Q9643" s="9"/>
    </row>
    <row r="9644" spans="17:17" x14ac:dyDescent="0.2">
      <c r="Q9644" s="9"/>
    </row>
    <row r="9645" spans="17:17" x14ac:dyDescent="0.2">
      <c r="Q9645" s="9"/>
    </row>
    <row r="9646" spans="17:17" x14ac:dyDescent="0.2">
      <c r="Q9646" s="9"/>
    </row>
    <row r="9647" spans="17:17" x14ac:dyDescent="0.2">
      <c r="Q9647" s="9"/>
    </row>
    <row r="9648" spans="17:17" x14ac:dyDescent="0.2">
      <c r="Q9648" s="9"/>
    </row>
    <row r="9649" spans="17:17" x14ac:dyDescent="0.2">
      <c r="Q9649" s="9"/>
    </row>
    <row r="9650" spans="17:17" x14ac:dyDescent="0.2">
      <c r="Q9650" s="9"/>
    </row>
    <row r="9651" spans="17:17" x14ac:dyDescent="0.2">
      <c r="Q9651" s="9"/>
    </row>
    <row r="9652" spans="17:17" x14ac:dyDescent="0.2">
      <c r="Q9652" s="9"/>
    </row>
    <row r="9653" spans="17:17" x14ac:dyDescent="0.2">
      <c r="Q9653" s="9"/>
    </row>
    <row r="9654" spans="17:17" x14ac:dyDescent="0.2">
      <c r="Q9654" s="9"/>
    </row>
    <row r="9655" spans="17:17" x14ac:dyDescent="0.2">
      <c r="Q9655" s="9"/>
    </row>
    <row r="9656" spans="17:17" x14ac:dyDescent="0.2">
      <c r="Q9656" s="9"/>
    </row>
    <row r="9657" spans="17:17" x14ac:dyDescent="0.2">
      <c r="Q9657" s="9"/>
    </row>
    <row r="9658" spans="17:17" x14ac:dyDescent="0.2">
      <c r="Q9658" s="9"/>
    </row>
    <row r="9659" spans="17:17" x14ac:dyDescent="0.2">
      <c r="Q9659" s="9"/>
    </row>
    <row r="9660" spans="17:17" x14ac:dyDescent="0.2">
      <c r="Q9660" s="9"/>
    </row>
    <row r="9661" spans="17:17" x14ac:dyDescent="0.2">
      <c r="Q9661" s="9"/>
    </row>
    <row r="9662" spans="17:17" x14ac:dyDescent="0.2">
      <c r="Q9662" s="9"/>
    </row>
    <row r="9663" spans="17:17" x14ac:dyDescent="0.2">
      <c r="Q9663" s="9"/>
    </row>
    <row r="9664" spans="17:17" x14ac:dyDescent="0.2">
      <c r="Q9664" s="9"/>
    </row>
    <row r="9665" spans="17:17" x14ac:dyDescent="0.2">
      <c r="Q9665" s="9"/>
    </row>
    <row r="9666" spans="17:17" x14ac:dyDescent="0.2">
      <c r="Q9666" s="9"/>
    </row>
    <row r="9667" spans="17:17" x14ac:dyDescent="0.2">
      <c r="Q9667" s="9"/>
    </row>
    <row r="9668" spans="17:17" x14ac:dyDescent="0.2">
      <c r="Q9668" s="9"/>
    </row>
    <row r="9669" spans="17:17" x14ac:dyDescent="0.2">
      <c r="Q9669" s="9"/>
    </row>
    <row r="9670" spans="17:17" x14ac:dyDescent="0.2">
      <c r="Q9670" s="9"/>
    </row>
    <row r="9671" spans="17:17" x14ac:dyDescent="0.2">
      <c r="Q9671" s="9"/>
    </row>
    <row r="9672" spans="17:17" x14ac:dyDescent="0.2">
      <c r="Q9672" s="9"/>
    </row>
    <row r="9673" spans="17:17" x14ac:dyDescent="0.2">
      <c r="Q9673" s="9"/>
    </row>
    <row r="9674" spans="17:17" x14ac:dyDescent="0.2">
      <c r="Q9674" s="9"/>
    </row>
    <row r="9675" spans="17:17" x14ac:dyDescent="0.2">
      <c r="Q9675" s="9"/>
    </row>
    <row r="9676" spans="17:17" x14ac:dyDescent="0.2">
      <c r="Q9676" s="9"/>
    </row>
    <row r="9677" spans="17:17" x14ac:dyDescent="0.2">
      <c r="Q9677" s="9"/>
    </row>
    <row r="9678" spans="17:17" x14ac:dyDescent="0.2">
      <c r="Q9678" s="9"/>
    </row>
    <row r="9679" spans="17:17" x14ac:dyDescent="0.2">
      <c r="Q9679" s="9"/>
    </row>
    <row r="9680" spans="17:17" x14ac:dyDescent="0.2">
      <c r="Q9680" s="9"/>
    </row>
    <row r="9681" spans="17:17" x14ac:dyDescent="0.2">
      <c r="Q9681" s="9"/>
    </row>
    <row r="9682" spans="17:17" x14ac:dyDescent="0.2">
      <c r="Q9682" s="9"/>
    </row>
    <row r="9683" spans="17:17" x14ac:dyDescent="0.2">
      <c r="Q9683" s="9"/>
    </row>
    <row r="9684" spans="17:17" x14ac:dyDescent="0.2">
      <c r="Q9684" s="9"/>
    </row>
    <row r="9685" spans="17:17" x14ac:dyDescent="0.2">
      <c r="Q9685" s="9"/>
    </row>
    <row r="9686" spans="17:17" x14ac:dyDescent="0.2">
      <c r="Q9686" s="9"/>
    </row>
    <row r="9687" spans="17:17" x14ac:dyDescent="0.2">
      <c r="Q9687" s="9"/>
    </row>
    <row r="9688" spans="17:17" x14ac:dyDescent="0.2">
      <c r="Q9688" s="9"/>
    </row>
    <row r="9689" spans="17:17" x14ac:dyDescent="0.2">
      <c r="Q9689" s="9"/>
    </row>
    <row r="9690" spans="17:17" x14ac:dyDescent="0.2">
      <c r="Q9690" s="9"/>
    </row>
    <row r="9691" spans="17:17" x14ac:dyDescent="0.2">
      <c r="Q9691" s="9"/>
    </row>
    <row r="9692" spans="17:17" x14ac:dyDescent="0.2">
      <c r="Q9692" s="9"/>
    </row>
    <row r="9693" spans="17:17" x14ac:dyDescent="0.2">
      <c r="Q9693" s="9"/>
    </row>
    <row r="9694" spans="17:17" x14ac:dyDescent="0.2">
      <c r="Q9694" s="9"/>
    </row>
    <row r="9695" spans="17:17" x14ac:dyDescent="0.2">
      <c r="Q9695" s="9"/>
    </row>
    <row r="9696" spans="17:17" x14ac:dyDescent="0.2">
      <c r="Q9696" s="9"/>
    </row>
    <row r="9697" spans="17:17" x14ac:dyDescent="0.2">
      <c r="Q9697" s="9"/>
    </row>
    <row r="9698" spans="17:17" x14ac:dyDescent="0.2">
      <c r="Q9698" s="9"/>
    </row>
    <row r="9699" spans="17:17" x14ac:dyDescent="0.2">
      <c r="Q9699" s="9"/>
    </row>
    <row r="9700" spans="17:17" x14ac:dyDescent="0.2">
      <c r="Q9700" s="9"/>
    </row>
    <row r="9701" spans="17:17" x14ac:dyDescent="0.2">
      <c r="Q9701" s="9"/>
    </row>
    <row r="9702" spans="17:17" x14ac:dyDescent="0.2">
      <c r="Q9702" s="9"/>
    </row>
    <row r="9703" spans="17:17" x14ac:dyDescent="0.2">
      <c r="Q9703" s="9"/>
    </row>
    <row r="9704" spans="17:17" x14ac:dyDescent="0.2">
      <c r="Q9704" s="9"/>
    </row>
    <row r="9705" spans="17:17" x14ac:dyDescent="0.2">
      <c r="Q9705" s="9"/>
    </row>
    <row r="9706" spans="17:17" x14ac:dyDescent="0.2">
      <c r="Q9706" s="9"/>
    </row>
    <row r="9707" spans="17:17" x14ac:dyDescent="0.2">
      <c r="Q9707" s="9"/>
    </row>
    <row r="9708" spans="17:17" x14ac:dyDescent="0.2">
      <c r="Q9708" s="9"/>
    </row>
    <row r="9709" spans="17:17" x14ac:dyDescent="0.2">
      <c r="Q9709" s="9"/>
    </row>
    <row r="9710" spans="17:17" x14ac:dyDescent="0.2">
      <c r="Q9710" s="9"/>
    </row>
    <row r="9711" spans="17:17" x14ac:dyDescent="0.2">
      <c r="Q9711" s="9"/>
    </row>
    <row r="9712" spans="17:17" x14ac:dyDescent="0.2">
      <c r="Q9712" s="9"/>
    </row>
    <row r="9713" spans="17:17" x14ac:dyDescent="0.2">
      <c r="Q9713" s="9"/>
    </row>
    <row r="9714" spans="17:17" x14ac:dyDescent="0.2">
      <c r="Q9714" s="9"/>
    </row>
    <row r="9715" spans="17:17" x14ac:dyDescent="0.2">
      <c r="Q9715" s="9"/>
    </row>
    <row r="9716" spans="17:17" x14ac:dyDescent="0.2">
      <c r="Q9716" s="9"/>
    </row>
    <row r="9717" spans="17:17" x14ac:dyDescent="0.2">
      <c r="Q9717" s="9"/>
    </row>
    <row r="9718" spans="17:17" x14ac:dyDescent="0.2">
      <c r="Q9718" s="9"/>
    </row>
    <row r="9719" spans="17:17" x14ac:dyDescent="0.2">
      <c r="Q9719" s="9"/>
    </row>
    <row r="9720" spans="17:17" x14ac:dyDescent="0.2">
      <c r="Q9720" s="9"/>
    </row>
    <row r="9721" spans="17:17" x14ac:dyDescent="0.2">
      <c r="Q9721" s="9"/>
    </row>
    <row r="9722" spans="17:17" x14ac:dyDescent="0.2">
      <c r="Q9722" s="9"/>
    </row>
    <row r="9723" spans="17:17" x14ac:dyDescent="0.2">
      <c r="Q9723" s="9"/>
    </row>
    <row r="9724" spans="17:17" x14ac:dyDescent="0.2">
      <c r="Q9724" s="9"/>
    </row>
    <row r="9725" spans="17:17" x14ac:dyDescent="0.2">
      <c r="Q9725" s="9"/>
    </row>
    <row r="9726" spans="17:17" x14ac:dyDescent="0.2">
      <c r="Q9726" s="9"/>
    </row>
    <row r="9727" spans="17:17" x14ac:dyDescent="0.2">
      <c r="Q9727" s="9"/>
    </row>
    <row r="9728" spans="17:17" x14ac:dyDescent="0.2">
      <c r="Q9728" s="9"/>
    </row>
    <row r="9729" spans="17:17" x14ac:dyDescent="0.2">
      <c r="Q9729" s="9"/>
    </row>
    <row r="9730" spans="17:17" x14ac:dyDescent="0.2">
      <c r="Q9730" s="9"/>
    </row>
    <row r="9731" spans="17:17" x14ac:dyDescent="0.2">
      <c r="Q9731" s="9"/>
    </row>
    <row r="9732" spans="17:17" x14ac:dyDescent="0.2">
      <c r="Q9732" s="9"/>
    </row>
    <row r="9733" spans="17:17" x14ac:dyDescent="0.2">
      <c r="Q9733" s="9"/>
    </row>
    <row r="9734" spans="17:17" x14ac:dyDescent="0.2">
      <c r="Q9734" s="9"/>
    </row>
    <row r="9735" spans="17:17" x14ac:dyDescent="0.2">
      <c r="Q9735" s="9"/>
    </row>
    <row r="9736" spans="17:17" x14ac:dyDescent="0.2">
      <c r="Q9736" s="9"/>
    </row>
    <row r="9737" spans="17:17" x14ac:dyDescent="0.2">
      <c r="Q9737" s="9"/>
    </row>
    <row r="9738" spans="17:17" x14ac:dyDescent="0.2">
      <c r="Q9738" s="9"/>
    </row>
    <row r="9739" spans="17:17" x14ac:dyDescent="0.2">
      <c r="Q9739" s="9"/>
    </row>
    <row r="9740" spans="17:17" x14ac:dyDescent="0.2">
      <c r="Q9740" s="9"/>
    </row>
    <row r="9741" spans="17:17" x14ac:dyDescent="0.2">
      <c r="Q9741" s="9"/>
    </row>
    <row r="9742" spans="17:17" x14ac:dyDescent="0.2">
      <c r="Q9742" s="9"/>
    </row>
    <row r="9743" spans="17:17" x14ac:dyDescent="0.2">
      <c r="Q9743" s="9"/>
    </row>
    <row r="9744" spans="17:17" x14ac:dyDescent="0.2">
      <c r="Q9744" s="9"/>
    </row>
    <row r="9745" spans="17:17" x14ac:dyDescent="0.2">
      <c r="Q9745" s="9"/>
    </row>
    <row r="9746" spans="17:17" x14ac:dyDescent="0.2">
      <c r="Q9746" s="9"/>
    </row>
    <row r="9747" spans="17:17" x14ac:dyDescent="0.2">
      <c r="Q9747" s="9"/>
    </row>
    <row r="9748" spans="17:17" x14ac:dyDescent="0.2">
      <c r="Q9748" s="9"/>
    </row>
    <row r="9749" spans="17:17" x14ac:dyDescent="0.2">
      <c r="Q9749" s="9"/>
    </row>
    <row r="9750" spans="17:17" x14ac:dyDescent="0.2">
      <c r="Q9750" s="9"/>
    </row>
    <row r="9751" spans="17:17" x14ac:dyDescent="0.2">
      <c r="Q9751" s="9"/>
    </row>
    <row r="9752" spans="17:17" x14ac:dyDescent="0.2">
      <c r="Q9752" s="9"/>
    </row>
    <row r="9753" spans="17:17" x14ac:dyDescent="0.2">
      <c r="Q9753" s="9"/>
    </row>
    <row r="9754" spans="17:17" x14ac:dyDescent="0.2">
      <c r="Q9754" s="9"/>
    </row>
    <row r="9755" spans="17:17" x14ac:dyDescent="0.2">
      <c r="Q9755" s="9"/>
    </row>
    <row r="9756" spans="17:17" x14ac:dyDescent="0.2">
      <c r="Q9756" s="9"/>
    </row>
    <row r="9757" spans="17:17" x14ac:dyDescent="0.2">
      <c r="Q9757" s="9"/>
    </row>
    <row r="9758" spans="17:17" x14ac:dyDescent="0.2">
      <c r="Q9758" s="9"/>
    </row>
    <row r="9759" spans="17:17" x14ac:dyDescent="0.2">
      <c r="Q9759" s="9"/>
    </row>
    <row r="9760" spans="17:17" x14ac:dyDescent="0.2">
      <c r="Q9760" s="9"/>
    </row>
    <row r="9761" spans="17:17" x14ac:dyDescent="0.2">
      <c r="Q9761" s="9"/>
    </row>
    <row r="9762" spans="17:17" x14ac:dyDescent="0.2">
      <c r="Q9762" s="9"/>
    </row>
    <row r="9763" spans="17:17" x14ac:dyDescent="0.2">
      <c r="Q9763" s="9"/>
    </row>
    <row r="9764" spans="17:17" x14ac:dyDescent="0.2">
      <c r="Q9764" s="9"/>
    </row>
    <row r="9765" spans="17:17" x14ac:dyDescent="0.2">
      <c r="Q9765" s="9"/>
    </row>
    <row r="9766" spans="17:17" x14ac:dyDescent="0.2">
      <c r="Q9766" s="9"/>
    </row>
    <row r="9767" spans="17:17" x14ac:dyDescent="0.2">
      <c r="Q9767" s="9"/>
    </row>
    <row r="9768" spans="17:17" x14ac:dyDescent="0.2">
      <c r="Q9768" s="9"/>
    </row>
    <row r="9769" spans="17:17" x14ac:dyDescent="0.2">
      <c r="Q9769" s="9"/>
    </row>
    <row r="9770" spans="17:17" x14ac:dyDescent="0.2">
      <c r="Q9770" s="9"/>
    </row>
    <row r="9771" spans="17:17" x14ac:dyDescent="0.2">
      <c r="Q9771" s="9"/>
    </row>
    <row r="9772" spans="17:17" x14ac:dyDescent="0.2">
      <c r="Q9772" s="9"/>
    </row>
    <row r="9773" spans="17:17" x14ac:dyDescent="0.2">
      <c r="Q9773" s="9"/>
    </row>
    <row r="9774" spans="17:17" x14ac:dyDescent="0.2">
      <c r="Q9774" s="9"/>
    </row>
    <row r="9775" spans="17:17" x14ac:dyDescent="0.2">
      <c r="Q9775" s="9"/>
    </row>
    <row r="9776" spans="17:17" x14ac:dyDescent="0.2">
      <c r="Q9776" s="9"/>
    </row>
    <row r="9777" spans="17:17" x14ac:dyDescent="0.2">
      <c r="Q9777" s="9"/>
    </row>
    <row r="9778" spans="17:17" x14ac:dyDescent="0.2">
      <c r="Q9778" s="9"/>
    </row>
    <row r="9779" spans="17:17" x14ac:dyDescent="0.2">
      <c r="Q9779" s="9"/>
    </row>
    <row r="9780" spans="17:17" x14ac:dyDescent="0.2">
      <c r="Q9780" s="9"/>
    </row>
    <row r="9781" spans="17:17" x14ac:dyDescent="0.2">
      <c r="Q9781" s="9"/>
    </row>
    <row r="9782" spans="17:17" x14ac:dyDescent="0.2">
      <c r="Q9782" s="9"/>
    </row>
    <row r="9783" spans="17:17" x14ac:dyDescent="0.2">
      <c r="Q9783" s="9"/>
    </row>
    <row r="9784" spans="17:17" x14ac:dyDescent="0.2">
      <c r="Q9784" s="9"/>
    </row>
    <row r="9785" spans="17:17" x14ac:dyDescent="0.2">
      <c r="Q9785" s="9"/>
    </row>
    <row r="9786" spans="17:17" x14ac:dyDescent="0.2">
      <c r="Q9786" s="9"/>
    </row>
    <row r="9787" spans="17:17" x14ac:dyDescent="0.2">
      <c r="Q9787" s="9"/>
    </row>
    <row r="9788" spans="17:17" x14ac:dyDescent="0.2">
      <c r="Q9788" s="9"/>
    </row>
    <row r="9789" spans="17:17" x14ac:dyDescent="0.2">
      <c r="Q9789" s="9"/>
    </row>
    <row r="9790" spans="17:17" x14ac:dyDescent="0.2">
      <c r="Q9790" s="9"/>
    </row>
    <row r="9791" spans="17:17" x14ac:dyDescent="0.2">
      <c r="Q9791" s="9"/>
    </row>
    <row r="9792" spans="17:17" x14ac:dyDescent="0.2">
      <c r="Q9792" s="9"/>
    </row>
    <row r="9793" spans="17:17" x14ac:dyDescent="0.2">
      <c r="Q9793" s="9"/>
    </row>
    <row r="9794" spans="17:17" x14ac:dyDescent="0.2">
      <c r="Q9794" s="9"/>
    </row>
    <row r="9795" spans="17:17" x14ac:dyDescent="0.2">
      <c r="Q9795" s="9"/>
    </row>
    <row r="9796" spans="17:17" x14ac:dyDescent="0.2">
      <c r="Q9796" s="9"/>
    </row>
    <row r="9797" spans="17:17" x14ac:dyDescent="0.2">
      <c r="Q9797" s="9"/>
    </row>
    <row r="9798" spans="17:17" x14ac:dyDescent="0.2">
      <c r="Q9798" s="9"/>
    </row>
    <row r="9799" spans="17:17" x14ac:dyDescent="0.2">
      <c r="Q9799" s="9"/>
    </row>
    <row r="9800" spans="17:17" x14ac:dyDescent="0.2">
      <c r="Q9800" s="9"/>
    </row>
    <row r="9801" spans="17:17" x14ac:dyDescent="0.2">
      <c r="Q9801" s="9"/>
    </row>
    <row r="9802" spans="17:17" x14ac:dyDescent="0.2">
      <c r="Q9802" s="9"/>
    </row>
    <row r="9803" spans="17:17" x14ac:dyDescent="0.2">
      <c r="Q9803" s="9"/>
    </row>
    <row r="9804" spans="17:17" x14ac:dyDescent="0.2">
      <c r="Q9804" s="9"/>
    </row>
    <row r="9805" spans="17:17" x14ac:dyDescent="0.2">
      <c r="Q9805" s="9"/>
    </row>
    <row r="9806" spans="17:17" x14ac:dyDescent="0.2">
      <c r="Q9806" s="9"/>
    </row>
    <row r="9807" spans="17:17" x14ac:dyDescent="0.2">
      <c r="Q9807" s="9"/>
    </row>
    <row r="9808" spans="17:17" x14ac:dyDescent="0.2">
      <c r="Q9808" s="9"/>
    </row>
    <row r="9809" spans="17:17" x14ac:dyDescent="0.2">
      <c r="Q9809" s="9"/>
    </row>
    <row r="9810" spans="17:17" x14ac:dyDescent="0.2">
      <c r="Q9810" s="9"/>
    </row>
    <row r="9811" spans="17:17" x14ac:dyDescent="0.2">
      <c r="Q9811" s="9"/>
    </row>
    <row r="9812" spans="17:17" x14ac:dyDescent="0.2">
      <c r="Q9812" s="9"/>
    </row>
    <row r="9813" spans="17:17" x14ac:dyDescent="0.2">
      <c r="Q9813" s="9"/>
    </row>
    <row r="9814" spans="17:17" x14ac:dyDescent="0.2">
      <c r="Q9814" s="9"/>
    </row>
    <row r="9815" spans="17:17" x14ac:dyDescent="0.2">
      <c r="Q9815" s="9"/>
    </row>
    <row r="9816" spans="17:17" x14ac:dyDescent="0.2">
      <c r="Q9816" s="9"/>
    </row>
    <row r="9817" spans="17:17" x14ac:dyDescent="0.2">
      <c r="Q9817" s="9"/>
    </row>
    <row r="9818" spans="17:17" x14ac:dyDescent="0.2">
      <c r="Q9818" s="9"/>
    </row>
    <row r="9819" spans="17:17" x14ac:dyDescent="0.2">
      <c r="Q9819" s="9"/>
    </row>
    <row r="9820" spans="17:17" x14ac:dyDescent="0.2">
      <c r="Q9820" s="9"/>
    </row>
    <row r="9821" spans="17:17" x14ac:dyDescent="0.2">
      <c r="Q9821" s="9"/>
    </row>
    <row r="9822" spans="17:17" x14ac:dyDescent="0.2">
      <c r="Q9822" s="9"/>
    </row>
    <row r="9823" spans="17:17" x14ac:dyDescent="0.2">
      <c r="Q9823" s="9"/>
    </row>
    <row r="9824" spans="17:17" x14ac:dyDescent="0.2">
      <c r="Q9824" s="9"/>
    </row>
    <row r="9825" spans="17:17" x14ac:dyDescent="0.2">
      <c r="Q9825" s="9"/>
    </row>
    <row r="9826" spans="17:17" x14ac:dyDescent="0.2">
      <c r="Q9826" s="9"/>
    </row>
    <row r="9827" spans="17:17" x14ac:dyDescent="0.2">
      <c r="Q9827" s="9"/>
    </row>
    <row r="9828" spans="17:17" x14ac:dyDescent="0.2">
      <c r="Q9828" s="9"/>
    </row>
    <row r="9829" spans="17:17" x14ac:dyDescent="0.2">
      <c r="Q9829" s="9"/>
    </row>
    <row r="9830" spans="17:17" x14ac:dyDescent="0.2">
      <c r="Q9830" s="9"/>
    </row>
    <row r="9831" spans="17:17" x14ac:dyDescent="0.2">
      <c r="Q9831" s="9"/>
    </row>
    <row r="9832" spans="17:17" x14ac:dyDescent="0.2">
      <c r="Q9832" s="9"/>
    </row>
    <row r="9833" spans="17:17" x14ac:dyDescent="0.2">
      <c r="Q9833" s="9"/>
    </row>
    <row r="9834" spans="17:17" x14ac:dyDescent="0.2">
      <c r="Q9834" s="9"/>
    </row>
    <row r="9835" spans="17:17" x14ac:dyDescent="0.2">
      <c r="Q9835" s="9"/>
    </row>
    <row r="9836" spans="17:17" x14ac:dyDescent="0.2">
      <c r="Q9836" s="9"/>
    </row>
    <row r="9837" spans="17:17" x14ac:dyDescent="0.2">
      <c r="Q9837" s="9"/>
    </row>
    <row r="9838" spans="17:17" x14ac:dyDescent="0.2">
      <c r="Q9838" s="9"/>
    </row>
    <row r="9839" spans="17:17" x14ac:dyDescent="0.2">
      <c r="Q9839" s="9"/>
    </row>
    <row r="9840" spans="17:17" x14ac:dyDescent="0.2">
      <c r="Q9840" s="9"/>
    </row>
    <row r="9841" spans="17:17" x14ac:dyDescent="0.2">
      <c r="Q9841" s="9"/>
    </row>
    <row r="9842" spans="17:17" x14ac:dyDescent="0.2">
      <c r="Q9842" s="9"/>
    </row>
    <row r="9843" spans="17:17" x14ac:dyDescent="0.2">
      <c r="Q9843" s="9"/>
    </row>
    <row r="9844" spans="17:17" x14ac:dyDescent="0.2">
      <c r="Q9844" s="9"/>
    </row>
    <row r="9845" spans="17:17" x14ac:dyDescent="0.2">
      <c r="Q9845" s="9"/>
    </row>
    <row r="9846" spans="17:17" x14ac:dyDescent="0.2">
      <c r="Q9846" s="9"/>
    </row>
    <row r="9847" spans="17:17" x14ac:dyDescent="0.2">
      <c r="Q9847" s="9"/>
    </row>
    <row r="9848" spans="17:17" x14ac:dyDescent="0.2">
      <c r="Q9848" s="9"/>
    </row>
    <row r="9849" spans="17:17" x14ac:dyDescent="0.2">
      <c r="Q9849" s="9"/>
    </row>
    <row r="9850" spans="17:17" x14ac:dyDescent="0.2">
      <c r="Q9850" s="9"/>
    </row>
    <row r="9851" spans="17:17" x14ac:dyDescent="0.2">
      <c r="Q9851" s="9"/>
    </row>
    <row r="9852" spans="17:17" x14ac:dyDescent="0.2">
      <c r="Q9852" s="9"/>
    </row>
    <row r="9853" spans="17:17" x14ac:dyDescent="0.2">
      <c r="Q9853" s="9"/>
    </row>
    <row r="9854" spans="17:17" x14ac:dyDescent="0.2">
      <c r="Q9854" s="9"/>
    </row>
    <row r="9855" spans="17:17" x14ac:dyDescent="0.2">
      <c r="Q9855" s="9"/>
    </row>
    <row r="9856" spans="17:17" x14ac:dyDescent="0.2">
      <c r="Q9856" s="9"/>
    </row>
    <row r="9857" spans="17:17" x14ac:dyDescent="0.2">
      <c r="Q9857" s="9"/>
    </row>
    <row r="9858" spans="17:17" x14ac:dyDescent="0.2">
      <c r="Q9858" s="9"/>
    </row>
    <row r="9859" spans="17:17" x14ac:dyDescent="0.2">
      <c r="Q9859" s="9"/>
    </row>
    <row r="9860" spans="17:17" x14ac:dyDescent="0.2">
      <c r="Q9860" s="9"/>
    </row>
    <row r="9861" spans="17:17" x14ac:dyDescent="0.2">
      <c r="Q9861" s="9"/>
    </row>
    <row r="9862" spans="17:17" x14ac:dyDescent="0.2">
      <c r="Q9862" s="9"/>
    </row>
    <row r="9863" spans="17:17" x14ac:dyDescent="0.2">
      <c r="Q9863" s="9"/>
    </row>
    <row r="9864" spans="17:17" x14ac:dyDescent="0.2">
      <c r="Q9864" s="9"/>
    </row>
    <row r="9865" spans="17:17" x14ac:dyDescent="0.2">
      <c r="Q9865" s="9"/>
    </row>
    <row r="9866" spans="17:17" x14ac:dyDescent="0.2">
      <c r="Q9866" s="9"/>
    </row>
    <row r="9867" spans="17:17" x14ac:dyDescent="0.2">
      <c r="Q9867" s="9"/>
    </row>
    <row r="9868" spans="17:17" x14ac:dyDescent="0.2">
      <c r="Q9868" s="9"/>
    </row>
    <row r="9869" spans="17:17" x14ac:dyDescent="0.2">
      <c r="Q9869" s="9"/>
    </row>
    <row r="9870" spans="17:17" x14ac:dyDescent="0.2">
      <c r="Q9870" s="9"/>
    </row>
    <row r="9871" spans="17:17" x14ac:dyDescent="0.2">
      <c r="Q9871" s="9"/>
    </row>
    <row r="9872" spans="17:17" x14ac:dyDescent="0.2">
      <c r="Q9872" s="9"/>
    </row>
    <row r="9873" spans="17:17" x14ac:dyDescent="0.2">
      <c r="Q9873" s="9"/>
    </row>
    <row r="9874" spans="17:17" x14ac:dyDescent="0.2">
      <c r="Q9874" s="9"/>
    </row>
    <row r="9875" spans="17:17" x14ac:dyDescent="0.2">
      <c r="Q9875" s="9"/>
    </row>
    <row r="9876" spans="17:17" x14ac:dyDescent="0.2">
      <c r="Q9876" s="9"/>
    </row>
    <row r="9877" spans="17:17" x14ac:dyDescent="0.2">
      <c r="Q9877" s="9"/>
    </row>
    <row r="9878" spans="17:17" x14ac:dyDescent="0.2">
      <c r="Q9878" s="9"/>
    </row>
    <row r="9879" spans="17:17" x14ac:dyDescent="0.2">
      <c r="Q9879" s="9"/>
    </row>
    <row r="9880" spans="17:17" x14ac:dyDescent="0.2">
      <c r="Q9880" s="9"/>
    </row>
    <row r="9881" spans="17:17" x14ac:dyDescent="0.2">
      <c r="Q9881" s="9"/>
    </row>
    <row r="9882" spans="17:17" x14ac:dyDescent="0.2">
      <c r="Q9882" s="9"/>
    </row>
    <row r="9883" spans="17:17" x14ac:dyDescent="0.2">
      <c r="Q9883" s="9"/>
    </row>
    <row r="9884" spans="17:17" x14ac:dyDescent="0.2">
      <c r="Q9884" s="9"/>
    </row>
    <row r="9885" spans="17:17" x14ac:dyDescent="0.2">
      <c r="Q9885" s="9"/>
    </row>
    <row r="9886" spans="17:17" x14ac:dyDescent="0.2">
      <c r="Q9886" s="9"/>
    </row>
    <row r="9887" spans="17:17" x14ac:dyDescent="0.2">
      <c r="Q9887" s="9"/>
    </row>
    <row r="9888" spans="17:17" x14ac:dyDescent="0.2">
      <c r="Q9888" s="9"/>
    </row>
    <row r="9889" spans="17:17" x14ac:dyDescent="0.2">
      <c r="Q9889" s="9"/>
    </row>
    <row r="9890" spans="17:17" x14ac:dyDescent="0.2">
      <c r="Q9890" s="9"/>
    </row>
    <row r="9891" spans="17:17" x14ac:dyDescent="0.2">
      <c r="Q9891" s="9"/>
    </row>
    <row r="9892" spans="17:17" x14ac:dyDescent="0.2">
      <c r="Q9892" s="9"/>
    </row>
    <row r="9893" spans="17:17" x14ac:dyDescent="0.2">
      <c r="Q9893" s="9"/>
    </row>
    <row r="9894" spans="17:17" x14ac:dyDescent="0.2">
      <c r="Q9894" s="9"/>
    </row>
    <row r="9895" spans="17:17" x14ac:dyDescent="0.2">
      <c r="Q9895" s="9"/>
    </row>
    <row r="9896" spans="17:17" x14ac:dyDescent="0.2">
      <c r="Q9896" s="9"/>
    </row>
    <row r="9897" spans="17:17" x14ac:dyDescent="0.2">
      <c r="Q9897" s="9"/>
    </row>
    <row r="9898" spans="17:17" x14ac:dyDescent="0.2">
      <c r="Q9898" s="9"/>
    </row>
    <row r="9899" spans="17:17" x14ac:dyDescent="0.2">
      <c r="Q9899" s="9"/>
    </row>
    <row r="9900" spans="17:17" x14ac:dyDescent="0.2">
      <c r="Q9900" s="9"/>
    </row>
    <row r="9901" spans="17:17" x14ac:dyDescent="0.2">
      <c r="Q9901" s="9"/>
    </row>
    <row r="9902" spans="17:17" x14ac:dyDescent="0.2">
      <c r="Q9902" s="9"/>
    </row>
    <row r="9903" spans="17:17" x14ac:dyDescent="0.2">
      <c r="Q9903" s="9"/>
    </row>
    <row r="9904" spans="17:17" x14ac:dyDescent="0.2">
      <c r="Q9904" s="9"/>
    </row>
    <row r="9905" spans="17:17" x14ac:dyDescent="0.2">
      <c r="Q9905" s="9"/>
    </row>
    <row r="9906" spans="17:17" x14ac:dyDescent="0.2">
      <c r="Q9906" s="9"/>
    </row>
    <row r="9907" spans="17:17" x14ac:dyDescent="0.2">
      <c r="Q9907" s="9"/>
    </row>
    <row r="9908" spans="17:17" x14ac:dyDescent="0.2">
      <c r="Q9908" s="9"/>
    </row>
    <row r="9909" spans="17:17" x14ac:dyDescent="0.2">
      <c r="Q9909" s="9"/>
    </row>
    <row r="9910" spans="17:17" x14ac:dyDescent="0.2">
      <c r="Q9910" s="9"/>
    </row>
    <row r="9911" spans="17:17" x14ac:dyDescent="0.2">
      <c r="Q9911" s="9"/>
    </row>
    <row r="9912" spans="17:17" x14ac:dyDescent="0.2">
      <c r="Q9912" s="9"/>
    </row>
    <row r="9913" spans="17:17" x14ac:dyDescent="0.2">
      <c r="Q9913" s="9"/>
    </row>
    <row r="9914" spans="17:17" x14ac:dyDescent="0.2">
      <c r="Q9914" s="9"/>
    </row>
    <row r="9915" spans="17:17" x14ac:dyDescent="0.2">
      <c r="Q9915" s="9"/>
    </row>
    <row r="9916" spans="17:17" x14ac:dyDescent="0.2">
      <c r="Q9916" s="9"/>
    </row>
    <row r="9917" spans="17:17" x14ac:dyDescent="0.2">
      <c r="Q9917" s="9"/>
    </row>
    <row r="9918" spans="17:17" x14ac:dyDescent="0.2">
      <c r="Q9918" s="9"/>
    </row>
    <row r="9919" spans="17:17" x14ac:dyDescent="0.2">
      <c r="Q9919" s="9"/>
    </row>
    <row r="9920" spans="17:17" x14ac:dyDescent="0.2">
      <c r="Q9920" s="9"/>
    </row>
    <row r="9921" spans="17:17" x14ac:dyDescent="0.2">
      <c r="Q9921" s="9"/>
    </row>
    <row r="9922" spans="17:17" x14ac:dyDescent="0.2">
      <c r="Q9922" s="9"/>
    </row>
    <row r="9923" spans="17:17" x14ac:dyDescent="0.2">
      <c r="Q9923" s="9"/>
    </row>
    <row r="9924" spans="17:17" x14ac:dyDescent="0.2">
      <c r="Q9924" s="9"/>
    </row>
    <row r="9925" spans="17:17" x14ac:dyDescent="0.2">
      <c r="Q9925" s="9"/>
    </row>
    <row r="9926" spans="17:17" x14ac:dyDescent="0.2">
      <c r="Q9926" s="9"/>
    </row>
    <row r="9927" spans="17:17" x14ac:dyDescent="0.2">
      <c r="Q9927" s="9"/>
    </row>
    <row r="9928" spans="17:17" x14ac:dyDescent="0.2">
      <c r="Q9928" s="9"/>
    </row>
    <row r="9929" spans="17:17" x14ac:dyDescent="0.2">
      <c r="Q9929" s="9"/>
    </row>
    <row r="9930" spans="17:17" x14ac:dyDescent="0.2">
      <c r="Q9930" s="9"/>
    </row>
    <row r="9931" spans="17:17" x14ac:dyDescent="0.2">
      <c r="Q9931" s="9"/>
    </row>
    <row r="9932" spans="17:17" x14ac:dyDescent="0.2">
      <c r="Q9932" s="9"/>
    </row>
    <row r="9933" spans="17:17" x14ac:dyDescent="0.2">
      <c r="Q9933" s="9"/>
    </row>
    <row r="9934" spans="17:17" x14ac:dyDescent="0.2">
      <c r="Q9934" s="9"/>
    </row>
    <row r="9935" spans="17:17" x14ac:dyDescent="0.2">
      <c r="Q9935" s="9"/>
    </row>
    <row r="9936" spans="17:17" x14ac:dyDescent="0.2">
      <c r="Q9936" s="9"/>
    </row>
    <row r="9937" spans="17:17" x14ac:dyDescent="0.2">
      <c r="Q9937" s="9"/>
    </row>
    <row r="9938" spans="17:17" x14ac:dyDescent="0.2">
      <c r="Q9938" s="9"/>
    </row>
    <row r="9939" spans="17:17" x14ac:dyDescent="0.2">
      <c r="Q9939" s="9"/>
    </row>
    <row r="9940" spans="17:17" x14ac:dyDescent="0.2">
      <c r="Q9940" s="9"/>
    </row>
    <row r="9941" spans="17:17" x14ac:dyDescent="0.2">
      <c r="Q9941" s="9"/>
    </row>
    <row r="9942" spans="17:17" x14ac:dyDescent="0.2">
      <c r="Q9942" s="9"/>
    </row>
    <row r="9943" spans="17:17" x14ac:dyDescent="0.2">
      <c r="Q9943" s="9"/>
    </row>
    <row r="9944" spans="17:17" x14ac:dyDescent="0.2">
      <c r="Q9944" s="9"/>
    </row>
    <row r="9945" spans="17:17" x14ac:dyDescent="0.2">
      <c r="Q9945" s="9"/>
    </row>
    <row r="9946" spans="17:17" x14ac:dyDescent="0.2">
      <c r="Q9946" s="9"/>
    </row>
    <row r="9947" spans="17:17" x14ac:dyDescent="0.2">
      <c r="Q9947" s="9"/>
    </row>
    <row r="9948" spans="17:17" x14ac:dyDescent="0.2">
      <c r="Q9948" s="9"/>
    </row>
    <row r="9949" spans="17:17" x14ac:dyDescent="0.2">
      <c r="Q9949" s="9"/>
    </row>
    <row r="9950" spans="17:17" x14ac:dyDescent="0.2">
      <c r="Q9950" s="9"/>
    </row>
    <row r="9951" spans="17:17" x14ac:dyDescent="0.2">
      <c r="Q9951" s="9"/>
    </row>
    <row r="9952" spans="17:17" x14ac:dyDescent="0.2">
      <c r="Q9952" s="9"/>
    </row>
    <row r="9953" spans="17:17" x14ac:dyDescent="0.2">
      <c r="Q9953" s="9"/>
    </row>
    <row r="9954" spans="17:17" x14ac:dyDescent="0.2">
      <c r="Q9954" s="9"/>
    </row>
    <row r="9955" spans="17:17" x14ac:dyDescent="0.2">
      <c r="Q9955" s="9"/>
    </row>
    <row r="9956" spans="17:17" x14ac:dyDescent="0.2">
      <c r="Q9956" s="9"/>
    </row>
    <row r="9957" spans="17:17" x14ac:dyDescent="0.2">
      <c r="Q9957" s="9"/>
    </row>
    <row r="9958" spans="17:17" x14ac:dyDescent="0.2">
      <c r="Q9958" s="9"/>
    </row>
    <row r="9959" spans="17:17" x14ac:dyDescent="0.2">
      <c r="Q9959" s="9"/>
    </row>
    <row r="9960" spans="17:17" x14ac:dyDescent="0.2">
      <c r="Q9960" s="9"/>
    </row>
    <row r="9961" spans="17:17" x14ac:dyDescent="0.2">
      <c r="Q9961" s="9"/>
    </row>
    <row r="9962" spans="17:17" x14ac:dyDescent="0.2">
      <c r="Q9962" s="9"/>
    </row>
    <row r="9963" spans="17:17" x14ac:dyDescent="0.2">
      <c r="Q9963" s="9"/>
    </row>
    <row r="9964" spans="17:17" x14ac:dyDescent="0.2">
      <c r="Q9964" s="9"/>
    </row>
    <row r="9965" spans="17:17" x14ac:dyDescent="0.2">
      <c r="Q9965" s="9"/>
    </row>
    <row r="9966" spans="17:17" x14ac:dyDescent="0.2">
      <c r="Q9966" s="9"/>
    </row>
    <row r="9967" spans="17:17" x14ac:dyDescent="0.2">
      <c r="Q9967" s="9"/>
    </row>
    <row r="9968" spans="17:17" x14ac:dyDescent="0.2">
      <c r="Q9968" s="9"/>
    </row>
    <row r="9969" spans="17:17" x14ac:dyDescent="0.2">
      <c r="Q9969" s="9"/>
    </row>
    <row r="9970" spans="17:17" x14ac:dyDescent="0.2">
      <c r="Q9970" s="9"/>
    </row>
    <row r="9971" spans="17:17" x14ac:dyDescent="0.2">
      <c r="Q9971" s="9"/>
    </row>
    <row r="9972" spans="17:17" x14ac:dyDescent="0.2">
      <c r="Q9972" s="9"/>
    </row>
    <row r="9973" spans="17:17" x14ac:dyDescent="0.2">
      <c r="Q9973" s="9"/>
    </row>
    <row r="9974" spans="17:17" x14ac:dyDescent="0.2">
      <c r="Q9974" s="9"/>
    </row>
    <row r="9975" spans="17:17" x14ac:dyDescent="0.2">
      <c r="Q9975" s="9"/>
    </row>
    <row r="9976" spans="17:17" x14ac:dyDescent="0.2">
      <c r="Q9976" s="9"/>
    </row>
    <row r="9977" spans="17:17" x14ac:dyDescent="0.2">
      <c r="Q9977" s="9"/>
    </row>
    <row r="9978" spans="17:17" x14ac:dyDescent="0.2">
      <c r="Q9978" s="9"/>
    </row>
    <row r="9979" spans="17:17" x14ac:dyDescent="0.2">
      <c r="Q9979" s="9"/>
    </row>
    <row r="9980" spans="17:17" x14ac:dyDescent="0.2">
      <c r="Q9980" s="9"/>
    </row>
    <row r="9981" spans="17:17" x14ac:dyDescent="0.2">
      <c r="Q9981" s="9"/>
    </row>
    <row r="9982" spans="17:17" x14ac:dyDescent="0.2">
      <c r="Q9982" s="9"/>
    </row>
    <row r="9983" spans="17:17" x14ac:dyDescent="0.2">
      <c r="Q9983" s="9"/>
    </row>
    <row r="9984" spans="17:17" x14ac:dyDescent="0.2">
      <c r="Q9984" s="9"/>
    </row>
    <row r="9985" spans="17:17" x14ac:dyDescent="0.2">
      <c r="Q9985" s="9"/>
    </row>
    <row r="9986" spans="17:17" x14ac:dyDescent="0.2">
      <c r="Q9986" s="9"/>
    </row>
    <row r="9987" spans="17:17" x14ac:dyDescent="0.2">
      <c r="Q9987" s="9"/>
    </row>
    <row r="9988" spans="17:17" x14ac:dyDescent="0.2">
      <c r="Q9988" s="9"/>
    </row>
    <row r="9989" spans="17:17" x14ac:dyDescent="0.2">
      <c r="Q9989" s="9"/>
    </row>
    <row r="9990" spans="17:17" x14ac:dyDescent="0.2">
      <c r="Q9990" s="9"/>
    </row>
    <row r="9991" spans="17:17" x14ac:dyDescent="0.2">
      <c r="Q9991" s="9"/>
    </row>
    <row r="9992" spans="17:17" x14ac:dyDescent="0.2">
      <c r="Q9992" s="9"/>
    </row>
    <row r="9993" spans="17:17" x14ac:dyDescent="0.2">
      <c r="Q9993" s="9"/>
    </row>
    <row r="9994" spans="17:17" x14ac:dyDescent="0.2">
      <c r="Q9994" s="9"/>
    </row>
    <row r="9995" spans="17:17" x14ac:dyDescent="0.2">
      <c r="Q9995" s="9"/>
    </row>
    <row r="9996" spans="17:17" x14ac:dyDescent="0.2">
      <c r="Q9996" s="9"/>
    </row>
    <row r="9997" spans="17:17" x14ac:dyDescent="0.2">
      <c r="Q9997" s="9"/>
    </row>
    <row r="9998" spans="17:17" x14ac:dyDescent="0.2">
      <c r="Q9998" s="9"/>
    </row>
    <row r="9999" spans="17:17" x14ac:dyDescent="0.2">
      <c r="Q9999" s="9"/>
    </row>
    <row r="10000" spans="17:17" x14ac:dyDescent="0.2">
      <c r="Q10000" s="9"/>
    </row>
    <row r="10001" spans="17:17" x14ac:dyDescent="0.2">
      <c r="Q10001" s="9"/>
    </row>
    <row r="10002" spans="17:17" x14ac:dyDescent="0.2">
      <c r="Q10002" s="9"/>
    </row>
    <row r="10003" spans="17:17" x14ac:dyDescent="0.2">
      <c r="Q10003" s="9"/>
    </row>
    <row r="10004" spans="17:17" x14ac:dyDescent="0.2">
      <c r="Q10004" s="9"/>
    </row>
    <row r="10005" spans="17:17" x14ac:dyDescent="0.2">
      <c r="Q10005" s="9"/>
    </row>
    <row r="10006" spans="17:17" x14ac:dyDescent="0.2">
      <c r="Q10006" s="9"/>
    </row>
    <row r="10007" spans="17:17" x14ac:dyDescent="0.2">
      <c r="Q10007" s="9"/>
    </row>
    <row r="10008" spans="17:17" x14ac:dyDescent="0.2">
      <c r="Q10008" s="9"/>
    </row>
    <row r="10009" spans="17:17" x14ac:dyDescent="0.2">
      <c r="Q10009" s="9"/>
    </row>
    <row r="10010" spans="17:17" x14ac:dyDescent="0.2">
      <c r="Q10010" s="9"/>
    </row>
    <row r="10011" spans="17:17" x14ac:dyDescent="0.2">
      <c r="Q10011" s="9"/>
    </row>
    <row r="10012" spans="17:17" x14ac:dyDescent="0.2">
      <c r="Q10012" s="9"/>
    </row>
    <row r="10013" spans="17:17" x14ac:dyDescent="0.2">
      <c r="Q10013" s="9"/>
    </row>
    <row r="10014" spans="17:17" x14ac:dyDescent="0.2">
      <c r="Q10014" s="9"/>
    </row>
    <row r="10015" spans="17:17" x14ac:dyDescent="0.2">
      <c r="Q10015" s="9"/>
    </row>
    <row r="10016" spans="17:17" x14ac:dyDescent="0.2">
      <c r="Q10016" s="9"/>
    </row>
    <row r="10017" spans="17:17" x14ac:dyDescent="0.2">
      <c r="Q10017" s="9"/>
    </row>
    <row r="10018" spans="17:17" x14ac:dyDescent="0.2">
      <c r="Q10018" s="9"/>
    </row>
    <row r="10019" spans="17:17" x14ac:dyDescent="0.2">
      <c r="Q10019" s="9"/>
    </row>
    <row r="10020" spans="17:17" x14ac:dyDescent="0.2">
      <c r="Q10020" s="9"/>
    </row>
    <row r="10021" spans="17:17" x14ac:dyDescent="0.2">
      <c r="Q10021" s="9"/>
    </row>
    <row r="10022" spans="17:17" x14ac:dyDescent="0.2">
      <c r="Q10022" s="9"/>
    </row>
    <row r="10023" spans="17:17" x14ac:dyDescent="0.2">
      <c r="Q10023" s="9"/>
    </row>
    <row r="10024" spans="17:17" x14ac:dyDescent="0.2">
      <c r="Q10024" s="9"/>
    </row>
    <row r="10025" spans="17:17" x14ac:dyDescent="0.2">
      <c r="Q10025" s="9"/>
    </row>
    <row r="10026" spans="17:17" x14ac:dyDescent="0.2">
      <c r="Q10026" s="9"/>
    </row>
    <row r="10027" spans="17:17" x14ac:dyDescent="0.2">
      <c r="Q10027" s="9"/>
    </row>
    <row r="10028" spans="17:17" x14ac:dyDescent="0.2">
      <c r="Q10028" s="9"/>
    </row>
    <row r="10029" spans="17:17" x14ac:dyDescent="0.2">
      <c r="Q10029" s="9"/>
    </row>
    <row r="10030" spans="17:17" x14ac:dyDescent="0.2">
      <c r="Q10030" s="9"/>
    </row>
    <row r="10031" spans="17:17" x14ac:dyDescent="0.2">
      <c r="Q10031" s="9"/>
    </row>
    <row r="10032" spans="17:17" x14ac:dyDescent="0.2">
      <c r="Q10032" s="9"/>
    </row>
    <row r="10033" spans="17:17" x14ac:dyDescent="0.2">
      <c r="Q10033" s="9"/>
    </row>
    <row r="10034" spans="17:17" x14ac:dyDescent="0.2">
      <c r="Q10034" s="9"/>
    </row>
    <row r="10035" spans="17:17" x14ac:dyDescent="0.2">
      <c r="Q10035" s="9"/>
    </row>
    <row r="10036" spans="17:17" x14ac:dyDescent="0.2">
      <c r="Q10036" s="9"/>
    </row>
    <row r="10037" spans="17:17" x14ac:dyDescent="0.2">
      <c r="Q10037" s="9"/>
    </row>
    <row r="10038" spans="17:17" x14ac:dyDescent="0.2">
      <c r="Q10038" s="9"/>
    </row>
    <row r="10039" spans="17:17" x14ac:dyDescent="0.2">
      <c r="Q10039" s="9"/>
    </row>
    <row r="10040" spans="17:17" x14ac:dyDescent="0.2">
      <c r="Q10040" s="9"/>
    </row>
    <row r="10041" spans="17:17" x14ac:dyDescent="0.2">
      <c r="Q10041" s="9"/>
    </row>
    <row r="10042" spans="17:17" x14ac:dyDescent="0.2">
      <c r="Q10042" s="9"/>
    </row>
    <row r="10043" spans="17:17" x14ac:dyDescent="0.2">
      <c r="Q10043" s="9"/>
    </row>
    <row r="10044" spans="17:17" x14ac:dyDescent="0.2">
      <c r="Q10044" s="9"/>
    </row>
    <row r="10045" spans="17:17" x14ac:dyDescent="0.2">
      <c r="Q10045" s="9"/>
    </row>
    <row r="10046" spans="17:17" x14ac:dyDescent="0.2">
      <c r="Q10046" s="9"/>
    </row>
    <row r="10047" spans="17:17" x14ac:dyDescent="0.2">
      <c r="Q10047" s="9"/>
    </row>
    <row r="10048" spans="17:17" x14ac:dyDescent="0.2">
      <c r="Q10048" s="9"/>
    </row>
    <row r="10049" spans="17:17" x14ac:dyDescent="0.2">
      <c r="Q10049" s="9"/>
    </row>
    <row r="10050" spans="17:17" x14ac:dyDescent="0.2">
      <c r="Q10050" s="9"/>
    </row>
    <row r="10051" spans="17:17" x14ac:dyDescent="0.2">
      <c r="Q10051" s="9"/>
    </row>
    <row r="10052" spans="17:17" x14ac:dyDescent="0.2">
      <c r="Q10052" s="9"/>
    </row>
    <row r="10053" spans="17:17" x14ac:dyDescent="0.2">
      <c r="Q10053" s="9"/>
    </row>
    <row r="10054" spans="17:17" x14ac:dyDescent="0.2">
      <c r="Q10054" s="9"/>
    </row>
    <row r="10055" spans="17:17" x14ac:dyDescent="0.2">
      <c r="Q10055" s="9"/>
    </row>
    <row r="10056" spans="17:17" x14ac:dyDescent="0.2">
      <c r="Q10056" s="9"/>
    </row>
    <row r="10057" spans="17:17" x14ac:dyDescent="0.2">
      <c r="Q10057" s="9"/>
    </row>
    <row r="10058" spans="17:17" x14ac:dyDescent="0.2">
      <c r="Q10058" s="9"/>
    </row>
    <row r="10059" spans="17:17" x14ac:dyDescent="0.2">
      <c r="Q10059" s="9"/>
    </row>
    <row r="10060" spans="17:17" x14ac:dyDescent="0.2">
      <c r="Q10060" s="9"/>
    </row>
    <row r="10061" spans="17:17" x14ac:dyDescent="0.2">
      <c r="Q10061" s="9"/>
    </row>
    <row r="10062" spans="17:17" x14ac:dyDescent="0.2">
      <c r="Q10062" s="9"/>
    </row>
    <row r="10063" spans="17:17" x14ac:dyDescent="0.2">
      <c r="Q10063" s="9"/>
    </row>
    <row r="10064" spans="17:17" x14ac:dyDescent="0.2">
      <c r="Q10064" s="9"/>
    </row>
    <row r="10065" spans="17:17" x14ac:dyDescent="0.2">
      <c r="Q10065" s="9"/>
    </row>
    <row r="10066" spans="17:17" x14ac:dyDescent="0.2">
      <c r="Q10066" s="9"/>
    </row>
    <row r="10067" spans="17:17" x14ac:dyDescent="0.2">
      <c r="Q10067" s="9"/>
    </row>
    <row r="10068" spans="17:17" x14ac:dyDescent="0.2">
      <c r="Q10068" s="9"/>
    </row>
    <row r="10069" spans="17:17" x14ac:dyDescent="0.2">
      <c r="Q10069" s="9"/>
    </row>
    <row r="10070" spans="17:17" x14ac:dyDescent="0.2">
      <c r="Q10070" s="9"/>
    </row>
    <row r="10071" spans="17:17" x14ac:dyDescent="0.2">
      <c r="Q10071" s="9"/>
    </row>
    <row r="10072" spans="17:17" x14ac:dyDescent="0.2">
      <c r="Q10072" s="9"/>
    </row>
    <row r="10073" spans="17:17" x14ac:dyDescent="0.2">
      <c r="Q10073" s="9"/>
    </row>
    <row r="10074" spans="17:17" x14ac:dyDescent="0.2">
      <c r="Q10074" s="9"/>
    </row>
    <row r="10075" spans="17:17" x14ac:dyDescent="0.2">
      <c r="Q10075" s="9"/>
    </row>
    <row r="10076" spans="17:17" x14ac:dyDescent="0.2">
      <c r="Q10076" s="9"/>
    </row>
    <row r="10077" spans="17:17" x14ac:dyDescent="0.2">
      <c r="Q10077" s="9"/>
    </row>
    <row r="10078" spans="17:17" x14ac:dyDescent="0.2">
      <c r="Q10078" s="9"/>
    </row>
    <row r="10079" spans="17:17" x14ac:dyDescent="0.2">
      <c r="Q10079" s="9"/>
    </row>
    <row r="10080" spans="17:17" x14ac:dyDescent="0.2">
      <c r="Q10080" s="9"/>
    </row>
    <row r="10081" spans="17:17" x14ac:dyDescent="0.2">
      <c r="Q10081" s="9"/>
    </row>
    <row r="10082" spans="17:17" x14ac:dyDescent="0.2">
      <c r="Q10082" s="9"/>
    </row>
    <row r="10083" spans="17:17" x14ac:dyDescent="0.2">
      <c r="Q10083" s="9"/>
    </row>
    <row r="10084" spans="17:17" x14ac:dyDescent="0.2">
      <c r="Q10084" s="9"/>
    </row>
    <row r="10085" spans="17:17" x14ac:dyDescent="0.2">
      <c r="Q10085" s="9"/>
    </row>
    <row r="10086" spans="17:17" x14ac:dyDescent="0.2">
      <c r="Q10086" s="9"/>
    </row>
    <row r="10087" spans="17:17" x14ac:dyDescent="0.2">
      <c r="Q10087" s="9"/>
    </row>
    <row r="10088" spans="17:17" x14ac:dyDescent="0.2">
      <c r="Q10088" s="9"/>
    </row>
    <row r="10089" spans="17:17" x14ac:dyDescent="0.2">
      <c r="Q10089" s="9"/>
    </row>
    <row r="10090" spans="17:17" x14ac:dyDescent="0.2">
      <c r="Q10090" s="9"/>
    </row>
    <row r="10091" spans="17:17" x14ac:dyDescent="0.2">
      <c r="Q10091" s="9"/>
    </row>
    <row r="10092" spans="17:17" x14ac:dyDescent="0.2">
      <c r="Q10092" s="9"/>
    </row>
    <row r="10093" spans="17:17" x14ac:dyDescent="0.2">
      <c r="Q10093" s="9"/>
    </row>
    <row r="10094" spans="17:17" x14ac:dyDescent="0.2">
      <c r="Q10094" s="9"/>
    </row>
    <row r="10095" spans="17:17" x14ac:dyDescent="0.2">
      <c r="Q10095" s="9"/>
    </row>
    <row r="10096" spans="17:17" x14ac:dyDescent="0.2">
      <c r="Q10096" s="9"/>
    </row>
    <row r="10097" spans="17:17" x14ac:dyDescent="0.2">
      <c r="Q10097" s="9"/>
    </row>
    <row r="10098" spans="17:17" x14ac:dyDescent="0.2">
      <c r="Q10098" s="9"/>
    </row>
    <row r="10099" spans="17:17" x14ac:dyDescent="0.2">
      <c r="Q10099" s="9"/>
    </row>
    <row r="10100" spans="17:17" x14ac:dyDescent="0.2">
      <c r="Q10100" s="9"/>
    </row>
    <row r="10101" spans="17:17" x14ac:dyDescent="0.2">
      <c r="Q10101" s="9"/>
    </row>
    <row r="10102" spans="17:17" x14ac:dyDescent="0.2">
      <c r="Q10102" s="9"/>
    </row>
    <row r="10103" spans="17:17" x14ac:dyDescent="0.2">
      <c r="Q10103" s="9"/>
    </row>
    <row r="10104" spans="17:17" x14ac:dyDescent="0.2">
      <c r="Q10104" s="9"/>
    </row>
    <row r="10105" spans="17:17" x14ac:dyDescent="0.2">
      <c r="Q10105" s="9"/>
    </row>
    <row r="10106" spans="17:17" x14ac:dyDescent="0.2">
      <c r="Q10106" s="9"/>
    </row>
    <row r="10107" spans="17:17" x14ac:dyDescent="0.2">
      <c r="Q10107" s="9"/>
    </row>
    <row r="10108" spans="17:17" x14ac:dyDescent="0.2">
      <c r="Q10108" s="9"/>
    </row>
    <row r="10109" spans="17:17" x14ac:dyDescent="0.2">
      <c r="Q10109" s="9"/>
    </row>
    <row r="10110" spans="17:17" x14ac:dyDescent="0.2">
      <c r="Q10110" s="9"/>
    </row>
    <row r="10111" spans="17:17" x14ac:dyDescent="0.2">
      <c r="Q10111" s="9"/>
    </row>
    <row r="10112" spans="17:17" x14ac:dyDescent="0.2">
      <c r="Q10112" s="9"/>
    </row>
    <row r="10113" spans="17:17" x14ac:dyDescent="0.2">
      <c r="Q10113" s="9"/>
    </row>
    <row r="10114" spans="17:17" x14ac:dyDescent="0.2">
      <c r="Q10114" s="9"/>
    </row>
    <row r="10115" spans="17:17" x14ac:dyDescent="0.2">
      <c r="Q10115" s="9"/>
    </row>
    <row r="10116" spans="17:17" x14ac:dyDescent="0.2">
      <c r="Q10116" s="9"/>
    </row>
    <row r="10117" spans="17:17" x14ac:dyDescent="0.2">
      <c r="Q10117" s="9"/>
    </row>
    <row r="10118" spans="17:17" x14ac:dyDescent="0.2">
      <c r="Q10118" s="9"/>
    </row>
    <row r="10119" spans="17:17" x14ac:dyDescent="0.2">
      <c r="Q10119" s="9"/>
    </row>
    <row r="10120" spans="17:17" x14ac:dyDescent="0.2">
      <c r="Q10120" s="9"/>
    </row>
    <row r="10121" spans="17:17" x14ac:dyDescent="0.2">
      <c r="Q10121" s="9"/>
    </row>
    <row r="10122" spans="17:17" x14ac:dyDescent="0.2">
      <c r="Q10122" s="9"/>
    </row>
    <row r="10123" spans="17:17" x14ac:dyDescent="0.2">
      <c r="Q10123" s="9"/>
    </row>
    <row r="10124" spans="17:17" x14ac:dyDescent="0.2">
      <c r="Q10124" s="9"/>
    </row>
    <row r="10125" spans="17:17" x14ac:dyDescent="0.2">
      <c r="Q10125" s="9"/>
    </row>
    <row r="10126" spans="17:17" x14ac:dyDescent="0.2">
      <c r="Q10126" s="9"/>
    </row>
    <row r="10127" spans="17:17" x14ac:dyDescent="0.2">
      <c r="Q10127" s="9"/>
    </row>
    <row r="10128" spans="17:17" x14ac:dyDescent="0.2">
      <c r="Q10128" s="9"/>
    </row>
    <row r="10129" spans="17:17" x14ac:dyDescent="0.2">
      <c r="Q10129" s="9"/>
    </row>
    <row r="10130" spans="17:17" x14ac:dyDescent="0.2">
      <c r="Q10130" s="9"/>
    </row>
    <row r="10131" spans="17:17" x14ac:dyDescent="0.2">
      <c r="Q10131" s="9"/>
    </row>
    <row r="10132" spans="17:17" x14ac:dyDescent="0.2">
      <c r="Q10132" s="9"/>
    </row>
    <row r="10133" spans="17:17" x14ac:dyDescent="0.2">
      <c r="Q10133" s="9"/>
    </row>
    <row r="10134" spans="17:17" x14ac:dyDescent="0.2">
      <c r="Q10134" s="9"/>
    </row>
    <row r="10135" spans="17:17" x14ac:dyDescent="0.2">
      <c r="Q10135" s="9"/>
    </row>
    <row r="10136" spans="17:17" x14ac:dyDescent="0.2">
      <c r="Q10136" s="9"/>
    </row>
    <row r="10137" spans="17:17" x14ac:dyDescent="0.2">
      <c r="Q10137" s="9"/>
    </row>
    <row r="10138" spans="17:17" x14ac:dyDescent="0.2">
      <c r="Q10138" s="9"/>
    </row>
    <row r="10139" spans="17:17" x14ac:dyDescent="0.2">
      <c r="Q10139" s="9"/>
    </row>
    <row r="10140" spans="17:17" x14ac:dyDescent="0.2">
      <c r="Q10140" s="9"/>
    </row>
    <row r="10141" spans="17:17" x14ac:dyDescent="0.2">
      <c r="Q10141" s="9"/>
    </row>
    <row r="10142" spans="17:17" x14ac:dyDescent="0.2">
      <c r="Q10142" s="9"/>
    </row>
    <row r="10143" spans="17:17" x14ac:dyDescent="0.2">
      <c r="Q10143" s="9"/>
    </row>
    <row r="10144" spans="17:17" x14ac:dyDescent="0.2">
      <c r="Q10144" s="9"/>
    </row>
    <row r="10145" spans="17:17" x14ac:dyDescent="0.2">
      <c r="Q10145" s="9"/>
    </row>
    <row r="10146" spans="17:17" x14ac:dyDescent="0.2">
      <c r="Q10146" s="9"/>
    </row>
    <row r="10147" spans="17:17" x14ac:dyDescent="0.2">
      <c r="Q10147" s="9"/>
    </row>
    <row r="10148" spans="17:17" x14ac:dyDescent="0.2">
      <c r="Q10148" s="9"/>
    </row>
    <row r="10149" spans="17:17" x14ac:dyDescent="0.2">
      <c r="Q10149" s="9"/>
    </row>
    <row r="10150" spans="17:17" x14ac:dyDescent="0.2">
      <c r="Q10150" s="9"/>
    </row>
    <row r="10151" spans="17:17" x14ac:dyDescent="0.2">
      <c r="Q10151" s="9"/>
    </row>
    <row r="10152" spans="17:17" x14ac:dyDescent="0.2">
      <c r="Q10152" s="9"/>
    </row>
    <row r="10153" spans="17:17" x14ac:dyDescent="0.2">
      <c r="Q10153" s="9"/>
    </row>
    <row r="10154" spans="17:17" x14ac:dyDescent="0.2">
      <c r="Q10154" s="9"/>
    </row>
    <row r="10155" spans="17:17" x14ac:dyDescent="0.2">
      <c r="Q10155" s="9"/>
    </row>
    <row r="10156" spans="17:17" x14ac:dyDescent="0.2">
      <c r="Q10156" s="9"/>
    </row>
    <row r="10157" spans="17:17" x14ac:dyDescent="0.2">
      <c r="Q10157" s="9"/>
    </row>
    <row r="10158" spans="17:17" x14ac:dyDescent="0.2">
      <c r="Q10158" s="9"/>
    </row>
    <row r="10159" spans="17:17" x14ac:dyDescent="0.2">
      <c r="Q10159" s="9"/>
    </row>
    <row r="10160" spans="17:17" x14ac:dyDescent="0.2">
      <c r="Q10160" s="9"/>
    </row>
    <row r="10161" spans="17:17" x14ac:dyDescent="0.2">
      <c r="Q10161" s="9"/>
    </row>
    <row r="10162" spans="17:17" x14ac:dyDescent="0.2">
      <c r="Q10162" s="9"/>
    </row>
    <row r="10163" spans="17:17" x14ac:dyDescent="0.2">
      <c r="Q10163" s="9"/>
    </row>
    <row r="10164" spans="17:17" x14ac:dyDescent="0.2">
      <c r="Q10164" s="9"/>
    </row>
    <row r="10165" spans="17:17" x14ac:dyDescent="0.2">
      <c r="Q10165" s="9"/>
    </row>
    <row r="10166" spans="17:17" x14ac:dyDescent="0.2">
      <c r="Q10166" s="9"/>
    </row>
    <row r="10167" spans="17:17" x14ac:dyDescent="0.2">
      <c r="Q10167" s="9"/>
    </row>
    <row r="10168" spans="17:17" x14ac:dyDescent="0.2">
      <c r="Q10168" s="9"/>
    </row>
    <row r="10169" spans="17:17" x14ac:dyDescent="0.2">
      <c r="Q10169" s="9"/>
    </row>
    <row r="10170" spans="17:17" x14ac:dyDescent="0.2">
      <c r="Q10170" s="9"/>
    </row>
    <row r="10171" spans="17:17" x14ac:dyDescent="0.2">
      <c r="Q10171" s="9"/>
    </row>
    <row r="10172" spans="17:17" x14ac:dyDescent="0.2">
      <c r="Q10172" s="9"/>
    </row>
    <row r="10173" spans="17:17" x14ac:dyDescent="0.2">
      <c r="Q10173" s="9"/>
    </row>
    <row r="10174" spans="17:17" x14ac:dyDescent="0.2">
      <c r="Q10174" s="9"/>
    </row>
    <row r="10175" spans="17:17" x14ac:dyDescent="0.2">
      <c r="Q10175" s="9"/>
    </row>
    <row r="10176" spans="17:17" x14ac:dyDescent="0.2">
      <c r="Q10176" s="9"/>
    </row>
    <row r="10177" spans="17:17" x14ac:dyDescent="0.2">
      <c r="Q10177" s="9"/>
    </row>
    <row r="10178" spans="17:17" x14ac:dyDescent="0.2">
      <c r="Q10178" s="9"/>
    </row>
    <row r="10179" spans="17:17" x14ac:dyDescent="0.2">
      <c r="Q10179" s="9"/>
    </row>
    <row r="10180" spans="17:17" x14ac:dyDescent="0.2">
      <c r="Q10180" s="9"/>
    </row>
    <row r="10181" spans="17:17" x14ac:dyDescent="0.2">
      <c r="Q10181" s="9"/>
    </row>
    <row r="10182" spans="17:17" x14ac:dyDescent="0.2">
      <c r="Q10182" s="9"/>
    </row>
    <row r="10183" spans="17:17" x14ac:dyDescent="0.2">
      <c r="Q10183" s="9"/>
    </row>
    <row r="10184" spans="17:17" x14ac:dyDescent="0.2">
      <c r="Q10184" s="9"/>
    </row>
    <row r="10185" spans="17:17" x14ac:dyDescent="0.2">
      <c r="Q10185" s="9"/>
    </row>
    <row r="10186" spans="17:17" x14ac:dyDescent="0.2">
      <c r="Q10186" s="9"/>
    </row>
    <row r="10187" spans="17:17" x14ac:dyDescent="0.2">
      <c r="Q10187" s="9"/>
    </row>
    <row r="10188" spans="17:17" x14ac:dyDescent="0.2">
      <c r="Q10188" s="9"/>
    </row>
    <row r="10189" spans="17:17" x14ac:dyDescent="0.2">
      <c r="Q10189" s="9"/>
    </row>
    <row r="10190" spans="17:17" x14ac:dyDescent="0.2">
      <c r="Q10190" s="9"/>
    </row>
    <row r="10191" spans="17:17" x14ac:dyDescent="0.2">
      <c r="Q10191" s="9"/>
    </row>
    <row r="10192" spans="17:17" x14ac:dyDescent="0.2">
      <c r="Q10192" s="9"/>
    </row>
    <row r="10193" spans="17:17" x14ac:dyDescent="0.2">
      <c r="Q10193" s="9"/>
    </row>
    <row r="10194" spans="17:17" x14ac:dyDescent="0.2">
      <c r="Q10194" s="9"/>
    </row>
    <row r="10195" spans="17:17" x14ac:dyDescent="0.2">
      <c r="Q10195" s="9"/>
    </row>
    <row r="10196" spans="17:17" x14ac:dyDescent="0.2">
      <c r="Q10196" s="9"/>
    </row>
    <row r="10197" spans="17:17" x14ac:dyDescent="0.2">
      <c r="Q10197" s="9"/>
    </row>
    <row r="10198" spans="17:17" x14ac:dyDescent="0.2">
      <c r="Q10198" s="9"/>
    </row>
    <row r="10199" spans="17:17" x14ac:dyDescent="0.2">
      <c r="Q10199" s="9"/>
    </row>
    <row r="10200" spans="17:17" x14ac:dyDescent="0.2">
      <c r="Q10200" s="9"/>
    </row>
    <row r="10201" spans="17:17" x14ac:dyDescent="0.2">
      <c r="Q10201" s="9"/>
    </row>
    <row r="10202" spans="17:17" x14ac:dyDescent="0.2">
      <c r="Q10202" s="9"/>
    </row>
    <row r="10203" spans="17:17" x14ac:dyDescent="0.2">
      <c r="Q10203" s="9"/>
    </row>
    <row r="10204" spans="17:17" x14ac:dyDescent="0.2">
      <c r="Q10204" s="9"/>
    </row>
    <row r="10205" spans="17:17" x14ac:dyDescent="0.2">
      <c r="Q10205" s="9"/>
    </row>
    <row r="10206" spans="17:17" x14ac:dyDescent="0.2">
      <c r="Q10206" s="9"/>
    </row>
    <row r="10207" spans="17:17" x14ac:dyDescent="0.2">
      <c r="Q10207" s="9"/>
    </row>
    <row r="10208" spans="17:17" x14ac:dyDescent="0.2">
      <c r="Q10208" s="9"/>
    </row>
    <row r="10209" spans="17:17" x14ac:dyDescent="0.2">
      <c r="Q10209" s="9"/>
    </row>
    <row r="10210" spans="17:17" x14ac:dyDescent="0.2">
      <c r="Q10210" s="9"/>
    </row>
    <row r="10211" spans="17:17" x14ac:dyDescent="0.2">
      <c r="Q10211" s="9"/>
    </row>
    <row r="10212" spans="17:17" x14ac:dyDescent="0.2">
      <c r="Q10212" s="9"/>
    </row>
    <row r="10213" spans="17:17" x14ac:dyDescent="0.2">
      <c r="Q10213" s="9"/>
    </row>
    <row r="10214" spans="17:17" x14ac:dyDescent="0.2">
      <c r="Q10214" s="9"/>
    </row>
    <row r="10215" spans="17:17" x14ac:dyDescent="0.2">
      <c r="Q10215" s="9"/>
    </row>
    <row r="10216" spans="17:17" x14ac:dyDescent="0.2">
      <c r="Q10216" s="9"/>
    </row>
    <row r="10217" spans="17:17" x14ac:dyDescent="0.2">
      <c r="Q10217" s="9"/>
    </row>
    <row r="10218" spans="17:17" x14ac:dyDescent="0.2">
      <c r="Q10218" s="9"/>
    </row>
    <row r="10219" spans="17:17" x14ac:dyDescent="0.2">
      <c r="Q10219" s="9"/>
    </row>
    <row r="10220" spans="17:17" x14ac:dyDescent="0.2">
      <c r="Q10220" s="9"/>
    </row>
    <row r="10221" spans="17:17" x14ac:dyDescent="0.2">
      <c r="Q10221" s="9"/>
    </row>
    <row r="10222" spans="17:17" x14ac:dyDescent="0.2">
      <c r="Q10222" s="9"/>
    </row>
    <row r="10223" spans="17:17" x14ac:dyDescent="0.2">
      <c r="Q10223" s="9"/>
    </row>
    <row r="10224" spans="17:17" x14ac:dyDescent="0.2">
      <c r="Q10224" s="9"/>
    </row>
    <row r="10225" spans="17:17" x14ac:dyDescent="0.2">
      <c r="Q10225" s="9"/>
    </row>
    <row r="10226" spans="17:17" x14ac:dyDescent="0.2">
      <c r="Q10226" s="9"/>
    </row>
    <row r="10227" spans="17:17" x14ac:dyDescent="0.2">
      <c r="Q10227" s="9"/>
    </row>
    <row r="10228" spans="17:17" x14ac:dyDescent="0.2">
      <c r="Q10228" s="9"/>
    </row>
    <row r="10229" spans="17:17" x14ac:dyDescent="0.2">
      <c r="Q10229" s="9"/>
    </row>
    <row r="10230" spans="17:17" x14ac:dyDescent="0.2">
      <c r="Q10230" s="9"/>
    </row>
    <row r="10231" spans="17:17" x14ac:dyDescent="0.2">
      <c r="Q10231" s="9"/>
    </row>
    <row r="10232" spans="17:17" x14ac:dyDescent="0.2">
      <c r="Q10232" s="9"/>
    </row>
    <row r="10233" spans="17:17" x14ac:dyDescent="0.2">
      <c r="Q10233" s="9"/>
    </row>
    <row r="10234" spans="17:17" x14ac:dyDescent="0.2">
      <c r="Q10234" s="9"/>
    </row>
    <row r="10235" spans="17:17" x14ac:dyDescent="0.2">
      <c r="Q10235" s="9"/>
    </row>
    <row r="10236" spans="17:17" x14ac:dyDescent="0.2">
      <c r="Q10236" s="9"/>
    </row>
    <row r="10237" spans="17:17" x14ac:dyDescent="0.2">
      <c r="Q10237" s="9"/>
    </row>
    <row r="10238" spans="17:17" x14ac:dyDescent="0.2">
      <c r="Q10238" s="9"/>
    </row>
    <row r="10239" spans="17:17" x14ac:dyDescent="0.2">
      <c r="Q10239" s="9"/>
    </row>
    <row r="10240" spans="17:17" x14ac:dyDescent="0.2">
      <c r="Q10240" s="9"/>
    </row>
    <row r="10241" spans="17:17" x14ac:dyDescent="0.2">
      <c r="Q10241" s="9"/>
    </row>
    <row r="10242" spans="17:17" x14ac:dyDescent="0.2">
      <c r="Q10242" s="9"/>
    </row>
    <row r="10243" spans="17:17" x14ac:dyDescent="0.2">
      <c r="Q10243" s="9"/>
    </row>
    <row r="10244" spans="17:17" x14ac:dyDescent="0.2">
      <c r="Q10244" s="9"/>
    </row>
    <row r="10245" spans="17:17" x14ac:dyDescent="0.2">
      <c r="Q10245" s="9"/>
    </row>
    <row r="10246" spans="17:17" x14ac:dyDescent="0.2">
      <c r="Q10246" s="9"/>
    </row>
    <row r="10247" spans="17:17" x14ac:dyDescent="0.2">
      <c r="Q10247" s="9"/>
    </row>
    <row r="10248" spans="17:17" x14ac:dyDescent="0.2">
      <c r="Q10248" s="9"/>
    </row>
    <row r="10249" spans="17:17" x14ac:dyDescent="0.2">
      <c r="Q10249" s="9"/>
    </row>
    <row r="10250" spans="17:17" x14ac:dyDescent="0.2">
      <c r="Q10250" s="9"/>
    </row>
    <row r="10251" spans="17:17" x14ac:dyDescent="0.2">
      <c r="Q10251" s="9"/>
    </row>
    <row r="10252" spans="17:17" x14ac:dyDescent="0.2">
      <c r="Q10252" s="9"/>
    </row>
    <row r="10253" spans="17:17" x14ac:dyDescent="0.2">
      <c r="Q10253" s="9"/>
    </row>
    <row r="10254" spans="17:17" x14ac:dyDescent="0.2">
      <c r="Q10254" s="9"/>
    </row>
    <row r="10255" spans="17:17" x14ac:dyDescent="0.2">
      <c r="Q10255" s="9"/>
    </row>
    <row r="10256" spans="17:17" x14ac:dyDescent="0.2">
      <c r="Q10256" s="9"/>
    </row>
    <row r="10257" spans="17:17" x14ac:dyDescent="0.2">
      <c r="Q10257" s="9"/>
    </row>
    <row r="10258" spans="17:17" x14ac:dyDescent="0.2">
      <c r="Q10258" s="9"/>
    </row>
    <row r="10259" spans="17:17" x14ac:dyDescent="0.2">
      <c r="Q10259" s="9"/>
    </row>
    <row r="10260" spans="17:17" x14ac:dyDescent="0.2">
      <c r="Q10260" s="9"/>
    </row>
    <row r="10261" spans="17:17" x14ac:dyDescent="0.2">
      <c r="Q10261" s="9"/>
    </row>
    <row r="10262" spans="17:17" x14ac:dyDescent="0.2">
      <c r="Q10262" s="9"/>
    </row>
    <row r="10263" spans="17:17" x14ac:dyDescent="0.2">
      <c r="Q10263" s="9"/>
    </row>
    <row r="10264" spans="17:17" x14ac:dyDescent="0.2">
      <c r="Q10264" s="9"/>
    </row>
    <row r="10265" spans="17:17" x14ac:dyDescent="0.2">
      <c r="Q10265" s="9"/>
    </row>
    <row r="10266" spans="17:17" x14ac:dyDescent="0.2">
      <c r="Q10266" s="9"/>
    </row>
    <row r="10267" spans="17:17" x14ac:dyDescent="0.2">
      <c r="Q10267" s="9"/>
    </row>
    <row r="10268" spans="17:17" x14ac:dyDescent="0.2">
      <c r="Q10268" s="9"/>
    </row>
    <row r="10269" spans="17:17" x14ac:dyDescent="0.2">
      <c r="Q10269" s="9"/>
    </row>
    <row r="10270" spans="17:17" x14ac:dyDescent="0.2">
      <c r="Q10270" s="9"/>
    </row>
    <row r="10271" spans="17:17" x14ac:dyDescent="0.2">
      <c r="Q10271" s="9"/>
    </row>
    <row r="10272" spans="17:17" x14ac:dyDescent="0.2">
      <c r="Q10272" s="9"/>
    </row>
    <row r="10273" spans="17:17" x14ac:dyDescent="0.2">
      <c r="Q10273" s="9"/>
    </row>
    <row r="10274" spans="17:17" x14ac:dyDescent="0.2">
      <c r="Q10274" s="9"/>
    </row>
    <row r="10275" spans="17:17" x14ac:dyDescent="0.2">
      <c r="Q10275" s="9"/>
    </row>
    <row r="10276" spans="17:17" x14ac:dyDescent="0.2">
      <c r="Q10276" s="9"/>
    </row>
    <row r="10277" spans="17:17" x14ac:dyDescent="0.2">
      <c r="Q10277" s="9"/>
    </row>
    <row r="10278" spans="17:17" x14ac:dyDescent="0.2">
      <c r="Q10278" s="9"/>
    </row>
    <row r="10279" spans="17:17" x14ac:dyDescent="0.2">
      <c r="Q10279" s="9"/>
    </row>
    <row r="10280" spans="17:17" x14ac:dyDescent="0.2">
      <c r="Q10280" s="9"/>
    </row>
    <row r="10281" spans="17:17" x14ac:dyDescent="0.2">
      <c r="Q10281" s="9"/>
    </row>
    <row r="10282" spans="17:17" x14ac:dyDescent="0.2">
      <c r="Q10282" s="9"/>
    </row>
    <row r="10283" spans="17:17" x14ac:dyDescent="0.2">
      <c r="Q10283" s="9"/>
    </row>
    <row r="10284" spans="17:17" x14ac:dyDescent="0.2">
      <c r="Q10284" s="9"/>
    </row>
    <row r="10285" spans="17:17" x14ac:dyDescent="0.2">
      <c r="Q10285" s="9"/>
    </row>
    <row r="10286" spans="17:17" x14ac:dyDescent="0.2">
      <c r="Q10286" s="9"/>
    </row>
    <row r="10287" spans="17:17" x14ac:dyDescent="0.2">
      <c r="Q10287" s="9"/>
    </row>
    <row r="10288" spans="17:17" x14ac:dyDescent="0.2">
      <c r="Q10288" s="9"/>
    </row>
    <row r="10289" spans="17:17" x14ac:dyDescent="0.2">
      <c r="Q10289" s="9"/>
    </row>
    <row r="10290" spans="17:17" x14ac:dyDescent="0.2">
      <c r="Q10290" s="9"/>
    </row>
    <row r="10291" spans="17:17" x14ac:dyDescent="0.2">
      <c r="Q10291" s="9"/>
    </row>
    <row r="10292" spans="17:17" x14ac:dyDescent="0.2">
      <c r="Q10292" s="9"/>
    </row>
    <row r="10293" spans="17:17" x14ac:dyDescent="0.2">
      <c r="Q10293" s="9"/>
    </row>
    <row r="10294" spans="17:17" x14ac:dyDescent="0.2">
      <c r="Q10294" s="9"/>
    </row>
    <row r="10295" spans="17:17" x14ac:dyDescent="0.2">
      <c r="Q10295" s="9"/>
    </row>
    <row r="10296" spans="17:17" x14ac:dyDescent="0.2">
      <c r="Q10296" s="9"/>
    </row>
    <row r="10297" spans="17:17" x14ac:dyDescent="0.2">
      <c r="Q10297" s="9"/>
    </row>
    <row r="10298" spans="17:17" x14ac:dyDescent="0.2">
      <c r="Q10298" s="9"/>
    </row>
    <row r="10299" spans="17:17" x14ac:dyDescent="0.2">
      <c r="Q10299" s="9"/>
    </row>
    <row r="10300" spans="17:17" x14ac:dyDescent="0.2">
      <c r="Q10300" s="9"/>
    </row>
    <row r="10301" spans="17:17" x14ac:dyDescent="0.2">
      <c r="Q10301" s="9"/>
    </row>
    <row r="10302" spans="17:17" x14ac:dyDescent="0.2">
      <c r="Q10302" s="9"/>
    </row>
    <row r="10303" spans="17:17" x14ac:dyDescent="0.2">
      <c r="Q10303" s="9"/>
    </row>
    <row r="10304" spans="17:17" x14ac:dyDescent="0.2">
      <c r="Q10304" s="9"/>
    </row>
    <row r="10305" spans="17:17" x14ac:dyDescent="0.2">
      <c r="Q10305" s="9"/>
    </row>
    <row r="10306" spans="17:17" x14ac:dyDescent="0.2">
      <c r="Q10306" s="9"/>
    </row>
    <row r="10307" spans="17:17" x14ac:dyDescent="0.2">
      <c r="Q10307" s="9"/>
    </row>
    <row r="10308" spans="17:17" x14ac:dyDescent="0.2">
      <c r="Q10308" s="9"/>
    </row>
    <row r="10309" spans="17:17" x14ac:dyDescent="0.2">
      <c r="Q10309" s="9"/>
    </row>
    <row r="10310" spans="17:17" x14ac:dyDescent="0.2">
      <c r="Q10310" s="9"/>
    </row>
    <row r="10311" spans="17:17" x14ac:dyDescent="0.2">
      <c r="Q10311" s="9"/>
    </row>
    <row r="10312" spans="17:17" x14ac:dyDescent="0.2">
      <c r="Q10312" s="9"/>
    </row>
    <row r="10313" spans="17:17" x14ac:dyDescent="0.2">
      <c r="Q10313" s="9"/>
    </row>
    <row r="10314" spans="17:17" x14ac:dyDescent="0.2">
      <c r="Q10314" s="9"/>
    </row>
    <row r="10315" spans="17:17" x14ac:dyDescent="0.2">
      <c r="Q10315" s="9"/>
    </row>
    <row r="10316" spans="17:17" x14ac:dyDescent="0.2">
      <c r="Q10316" s="9"/>
    </row>
    <row r="10317" spans="17:17" x14ac:dyDescent="0.2">
      <c r="Q10317" s="9"/>
    </row>
    <row r="10318" spans="17:17" x14ac:dyDescent="0.2">
      <c r="Q10318" s="9"/>
    </row>
    <row r="10319" spans="17:17" x14ac:dyDescent="0.2">
      <c r="Q10319" s="9"/>
    </row>
    <row r="10320" spans="17:17" x14ac:dyDescent="0.2">
      <c r="Q10320" s="9"/>
    </row>
    <row r="10321" spans="17:17" x14ac:dyDescent="0.2">
      <c r="Q10321" s="9"/>
    </row>
    <row r="10322" spans="17:17" x14ac:dyDescent="0.2">
      <c r="Q10322" s="9"/>
    </row>
    <row r="10323" spans="17:17" x14ac:dyDescent="0.2">
      <c r="Q10323" s="9"/>
    </row>
    <row r="10324" spans="17:17" x14ac:dyDescent="0.2">
      <c r="Q10324" s="9"/>
    </row>
    <row r="10325" spans="17:17" x14ac:dyDescent="0.2">
      <c r="Q10325" s="9"/>
    </row>
    <row r="10326" spans="17:17" x14ac:dyDescent="0.2">
      <c r="Q10326" s="9"/>
    </row>
    <row r="10327" spans="17:17" x14ac:dyDescent="0.2">
      <c r="Q10327" s="9"/>
    </row>
    <row r="10328" spans="17:17" x14ac:dyDescent="0.2">
      <c r="Q10328" s="9"/>
    </row>
    <row r="10329" spans="17:17" x14ac:dyDescent="0.2">
      <c r="Q10329" s="9"/>
    </row>
    <row r="10330" spans="17:17" x14ac:dyDescent="0.2">
      <c r="Q10330" s="9"/>
    </row>
    <row r="10331" spans="17:17" x14ac:dyDescent="0.2">
      <c r="Q10331" s="9"/>
    </row>
    <row r="10332" spans="17:17" x14ac:dyDescent="0.2">
      <c r="Q10332" s="9"/>
    </row>
    <row r="10333" spans="17:17" x14ac:dyDescent="0.2">
      <c r="Q10333" s="9"/>
    </row>
    <row r="10334" spans="17:17" x14ac:dyDescent="0.2">
      <c r="Q10334" s="9"/>
    </row>
    <row r="10335" spans="17:17" x14ac:dyDescent="0.2">
      <c r="Q10335" s="9"/>
    </row>
    <row r="10336" spans="17:17" x14ac:dyDescent="0.2">
      <c r="Q10336" s="9"/>
    </row>
    <row r="10337" spans="17:17" x14ac:dyDescent="0.2">
      <c r="Q10337" s="9"/>
    </row>
    <row r="10338" spans="17:17" x14ac:dyDescent="0.2">
      <c r="Q10338" s="9"/>
    </row>
    <row r="10339" spans="17:17" x14ac:dyDescent="0.2">
      <c r="Q10339" s="9"/>
    </row>
    <row r="10340" spans="17:17" x14ac:dyDescent="0.2">
      <c r="Q10340" s="9"/>
    </row>
    <row r="10341" spans="17:17" x14ac:dyDescent="0.2">
      <c r="Q10341" s="9"/>
    </row>
    <row r="10342" spans="17:17" x14ac:dyDescent="0.2">
      <c r="Q10342" s="9"/>
    </row>
    <row r="10343" spans="17:17" x14ac:dyDescent="0.2">
      <c r="Q10343" s="9"/>
    </row>
    <row r="10344" spans="17:17" x14ac:dyDescent="0.2">
      <c r="Q10344" s="9"/>
    </row>
    <row r="10345" spans="17:17" x14ac:dyDescent="0.2">
      <c r="Q10345" s="9"/>
    </row>
    <row r="10346" spans="17:17" x14ac:dyDescent="0.2">
      <c r="Q10346" s="9"/>
    </row>
    <row r="10347" spans="17:17" x14ac:dyDescent="0.2">
      <c r="Q10347" s="9"/>
    </row>
    <row r="10348" spans="17:17" x14ac:dyDescent="0.2">
      <c r="Q10348" s="9"/>
    </row>
    <row r="10349" spans="17:17" x14ac:dyDescent="0.2">
      <c r="Q10349" s="9"/>
    </row>
    <row r="10350" spans="17:17" x14ac:dyDescent="0.2">
      <c r="Q10350" s="9"/>
    </row>
    <row r="10351" spans="17:17" x14ac:dyDescent="0.2">
      <c r="Q10351" s="9"/>
    </row>
    <row r="10352" spans="17:17" x14ac:dyDescent="0.2">
      <c r="Q10352" s="9"/>
    </row>
    <row r="10353" spans="17:17" x14ac:dyDescent="0.2">
      <c r="Q10353" s="9"/>
    </row>
    <row r="10354" spans="17:17" x14ac:dyDescent="0.2">
      <c r="Q10354" s="9"/>
    </row>
    <row r="10355" spans="17:17" x14ac:dyDescent="0.2">
      <c r="Q10355" s="9"/>
    </row>
    <row r="10356" spans="17:17" x14ac:dyDescent="0.2">
      <c r="Q10356" s="9"/>
    </row>
    <row r="10357" spans="17:17" x14ac:dyDescent="0.2">
      <c r="Q10357" s="9"/>
    </row>
    <row r="10358" spans="17:17" x14ac:dyDescent="0.2">
      <c r="Q10358" s="9"/>
    </row>
    <row r="10359" spans="17:17" x14ac:dyDescent="0.2">
      <c r="Q10359" s="9"/>
    </row>
    <row r="10360" spans="17:17" x14ac:dyDescent="0.2">
      <c r="Q10360" s="9"/>
    </row>
    <row r="10361" spans="17:17" x14ac:dyDescent="0.2">
      <c r="Q10361" s="9"/>
    </row>
    <row r="10362" spans="17:17" x14ac:dyDescent="0.2">
      <c r="Q10362" s="9"/>
    </row>
    <row r="10363" spans="17:17" x14ac:dyDescent="0.2">
      <c r="Q10363" s="9"/>
    </row>
    <row r="10364" spans="17:17" x14ac:dyDescent="0.2">
      <c r="Q10364" s="9"/>
    </row>
    <row r="10365" spans="17:17" x14ac:dyDescent="0.2">
      <c r="Q10365" s="9"/>
    </row>
    <row r="10366" spans="17:17" x14ac:dyDescent="0.2">
      <c r="Q10366" s="9"/>
    </row>
    <row r="10367" spans="17:17" x14ac:dyDescent="0.2">
      <c r="Q10367" s="9"/>
    </row>
    <row r="10368" spans="17:17" x14ac:dyDescent="0.2">
      <c r="Q10368" s="9"/>
    </row>
    <row r="10369" spans="17:17" x14ac:dyDescent="0.2">
      <c r="Q10369" s="9"/>
    </row>
    <row r="10370" spans="17:17" x14ac:dyDescent="0.2">
      <c r="Q10370" s="9"/>
    </row>
    <row r="10371" spans="17:17" x14ac:dyDescent="0.2">
      <c r="Q10371" s="9"/>
    </row>
    <row r="10372" spans="17:17" x14ac:dyDescent="0.2">
      <c r="Q10372" s="9"/>
    </row>
    <row r="10373" spans="17:17" x14ac:dyDescent="0.2">
      <c r="Q10373" s="9"/>
    </row>
    <row r="10374" spans="17:17" x14ac:dyDescent="0.2">
      <c r="Q10374" s="9"/>
    </row>
    <row r="10375" spans="17:17" x14ac:dyDescent="0.2">
      <c r="Q10375" s="9"/>
    </row>
    <row r="10376" spans="17:17" x14ac:dyDescent="0.2">
      <c r="Q10376" s="9"/>
    </row>
    <row r="10377" spans="17:17" x14ac:dyDescent="0.2">
      <c r="Q10377" s="9"/>
    </row>
    <row r="10378" spans="17:17" x14ac:dyDescent="0.2">
      <c r="Q10378" s="9"/>
    </row>
    <row r="10379" spans="17:17" x14ac:dyDescent="0.2">
      <c r="Q10379" s="9"/>
    </row>
    <row r="10380" spans="17:17" x14ac:dyDescent="0.2">
      <c r="Q10380" s="9"/>
    </row>
    <row r="10381" spans="17:17" x14ac:dyDescent="0.2">
      <c r="Q10381" s="9"/>
    </row>
    <row r="10382" spans="17:17" x14ac:dyDescent="0.2">
      <c r="Q10382" s="9"/>
    </row>
    <row r="10383" spans="17:17" x14ac:dyDescent="0.2">
      <c r="Q10383" s="9"/>
    </row>
    <row r="10384" spans="17:17" x14ac:dyDescent="0.2">
      <c r="Q10384" s="9"/>
    </row>
    <row r="10385" spans="17:17" x14ac:dyDescent="0.2">
      <c r="Q10385" s="9"/>
    </row>
    <row r="10386" spans="17:17" x14ac:dyDescent="0.2">
      <c r="Q10386" s="9"/>
    </row>
    <row r="10387" spans="17:17" x14ac:dyDescent="0.2">
      <c r="Q10387" s="9"/>
    </row>
    <row r="10388" spans="17:17" x14ac:dyDescent="0.2">
      <c r="Q10388" s="9"/>
    </row>
    <row r="10389" spans="17:17" x14ac:dyDescent="0.2">
      <c r="Q10389" s="9"/>
    </row>
    <row r="10390" spans="17:17" x14ac:dyDescent="0.2">
      <c r="Q10390" s="9"/>
    </row>
    <row r="10391" spans="17:17" x14ac:dyDescent="0.2">
      <c r="Q10391" s="9"/>
    </row>
    <row r="10392" spans="17:17" x14ac:dyDescent="0.2">
      <c r="Q10392" s="9"/>
    </row>
    <row r="10393" spans="17:17" x14ac:dyDescent="0.2">
      <c r="Q10393" s="9"/>
    </row>
    <row r="10394" spans="17:17" x14ac:dyDescent="0.2">
      <c r="Q10394" s="9"/>
    </row>
    <row r="10395" spans="17:17" x14ac:dyDescent="0.2">
      <c r="Q10395" s="9"/>
    </row>
    <row r="10396" spans="17:17" x14ac:dyDescent="0.2">
      <c r="Q10396" s="9"/>
    </row>
    <row r="10397" spans="17:17" x14ac:dyDescent="0.2">
      <c r="Q10397" s="9"/>
    </row>
    <row r="10398" spans="17:17" x14ac:dyDescent="0.2">
      <c r="Q10398" s="9"/>
    </row>
    <row r="10399" spans="17:17" x14ac:dyDescent="0.2">
      <c r="Q10399" s="9"/>
    </row>
    <row r="10400" spans="17:17" x14ac:dyDescent="0.2">
      <c r="Q10400" s="9"/>
    </row>
    <row r="10401" spans="17:17" x14ac:dyDescent="0.2">
      <c r="Q10401" s="9"/>
    </row>
    <row r="10402" spans="17:17" x14ac:dyDescent="0.2">
      <c r="Q10402" s="9"/>
    </row>
    <row r="10403" spans="17:17" x14ac:dyDescent="0.2">
      <c r="Q10403" s="9"/>
    </row>
    <row r="10404" spans="17:17" x14ac:dyDescent="0.2">
      <c r="Q10404" s="9"/>
    </row>
    <row r="10405" spans="17:17" x14ac:dyDescent="0.2">
      <c r="Q10405" s="9"/>
    </row>
    <row r="10406" spans="17:17" x14ac:dyDescent="0.2">
      <c r="Q10406" s="9"/>
    </row>
    <row r="10407" spans="17:17" x14ac:dyDescent="0.2">
      <c r="Q10407" s="9"/>
    </row>
    <row r="10408" spans="17:17" x14ac:dyDescent="0.2">
      <c r="Q10408" s="9"/>
    </row>
    <row r="10409" spans="17:17" x14ac:dyDescent="0.2">
      <c r="Q10409" s="9"/>
    </row>
    <row r="10410" spans="17:17" x14ac:dyDescent="0.2">
      <c r="Q10410" s="9"/>
    </row>
    <row r="10411" spans="17:17" x14ac:dyDescent="0.2">
      <c r="Q10411" s="9"/>
    </row>
    <row r="10412" spans="17:17" x14ac:dyDescent="0.2">
      <c r="Q10412" s="9"/>
    </row>
    <row r="10413" spans="17:17" x14ac:dyDescent="0.2">
      <c r="Q10413" s="9"/>
    </row>
    <row r="10414" spans="17:17" x14ac:dyDescent="0.2">
      <c r="Q10414" s="9"/>
    </row>
    <row r="10415" spans="17:17" x14ac:dyDescent="0.2">
      <c r="Q10415" s="9"/>
    </row>
    <row r="10416" spans="17:17" x14ac:dyDescent="0.2">
      <c r="Q10416" s="9"/>
    </row>
    <row r="10417" spans="17:17" x14ac:dyDescent="0.2">
      <c r="Q10417" s="9"/>
    </row>
    <row r="10418" spans="17:17" x14ac:dyDescent="0.2">
      <c r="Q10418" s="9"/>
    </row>
    <row r="10419" spans="17:17" x14ac:dyDescent="0.2">
      <c r="Q10419" s="9"/>
    </row>
    <row r="10420" spans="17:17" x14ac:dyDescent="0.2">
      <c r="Q10420" s="9"/>
    </row>
    <row r="10421" spans="17:17" x14ac:dyDescent="0.2">
      <c r="Q10421" s="9"/>
    </row>
    <row r="10422" spans="17:17" x14ac:dyDescent="0.2">
      <c r="Q10422" s="9"/>
    </row>
    <row r="10423" spans="17:17" x14ac:dyDescent="0.2">
      <c r="Q10423" s="9"/>
    </row>
    <row r="10424" spans="17:17" x14ac:dyDescent="0.2">
      <c r="Q10424" s="9"/>
    </row>
    <row r="10425" spans="17:17" x14ac:dyDescent="0.2">
      <c r="Q10425" s="9"/>
    </row>
    <row r="10426" spans="17:17" x14ac:dyDescent="0.2">
      <c r="Q10426" s="9"/>
    </row>
    <row r="10427" spans="17:17" x14ac:dyDescent="0.2">
      <c r="Q10427" s="9"/>
    </row>
    <row r="10428" spans="17:17" x14ac:dyDescent="0.2">
      <c r="Q10428" s="9"/>
    </row>
    <row r="10429" spans="17:17" x14ac:dyDescent="0.2">
      <c r="Q10429" s="9"/>
    </row>
    <row r="10430" spans="17:17" x14ac:dyDescent="0.2">
      <c r="Q10430" s="9"/>
    </row>
    <row r="10431" spans="17:17" x14ac:dyDescent="0.2">
      <c r="Q10431" s="9"/>
    </row>
    <row r="10432" spans="17:17" x14ac:dyDescent="0.2">
      <c r="Q10432" s="9"/>
    </row>
    <row r="10433" spans="17:17" x14ac:dyDescent="0.2">
      <c r="Q10433" s="9"/>
    </row>
    <row r="10434" spans="17:17" x14ac:dyDescent="0.2">
      <c r="Q10434" s="9"/>
    </row>
    <row r="10435" spans="17:17" x14ac:dyDescent="0.2">
      <c r="Q10435" s="9"/>
    </row>
    <row r="10436" spans="17:17" x14ac:dyDescent="0.2">
      <c r="Q10436" s="9"/>
    </row>
    <row r="10437" spans="17:17" x14ac:dyDescent="0.2">
      <c r="Q10437" s="9"/>
    </row>
    <row r="10438" spans="17:17" x14ac:dyDescent="0.2">
      <c r="Q10438" s="9"/>
    </row>
    <row r="10439" spans="17:17" x14ac:dyDescent="0.2">
      <c r="Q10439" s="9"/>
    </row>
    <row r="10440" spans="17:17" x14ac:dyDescent="0.2">
      <c r="Q10440" s="9"/>
    </row>
    <row r="10441" spans="17:17" x14ac:dyDescent="0.2">
      <c r="Q10441" s="9"/>
    </row>
    <row r="10442" spans="17:17" x14ac:dyDescent="0.2">
      <c r="Q10442" s="9"/>
    </row>
    <row r="10443" spans="17:17" x14ac:dyDescent="0.2">
      <c r="Q10443" s="9"/>
    </row>
    <row r="10444" spans="17:17" x14ac:dyDescent="0.2">
      <c r="Q10444" s="9"/>
    </row>
    <row r="10445" spans="17:17" x14ac:dyDescent="0.2">
      <c r="Q10445" s="9"/>
    </row>
    <row r="10446" spans="17:17" x14ac:dyDescent="0.2">
      <c r="Q10446" s="9"/>
    </row>
    <row r="10447" spans="17:17" x14ac:dyDescent="0.2">
      <c r="Q10447" s="9"/>
    </row>
    <row r="10448" spans="17:17" x14ac:dyDescent="0.2">
      <c r="Q10448" s="9"/>
    </row>
    <row r="10449" spans="17:17" x14ac:dyDescent="0.2">
      <c r="Q10449" s="9"/>
    </row>
    <row r="10450" spans="17:17" x14ac:dyDescent="0.2">
      <c r="Q10450" s="9"/>
    </row>
    <row r="10451" spans="17:17" x14ac:dyDescent="0.2">
      <c r="Q10451" s="9"/>
    </row>
    <row r="10452" spans="17:17" x14ac:dyDescent="0.2">
      <c r="Q10452" s="9"/>
    </row>
    <row r="10453" spans="17:17" x14ac:dyDescent="0.2">
      <c r="Q10453" s="9"/>
    </row>
    <row r="10454" spans="17:17" x14ac:dyDescent="0.2">
      <c r="Q10454" s="9"/>
    </row>
    <row r="10455" spans="17:17" x14ac:dyDescent="0.2">
      <c r="Q10455" s="9"/>
    </row>
    <row r="10456" spans="17:17" x14ac:dyDescent="0.2">
      <c r="Q10456" s="9"/>
    </row>
    <row r="10457" spans="17:17" x14ac:dyDescent="0.2">
      <c r="Q10457" s="9"/>
    </row>
    <row r="10458" spans="17:17" x14ac:dyDescent="0.2">
      <c r="Q10458" s="9"/>
    </row>
    <row r="10459" spans="17:17" x14ac:dyDescent="0.2">
      <c r="Q10459" s="9"/>
    </row>
    <row r="10460" spans="17:17" x14ac:dyDescent="0.2">
      <c r="Q10460" s="9"/>
    </row>
    <row r="10461" spans="17:17" x14ac:dyDescent="0.2">
      <c r="Q10461" s="9"/>
    </row>
    <row r="10462" spans="17:17" x14ac:dyDescent="0.2">
      <c r="Q10462" s="9"/>
    </row>
    <row r="10463" spans="17:17" x14ac:dyDescent="0.2">
      <c r="Q10463" s="9"/>
    </row>
    <row r="10464" spans="17:17" x14ac:dyDescent="0.2">
      <c r="Q10464" s="9"/>
    </row>
    <row r="10465" spans="17:17" x14ac:dyDescent="0.2">
      <c r="Q10465" s="9"/>
    </row>
    <row r="10466" spans="17:17" x14ac:dyDescent="0.2">
      <c r="Q10466" s="9"/>
    </row>
    <row r="10467" spans="17:17" x14ac:dyDescent="0.2">
      <c r="Q10467" s="9"/>
    </row>
    <row r="10468" spans="17:17" x14ac:dyDescent="0.2">
      <c r="Q10468" s="9"/>
    </row>
    <row r="10469" spans="17:17" x14ac:dyDescent="0.2">
      <c r="Q10469" s="9"/>
    </row>
    <row r="10470" spans="17:17" x14ac:dyDescent="0.2">
      <c r="Q10470" s="9"/>
    </row>
    <row r="10471" spans="17:17" x14ac:dyDescent="0.2">
      <c r="Q10471" s="9"/>
    </row>
    <row r="10472" spans="17:17" x14ac:dyDescent="0.2">
      <c r="Q10472" s="9"/>
    </row>
    <row r="10473" spans="17:17" x14ac:dyDescent="0.2">
      <c r="Q10473" s="9"/>
    </row>
    <row r="10474" spans="17:17" x14ac:dyDescent="0.2">
      <c r="Q10474" s="9"/>
    </row>
    <row r="10475" spans="17:17" x14ac:dyDescent="0.2">
      <c r="Q10475" s="9"/>
    </row>
    <row r="10476" spans="17:17" x14ac:dyDescent="0.2">
      <c r="Q10476" s="9"/>
    </row>
    <row r="10477" spans="17:17" x14ac:dyDescent="0.2">
      <c r="Q10477" s="9"/>
    </row>
    <row r="10478" spans="17:17" x14ac:dyDescent="0.2">
      <c r="Q10478" s="9"/>
    </row>
    <row r="10479" spans="17:17" x14ac:dyDescent="0.2">
      <c r="Q10479" s="9"/>
    </row>
    <row r="10480" spans="17:17" x14ac:dyDescent="0.2">
      <c r="Q10480" s="9"/>
    </row>
    <row r="10481" spans="17:17" x14ac:dyDescent="0.2">
      <c r="Q10481" s="9"/>
    </row>
    <row r="10482" spans="17:17" x14ac:dyDescent="0.2">
      <c r="Q10482" s="9"/>
    </row>
    <row r="10483" spans="17:17" x14ac:dyDescent="0.2">
      <c r="Q10483" s="9"/>
    </row>
    <row r="10484" spans="17:17" x14ac:dyDescent="0.2">
      <c r="Q10484" s="9"/>
    </row>
    <row r="10485" spans="17:17" x14ac:dyDescent="0.2">
      <c r="Q10485" s="9"/>
    </row>
    <row r="10486" spans="17:17" x14ac:dyDescent="0.2">
      <c r="Q10486" s="9"/>
    </row>
    <row r="10487" spans="17:17" x14ac:dyDescent="0.2">
      <c r="Q10487" s="9"/>
    </row>
    <row r="10488" spans="17:17" x14ac:dyDescent="0.2">
      <c r="Q10488" s="9"/>
    </row>
    <row r="10489" spans="17:17" x14ac:dyDescent="0.2">
      <c r="Q10489" s="9"/>
    </row>
    <row r="10490" spans="17:17" x14ac:dyDescent="0.2">
      <c r="Q10490" s="9"/>
    </row>
    <row r="10491" spans="17:17" x14ac:dyDescent="0.2">
      <c r="Q10491" s="9"/>
    </row>
    <row r="10492" spans="17:17" x14ac:dyDescent="0.2">
      <c r="Q10492" s="9"/>
    </row>
    <row r="10493" spans="17:17" x14ac:dyDescent="0.2">
      <c r="Q10493" s="9"/>
    </row>
    <row r="10494" spans="17:17" x14ac:dyDescent="0.2">
      <c r="Q10494" s="9"/>
    </row>
    <row r="10495" spans="17:17" x14ac:dyDescent="0.2">
      <c r="Q10495" s="9"/>
    </row>
    <row r="10496" spans="17:17" x14ac:dyDescent="0.2">
      <c r="Q10496" s="9"/>
    </row>
    <row r="10497" spans="17:17" x14ac:dyDescent="0.2">
      <c r="Q10497" s="9"/>
    </row>
    <row r="10498" spans="17:17" x14ac:dyDescent="0.2">
      <c r="Q10498" s="9"/>
    </row>
    <row r="10499" spans="17:17" x14ac:dyDescent="0.2">
      <c r="Q10499" s="9"/>
    </row>
    <row r="10500" spans="17:17" x14ac:dyDescent="0.2">
      <c r="Q10500" s="9"/>
    </row>
    <row r="10501" spans="17:17" x14ac:dyDescent="0.2">
      <c r="Q10501" s="9"/>
    </row>
    <row r="10502" spans="17:17" x14ac:dyDescent="0.2">
      <c r="Q10502" s="9"/>
    </row>
    <row r="10503" spans="17:17" x14ac:dyDescent="0.2">
      <c r="Q10503" s="9"/>
    </row>
    <row r="10504" spans="17:17" x14ac:dyDescent="0.2">
      <c r="Q10504" s="9"/>
    </row>
    <row r="10505" spans="17:17" x14ac:dyDescent="0.2">
      <c r="Q10505" s="9"/>
    </row>
    <row r="10506" spans="17:17" x14ac:dyDescent="0.2">
      <c r="Q10506" s="9"/>
    </row>
    <row r="10507" spans="17:17" x14ac:dyDescent="0.2">
      <c r="Q10507" s="9"/>
    </row>
    <row r="10508" spans="17:17" x14ac:dyDescent="0.2">
      <c r="Q10508" s="9"/>
    </row>
    <row r="10509" spans="17:17" x14ac:dyDescent="0.2">
      <c r="Q10509" s="9"/>
    </row>
    <row r="10510" spans="17:17" x14ac:dyDescent="0.2">
      <c r="Q10510" s="9"/>
    </row>
    <row r="10511" spans="17:17" x14ac:dyDescent="0.2">
      <c r="Q10511" s="9"/>
    </row>
    <row r="10512" spans="17:17" x14ac:dyDescent="0.2">
      <c r="Q10512" s="9"/>
    </row>
    <row r="10513" spans="17:17" x14ac:dyDescent="0.2">
      <c r="Q10513" s="9"/>
    </row>
    <row r="10514" spans="17:17" x14ac:dyDescent="0.2">
      <c r="Q10514" s="9"/>
    </row>
    <row r="10515" spans="17:17" x14ac:dyDescent="0.2">
      <c r="Q10515" s="9"/>
    </row>
    <row r="10516" spans="17:17" x14ac:dyDescent="0.2">
      <c r="Q10516" s="9"/>
    </row>
    <row r="10517" spans="17:17" x14ac:dyDescent="0.2">
      <c r="Q10517" s="9"/>
    </row>
    <row r="10518" spans="17:17" x14ac:dyDescent="0.2">
      <c r="Q10518" s="9"/>
    </row>
    <row r="10519" spans="17:17" x14ac:dyDescent="0.2">
      <c r="Q10519" s="9"/>
    </row>
    <row r="10520" spans="17:17" x14ac:dyDescent="0.2">
      <c r="Q10520" s="9"/>
    </row>
    <row r="10521" spans="17:17" x14ac:dyDescent="0.2">
      <c r="Q10521" s="9"/>
    </row>
    <row r="10522" spans="17:17" x14ac:dyDescent="0.2">
      <c r="Q10522" s="9"/>
    </row>
    <row r="10523" spans="17:17" x14ac:dyDescent="0.2">
      <c r="Q10523" s="9"/>
    </row>
    <row r="10524" spans="17:17" x14ac:dyDescent="0.2">
      <c r="Q10524" s="9"/>
    </row>
    <row r="10525" spans="17:17" x14ac:dyDescent="0.2">
      <c r="Q10525" s="9"/>
    </row>
    <row r="10526" spans="17:17" x14ac:dyDescent="0.2">
      <c r="Q10526" s="9"/>
    </row>
    <row r="10527" spans="17:17" x14ac:dyDescent="0.2">
      <c r="Q10527" s="9"/>
    </row>
    <row r="10528" spans="17:17" x14ac:dyDescent="0.2">
      <c r="Q10528" s="9"/>
    </row>
    <row r="10529" spans="17:17" x14ac:dyDescent="0.2">
      <c r="Q10529" s="9"/>
    </row>
    <row r="10530" spans="17:17" x14ac:dyDescent="0.2">
      <c r="Q10530" s="9"/>
    </row>
    <row r="10531" spans="17:17" x14ac:dyDescent="0.2">
      <c r="Q10531" s="9"/>
    </row>
    <row r="10532" spans="17:17" x14ac:dyDescent="0.2">
      <c r="Q10532" s="9"/>
    </row>
    <row r="10533" spans="17:17" x14ac:dyDescent="0.2">
      <c r="Q10533" s="9"/>
    </row>
    <row r="10534" spans="17:17" x14ac:dyDescent="0.2">
      <c r="Q10534" s="9"/>
    </row>
    <row r="10535" spans="17:17" x14ac:dyDescent="0.2">
      <c r="Q10535" s="9"/>
    </row>
    <row r="10536" spans="17:17" x14ac:dyDescent="0.2">
      <c r="Q10536" s="9"/>
    </row>
    <row r="10537" spans="17:17" x14ac:dyDescent="0.2">
      <c r="Q10537" s="9"/>
    </row>
    <row r="10538" spans="17:17" x14ac:dyDescent="0.2">
      <c r="Q10538" s="9"/>
    </row>
    <row r="10539" spans="17:17" x14ac:dyDescent="0.2">
      <c r="Q10539" s="9"/>
    </row>
    <row r="10540" spans="17:17" x14ac:dyDescent="0.2">
      <c r="Q10540" s="9"/>
    </row>
    <row r="10541" spans="17:17" x14ac:dyDescent="0.2">
      <c r="Q10541" s="9"/>
    </row>
    <row r="10542" spans="17:17" x14ac:dyDescent="0.2">
      <c r="Q10542" s="9"/>
    </row>
    <row r="10543" spans="17:17" x14ac:dyDescent="0.2">
      <c r="Q10543" s="9"/>
    </row>
    <row r="10544" spans="17:17" x14ac:dyDescent="0.2">
      <c r="Q10544" s="9"/>
    </row>
    <row r="10545" spans="17:17" x14ac:dyDescent="0.2">
      <c r="Q10545" s="9"/>
    </row>
    <row r="10546" spans="17:17" x14ac:dyDescent="0.2">
      <c r="Q10546" s="9"/>
    </row>
    <row r="10547" spans="17:17" x14ac:dyDescent="0.2">
      <c r="Q10547" s="9"/>
    </row>
    <row r="10548" spans="17:17" x14ac:dyDescent="0.2">
      <c r="Q10548" s="9"/>
    </row>
    <row r="10549" spans="17:17" x14ac:dyDescent="0.2">
      <c r="Q10549" s="9"/>
    </row>
    <row r="10550" spans="17:17" x14ac:dyDescent="0.2">
      <c r="Q10550" s="9"/>
    </row>
    <row r="10551" spans="17:17" x14ac:dyDescent="0.2">
      <c r="Q10551" s="9"/>
    </row>
    <row r="10552" spans="17:17" x14ac:dyDescent="0.2">
      <c r="Q10552" s="9"/>
    </row>
    <row r="10553" spans="17:17" x14ac:dyDescent="0.2">
      <c r="Q10553" s="9"/>
    </row>
    <row r="10554" spans="17:17" x14ac:dyDescent="0.2">
      <c r="Q10554" s="9"/>
    </row>
    <row r="10555" spans="17:17" x14ac:dyDescent="0.2">
      <c r="Q10555" s="9"/>
    </row>
    <row r="10556" spans="17:17" x14ac:dyDescent="0.2">
      <c r="Q10556" s="9"/>
    </row>
    <row r="10557" spans="17:17" x14ac:dyDescent="0.2">
      <c r="Q10557" s="9"/>
    </row>
    <row r="10558" spans="17:17" x14ac:dyDescent="0.2">
      <c r="Q10558" s="9"/>
    </row>
    <row r="10559" spans="17:17" x14ac:dyDescent="0.2">
      <c r="Q10559" s="9"/>
    </row>
    <row r="10560" spans="17:17" x14ac:dyDescent="0.2">
      <c r="Q10560" s="9"/>
    </row>
    <row r="10561" spans="17:17" x14ac:dyDescent="0.2">
      <c r="Q10561" s="9"/>
    </row>
    <row r="10562" spans="17:17" x14ac:dyDescent="0.2">
      <c r="Q10562" s="9"/>
    </row>
    <row r="10563" spans="17:17" x14ac:dyDescent="0.2">
      <c r="Q10563" s="9"/>
    </row>
    <row r="10564" spans="17:17" x14ac:dyDescent="0.2">
      <c r="Q10564" s="9"/>
    </row>
    <row r="10565" spans="17:17" x14ac:dyDescent="0.2">
      <c r="Q10565" s="9"/>
    </row>
    <row r="10566" spans="17:17" x14ac:dyDescent="0.2">
      <c r="Q10566" s="9"/>
    </row>
    <row r="10567" spans="17:17" x14ac:dyDescent="0.2">
      <c r="Q10567" s="9"/>
    </row>
    <row r="10568" spans="17:17" x14ac:dyDescent="0.2">
      <c r="Q10568" s="9"/>
    </row>
    <row r="10569" spans="17:17" x14ac:dyDescent="0.2">
      <c r="Q10569" s="9"/>
    </row>
    <row r="10570" spans="17:17" x14ac:dyDescent="0.2">
      <c r="Q10570" s="9"/>
    </row>
    <row r="10571" spans="17:17" x14ac:dyDescent="0.2">
      <c r="Q10571" s="9"/>
    </row>
    <row r="10572" spans="17:17" x14ac:dyDescent="0.2">
      <c r="Q10572" s="9"/>
    </row>
    <row r="10573" spans="17:17" x14ac:dyDescent="0.2">
      <c r="Q10573" s="9"/>
    </row>
    <row r="10574" spans="17:17" x14ac:dyDescent="0.2">
      <c r="Q10574" s="9"/>
    </row>
    <row r="10575" spans="17:17" x14ac:dyDescent="0.2">
      <c r="Q10575" s="9"/>
    </row>
    <row r="10576" spans="17:17" x14ac:dyDescent="0.2">
      <c r="Q10576" s="9"/>
    </row>
    <row r="10577" spans="17:17" x14ac:dyDescent="0.2">
      <c r="Q10577" s="9"/>
    </row>
    <row r="10578" spans="17:17" x14ac:dyDescent="0.2">
      <c r="Q10578" s="9"/>
    </row>
    <row r="10579" spans="17:17" x14ac:dyDescent="0.2">
      <c r="Q10579" s="9"/>
    </row>
    <row r="10580" spans="17:17" x14ac:dyDescent="0.2">
      <c r="Q10580" s="9"/>
    </row>
    <row r="10581" spans="17:17" x14ac:dyDescent="0.2">
      <c r="Q10581" s="9"/>
    </row>
    <row r="10582" spans="17:17" x14ac:dyDescent="0.2">
      <c r="Q10582" s="9"/>
    </row>
    <row r="10583" spans="17:17" x14ac:dyDescent="0.2">
      <c r="Q10583" s="9"/>
    </row>
    <row r="10584" spans="17:17" x14ac:dyDescent="0.2">
      <c r="Q10584" s="9"/>
    </row>
    <row r="10585" spans="17:17" x14ac:dyDescent="0.2">
      <c r="Q10585" s="9"/>
    </row>
    <row r="10586" spans="17:17" x14ac:dyDescent="0.2">
      <c r="Q10586" s="9"/>
    </row>
    <row r="10587" spans="17:17" x14ac:dyDescent="0.2">
      <c r="Q10587" s="9"/>
    </row>
    <row r="10588" spans="17:17" x14ac:dyDescent="0.2">
      <c r="Q10588" s="9"/>
    </row>
    <row r="10589" spans="17:17" x14ac:dyDescent="0.2">
      <c r="Q10589" s="9"/>
    </row>
    <row r="10590" spans="17:17" x14ac:dyDescent="0.2">
      <c r="Q10590" s="9"/>
    </row>
    <row r="10591" spans="17:17" x14ac:dyDescent="0.2">
      <c r="Q10591" s="9"/>
    </row>
    <row r="10592" spans="17:17" x14ac:dyDescent="0.2">
      <c r="Q10592" s="9"/>
    </row>
    <row r="10593" spans="17:17" x14ac:dyDescent="0.2">
      <c r="Q10593" s="9"/>
    </row>
    <row r="10594" spans="17:17" x14ac:dyDescent="0.2">
      <c r="Q10594" s="9"/>
    </row>
    <row r="10595" spans="17:17" x14ac:dyDescent="0.2">
      <c r="Q10595" s="9"/>
    </row>
    <row r="10596" spans="17:17" x14ac:dyDescent="0.2">
      <c r="Q10596" s="9"/>
    </row>
    <row r="10597" spans="17:17" x14ac:dyDescent="0.2">
      <c r="Q10597" s="9"/>
    </row>
    <row r="10598" spans="17:17" x14ac:dyDescent="0.2">
      <c r="Q10598" s="9"/>
    </row>
    <row r="10599" spans="17:17" x14ac:dyDescent="0.2">
      <c r="Q10599" s="9"/>
    </row>
    <row r="10600" spans="17:17" x14ac:dyDescent="0.2">
      <c r="Q10600" s="9"/>
    </row>
    <row r="10601" spans="17:17" x14ac:dyDescent="0.2">
      <c r="Q10601" s="9"/>
    </row>
    <row r="10602" spans="17:17" x14ac:dyDescent="0.2">
      <c r="Q10602" s="9"/>
    </row>
    <row r="10603" spans="17:17" x14ac:dyDescent="0.2">
      <c r="Q10603" s="9"/>
    </row>
    <row r="10604" spans="17:17" x14ac:dyDescent="0.2">
      <c r="Q10604" s="9"/>
    </row>
    <row r="10605" spans="17:17" x14ac:dyDescent="0.2">
      <c r="Q10605" s="9"/>
    </row>
    <row r="10606" spans="17:17" x14ac:dyDescent="0.2">
      <c r="Q10606" s="9"/>
    </row>
    <row r="10607" spans="17:17" x14ac:dyDescent="0.2">
      <c r="Q10607" s="9"/>
    </row>
    <row r="10608" spans="17:17" x14ac:dyDescent="0.2">
      <c r="Q10608" s="9"/>
    </row>
    <row r="10609" spans="17:17" x14ac:dyDescent="0.2">
      <c r="Q10609" s="9"/>
    </row>
    <row r="10610" spans="17:17" x14ac:dyDescent="0.2">
      <c r="Q10610" s="9"/>
    </row>
    <row r="10611" spans="17:17" x14ac:dyDescent="0.2">
      <c r="Q10611" s="9"/>
    </row>
    <row r="10612" spans="17:17" x14ac:dyDescent="0.2">
      <c r="Q10612" s="9"/>
    </row>
    <row r="10613" spans="17:17" x14ac:dyDescent="0.2">
      <c r="Q10613" s="9"/>
    </row>
    <row r="10614" spans="17:17" x14ac:dyDescent="0.2">
      <c r="Q10614" s="9"/>
    </row>
    <row r="10615" spans="17:17" x14ac:dyDescent="0.2">
      <c r="Q10615" s="9"/>
    </row>
    <row r="10616" spans="17:17" x14ac:dyDescent="0.2">
      <c r="Q10616" s="9"/>
    </row>
    <row r="10617" spans="17:17" x14ac:dyDescent="0.2">
      <c r="Q10617" s="9"/>
    </row>
    <row r="10618" spans="17:17" x14ac:dyDescent="0.2">
      <c r="Q10618" s="9"/>
    </row>
    <row r="10619" spans="17:17" x14ac:dyDescent="0.2">
      <c r="Q10619" s="9"/>
    </row>
    <row r="10620" spans="17:17" x14ac:dyDescent="0.2">
      <c r="Q10620" s="9"/>
    </row>
    <row r="10621" spans="17:17" x14ac:dyDescent="0.2">
      <c r="Q10621" s="9"/>
    </row>
    <row r="10622" spans="17:17" x14ac:dyDescent="0.2">
      <c r="Q10622" s="9"/>
    </row>
    <row r="10623" spans="17:17" x14ac:dyDescent="0.2">
      <c r="Q10623" s="9"/>
    </row>
    <row r="10624" spans="17:17" x14ac:dyDescent="0.2">
      <c r="Q10624" s="9"/>
    </row>
    <row r="10625" spans="17:17" x14ac:dyDescent="0.2">
      <c r="Q10625" s="9"/>
    </row>
    <row r="10626" spans="17:17" x14ac:dyDescent="0.2">
      <c r="Q10626" s="9"/>
    </row>
    <row r="10627" spans="17:17" x14ac:dyDescent="0.2">
      <c r="Q10627" s="9"/>
    </row>
    <row r="10628" spans="17:17" x14ac:dyDescent="0.2">
      <c r="Q10628" s="9"/>
    </row>
    <row r="10629" spans="17:17" x14ac:dyDescent="0.2">
      <c r="Q10629" s="9"/>
    </row>
    <row r="10630" spans="17:17" x14ac:dyDescent="0.2">
      <c r="Q10630" s="9"/>
    </row>
    <row r="10631" spans="17:17" x14ac:dyDescent="0.2">
      <c r="Q10631" s="9"/>
    </row>
    <row r="10632" spans="17:17" x14ac:dyDescent="0.2">
      <c r="Q10632" s="9"/>
    </row>
    <row r="10633" spans="17:17" x14ac:dyDescent="0.2">
      <c r="Q10633" s="9"/>
    </row>
    <row r="10634" spans="17:17" x14ac:dyDescent="0.2">
      <c r="Q10634" s="9"/>
    </row>
    <row r="10635" spans="17:17" x14ac:dyDescent="0.2">
      <c r="Q10635" s="9"/>
    </row>
    <row r="10636" spans="17:17" x14ac:dyDescent="0.2">
      <c r="Q10636" s="9"/>
    </row>
    <row r="10637" spans="17:17" x14ac:dyDescent="0.2">
      <c r="Q10637" s="9"/>
    </row>
    <row r="10638" spans="17:17" x14ac:dyDescent="0.2">
      <c r="Q10638" s="9"/>
    </row>
    <row r="10639" spans="17:17" x14ac:dyDescent="0.2">
      <c r="Q10639" s="9"/>
    </row>
    <row r="10640" spans="17:17" x14ac:dyDescent="0.2">
      <c r="Q10640" s="9"/>
    </row>
    <row r="10641" spans="17:17" x14ac:dyDescent="0.2">
      <c r="Q10641" s="9"/>
    </row>
    <row r="10642" spans="17:17" x14ac:dyDescent="0.2">
      <c r="Q10642" s="9"/>
    </row>
    <row r="10643" spans="17:17" x14ac:dyDescent="0.2">
      <c r="Q10643" s="9"/>
    </row>
    <row r="10644" spans="17:17" x14ac:dyDescent="0.2">
      <c r="Q10644" s="9"/>
    </row>
    <row r="10645" spans="17:17" x14ac:dyDescent="0.2">
      <c r="Q10645" s="9"/>
    </row>
    <row r="10646" spans="17:17" x14ac:dyDescent="0.2">
      <c r="Q10646" s="9"/>
    </row>
    <row r="10647" spans="17:17" x14ac:dyDescent="0.2">
      <c r="Q10647" s="9"/>
    </row>
    <row r="10648" spans="17:17" x14ac:dyDescent="0.2">
      <c r="Q10648" s="9"/>
    </row>
    <row r="10649" spans="17:17" x14ac:dyDescent="0.2">
      <c r="Q10649" s="9"/>
    </row>
    <row r="10650" spans="17:17" x14ac:dyDescent="0.2">
      <c r="Q10650" s="9"/>
    </row>
    <row r="10651" spans="17:17" x14ac:dyDescent="0.2">
      <c r="Q10651" s="9"/>
    </row>
    <row r="10652" spans="17:17" x14ac:dyDescent="0.2">
      <c r="Q10652" s="9"/>
    </row>
    <row r="10653" spans="17:17" x14ac:dyDescent="0.2">
      <c r="Q10653" s="9"/>
    </row>
    <row r="10654" spans="17:17" x14ac:dyDescent="0.2">
      <c r="Q10654" s="9"/>
    </row>
    <row r="10655" spans="17:17" x14ac:dyDescent="0.2">
      <c r="Q10655" s="9"/>
    </row>
    <row r="10656" spans="17:17" x14ac:dyDescent="0.2">
      <c r="Q10656" s="9"/>
    </row>
    <row r="10657" spans="17:17" x14ac:dyDescent="0.2">
      <c r="Q10657" s="9"/>
    </row>
    <row r="10658" spans="17:17" x14ac:dyDescent="0.2">
      <c r="Q10658" s="9"/>
    </row>
    <row r="10659" spans="17:17" x14ac:dyDescent="0.2">
      <c r="Q10659" s="9"/>
    </row>
    <row r="10660" spans="17:17" x14ac:dyDescent="0.2">
      <c r="Q10660" s="9"/>
    </row>
    <row r="10661" spans="17:17" x14ac:dyDescent="0.2">
      <c r="Q10661" s="9"/>
    </row>
    <row r="10662" spans="17:17" x14ac:dyDescent="0.2">
      <c r="Q10662" s="9"/>
    </row>
    <row r="10663" spans="17:17" x14ac:dyDescent="0.2">
      <c r="Q10663" s="9"/>
    </row>
    <row r="10664" spans="17:17" x14ac:dyDescent="0.2">
      <c r="Q10664" s="9"/>
    </row>
    <row r="10665" spans="17:17" x14ac:dyDescent="0.2">
      <c r="Q10665" s="9"/>
    </row>
    <row r="10666" spans="17:17" x14ac:dyDescent="0.2">
      <c r="Q10666" s="9"/>
    </row>
    <row r="10667" spans="17:17" x14ac:dyDescent="0.2">
      <c r="Q10667" s="9"/>
    </row>
    <row r="10668" spans="17:17" x14ac:dyDescent="0.2">
      <c r="Q10668" s="9"/>
    </row>
    <row r="10669" spans="17:17" x14ac:dyDescent="0.2">
      <c r="Q10669" s="9"/>
    </row>
    <row r="10670" spans="17:17" x14ac:dyDescent="0.2">
      <c r="Q10670" s="9"/>
    </row>
    <row r="10671" spans="17:17" x14ac:dyDescent="0.2">
      <c r="Q10671" s="9"/>
    </row>
    <row r="10672" spans="17:17" x14ac:dyDescent="0.2">
      <c r="Q10672" s="9"/>
    </row>
    <row r="10673" spans="17:17" x14ac:dyDescent="0.2">
      <c r="Q10673" s="9"/>
    </row>
    <row r="10674" spans="17:17" x14ac:dyDescent="0.2">
      <c r="Q10674" s="9"/>
    </row>
    <row r="10675" spans="17:17" x14ac:dyDescent="0.2">
      <c r="Q10675" s="9"/>
    </row>
    <row r="10676" spans="17:17" x14ac:dyDescent="0.2">
      <c r="Q10676" s="9"/>
    </row>
    <row r="10677" spans="17:17" x14ac:dyDescent="0.2">
      <c r="Q10677" s="9"/>
    </row>
    <row r="10678" spans="17:17" x14ac:dyDescent="0.2">
      <c r="Q10678" s="9"/>
    </row>
    <row r="10679" spans="17:17" x14ac:dyDescent="0.2">
      <c r="Q10679" s="9"/>
    </row>
    <row r="10680" spans="17:17" x14ac:dyDescent="0.2">
      <c r="Q10680" s="9"/>
    </row>
    <row r="10681" spans="17:17" x14ac:dyDescent="0.2">
      <c r="Q10681" s="9"/>
    </row>
    <row r="10682" spans="17:17" x14ac:dyDescent="0.2">
      <c r="Q10682" s="9"/>
    </row>
    <row r="10683" spans="17:17" x14ac:dyDescent="0.2">
      <c r="Q10683" s="9"/>
    </row>
    <row r="10684" spans="17:17" x14ac:dyDescent="0.2">
      <c r="Q10684" s="9"/>
    </row>
    <row r="10685" spans="17:17" x14ac:dyDescent="0.2">
      <c r="Q10685" s="9"/>
    </row>
    <row r="10686" spans="17:17" x14ac:dyDescent="0.2">
      <c r="Q10686" s="9"/>
    </row>
    <row r="10687" spans="17:17" x14ac:dyDescent="0.2">
      <c r="Q10687" s="9"/>
    </row>
    <row r="10688" spans="17:17" x14ac:dyDescent="0.2">
      <c r="Q10688" s="9"/>
    </row>
    <row r="10689" spans="17:17" x14ac:dyDescent="0.2">
      <c r="Q10689" s="9"/>
    </row>
    <row r="10690" spans="17:17" x14ac:dyDescent="0.2">
      <c r="Q10690" s="9"/>
    </row>
    <row r="10691" spans="17:17" x14ac:dyDescent="0.2">
      <c r="Q10691" s="9"/>
    </row>
    <row r="10692" spans="17:17" x14ac:dyDescent="0.2">
      <c r="Q10692" s="9"/>
    </row>
    <row r="10693" spans="17:17" x14ac:dyDescent="0.2">
      <c r="Q10693" s="9"/>
    </row>
    <row r="10694" spans="17:17" x14ac:dyDescent="0.2">
      <c r="Q10694" s="9"/>
    </row>
    <row r="10695" spans="17:17" x14ac:dyDescent="0.2">
      <c r="Q10695" s="9"/>
    </row>
    <row r="10696" spans="17:17" x14ac:dyDescent="0.2">
      <c r="Q10696" s="9"/>
    </row>
    <row r="10697" spans="17:17" x14ac:dyDescent="0.2">
      <c r="Q10697" s="9"/>
    </row>
    <row r="10698" spans="17:17" x14ac:dyDescent="0.2">
      <c r="Q10698" s="9"/>
    </row>
    <row r="10699" spans="17:17" x14ac:dyDescent="0.2">
      <c r="Q10699" s="9"/>
    </row>
    <row r="10700" spans="17:17" x14ac:dyDescent="0.2">
      <c r="Q10700" s="9"/>
    </row>
    <row r="10701" spans="17:17" x14ac:dyDescent="0.2">
      <c r="Q10701" s="9"/>
    </row>
    <row r="10702" spans="17:17" x14ac:dyDescent="0.2">
      <c r="Q10702" s="9"/>
    </row>
    <row r="10703" spans="17:17" x14ac:dyDescent="0.2">
      <c r="Q10703" s="9"/>
    </row>
    <row r="10704" spans="17:17" x14ac:dyDescent="0.2">
      <c r="Q10704" s="9"/>
    </row>
    <row r="10705" spans="17:17" x14ac:dyDescent="0.2">
      <c r="Q10705" s="9"/>
    </row>
    <row r="10706" spans="17:17" x14ac:dyDescent="0.2">
      <c r="Q10706" s="9"/>
    </row>
    <row r="10707" spans="17:17" x14ac:dyDescent="0.2">
      <c r="Q10707" s="9"/>
    </row>
    <row r="10708" spans="17:17" x14ac:dyDescent="0.2">
      <c r="Q10708" s="9"/>
    </row>
    <row r="10709" spans="17:17" x14ac:dyDescent="0.2">
      <c r="Q10709" s="9"/>
    </row>
    <row r="10710" spans="17:17" x14ac:dyDescent="0.2">
      <c r="Q10710" s="9"/>
    </row>
    <row r="10711" spans="17:17" x14ac:dyDescent="0.2">
      <c r="Q10711" s="9"/>
    </row>
    <row r="10712" spans="17:17" x14ac:dyDescent="0.2">
      <c r="Q10712" s="9"/>
    </row>
    <row r="10713" spans="17:17" x14ac:dyDescent="0.2">
      <c r="Q10713" s="9"/>
    </row>
    <row r="10714" spans="17:17" x14ac:dyDescent="0.2">
      <c r="Q10714" s="9"/>
    </row>
    <row r="10715" spans="17:17" x14ac:dyDescent="0.2">
      <c r="Q10715" s="9"/>
    </row>
    <row r="10716" spans="17:17" x14ac:dyDescent="0.2">
      <c r="Q10716" s="9"/>
    </row>
    <row r="10717" spans="17:17" x14ac:dyDescent="0.2">
      <c r="Q10717" s="9"/>
    </row>
    <row r="10718" spans="17:17" x14ac:dyDescent="0.2">
      <c r="Q10718" s="9"/>
    </row>
    <row r="10719" spans="17:17" x14ac:dyDescent="0.2">
      <c r="Q10719" s="9"/>
    </row>
    <row r="10720" spans="17:17" x14ac:dyDescent="0.2">
      <c r="Q10720" s="9"/>
    </row>
    <row r="10721" spans="17:17" x14ac:dyDescent="0.2">
      <c r="Q10721" s="9"/>
    </row>
    <row r="10722" spans="17:17" x14ac:dyDescent="0.2">
      <c r="Q10722" s="9"/>
    </row>
    <row r="10723" spans="17:17" x14ac:dyDescent="0.2">
      <c r="Q10723" s="9"/>
    </row>
    <row r="10724" spans="17:17" x14ac:dyDescent="0.2">
      <c r="Q10724" s="9"/>
    </row>
    <row r="10725" spans="17:17" x14ac:dyDescent="0.2">
      <c r="Q10725" s="9"/>
    </row>
    <row r="10726" spans="17:17" x14ac:dyDescent="0.2">
      <c r="Q10726" s="9"/>
    </row>
    <row r="10727" spans="17:17" x14ac:dyDescent="0.2">
      <c r="Q10727" s="9"/>
    </row>
    <row r="10728" spans="17:17" x14ac:dyDescent="0.2">
      <c r="Q10728" s="9"/>
    </row>
    <row r="10729" spans="17:17" x14ac:dyDescent="0.2">
      <c r="Q10729" s="9"/>
    </row>
    <row r="10730" spans="17:17" x14ac:dyDescent="0.2">
      <c r="Q10730" s="9"/>
    </row>
    <row r="10731" spans="17:17" x14ac:dyDescent="0.2">
      <c r="Q10731" s="9"/>
    </row>
    <row r="10732" spans="17:17" x14ac:dyDescent="0.2">
      <c r="Q10732" s="9"/>
    </row>
    <row r="10733" spans="17:17" x14ac:dyDescent="0.2">
      <c r="Q10733" s="9"/>
    </row>
    <row r="10734" spans="17:17" x14ac:dyDescent="0.2">
      <c r="Q10734" s="9"/>
    </row>
    <row r="10735" spans="17:17" x14ac:dyDescent="0.2">
      <c r="Q10735" s="9"/>
    </row>
    <row r="10736" spans="17:17" x14ac:dyDescent="0.2">
      <c r="Q10736" s="9"/>
    </row>
    <row r="10737" spans="17:17" x14ac:dyDescent="0.2">
      <c r="Q10737" s="9"/>
    </row>
    <row r="10738" spans="17:17" x14ac:dyDescent="0.2">
      <c r="Q10738" s="9"/>
    </row>
    <row r="10739" spans="17:17" x14ac:dyDescent="0.2">
      <c r="Q10739" s="9"/>
    </row>
    <row r="10740" spans="17:17" x14ac:dyDescent="0.2">
      <c r="Q10740" s="9"/>
    </row>
    <row r="10741" spans="17:17" x14ac:dyDescent="0.2">
      <c r="Q10741" s="9"/>
    </row>
    <row r="10742" spans="17:17" x14ac:dyDescent="0.2">
      <c r="Q10742" s="9"/>
    </row>
    <row r="10743" spans="17:17" x14ac:dyDescent="0.2">
      <c r="Q10743" s="9"/>
    </row>
    <row r="10744" spans="17:17" x14ac:dyDescent="0.2">
      <c r="Q10744" s="9"/>
    </row>
    <row r="10745" spans="17:17" x14ac:dyDescent="0.2">
      <c r="Q10745" s="9"/>
    </row>
    <row r="10746" spans="17:17" x14ac:dyDescent="0.2">
      <c r="Q10746" s="9"/>
    </row>
    <row r="10747" spans="17:17" x14ac:dyDescent="0.2">
      <c r="Q10747" s="9"/>
    </row>
    <row r="10748" spans="17:17" x14ac:dyDescent="0.2">
      <c r="Q10748" s="9"/>
    </row>
    <row r="10749" spans="17:17" x14ac:dyDescent="0.2">
      <c r="Q10749" s="9"/>
    </row>
    <row r="10750" spans="17:17" x14ac:dyDescent="0.2">
      <c r="Q10750" s="9"/>
    </row>
    <row r="10751" spans="17:17" x14ac:dyDescent="0.2">
      <c r="Q10751" s="9"/>
    </row>
    <row r="10752" spans="17:17" x14ac:dyDescent="0.2">
      <c r="Q10752" s="9"/>
    </row>
    <row r="10753" spans="17:17" x14ac:dyDescent="0.2">
      <c r="Q10753" s="9"/>
    </row>
    <row r="10754" spans="17:17" x14ac:dyDescent="0.2">
      <c r="Q10754" s="9"/>
    </row>
    <row r="10755" spans="17:17" x14ac:dyDescent="0.2">
      <c r="Q10755" s="9"/>
    </row>
    <row r="10756" spans="17:17" x14ac:dyDescent="0.2">
      <c r="Q10756" s="9"/>
    </row>
    <row r="10757" spans="17:17" x14ac:dyDescent="0.2">
      <c r="Q10757" s="9"/>
    </row>
    <row r="10758" spans="17:17" x14ac:dyDescent="0.2">
      <c r="Q10758" s="9"/>
    </row>
    <row r="10759" spans="17:17" x14ac:dyDescent="0.2">
      <c r="Q10759" s="9"/>
    </row>
    <row r="10760" spans="17:17" x14ac:dyDescent="0.2">
      <c r="Q10760" s="9"/>
    </row>
    <row r="10761" spans="17:17" x14ac:dyDescent="0.2">
      <c r="Q10761" s="9"/>
    </row>
    <row r="10762" spans="17:17" x14ac:dyDescent="0.2">
      <c r="Q10762" s="9"/>
    </row>
    <row r="10763" spans="17:17" x14ac:dyDescent="0.2">
      <c r="Q10763" s="9"/>
    </row>
    <row r="10764" spans="17:17" x14ac:dyDescent="0.2">
      <c r="Q10764" s="9"/>
    </row>
    <row r="10765" spans="17:17" x14ac:dyDescent="0.2">
      <c r="Q10765" s="9"/>
    </row>
    <row r="10766" spans="17:17" x14ac:dyDescent="0.2">
      <c r="Q10766" s="9"/>
    </row>
    <row r="10767" spans="17:17" x14ac:dyDescent="0.2">
      <c r="Q10767" s="9"/>
    </row>
    <row r="10768" spans="17:17" x14ac:dyDescent="0.2">
      <c r="Q10768" s="9"/>
    </row>
    <row r="10769" spans="17:17" x14ac:dyDescent="0.2">
      <c r="Q10769" s="9"/>
    </row>
    <row r="10770" spans="17:17" x14ac:dyDescent="0.2">
      <c r="Q10770" s="9"/>
    </row>
    <row r="10771" spans="17:17" x14ac:dyDescent="0.2">
      <c r="Q10771" s="9"/>
    </row>
    <row r="10772" spans="17:17" x14ac:dyDescent="0.2">
      <c r="Q10772" s="9"/>
    </row>
    <row r="10773" spans="17:17" x14ac:dyDescent="0.2">
      <c r="Q10773" s="9"/>
    </row>
    <row r="10774" spans="17:17" x14ac:dyDescent="0.2">
      <c r="Q10774" s="9"/>
    </row>
    <row r="10775" spans="17:17" x14ac:dyDescent="0.2">
      <c r="Q10775" s="9"/>
    </row>
    <row r="10776" spans="17:17" x14ac:dyDescent="0.2">
      <c r="Q10776" s="9"/>
    </row>
    <row r="10777" spans="17:17" x14ac:dyDescent="0.2">
      <c r="Q10777" s="9"/>
    </row>
    <row r="10778" spans="17:17" x14ac:dyDescent="0.2">
      <c r="Q10778" s="9"/>
    </row>
    <row r="10779" spans="17:17" x14ac:dyDescent="0.2">
      <c r="Q10779" s="9"/>
    </row>
    <row r="10780" spans="17:17" x14ac:dyDescent="0.2">
      <c r="Q10780" s="9"/>
    </row>
    <row r="10781" spans="17:17" x14ac:dyDescent="0.2">
      <c r="Q10781" s="9"/>
    </row>
    <row r="10782" spans="17:17" x14ac:dyDescent="0.2">
      <c r="Q10782" s="9"/>
    </row>
    <row r="10783" spans="17:17" x14ac:dyDescent="0.2">
      <c r="Q10783" s="9"/>
    </row>
    <row r="10784" spans="17:17" x14ac:dyDescent="0.2">
      <c r="Q10784" s="9"/>
    </row>
    <row r="10785" spans="17:17" x14ac:dyDescent="0.2">
      <c r="Q10785" s="9"/>
    </row>
    <row r="10786" spans="17:17" x14ac:dyDescent="0.2">
      <c r="Q10786" s="9"/>
    </row>
    <row r="10787" spans="17:17" x14ac:dyDescent="0.2">
      <c r="Q10787" s="9"/>
    </row>
    <row r="10788" spans="17:17" x14ac:dyDescent="0.2">
      <c r="Q10788" s="9"/>
    </row>
    <row r="10789" spans="17:17" x14ac:dyDescent="0.2">
      <c r="Q10789" s="9"/>
    </row>
    <row r="10790" spans="17:17" x14ac:dyDescent="0.2">
      <c r="Q10790" s="9"/>
    </row>
    <row r="10791" spans="17:17" x14ac:dyDescent="0.2">
      <c r="Q10791" s="9"/>
    </row>
    <row r="10792" spans="17:17" x14ac:dyDescent="0.2">
      <c r="Q10792" s="9"/>
    </row>
    <row r="10793" spans="17:17" x14ac:dyDescent="0.2">
      <c r="Q10793" s="9"/>
    </row>
    <row r="10794" spans="17:17" x14ac:dyDescent="0.2">
      <c r="Q10794" s="9"/>
    </row>
    <row r="10795" spans="17:17" x14ac:dyDescent="0.2">
      <c r="Q10795" s="9"/>
    </row>
    <row r="10796" spans="17:17" x14ac:dyDescent="0.2">
      <c r="Q10796" s="9"/>
    </row>
    <row r="10797" spans="17:17" x14ac:dyDescent="0.2">
      <c r="Q10797" s="9"/>
    </row>
    <row r="10798" spans="17:17" x14ac:dyDescent="0.2">
      <c r="Q10798" s="9"/>
    </row>
    <row r="10799" spans="17:17" x14ac:dyDescent="0.2">
      <c r="Q10799" s="9"/>
    </row>
    <row r="10800" spans="17:17" x14ac:dyDescent="0.2">
      <c r="Q10800" s="9"/>
    </row>
    <row r="10801" spans="17:17" x14ac:dyDescent="0.2">
      <c r="Q10801" s="9"/>
    </row>
    <row r="10802" spans="17:17" x14ac:dyDescent="0.2">
      <c r="Q10802" s="9"/>
    </row>
    <row r="10803" spans="17:17" x14ac:dyDescent="0.2">
      <c r="Q10803" s="9"/>
    </row>
    <row r="10804" spans="17:17" x14ac:dyDescent="0.2">
      <c r="Q10804" s="9"/>
    </row>
    <row r="10805" spans="17:17" x14ac:dyDescent="0.2">
      <c r="Q10805" s="9"/>
    </row>
    <row r="10806" spans="17:17" x14ac:dyDescent="0.2">
      <c r="Q10806" s="9"/>
    </row>
    <row r="10807" spans="17:17" x14ac:dyDescent="0.2">
      <c r="Q10807" s="9"/>
    </row>
    <row r="10808" spans="17:17" x14ac:dyDescent="0.2">
      <c r="Q10808" s="9"/>
    </row>
    <row r="10809" spans="17:17" x14ac:dyDescent="0.2">
      <c r="Q10809" s="9"/>
    </row>
    <row r="10810" spans="17:17" x14ac:dyDescent="0.2">
      <c r="Q10810" s="9"/>
    </row>
    <row r="10811" spans="17:17" x14ac:dyDescent="0.2">
      <c r="Q10811" s="9"/>
    </row>
    <row r="10812" spans="17:17" x14ac:dyDescent="0.2">
      <c r="Q10812" s="9"/>
    </row>
    <row r="10813" spans="17:17" x14ac:dyDescent="0.2">
      <c r="Q10813" s="9"/>
    </row>
    <row r="10814" spans="17:17" x14ac:dyDescent="0.2">
      <c r="Q10814" s="9"/>
    </row>
    <row r="10815" spans="17:17" x14ac:dyDescent="0.2">
      <c r="Q10815" s="9"/>
    </row>
    <row r="10816" spans="17:17" x14ac:dyDescent="0.2">
      <c r="Q10816" s="9"/>
    </row>
    <row r="10817" spans="17:17" x14ac:dyDescent="0.2">
      <c r="Q10817" s="9"/>
    </row>
    <row r="10818" spans="17:17" x14ac:dyDescent="0.2">
      <c r="Q10818" s="9"/>
    </row>
    <row r="10819" spans="17:17" x14ac:dyDescent="0.2">
      <c r="Q10819" s="9"/>
    </row>
    <row r="10820" spans="17:17" x14ac:dyDescent="0.2">
      <c r="Q10820" s="9"/>
    </row>
    <row r="10821" spans="17:17" x14ac:dyDescent="0.2">
      <c r="Q10821" s="9"/>
    </row>
    <row r="10822" spans="17:17" x14ac:dyDescent="0.2">
      <c r="Q10822" s="9"/>
    </row>
    <row r="10823" spans="17:17" x14ac:dyDescent="0.2">
      <c r="Q10823" s="9"/>
    </row>
    <row r="10824" spans="17:17" x14ac:dyDescent="0.2">
      <c r="Q10824" s="9"/>
    </row>
    <row r="10825" spans="17:17" x14ac:dyDescent="0.2">
      <c r="Q10825" s="9"/>
    </row>
    <row r="10826" spans="17:17" x14ac:dyDescent="0.2">
      <c r="Q10826" s="9"/>
    </row>
    <row r="10827" spans="17:17" x14ac:dyDescent="0.2">
      <c r="Q10827" s="9"/>
    </row>
    <row r="10828" spans="17:17" x14ac:dyDescent="0.2">
      <c r="Q10828" s="9"/>
    </row>
    <row r="10829" spans="17:17" x14ac:dyDescent="0.2">
      <c r="Q10829" s="9"/>
    </row>
    <row r="10830" spans="17:17" x14ac:dyDescent="0.2">
      <c r="Q10830" s="9"/>
    </row>
    <row r="10831" spans="17:17" x14ac:dyDescent="0.2">
      <c r="Q10831" s="9"/>
    </row>
    <row r="10832" spans="17:17" x14ac:dyDescent="0.2">
      <c r="Q10832" s="9"/>
    </row>
    <row r="10833" spans="17:17" x14ac:dyDescent="0.2">
      <c r="Q10833" s="9"/>
    </row>
    <row r="10834" spans="17:17" x14ac:dyDescent="0.2">
      <c r="Q10834" s="9"/>
    </row>
    <row r="10835" spans="17:17" x14ac:dyDescent="0.2">
      <c r="Q10835" s="9"/>
    </row>
    <row r="10836" spans="17:17" x14ac:dyDescent="0.2">
      <c r="Q10836" s="9"/>
    </row>
    <row r="10837" spans="17:17" x14ac:dyDescent="0.2">
      <c r="Q10837" s="9"/>
    </row>
    <row r="10838" spans="17:17" x14ac:dyDescent="0.2">
      <c r="Q10838" s="9"/>
    </row>
    <row r="10839" spans="17:17" x14ac:dyDescent="0.2">
      <c r="Q10839" s="9"/>
    </row>
    <row r="10840" spans="17:17" x14ac:dyDescent="0.2">
      <c r="Q10840" s="9"/>
    </row>
    <row r="10841" spans="17:17" x14ac:dyDescent="0.2">
      <c r="Q10841" s="9"/>
    </row>
    <row r="10842" spans="17:17" x14ac:dyDescent="0.2">
      <c r="Q10842" s="9"/>
    </row>
    <row r="10843" spans="17:17" x14ac:dyDescent="0.2">
      <c r="Q10843" s="9"/>
    </row>
    <row r="10844" spans="17:17" x14ac:dyDescent="0.2">
      <c r="Q10844" s="9"/>
    </row>
    <row r="10845" spans="17:17" x14ac:dyDescent="0.2">
      <c r="Q10845" s="9"/>
    </row>
    <row r="10846" spans="17:17" x14ac:dyDescent="0.2">
      <c r="Q10846" s="9"/>
    </row>
    <row r="10847" spans="17:17" x14ac:dyDescent="0.2">
      <c r="Q10847" s="9"/>
    </row>
    <row r="10848" spans="17:17" x14ac:dyDescent="0.2">
      <c r="Q10848" s="9"/>
    </row>
    <row r="10849" spans="17:17" x14ac:dyDescent="0.2">
      <c r="Q10849" s="9"/>
    </row>
    <row r="10850" spans="17:17" x14ac:dyDescent="0.2">
      <c r="Q10850" s="9"/>
    </row>
    <row r="10851" spans="17:17" x14ac:dyDescent="0.2">
      <c r="Q10851" s="9"/>
    </row>
    <row r="10852" spans="17:17" x14ac:dyDescent="0.2">
      <c r="Q10852" s="9"/>
    </row>
    <row r="10853" spans="17:17" x14ac:dyDescent="0.2">
      <c r="Q10853" s="9"/>
    </row>
    <row r="10854" spans="17:17" x14ac:dyDescent="0.2">
      <c r="Q10854" s="9"/>
    </row>
    <row r="10855" spans="17:17" x14ac:dyDescent="0.2">
      <c r="Q10855" s="9"/>
    </row>
    <row r="10856" spans="17:17" x14ac:dyDescent="0.2">
      <c r="Q10856" s="9"/>
    </row>
    <row r="10857" spans="17:17" x14ac:dyDescent="0.2">
      <c r="Q10857" s="9"/>
    </row>
    <row r="10858" spans="17:17" x14ac:dyDescent="0.2">
      <c r="Q10858" s="9"/>
    </row>
    <row r="10859" spans="17:17" x14ac:dyDescent="0.2">
      <c r="Q10859" s="9"/>
    </row>
    <row r="10860" spans="17:17" x14ac:dyDescent="0.2">
      <c r="Q10860" s="9"/>
    </row>
    <row r="10861" spans="17:17" x14ac:dyDescent="0.2">
      <c r="Q10861" s="9"/>
    </row>
    <row r="10862" spans="17:17" x14ac:dyDescent="0.2">
      <c r="Q10862" s="9"/>
    </row>
    <row r="10863" spans="17:17" x14ac:dyDescent="0.2">
      <c r="Q10863" s="9"/>
    </row>
    <row r="10864" spans="17:17" x14ac:dyDescent="0.2">
      <c r="Q10864" s="9"/>
    </row>
    <row r="10865" spans="17:17" x14ac:dyDescent="0.2">
      <c r="Q10865" s="9"/>
    </row>
    <row r="10866" spans="17:17" x14ac:dyDescent="0.2">
      <c r="Q10866" s="9"/>
    </row>
    <row r="10867" spans="17:17" x14ac:dyDescent="0.2">
      <c r="Q10867" s="9"/>
    </row>
    <row r="10868" spans="17:17" x14ac:dyDescent="0.2">
      <c r="Q10868" s="9"/>
    </row>
    <row r="10869" spans="17:17" x14ac:dyDescent="0.2">
      <c r="Q10869" s="9"/>
    </row>
    <row r="10870" spans="17:17" x14ac:dyDescent="0.2">
      <c r="Q10870" s="9"/>
    </row>
    <row r="10871" spans="17:17" x14ac:dyDescent="0.2">
      <c r="Q10871" s="9"/>
    </row>
    <row r="10872" spans="17:17" x14ac:dyDescent="0.2">
      <c r="Q10872" s="9"/>
    </row>
    <row r="10873" spans="17:17" x14ac:dyDescent="0.2">
      <c r="Q10873" s="9"/>
    </row>
    <row r="10874" spans="17:17" x14ac:dyDescent="0.2">
      <c r="Q10874" s="9"/>
    </row>
    <row r="10875" spans="17:17" x14ac:dyDescent="0.2">
      <c r="Q10875" s="9"/>
    </row>
    <row r="10876" spans="17:17" x14ac:dyDescent="0.2">
      <c r="Q10876" s="9"/>
    </row>
    <row r="10877" spans="17:17" x14ac:dyDescent="0.2">
      <c r="Q10877" s="9"/>
    </row>
    <row r="10878" spans="17:17" x14ac:dyDescent="0.2">
      <c r="Q10878" s="9"/>
    </row>
    <row r="10879" spans="17:17" x14ac:dyDescent="0.2">
      <c r="Q10879" s="9"/>
    </row>
    <row r="10880" spans="17:17" x14ac:dyDescent="0.2">
      <c r="Q10880" s="9"/>
    </row>
    <row r="10881" spans="17:17" x14ac:dyDescent="0.2">
      <c r="Q10881" s="9"/>
    </row>
    <row r="10882" spans="17:17" x14ac:dyDescent="0.2">
      <c r="Q10882" s="9"/>
    </row>
    <row r="10883" spans="17:17" x14ac:dyDescent="0.2">
      <c r="Q10883" s="9"/>
    </row>
    <row r="10884" spans="17:17" x14ac:dyDescent="0.2">
      <c r="Q10884" s="9"/>
    </row>
    <row r="10885" spans="17:17" x14ac:dyDescent="0.2">
      <c r="Q10885" s="9"/>
    </row>
    <row r="10886" spans="17:17" x14ac:dyDescent="0.2">
      <c r="Q10886" s="9"/>
    </row>
    <row r="10887" spans="17:17" x14ac:dyDescent="0.2">
      <c r="Q10887" s="9"/>
    </row>
    <row r="10888" spans="17:17" x14ac:dyDescent="0.2">
      <c r="Q10888" s="9"/>
    </row>
    <row r="10889" spans="17:17" x14ac:dyDescent="0.2">
      <c r="Q10889" s="9"/>
    </row>
    <row r="10890" spans="17:17" x14ac:dyDescent="0.2">
      <c r="Q10890" s="9"/>
    </row>
    <row r="10891" spans="17:17" x14ac:dyDescent="0.2">
      <c r="Q10891" s="9"/>
    </row>
    <row r="10892" spans="17:17" x14ac:dyDescent="0.2">
      <c r="Q10892" s="9"/>
    </row>
    <row r="10893" spans="17:17" x14ac:dyDescent="0.2">
      <c r="Q10893" s="9"/>
    </row>
    <row r="10894" spans="17:17" x14ac:dyDescent="0.2">
      <c r="Q10894" s="9"/>
    </row>
    <row r="10895" spans="17:17" x14ac:dyDescent="0.2">
      <c r="Q10895" s="9"/>
    </row>
    <row r="10896" spans="17:17" x14ac:dyDescent="0.2">
      <c r="Q10896" s="9"/>
    </row>
    <row r="10897" spans="17:17" x14ac:dyDescent="0.2">
      <c r="Q10897" s="9"/>
    </row>
    <row r="10898" spans="17:17" x14ac:dyDescent="0.2">
      <c r="Q10898" s="9"/>
    </row>
    <row r="10899" spans="17:17" x14ac:dyDescent="0.2">
      <c r="Q10899" s="9"/>
    </row>
    <row r="10900" spans="17:17" x14ac:dyDescent="0.2">
      <c r="Q10900" s="9"/>
    </row>
    <row r="10901" spans="17:17" x14ac:dyDescent="0.2">
      <c r="Q10901" s="9"/>
    </row>
    <row r="10902" spans="17:17" x14ac:dyDescent="0.2">
      <c r="Q10902" s="9"/>
    </row>
    <row r="10903" spans="17:17" x14ac:dyDescent="0.2">
      <c r="Q10903" s="9"/>
    </row>
    <row r="10904" spans="17:17" x14ac:dyDescent="0.2">
      <c r="Q10904" s="9"/>
    </row>
    <row r="10905" spans="17:17" x14ac:dyDescent="0.2">
      <c r="Q10905" s="9"/>
    </row>
    <row r="10906" spans="17:17" x14ac:dyDescent="0.2">
      <c r="Q10906" s="9"/>
    </row>
    <row r="10907" spans="17:17" x14ac:dyDescent="0.2">
      <c r="Q10907" s="9"/>
    </row>
    <row r="10908" spans="17:17" x14ac:dyDescent="0.2">
      <c r="Q10908" s="9"/>
    </row>
    <row r="10909" spans="17:17" x14ac:dyDescent="0.2">
      <c r="Q10909" s="9"/>
    </row>
    <row r="10910" spans="17:17" x14ac:dyDescent="0.2">
      <c r="Q10910" s="9"/>
    </row>
    <row r="10911" spans="17:17" x14ac:dyDescent="0.2">
      <c r="Q10911" s="9"/>
    </row>
    <row r="10912" spans="17:17" x14ac:dyDescent="0.2">
      <c r="Q10912" s="9"/>
    </row>
    <row r="10913" spans="17:17" x14ac:dyDescent="0.2">
      <c r="Q10913" s="9"/>
    </row>
    <row r="10914" spans="17:17" x14ac:dyDescent="0.2">
      <c r="Q10914" s="9"/>
    </row>
    <row r="10915" spans="17:17" x14ac:dyDescent="0.2">
      <c r="Q10915" s="9"/>
    </row>
    <row r="10916" spans="17:17" x14ac:dyDescent="0.2">
      <c r="Q10916" s="9"/>
    </row>
    <row r="10917" spans="17:17" x14ac:dyDescent="0.2">
      <c r="Q10917" s="9"/>
    </row>
    <row r="10918" spans="17:17" x14ac:dyDescent="0.2">
      <c r="Q10918" s="9"/>
    </row>
    <row r="10919" spans="17:17" x14ac:dyDescent="0.2">
      <c r="Q10919" s="9"/>
    </row>
    <row r="10920" spans="17:17" x14ac:dyDescent="0.2">
      <c r="Q10920" s="9"/>
    </row>
    <row r="10921" spans="17:17" x14ac:dyDescent="0.2">
      <c r="Q10921" s="9"/>
    </row>
    <row r="10922" spans="17:17" x14ac:dyDescent="0.2">
      <c r="Q10922" s="9"/>
    </row>
    <row r="10923" spans="17:17" x14ac:dyDescent="0.2">
      <c r="Q10923" s="9"/>
    </row>
    <row r="10924" spans="17:17" x14ac:dyDescent="0.2">
      <c r="Q10924" s="9"/>
    </row>
    <row r="10925" spans="17:17" x14ac:dyDescent="0.2">
      <c r="Q10925" s="9"/>
    </row>
    <row r="10926" spans="17:17" x14ac:dyDescent="0.2">
      <c r="Q10926" s="9"/>
    </row>
    <row r="10927" spans="17:17" x14ac:dyDescent="0.2">
      <c r="Q10927" s="9"/>
    </row>
    <row r="10928" spans="17:17" x14ac:dyDescent="0.2">
      <c r="Q10928" s="9"/>
    </row>
    <row r="10929" spans="17:17" x14ac:dyDescent="0.2">
      <c r="Q10929" s="9"/>
    </row>
    <row r="10930" spans="17:17" x14ac:dyDescent="0.2">
      <c r="Q10930" s="9"/>
    </row>
    <row r="10931" spans="17:17" x14ac:dyDescent="0.2">
      <c r="Q10931" s="9"/>
    </row>
    <row r="10932" spans="17:17" x14ac:dyDescent="0.2">
      <c r="Q10932" s="9"/>
    </row>
    <row r="10933" spans="17:17" x14ac:dyDescent="0.2">
      <c r="Q10933" s="9"/>
    </row>
    <row r="10934" spans="17:17" x14ac:dyDescent="0.2">
      <c r="Q10934" s="9"/>
    </row>
    <row r="10935" spans="17:17" x14ac:dyDescent="0.2">
      <c r="Q10935" s="9"/>
    </row>
    <row r="10936" spans="17:17" x14ac:dyDescent="0.2">
      <c r="Q10936" s="9"/>
    </row>
    <row r="10937" spans="17:17" x14ac:dyDescent="0.2">
      <c r="Q10937" s="9"/>
    </row>
    <row r="10938" spans="17:17" x14ac:dyDescent="0.2">
      <c r="Q10938" s="9"/>
    </row>
    <row r="10939" spans="17:17" x14ac:dyDescent="0.2">
      <c r="Q10939" s="9"/>
    </row>
    <row r="10940" spans="17:17" x14ac:dyDescent="0.2">
      <c r="Q10940" s="9"/>
    </row>
    <row r="10941" spans="17:17" x14ac:dyDescent="0.2">
      <c r="Q10941" s="9"/>
    </row>
    <row r="10942" spans="17:17" x14ac:dyDescent="0.2">
      <c r="Q10942" s="9"/>
    </row>
    <row r="10943" spans="17:17" x14ac:dyDescent="0.2">
      <c r="Q10943" s="9"/>
    </row>
    <row r="10944" spans="17:17" x14ac:dyDescent="0.2">
      <c r="Q10944" s="9"/>
    </row>
    <row r="10945" spans="17:17" x14ac:dyDescent="0.2">
      <c r="Q10945" s="9"/>
    </row>
    <row r="10946" spans="17:17" x14ac:dyDescent="0.2">
      <c r="Q10946" s="9"/>
    </row>
    <row r="10947" spans="17:17" x14ac:dyDescent="0.2">
      <c r="Q10947" s="9"/>
    </row>
    <row r="10948" spans="17:17" x14ac:dyDescent="0.2">
      <c r="Q10948" s="9"/>
    </row>
    <row r="10949" spans="17:17" x14ac:dyDescent="0.2">
      <c r="Q10949" s="9"/>
    </row>
    <row r="10950" spans="17:17" x14ac:dyDescent="0.2">
      <c r="Q10950" s="9"/>
    </row>
    <row r="10951" spans="17:17" x14ac:dyDescent="0.2">
      <c r="Q10951" s="9"/>
    </row>
    <row r="10952" spans="17:17" x14ac:dyDescent="0.2">
      <c r="Q10952" s="9"/>
    </row>
    <row r="10953" spans="17:17" x14ac:dyDescent="0.2">
      <c r="Q10953" s="9"/>
    </row>
    <row r="10954" spans="17:17" x14ac:dyDescent="0.2">
      <c r="Q10954" s="9"/>
    </row>
    <row r="10955" spans="17:17" x14ac:dyDescent="0.2">
      <c r="Q10955" s="9"/>
    </row>
    <row r="10956" spans="17:17" x14ac:dyDescent="0.2">
      <c r="Q10956" s="9"/>
    </row>
    <row r="10957" spans="17:17" x14ac:dyDescent="0.2">
      <c r="Q10957" s="9"/>
    </row>
    <row r="10958" spans="17:17" x14ac:dyDescent="0.2">
      <c r="Q10958" s="9"/>
    </row>
    <row r="10959" spans="17:17" x14ac:dyDescent="0.2">
      <c r="Q10959" s="9"/>
    </row>
    <row r="10960" spans="17:17" x14ac:dyDescent="0.2">
      <c r="Q10960" s="9"/>
    </row>
    <row r="10961" spans="17:17" x14ac:dyDescent="0.2">
      <c r="Q10961" s="9"/>
    </row>
    <row r="10962" spans="17:17" x14ac:dyDescent="0.2">
      <c r="Q10962" s="9"/>
    </row>
    <row r="10963" spans="17:17" x14ac:dyDescent="0.2">
      <c r="Q10963" s="9"/>
    </row>
    <row r="10964" spans="17:17" x14ac:dyDescent="0.2">
      <c r="Q10964" s="9"/>
    </row>
    <row r="10965" spans="17:17" x14ac:dyDescent="0.2">
      <c r="Q10965" s="9"/>
    </row>
    <row r="10966" spans="17:17" x14ac:dyDescent="0.2">
      <c r="Q10966" s="9"/>
    </row>
    <row r="10967" spans="17:17" x14ac:dyDescent="0.2">
      <c r="Q10967" s="9"/>
    </row>
    <row r="10968" spans="17:17" x14ac:dyDescent="0.2">
      <c r="Q10968" s="9"/>
    </row>
    <row r="10969" spans="17:17" x14ac:dyDescent="0.2">
      <c r="Q10969" s="9"/>
    </row>
    <row r="10970" spans="17:17" x14ac:dyDescent="0.2">
      <c r="Q10970" s="9"/>
    </row>
    <row r="10971" spans="17:17" x14ac:dyDescent="0.2">
      <c r="Q10971" s="9"/>
    </row>
    <row r="10972" spans="17:17" x14ac:dyDescent="0.2">
      <c r="Q10972" s="9"/>
    </row>
    <row r="10973" spans="17:17" x14ac:dyDescent="0.2">
      <c r="Q10973" s="9"/>
    </row>
    <row r="10974" spans="17:17" x14ac:dyDescent="0.2">
      <c r="Q10974" s="9"/>
    </row>
    <row r="10975" spans="17:17" x14ac:dyDescent="0.2">
      <c r="Q10975" s="9"/>
    </row>
    <row r="10976" spans="17:17" x14ac:dyDescent="0.2">
      <c r="Q10976" s="9"/>
    </row>
    <row r="10977" spans="17:17" x14ac:dyDescent="0.2">
      <c r="Q10977" s="9"/>
    </row>
    <row r="10978" spans="17:17" x14ac:dyDescent="0.2">
      <c r="Q10978" s="9"/>
    </row>
    <row r="10979" spans="17:17" x14ac:dyDescent="0.2">
      <c r="Q10979" s="9"/>
    </row>
    <row r="10980" spans="17:17" x14ac:dyDescent="0.2">
      <c r="Q10980" s="9"/>
    </row>
    <row r="10981" spans="17:17" x14ac:dyDescent="0.2">
      <c r="Q10981" s="9"/>
    </row>
    <row r="10982" spans="17:17" x14ac:dyDescent="0.2">
      <c r="Q10982" s="9"/>
    </row>
    <row r="10983" spans="17:17" x14ac:dyDescent="0.2">
      <c r="Q10983" s="9"/>
    </row>
    <row r="10984" spans="17:17" x14ac:dyDescent="0.2">
      <c r="Q10984" s="9"/>
    </row>
    <row r="10985" spans="17:17" x14ac:dyDescent="0.2">
      <c r="Q10985" s="9"/>
    </row>
    <row r="10986" spans="17:17" x14ac:dyDescent="0.2">
      <c r="Q10986" s="9"/>
    </row>
    <row r="10987" spans="17:17" x14ac:dyDescent="0.2">
      <c r="Q10987" s="9"/>
    </row>
    <row r="10988" spans="17:17" x14ac:dyDescent="0.2">
      <c r="Q10988" s="9"/>
    </row>
    <row r="10989" spans="17:17" x14ac:dyDescent="0.2">
      <c r="Q10989" s="9"/>
    </row>
    <row r="10990" spans="17:17" x14ac:dyDescent="0.2">
      <c r="Q10990" s="9"/>
    </row>
    <row r="10991" spans="17:17" x14ac:dyDescent="0.2">
      <c r="Q10991" s="9"/>
    </row>
    <row r="10992" spans="17:17" x14ac:dyDescent="0.2">
      <c r="Q10992" s="9"/>
    </row>
    <row r="10993" spans="17:17" x14ac:dyDescent="0.2">
      <c r="Q10993" s="9"/>
    </row>
    <row r="10994" spans="17:17" x14ac:dyDescent="0.2">
      <c r="Q10994" s="9"/>
    </row>
    <row r="10995" spans="17:17" x14ac:dyDescent="0.2">
      <c r="Q10995" s="9"/>
    </row>
    <row r="10996" spans="17:17" x14ac:dyDescent="0.2">
      <c r="Q10996" s="9"/>
    </row>
    <row r="10997" spans="17:17" x14ac:dyDescent="0.2">
      <c r="Q10997" s="9"/>
    </row>
    <row r="10998" spans="17:17" x14ac:dyDescent="0.2">
      <c r="Q10998" s="9"/>
    </row>
    <row r="10999" spans="17:17" x14ac:dyDescent="0.2">
      <c r="Q10999" s="9"/>
    </row>
    <row r="11000" spans="17:17" x14ac:dyDescent="0.2">
      <c r="Q11000" s="9"/>
    </row>
    <row r="11001" spans="17:17" x14ac:dyDescent="0.2">
      <c r="Q11001" s="9"/>
    </row>
    <row r="11002" spans="17:17" x14ac:dyDescent="0.2">
      <c r="Q11002" s="9"/>
    </row>
    <row r="11003" spans="17:17" x14ac:dyDescent="0.2">
      <c r="Q11003" s="9"/>
    </row>
    <row r="11004" spans="17:17" x14ac:dyDescent="0.2">
      <c r="Q11004" s="9"/>
    </row>
    <row r="11005" spans="17:17" x14ac:dyDescent="0.2">
      <c r="Q11005" s="9"/>
    </row>
    <row r="11006" spans="17:17" x14ac:dyDescent="0.2">
      <c r="Q11006" s="9"/>
    </row>
    <row r="11007" spans="17:17" x14ac:dyDescent="0.2">
      <c r="Q11007" s="9"/>
    </row>
    <row r="11008" spans="17:17" x14ac:dyDescent="0.2">
      <c r="Q11008" s="9"/>
    </row>
    <row r="11009" spans="17:17" x14ac:dyDescent="0.2">
      <c r="Q11009" s="9"/>
    </row>
    <row r="11010" spans="17:17" x14ac:dyDescent="0.2">
      <c r="Q11010" s="9"/>
    </row>
    <row r="11011" spans="17:17" x14ac:dyDescent="0.2">
      <c r="Q11011" s="9"/>
    </row>
    <row r="11012" spans="17:17" x14ac:dyDescent="0.2">
      <c r="Q11012" s="9"/>
    </row>
    <row r="11013" spans="17:17" x14ac:dyDescent="0.2">
      <c r="Q11013" s="9"/>
    </row>
    <row r="11014" spans="17:17" x14ac:dyDescent="0.2">
      <c r="Q11014" s="9"/>
    </row>
    <row r="11015" spans="17:17" x14ac:dyDescent="0.2">
      <c r="Q11015" s="9"/>
    </row>
    <row r="11016" spans="17:17" x14ac:dyDescent="0.2">
      <c r="Q11016" s="9"/>
    </row>
    <row r="11017" spans="17:17" x14ac:dyDescent="0.2">
      <c r="Q11017" s="9"/>
    </row>
    <row r="11018" spans="17:17" x14ac:dyDescent="0.2">
      <c r="Q11018" s="9"/>
    </row>
    <row r="11019" spans="17:17" x14ac:dyDescent="0.2">
      <c r="Q11019" s="9"/>
    </row>
    <row r="11020" spans="17:17" x14ac:dyDescent="0.2">
      <c r="Q11020" s="9"/>
    </row>
    <row r="11021" spans="17:17" x14ac:dyDescent="0.2">
      <c r="Q11021" s="9"/>
    </row>
    <row r="11022" spans="17:17" x14ac:dyDescent="0.2">
      <c r="Q11022" s="9"/>
    </row>
    <row r="11023" spans="17:17" x14ac:dyDescent="0.2">
      <c r="Q11023" s="9"/>
    </row>
    <row r="11024" spans="17:17" x14ac:dyDescent="0.2">
      <c r="Q11024" s="9"/>
    </row>
    <row r="11025" spans="17:17" x14ac:dyDescent="0.2">
      <c r="Q11025" s="9"/>
    </row>
    <row r="11026" spans="17:17" x14ac:dyDescent="0.2">
      <c r="Q11026" s="9"/>
    </row>
    <row r="11027" spans="17:17" x14ac:dyDescent="0.2">
      <c r="Q11027" s="9"/>
    </row>
    <row r="11028" spans="17:17" x14ac:dyDescent="0.2">
      <c r="Q11028" s="9"/>
    </row>
    <row r="11029" spans="17:17" x14ac:dyDescent="0.2">
      <c r="Q11029" s="9"/>
    </row>
    <row r="11030" spans="17:17" x14ac:dyDescent="0.2">
      <c r="Q11030" s="9"/>
    </row>
    <row r="11031" spans="17:17" x14ac:dyDescent="0.2">
      <c r="Q11031" s="9"/>
    </row>
    <row r="11032" spans="17:17" x14ac:dyDescent="0.2">
      <c r="Q11032" s="9"/>
    </row>
    <row r="11033" spans="17:17" x14ac:dyDescent="0.2">
      <c r="Q11033" s="9"/>
    </row>
    <row r="11034" spans="17:17" x14ac:dyDescent="0.2">
      <c r="Q11034" s="9"/>
    </row>
    <row r="11035" spans="17:17" x14ac:dyDescent="0.2">
      <c r="Q11035" s="9"/>
    </row>
    <row r="11036" spans="17:17" x14ac:dyDescent="0.2">
      <c r="Q11036" s="9"/>
    </row>
    <row r="11037" spans="17:17" x14ac:dyDescent="0.2">
      <c r="Q11037" s="9"/>
    </row>
    <row r="11038" spans="17:17" x14ac:dyDescent="0.2">
      <c r="Q11038" s="9"/>
    </row>
    <row r="11039" spans="17:17" x14ac:dyDescent="0.2">
      <c r="Q11039" s="9"/>
    </row>
    <row r="11040" spans="17:17" x14ac:dyDescent="0.2">
      <c r="Q11040" s="9"/>
    </row>
    <row r="11041" spans="17:17" x14ac:dyDescent="0.2">
      <c r="Q11041" s="9"/>
    </row>
    <row r="11042" spans="17:17" x14ac:dyDescent="0.2">
      <c r="Q11042" s="9"/>
    </row>
    <row r="11043" spans="17:17" x14ac:dyDescent="0.2">
      <c r="Q11043" s="9"/>
    </row>
    <row r="11044" spans="17:17" x14ac:dyDescent="0.2">
      <c r="Q11044" s="9"/>
    </row>
    <row r="11045" spans="17:17" x14ac:dyDescent="0.2">
      <c r="Q11045" s="9"/>
    </row>
    <row r="11046" spans="17:17" x14ac:dyDescent="0.2">
      <c r="Q11046" s="9"/>
    </row>
    <row r="11047" spans="17:17" x14ac:dyDescent="0.2">
      <c r="Q11047" s="9"/>
    </row>
    <row r="11048" spans="17:17" x14ac:dyDescent="0.2">
      <c r="Q11048" s="9"/>
    </row>
    <row r="11049" spans="17:17" x14ac:dyDescent="0.2">
      <c r="Q11049" s="9"/>
    </row>
    <row r="11050" spans="17:17" x14ac:dyDescent="0.2">
      <c r="Q11050" s="9"/>
    </row>
    <row r="11051" spans="17:17" x14ac:dyDescent="0.2">
      <c r="Q11051" s="9"/>
    </row>
    <row r="11052" spans="17:17" x14ac:dyDescent="0.2">
      <c r="Q11052" s="9"/>
    </row>
    <row r="11053" spans="17:17" x14ac:dyDescent="0.2">
      <c r="Q11053" s="9"/>
    </row>
    <row r="11054" spans="17:17" x14ac:dyDescent="0.2">
      <c r="Q11054" s="9"/>
    </row>
    <row r="11055" spans="17:17" x14ac:dyDescent="0.2">
      <c r="Q11055" s="9"/>
    </row>
    <row r="11056" spans="17:17" x14ac:dyDescent="0.2">
      <c r="Q11056" s="9"/>
    </row>
    <row r="11057" spans="17:17" x14ac:dyDescent="0.2">
      <c r="Q11057" s="9"/>
    </row>
    <row r="11058" spans="17:17" x14ac:dyDescent="0.2">
      <c r="Q11058" s="9"/>
    </row>
    <row r="11059" spans="17:17" x14ac:dyDescent="0.2">
      <c r="Q11059" s="9"/>
    </row>
    <row r="11060" spans="17:17" x14ac:dyDescent="0.2">
      <c r="Q11060" s="9"/>
    </row>
    <row r="11061" spans="17:17" x14ac:dyDescent="0.2">
      <c r="Q11061" s="9"/>
    </row>
    <row r="11062" spans="17:17" x14ac:dyDescent="0.2">
      <c r="Q11062" s="9"/>
    </row>
    <row r="11063" spans="17:17" x14ac:dyDescent="0.2">
      <c r="Q11063" s="9"/>
    </row>
    <row r="11064" spans="17:17" x14ac:dyDescent="0.2">
      <c r="Q11064" s="9"/>
    </row>
    <row r="11065" spans="17:17" x14ac:dyDescent="0.2">
      <c r="Q11065" s="9"/>
    </row>
    <row r="11066" spans="17:17" x14ac:dyDescent="0.2">
      <c r="Q11066" s="9"/>
    </row>
    <row r="11067" spans="17:17" x14ac:dyDescent="0.2">
      <c r="Q11067" s="9"/>
    </row>
    <row r="11068" spans="17:17" x14ac:dyDescent="0.2">
      <c r="Q11068" s="9"/>
    </row>
    <row r="11069" spans="17:17" x14ac:dyDescent="0.2">
      <c r="Q11069" s="9"/>
    </row>
    <row r="11070" spans="17:17" x14ac:dyDescent="0.2">
      <c r="Q11070" s="9"/>
    </row>
    <row r="11071" spans="17:17" x14ac:dyDescent="0.2">
      <c r="Q11071" s="9"/>
    </row>
    <row r="11072" spans="17:17" x14ac:dyDescent="0.2">
      <c r="Q11072" s="9"/>
    </row>
    <row r="11073" spans="17:17" x14ac:dyDescent="0.2">
      <c r="Q11073" s="9"/>
    </row>
    <row r="11074" spans="17:17" x14ac:dyDescent="0.2">
      <c r="Q11074" s="9"/>
    </row>
    <row r="11075" spans="17:17" x14ac:dyDescent="0.2">
      <c r="Q11075" s="9"/>
    </row>
    <row r="11076" spans="17:17" x14ac:dyDescent="0.2">
      <c r="Q11076" s="9"/>
    </row>
    <row r="11077" spans="17:17" x14ac:dyDescent="0.2">
      <c r="Q11077" s="9"/>
    </row>
    <row r="11078" spans="17:17" x14ac:dyDescent="0.2">
      <c r="Q11078" s="9"/>
    </row>
    <row r="11079" spans="17:17" x14ac:dyDescent="0.2">
      <c r="Q11079" s="9"/>
    </row>
    <row r="11080" spans="17:17" x14ac:dyDescent="0.2">
      <c r="Q11080" s="9"/>
    </row>
    <row r="11081" spans="17:17" x14ac:dyDescent="0.2">
      <c r="Q11081" s="9"/>
    </row>
    <row r="11082" spans="17:17" x14ac:dyDescent="0.2">
      <c r="Q11082" s="9"/>
    </row>
    <row r="11083" spans="17:17" x14ac:dyDescent="0.2">
      <c r="Q11083" s="9"/>
    </row>
    <row r="11084" spans="17:17" x14ac:dyDescent="0.2">
      <c r="Q11084" s="9"/>
    </row>
    <row r="11085" spans="17:17" x14ac:dyDescent="0.2">
      <c r="Q11085" s="9"/>
    </row>
    <row r="11086" spans="17:17" x14ac:dyDescent="0.2">
      <c r="Q11086" s="9"/>
    </row>
    <row r="11087" spans="17:17" x14ac:dyDescent="0.2">
      <c r="Q11087" s="9"/>
    </row>
    <row r="11088" spans="17:17" x14ac:dyDescent="0.2">
      <c r="Q11088" s="9"/>
    </row>
    <row r="11089" spans="17:17" x14ac:dyDescent="0.2">
      <c r="Q11089" s="9"/>
    </row>
    <row r="11090" spans="17:17" x14ac:dyDescent="0.2">
      <c r="Q11090" s="9"/>
    </row>
    <row r="11091" spans="17:17" x14ac:dyDescent="0.2">
      <c r="Q11091" s="9"/>
    </row>
    <row r="11092" spans="17:17" x14ac:dyDescent="0.2">
      <c r="Q11092" s="9"/>
    </row>
    <row r="11093" spans="17:17" x14ac:dyDescent="0.2">
      <c r="Q11093" s="9"/>
    </row>
    <row r="11094" spans="17:17" x14ac:dyDescent="0.2">
      <c r="Q11094" s="9"/>
    </row>
    <row r="11095" spans="17:17" x14ac:dyDescent="0.2">
      <c r="Q11095" s="9"/>
    </row>
    <row r="11096" spans="17:17" x14ac:dyDescent="0.2">
      <c r="Q11096" s="9"/>
    </row>
    <row r="11097" spans="17:17" x14ac:dyDescent="0.2">
      <c r="Q11097" s="9"/>
    </row>
    <row r="11098" spans="17:17" x14ac:dyDescent="0.2">
      <c r="Q11098" s="9"/>
    </row>
    <row r="11099" spans="17:17" x14ac:dyDescent="0.2">
      <c r="Q11099" s="9"/>
    </row>
    <row r="11100" spans="17:17" x14ac:dyDescent="0.2">
      <c r="Q11100" s="9"/>
    </row>
    <row r="11101" spans="17:17" x14ac:dyDescent="0.2">
      <c r="Q11101" s="9"/>
    </row>
    <row r="11102" spans="17:17" x14ac:dyDescent="0.2">
      <c r="Q11102" s="9"/>
    </row>
    <row r="11103" spans="17:17" x14ac:dyDescent="0.2">
      <c r="Q11103" s="9"/>
    </row>
    <row r="11104" spans="17:17" x14ac:dyDescent="0.2">
      <c r="Q11104" s="9"/>
    </row>
    <row r="11105" spans="17:17" x14ac:dyDescent="0.2">
      <c r="Q11105" s="9"/>
    </row>
    <row r="11106" spans="17:17" x14ac:dyDescent="0.2">
      <c r="Q11106" s="9"/>
    </row>
    <row r="11107" spans="17:17" x14ac:dyDescent="0.2">
      <c r="Q11107" s="9"/>
    </row>
    <row r="11108" spans="17:17" x14ac:dyDescent="0.2">
      <c r="Q11108" s="9"/>
    </row>
    <row r="11109" spans="17:17" x14ac:dyDescent="0.2">
      <c r="Q11109" s="9"/>
    </row>
    <row r="11110" spans="17:17" x14ac:dyDescent="0.2">
      <c r="Q11110" s="9"/>
    </row>
    <row r="11111" spans="17:17" x14ac:dyDescent="0.2">
      <c r="Q11111" s="9"/>
    </row>
    <row r="11112" spans="17:17" x14ac:dyDescent="0.2">
      <c r="Q11112" s="9"/>
    </row>
    <row r="11113" spans="17:17" x14ac:dyDescent="0.2">
      <c r="Q11113" s="9"/>
    </row>
    <row r="11114" spans="17:17" x14ac:dyDescent="0.2">
      <c r="Q11114" s="9"/>
    </row>
    <row r="11115" spans="17:17" x14ac:dyDescent="0.2">
      <c r="Q11115" s="9"/>
    </row>
    <row r="11116" spans="17:17" x14ac:dyDescent="0.2">
      <c r="Q11116" s="9"/>
    </row>
    <row r="11117" spans="17:17" x14ac:dyDescent="0.2">
      <c r="Q11117" s="9"/>
    </row>
    <row r="11118" spans="17:17" x14ac:dyDescent="0.2">
      <c r="Q11118" s="9"/>
    </row>
    <row r="11119" spans="17:17" x14ac:dyDescent="0.2">
      <c r="Q11119" s="9"/>
    </row>
    <row r="11120" spans="17:17" x14ac:dyDescent="0.2">
      <c r="Q11120" s="9"/>
    </row>
    <row r="11121" spans="17:17" x14ac:dyDescent="0.2">
      <c r="Q11121" s="9"/>
    </row>
    <row r="11122" spans="17:17" x14ac:dyDescent="0.2">
      <c r="Q11122" s="9"/>
    </row>
    <row r="11123" spans="17:17" x14ac:dyDescent="0.2">
      <c r="Q11123" s="9"/>
    </row>
    <row r="11124" spans="17:17" x14ac:dyDescent="0.2">
      <c r="Q11124" s="9"/>
    </row>
    <row r="11125" spans="17:17" x14ac:dyDescent="0.2">
      <c r="Q11125" s="9"/>
    </row>
    <row r="11126" spans="17:17" x14ac:dyDescent="0.2">
      <c r="Q11126" s="9"/>
    </row>
    <row r="11127" spans="17:17" x14ac:dyDescent="0.2">
      <c r="Q11127" s="9"/>
    </row>
    <row r="11128" spans="17:17" x14ac:dyDescent="0.2">
      <c r="Q11128" s="9"/>
    </row>
    <row r="11129" spans="17:17" x14ac:dyDescent="0.2">
      <c r="Q11129" s="9"/>
    </row>
    <row r="11130" spans="17:17" x14ac:dyDescent="0.2">
      <c r="Q11130" s="9"/>
    </row>
    <row r="11131" spans="17:17" x14ac:dyDescent="0.2">
      <c r="Q11131" s="9"/>
    </row>
    <row r="11132" spans="17:17" x14ac:dyDescent="0.2">
      <c r="Q11132" s="9"/>
    </row>
    <row r="11133" spans="17:17" x14ac:dyDescent="0.2">
      <c r="Q11133" s="9"/>
    </row>
    <row r="11134" spans="17:17" x14ac:dyDescent="0.2">
      <c r="Q11134" s="9"/>
    </row>
    <row r="11135" spans="17:17" x14ac:dyDescent="0.2">
      <c r="Q11135" s="9"/>
    </row>
    <row r="11136" spans="17:17" x14ac:dyDescent="0.2">
      <c r="Q11136" s="9"/>
    </row>
    <row r="11137" spans="17:17" x14ac:dyDescent="0.2">
      <c r="Q11137" s="9"/>
    </row>
    <row r="11138" spans="17:17" x14ac:dyDescent="0.2">
      <c r="Q11138" s="9"/>
    </row>
    <row r="11139" spans="17:17" x14ac:dyDescent="0.2">
      <c r="Q11139" s="9"/>
    </row>
    <row r="11140" spans="17:17" x14ac:dyDescent="0.2">
      <c r="Q11140" s="9"/>
    </row>
    <row r="11141" spans="17:17" x14ac:dyDescent="0.2">
      <c r="Q11141" s="9"/>
    </row>
    <row r="11142" spans="17:17" x14ac:dyDescent="0.2">
      <c r="Q11142" s="9"/>
    </row>
    <row r="11143" spans="17:17" x14ac:dyDescent="0.2">
      <c r="Q11143" s="9"/>
    </row>
    <row r="11144" spans="17:17" x14ac:dyDescent="0.2">
      <c r="Q11144" s="9"/>
    </row>
    <row r="11145" spans="17:17" x14ac:dyDescent="0.2">
      <c r="Q11145" s="9"/>
    </row>
    <row r="11146" spans="17:17" x14ac:dyDescent="0.2">
      <c r="Q11146" s="9"/>
    </row>
    <row r="11147" spans="17:17" x14ac:dyDescent="0.2">
      <c r="Q11147" s="9"/>
    </row>
    <row r="11148" spans="17:17" x14ac:dyDescent="0.2">
      <c r="Q11148" s="9"/>
    </row>
    <row r="11149" spans="17:17" x14ac:dyDescent="0.2">
      <c r="Q11149" s="9"/>
    </row>
    <row r="11150" spans="17:17" x14ac:dyDescent="0.2">
      <c r="Q11150" s="9"/>
    </row>
    <row r="11151" spans="17:17" x14ac:dyDescent="0.2">
      <c r="Q11151" s="9"/>
    </row>
    <row r="11152" spans="17:17" x14ac:dyDescent="0.2">
      <c r="Q11152" s="9"/>
    </row>
    <row r="11153" spans="17:17" x14ac:dyDescent="0.2">
      <c r="Q11153" s="9"/>
    </row>
    <row r="11154" spans="17:17" x14ac:dyDescent="0.2">
      <c r="Q11154" s="9"/>
    </row>
    <row r="11155" spans="17:17" x14ac:dyDescent="0.2">
      <c r="Q11155" s="9"/>
    </row>
    <row r="11156" spans="17:17" x14ac:dyDescent="0.2">
      <c r="Q11156" s="9"/>
    </row>
    <row r="11157" spans="17:17" x14ac:dyDescent="0.2">
      <c r="Q11157" s="9"/>
    </row>
    <row r="11158" spans="17:17" x14ac:dyDescent="0.2">
      <c r="Q11158" s="9"/>
    </row>
    <row r="11159" spans="17:17" x14ac:dyDescent="0.2">
      <c r="Q11159" s="9"/>
    </row>
    <row r="11160" spans="17:17" x14ac:dyDescent="0.2">
      <c r="Q11160" s="9"/>
    </row>
    <row r="11161" spans="17:17" x14ac:dyDescent="0.2">
      <c r="Q11161" s="9"/>
    </row>
    <row r="11162" spans="17:17" x14ac:dyDescent="0.2">
      <c r="Q11162" s="9"/>
    </row>
    <row r="11163" spans="17:17" x14ac:dyDescent="0.2">
      <c r="Q11163" s="9"/>
    </row>
    <row r="11164" spans="17:17" x14ac:dyDescent="0.2">
      <c r="Q11164" s="9"/>
    </row>
    <row r="11165" spans="17:17" x14ac:dyDescent="0.2">
      <c r="Q11165" s="9"/>
    </row>
    <row r="11166" spans="17:17" x14ac:dyDescent="0.2">
      <c r="Q11166" s="9"/>
    </row>
    <row r="11167" spans="17:17" x14ac:dyDescent="0.2">
      <c r="Q11167" s="9"/>
    </row>
    <row r="11168" spans="17:17" x14ac:dyDescent="0.2">
      <c r="Q11168" s="9"/>
    </row>
    <row r="11169" spans="17:17" x14ac:dyDescent="0.2">
      <c r="Q11169" s="9"/>
    </row>
    <row r="11170" spans="17:17" x14ac:dyDescent="0.2">
      <c r="Q11170" s="9"/>
    </row>
    <row r="11171" spans="17:17" x14ac:dyDescent="0.2">
      <c r="Q11171" s="9"/>
    </row>
    <row r="11172" spans="17:17" x14ac:dyDescent="0.2">
      <c r="Q11172" s="9"/>
    </row>
    <row r="11173" spans="17:17" x14ac:dyDescent="0.2">
      <c r="Q11173" s="9"/>
    </row>
    <row r="11174" spans="17:17" x14ac:dyDescent="0.2">
      <c r="Q11174" s="9"/>
    </row>
    <row r="11175" spans="17:17" x14ac:dyDescent="0.2">
      <c r="Q11175" s="9"/>
    </row>
    <row r="11176" spans="17:17" x14ac:dyDescent="0.2">
      <c r="Q11176" s="9"/>
    </row>
    <row r="11177" spans="17:17" x14ac:dyDescent="0.2">
      <c r="Q11177" s="9"/>
    </row>
    <row r="11178" spans="17:17" x14ac:dyDescent="0.2">
      <c r="Q11178" s="9"/>
    </row>
    <row r="11179" spans="17:17" x14ac:dyDescent="0.2">
      <c r="Q11179" s="9"/>
    </row>
    <row r="11180" spans="17:17" x14ac:dyDescent="0.2">
      <c r="Q11180" s="9"/>
    </row>
    <row r="11181" spans="17:17" x14ac:dyDescent="0.2">
      <c r="Q11181" s="9"/>
    </row>
    <row r="11182" spans="17:17" x14ac:dyDescent="0.2">
      <c r="Q11182" s="9"/>
    </row>
    <row r="11183" spans="17:17" x14ac:dyDescent="0.2">
      <c r="Q11183" s="9"/>
    </row>
    <row r="11184" spans="17:17" x14ac:dyDescent="0.2">
      <c r="Q11184" s="9"/>
    </row>
    <row r="11185" spans="17:17" x14ac:dyDescent="0.2">
      <c r="Q11185" s="9"/>
    </row>
    <row r="11186" spans="17:17" x14ac:dyDescent="0.2">
      <c r="Q11186" s="9"/>
    </row>
    <row r="11187" spans="17:17" x14ac:dyDescent="0.2">
      <c r="Q11187" s="9"/>
    </row>
    <row r="11188" spans="17:17" x14ac:dyDescent="0.2">
      <c r="Q11188" s="9"/>
    </row>
    <row r="11189" spans="17:17" x14ac:dyDescent="0.2">
      <c r="Q11189" s="9"/>
    </row>
    <row r="11190" spans="17:17" x14ac:dyDescent="0.2">
      <c r="Q11190" s="9"/>
    </row>
    <row r="11191" spans="17:17" x14ac:dyDescent="0.2">
      <c r="Q11191" s="9"/>
    </row>
    <row r="11192" spans="17:17" x14ac:dyDescent="0.2">
      <c r="Q11192" s="9"/>
    </row>
    <row r="11193" spans="17:17" x14ac:dyDescent="0.2">
      <c r="Q11193" s="9"/>
    </row>
    <row r="11194" spans="17:17" x14ac:dyDescent="0.2">
      <c r="Q11194" s="9"/>
    </row>
    <row r="11195" spans="17:17" x14ac:dyDescent="0.2">
      <c r="Q11195" s="9"/>
    </row>
    <row r="11196" spans="17:17" x14ac:dyDescent="0.2">
      <c r="Q11196" s="9"/>
    </row>
    <row r="11197" spans="17:17" x14ac:dyDescent="0.2">
      <c r="Q11197" s="9"/>
    </row>
    <row r="11198" spans="17:17" x14ac:dyDescent="0.2">
      <c r="Q11198" s="9"/>
    </row>
    <row r="11199" spans="17:17" x14ac:dyDescent="0.2">
      <c r="Q11199" s="9"/>
    </row>
    <row r="11200" spans="17:17" x14ac:dyDescent="0.2">
      <c r="Q11200" s="9"/>
    </row>
    <row r="11201" spans="17:17" x14ac:dyDescent="0.2">
      <c r="Q11201" s="9"/>
    </row>
    <row r="11202" spans="17:17" x14ac:dyDescent="0.2">
      <c r="Q11202" s="9"/>
    </row>
    <row r="11203" spans="17:17" x14ac:dyDescent="0.2">
      <c r="Q11203" s="9"/>
    </row>
    <row r="11204" spans="17:17" x14ac:dyDescent="0.2">
      <c r="Q11204" s="9"/>
    </row>
    <row r="11205" spans="17:17" x14ac:dyDescent="0.2">
      <c r="Q11205" s="9"/>
    </row>
    <row r="11206" spans="17:17" x14ac:dyDescent="0.2">
      <c r="Q11206" s="9"/>
    </row>
    <row r="11207" spans="17:17" x14ac:dyDescent="0.2">
      <c r="Q11207" s="9"/>
    </row>
    <row r="11208" spans="17:17" x14ac:dyDescent="0.2">
      <c r="Q11208" s="9"/>
    </row>
    <row r="11209" spans="17:17" x14ac:dyDescent="0.2">
      <c r="Q11209" s="9"/>
    </row>
    <row r="11210" spans="17:17" x14ac:dyDescent="0.2">
      <c r="Q11210" s="9"/>
    </row>
    <row r="11211" spans="17:17" x14ac:dyDescent="0.2">
      <c r="Q11211" s="9"/>
    </row>
    <row r="11212" spans="17:17" x14ac:dyDescent="0.2">
      <c r="Q11212" s="9"/>
    </row>
    <row r="11213" spans="17:17" x14ac:dyDescent="0.2">
      <c r="Q11213" s="9"/>
    </row>
    <row r="11214" spans="17:17" x14ac:dyDescent="0.2">
      <c r="Q11214" s="9"/>
    </row>
    <row r="11215" spans="17:17" x14ac:dyDescent="0.2">
      <c r="Q11215" s="9"/>
    </row>
    <row r="11216" spans="17:17" x14ac:dyDescent="0.2">
      <c r="Q11216" s="9"/>
    </row>
    <row r="11217" spans="17:17" x14ac:dyDescent="0.2">
      <c r="Q11217" s="9"/>
    </row>
    <row r="11218" spans="17:17" x14ac:dyDescent="0.2">
      <c r="Q11218" s="9"/>
    </row>
    <row r="11219" spans="17:17" x14ac:dyDescent="0.2">
      <c r="Q11219" s="9"/>
    </row>
    <row r="11220" spans="17:17" x14ac:dyDescent="0.2">
      <c r="Q11220" s="9"/>
    </row>
    <row r="11221" spans="17:17" x14ac:dyDescent="0.2">
      <c r="Q11221" s="9"/>
    </row>
    <row r="11222" spans="17:17" x14ac:dyDescent="0.2">
      <c r="Q11222" s="9"/>
    </row>
    <row r="11223" spans="17:17" x14ac:dyDescent="0.2">
      <c r="Q11223" s="9"/>
    </row>
    <row r="11224" spans="17:17" x14ac:dyDescent="0.2">
      <c r="Q11224" s="9"/>
    </row>
    <row r="11225" spans="17:17" x14ac:dyDescent="0.2">
      <c r="Q11225" s="9"/>
    </row>
    <row r="11226" spans="17:17" x14ac:dyDescent="0.2">
      <c r="Q11226" s="9"/>
    </row>
    <row r="11227" spans="17:17" x14ac:dyDescent="0.2">
      <c r="Q11227" s="9"/>
    </row>
    <row r="11228" spans="17:17" x14ac:dyDescent="0.2">
      <c r="Q11228" s="9"/>
    </row>
    <row r="11229" spans="17:17" x14ac:dyDescent="0.2">
      <c r="Q11229" s="9"/>
    </row>
    <row r="11230" spans="17:17" x14ac:dyDescent="0.2">
      <c r="Q11230" s="9"/>
    </row>
    <row r="11231" spans="17:17" x14ac:dyDescent="0.2">
      <c r="Q11231" s="9"/>
    </row>
    <row r="11232" spans="17:17" x14ac:dyDescent="0.2">
      <c r="Q11232" s="9"/>
    </row>
    <row r="11233" spans="17:17" x14ac:dyDescent="0.2">
      <c r="Q11233" s="9"/>
    </row>
    <row r="11234" spans="17:17" x14ac:dyDescent="0.2">
      <c r="Q11234" s="9"/>
    </row>
    <row r="11235" spans="17:17" x14ac:dyDescent="0.2">
      <c r="Q11235" s="9"/>
    </row>
    <row r="11236" spans="17:17" x14ac:dyDescent="0.2">
      <c r="Q11236" s="9"/>
    </row>
    <row r="11237" spans="17:17" x14ac:dyDescent="0.2">
      <c r="Q11237" s="9"/>
    </row>
    <row r="11238" spans="17:17" x14ac:dyDescent="0.2">
      <c r="Q11238" s="9"/>
    </row>
    <row r="11239" spans="17:17" x14ac:dyDescent="0.2">
      <c r="Q11239" s="9"/>
    </row>
    <row r="11240" spans="17:17" x14ac:dyDescent="0.2">
      <c r="Q11240" s="9"/>
    </row>
    <row r="11241" spans="17:17" x14ac:dyDescent="0.2">
      <c r="Q11241" s="9"/>
    </row>
    <row r="11242" spans="17:17" x14ac:dyDescent="0.2">
      <c r="Q11242" s="9"/>
    </row>
    <row r="11243" spans="17:17" x14ac:dyDescent="0.2">
      <c r="Q11243" s="9"/>
    </row>
    <row r="11244" spans="17:17" x14ac:dyDescent="0.2">
      <c r="Q11244" s="9"/>
    </row>
    <row r="11245" spans="17:17" x14ac:dyDescent="0.2">
      <c r="Q11245" s="9"/>
    </row>
    <row r="11246" spans="17:17" x14ac:dyDescent="0.2">
      <c r="Q11246" s="9"/>
    </row>
    <row r="11247" spans="17:17" x14ac:dyDescent="0.2">
      <c r="Q11247" s="9"/>
    </row>
    <row r="11248" spans="17:17" x14ac:dyDescent="0.2">
      <c r="Q11248" s="9"/>
    </row>
    <row r="11249" spans="17:17" x14ac:dyDescent="0.2">
      <c r="Q11249" s="9"/>
    </row>
    <row r="11250" spans="17:17" x14ac:dyDescent="0.2">
      <c r="Q11250" s="9"/>
    </row>
    <row r="11251" spans="17:17" x14ac:dyDescent="0.2">
      <c r="Q11251" s="9"/>
    </row>
    <row r="11252" spans="17:17" x14ac:dyDescent="0.2">
      <c r="Q11252" s="9"/>
    </row>
    <row r="11253" spans="17:17" x14ac:dyDescent="0.2">
      <c r="Q11253" s="9"/>
    </row>
    <row r="11254" spans="17:17" x14ac:dyDescent="0.2">
      <c r="Q11254" s="9"/>
    </row>
    <row r="11255" spans="17:17" x14ac:dyDescent="0.2">
      <c r="Q11255" s="9"/>
    </row>
    <row r="11256" spans="17:17" x14ac:dyDescent="0.2">
      <c r="Q11256" s="9"/>
    </row>
    <row r="11257" spans="17:17" x14ac:dyDescent="0.2">
      <c r="Q11257" s="9"/>
    </row>
    <row r="11258" spans="17:17" x14ac:dyDescent="0.2">
      <c r="Q11258" s="9"/>
    </row>
    <row r="11259" spans="17:17" x14ac:dyDescent="0.2">
      <c r="Q11259" s="9"/>
    </row>
    <row r="11260" spans="17:17" x14ac:dyDescent="0.2">
      <c r="Q11260" s="9"/>
    </row>
    <row r="11261" spans="17:17" x14ac:dyDescent="0.2">
      <c r="Q11261" s="9"/>
    </row>
    <row r="11262" spans="17:17" x14ac:dyDescent="0.2">
      <c r="Q11262" s="9"/>
    </row>
    <row r="11263" spans="17:17" x14ac:dyDescent="0.2">
      <c r="Q11263" s="9"/>
    </row>
    <row r="11264" spans="17:17" x14ac:dyDescent="0.2">
      <c r="Q11264" s="9"/>
    </row>
    <row r="11265" spans="17:17" x14ac:dyDescent="0.2">
      <c r="Q11265" s="9"/>
    </row>
    <row r="11266" spans="17:17" x14ac:dyDescent="0.2">
      <c r="Q11266" s="9"/>
    </row>
    <row r="11267" spans="17:17" x14ac:dyDescent="0.2">
      <c r="Q11267" s="9"/>
    </row>
    <row r="11268" spans="17:17" x14ac:dyDescent="0.2">
      <c r="Q11268" s="9"/>
    </row>
    <row r="11269" spans="17:17" x14ac:dyDescent="0.2">
      <c r="Q11269" s="9"/>
    </row>
    <row r="11270" spans="17:17" x14ac:dyDescent="0.2">
      <c r="Q11270" s="9"/>
    </row>
    <row r="11271" spans="17:17" x14ac:dyDescent="0.2">
      <c r="Q11271" s="9"/>
    </row>
    <row r="11272" spans="17:17" x14ac:dyDescent="0.2">
      <c r="Q11272" s="9"/>
    </row>
    <row r="11273" spans="17:17" x14ac:dyDescent="0.2">
      <c r="Q11273" s="9"/>
    </row>
    <row r="11274" spans="17:17" x14ac:dyDescent="0.2">
      <c r="Q11274" s="9"/>
    </row>
    <row r="11275" spans="17:17" x14ac:dyDescent="0.2">
      <c r="Q11275" s="9"/>
    </row>
    <row r="11276" spans="17:17" x14ac:dyDescent="0.2">
      <c r="Q11276" s="9"/>
    </row>
    <row r="11277" spans="17:17" x14ac:dyDescent="0.2">
      <c r="Q11277" s="9"/>
    </row>
    <row r="11278" spans="17:17" x14ac:dyDescent="0.2">
      <c r="Q11278" s="9"/>
    </row>
    <row r="11279" spans="17:17" x14ac:dyDescent="0.2">
      <c r="Q11279" s="9"/>
    </row>
    <row r="11280" spans="17:17" x14ac:dyDescent="0.2">
      <c r="Q11280" s="9"/>
    </row>
    <row r="11281" spans="17:17" x14ac:dyDescent="0.2">
      <c r="Q11281" s="9"/>
    </row>
    <row r="11282" spans="17:17" x14ac:dyDescent="0.2">
      <c r="Q11282" s="9"/>
    </row>
    <row r="11283" spans="17:17" x14ac:dyDescent="0.2">
      <c r="Q11283" s="9"/>
    </row>
    <row r="11284" spans="17:17" x14ac:dyDescent="0.2">
      <c r="Q11284" s="9"/>
    </row>
    <row r="11285" spans="17:17" x14ac:dyDescent="0.2">
      <c r="Q11285" s="9"/>
    </row>
    <row r="11286" spans="17:17" x14ac:dyDescent="0.2">
      <c r="Q11286" s="9"/>
    </row>
    <row r="11287" spans="17:17" x14ac:dyDescent="0.2">
      <c r="Q11287" s="9"/>
    </row>
    <row r="11288" spans="17:17" x14ac:dyDescent="0.2">
      <c r="Q11288" s="9"/>
    </row>
    <row r="11289" spans="17:17" x14ac:dyDescent="0.2">
      <c r="Q11289" s="9"/>
    </row>
    <row r="11290" spans="17:17" x14ac:dyDescent="0.2">
      <c r="Q11290" s="9"/>
    </row>
    <row r="11291" spans="17:17" x14ac:dyDescent="0.2">
      <c r="Q11291" s="9"/>
    </row>
    <row r="11292" spans="17:17" x14ac:dyDescent="0.2">
      <c r="Q11292" s="9"/>
    </row>
    <row r="11293" spans="17:17" x14ac:dyDescent="0.2">
      <c r="Q11293" s="9"/>
    </row>
    <row r="11294" spans="17:17" x14ac:dyDescent="0.2">
      <c r="Q11294" s="9"/>
    </row>
    <row r="11295" spans="17:17" x14ac:dyDescent="0.2">
      <c r="Q11295" s="9"/>
    </row>
    <row r="11296" spans="17:17" x14ac:dyDescent="0.2">
      <c r="Q11296" s="9"/>
    </row>
    <row r="11297" spans="17:17" x14ac:dyDescent="0.2">
      <c r="Q11297" s="9"/>
    </row>
    <row r="11298" spans="17:17" x14ac:dyDescent="0.2">
      <c r="Q11298" s="9"/>
    </row>
    <row r="11299" spans="17:17" x14ac:dyDescent="0.2">
      <c r="Q11299" s="9"/>
    </row>
    <row r="11300" spans="17:17" x14ac:dyDescent="0.2">
      <c r="Q11300" s="9"/>
    </row>
    <row r="11301" spans="17:17" x14ac:dyDescent="0.2">
      <c r="Q11301" s="9"/>
    </row>
    <row r="11302" spans="17:17" x14ac:dyDescent="0.2">
      <c r="Q11302" s="9"/>
    </row>
    <row r="11303" spans="17:17" x14ac:dyDescent="0.2">
      <c r="Q11303" s="9"/>
    </row>
    <row r="11304" spans="17:17" x14ac:dyDescent="0.2">
      <c r="Q11304" s="9"/>
    </row>
    <row r="11305" spans="17:17" x14ac:dyDescent="0.2">
      <c r="Q11305" s="9"/>
    </row>
    <row r="11306" spans="17:17" x14ac:dyDescent="0.2">
      <c r="Q11306" s="9"/>
    </row>
    <row r="11307" spans="17:17" x14ac:dyDescent="0.2">
      <c r="Q11307" s="9"/>
    </row>
    <row r="11308" spans="17:17" x14ac:dyDescent="0.2">
      <c r="Q11308" s="9"/>
    </row>
    <row r="11309" spans="17:17" x14ac:dyDescent="0.2">
      <c r="Q11309" s="9"/>
    </row>
    <row r="11310" spans="17:17" x14ac:dyDescent="0.2">
      <c r="Q11310" s="9"/>
    </row>
    <row r="11311" spans="17:17" x14ac:dyDescent="0.2">
      <c r="Q11311" s="9"/>
    </row>
    <row r="11312" spans="17:17" x14ac:dyDescent="0.2">
      <c r="Q11312" s="9"/>
    </row>
    <row r="11313" spans="17:17" x14ac:dyDescent="0.2">
      <c r="Q11313" s="9"/>
    </row>
    <row r="11314" spans="17:17" x14ac:dyDescent="0.2">
      <c r="Q11314" s="9"/>
    </row>
    <row r="11315" spans="17:17" x14ac:dyDescent="0.2">
      <c r="Q11315" s="9"/>
    </row>
    <row r="11316" spans="17:17" x14ac:dyDescent="0.2">
      <c r="Q11316" s="9"/>
    </row>
    <row r="11317" spans="17:17" x14ac:dyDescent="0.2">
      <c r="Q11317" s="9"/>
    </row>
    <row r="11318" spans="17:17" x14ac:dyDescent="0.2">
      <c r="Q11318" s="9"/>
    </row>
    <row r="11319" spans="17:17" x14ac:dyDescent="0.2">
      <c r="Q11319" s="9"/>
    </row>
    <row r="11320" spans="17:17" x14ac:dyDescent="0.2">
      <c r="Q11320" s="9"/>
    </row>
    <row r="11321" spans="17:17" x14ac:dyDescent="0.2">
      <c r="Q11321" s="9"/>
    </row>
    <row r="11322" spans="17:17" x14ac:dyDescent="0.2">
      <c r="Q11322" s="9"/>
    </row>
    <row r="11323" spans="17:17" x14ac:dyDescent="0.2">
      <c r="Q11323" s="9"/>
    </row>
    <row r="11324" spans="17:17" x14ac:dyDescent="0.2">
      <c r="Q11324" s="9"/>
    </row>
    <row r="11325" spans="17:17" x14ac:dyDescent="0.2">
      <c r="Q11325" s="9"/>
    </row>
    <row r="11326" spans="17:17" x14ac:dyDescent="0.2">
      <c r="Q11326" s="9"/>
    </row>
    <row r="11327" spans="17:17" x14ac:dyDescent="0.2">
      <c r="Q11327" s="9"/>
    </row>
    <row r="11328" spans="17:17" x14ac:dyDescent="0.2">
      <c r="Q11328" s="9"/>
    </row>
    <row r="11329" spans="17:17" x14ac:dyDescent="0.2">
      <c r="Q11329" s="9"/>
    </row>
    <row r="11330" spans="17:17" x14ac:dyDescent="0.2">
      <c r="Q11330" s="9"/>
    </row>
    <row r="11331" spans="17:17" x14ac:dyDescent="0.2">
      <c r="Q11331" s="9"/>
    </row>
    <row r="11332" spans="17:17" x14ac:dyDescent="0.2">
      <c r="Q11332" s="9"/>
    </row>
    <row r="11333" spans="17:17" x14ac:dyDescent="0.2">
      <c r="Q11333" s="9"/>
    </row>
    <row r="11334" spans="17:17" x14ac:dyDescent="0.2">
      <c r="Q11334" s="9"/>
    </row>
    <row r="11335" spans="17:17" x14ac:dyDescent="0.2">
      <c r="Q11335" s="9"/>
    </row>
    <row r="11336" spans="17:17" x14ac:dyDescent="0.2">
      <c r="Q11336" s="9"/>
    </row>
    <row r="11337" spans="17:17" x14ac:dyDescent="0.2">
      <c r="Q11337" s="9"/>
    </row>
    <row r="11338" spans="17:17" x14ac:dyDescent="0.2">
      <c r="Q11338" s="9"/>
    </row>
    <row r="11339" spans="17:17" x14ac:dyDescent="0.2">
      <c r="Q11339" s="9"/>
    </row>
    <row r="11340" spans="17:17" x14ac:dyDescent="0.2">
      <c r="Q11340" s="9"/>
    </row>
    <row r="11341" spans="17:17" x14ac:dyDescent="0.2">
      <c r="Q11341" s="9"/>
    </row>
    <row r="11342" spans="17:17" x14ac:dyDescent="0.2">
      <c r="Q11342" s="9"/>
    </row>
    <row r="11343" spans="17:17" x14ac:dyDescent="0.2">
      <c r="Q11343" s="9"/>
    </row>
    <row r="11344" spans="17:17" x14ac:dyDescent="0.2">
      <c r="Q11344" s="9"/>
    </row>
    <row r="11345" spans="17:17" x14ac:dyDescent="0.2">
      <c r="Q11345" s="9"/>
    </row>
    <row r="11346" spans="17:17" x14ac:dyDescent="0.2">
      <c r="Q11346" s="9"/>
    </row>
    <row r="11347" spans="17:17" x14ac:dyDescent="0.2">
      <c r="Q11347" s="9"/>
    </row>
    <row r="11348" spans="17:17" x14ac:dyDescent="0.2">
      <c r="Q11348" s="9"/>
    </row>
    <row r="11349" spans="17:17" x14ac:dyDescent="0.2">
      <c r="Q11349" s="9"/>
    </row>
    <row r="11350" spans="17:17" x14ac:dyDescent="0.2">
      <c r="Q11350" s="9"/>
    </row>
    <row r="11351" spans="17:17" x14ac:dyDescent="0.2">
      <c r="Q11351" s="9"/>
    </row>
    <row r="11352" spans="17:17" x14ac:dyDescent="0.2">
      <c r="Q11352" s="9"/>
    </row>
    <row r="11353" spans="17:17" x14ac:dyDescent="0.2">
      <c r="Q11353" s="9"/>
    </row>
    <row r="11354" spans="17:17" x14ac:dyDescent="0.2">
      <c r="Q11354" s="9"/>
    </row>
    <row r="11355" spans="17:17" x14ac:dyDescent="0.2">
      <c r="Q11355" s="9"/>
    </row>
    <row r="11356" spans="17:17" x14ac:dyDescent="0.2">
      <c r="Q11356" s="9"/>
    </row>
    <row r="11357" spans="17:17" x14ac:dyDescent="0.2">
      <c r="Q11357" s="9"/>
    </row>
    <row r="11358" spans="17:17" x14ac:dyDescent="0.2">
      <c r="Q11358" s="9"/>
    </row>
    <row r="11359" spans="17:17" x14ac:dyDescent="0.2">
      <c r="Q11359" s="9"/>
    </row>
    <row r="11360" spans="17:17" x14ac:dyDescent="0.2">
      <c r="Q11360" s="9"/>
    </row>
    <row r="11361" spans="17:17" x14ac:dyDescent="0.2">
      <c r="Q11361" s="9"/>
    </row>
    <row r="11362" spans="17:17" x14ac:dyDescent="0.2">
      <c r="Q11362" s="9"/>
    </row>
    <row r="11363" spans="17:17" x14ac:dyDescent="0.2">
      <c r="Q11363" s="9"/>
    </row>
    <row r="11364" spans="17:17" x14ac:dyDescent="0.2">
      <c r="Q11364" s="9"/>
    </row>
    <row r="11365" spans="17:17" x14ac:dyDescent="0.2">
      <c r="Q11365" s="9"/>
    </row>
    <row r="11366" spans="17:17" x14ac:dyDescent="0.2">
      <c r="Q11366" s="9"/>
    </row>
    <row r="11367" spans="17:17" x14ac:dyDescent="0.2">
      <c r="Q11367" s="9"/>
    </row>
    <row r="11368" spans="17:17" x14ac:dyDescent="0.2">
      <c r="Q11368" s="9"/>
    </row>
    <row r="11369" spans="17:17" x14ac:dyDescent="0.2">
      <c r="Q11369" s="9"/>
    </row>
    <row r="11370" spans="17:17" x14ac:dyDescent="0.2">
      <c r="Q11370" s="9"/>
    </row>
    <row r="11371" spans="17:17" x14ac:dyDescent="0.2">
      <c r="Q11371" s="9"/>
    </row>
    <row r="11372" spans="17:17" x14ac:dyDescent="0.2">
      <c r="Q11372" s="9"/>
    </row>
    <row r="11373" spans="17:17" x14ac:dyDescent="0.2">
      <c r="Q11373" s="9"/>
    </row>
    <row r="11374" spans="17:17" x14ac:dyDescent="0.2">
      <c r="Q11374" s="9"/>
    </row>
    <row r="11375" spans="17:17" x14ac:dyDescent="0.2">
      <c r="Q11375" s="9"/>
    </row>
    <row r="11376" spans="17:17" x14ac:dyDescent="0.2">
      <c r="Q11376" s="9"/>
    </row>
    <row r="11377" spans="17:17" x14ac:dyDescent="0.2">
      <c r="Q11377" s="9"/>
    </row>
    <row r="11378" spans="17:17" x14ac:dyDescent="0.2">
      <c r="Q11378" s="9"/>
    </row>
    <row r="11379" spans="17:17" x14ac:dyDescent="0.2">
      <c r="Q11379" s="9"/>
    </row>
    <row r="11380" spans="17:17" x14ac:dyDescent="0.2">
      <c r="Q11380" s="9"/>
    </row>
    <row r="11381" spans="17:17" x14ac:dyDescent="0.2">
      <c r="Q11381" s="9"/>
    </row>
    <row r="11382" spans="17:17" x14ac:dyDescent="0.2">
      <c r="Q11382" s="9"/>
    </row>
    <row r="11383" spans="17:17" x14ac:dyDescent="0.2">
      <c r="Q11383" s="9"/>
    </row>
    <row r="11384" spans="17:17" x14ac:dyDescent="0.2">
      <c r="Q11384" s="9"/>
    </row>
    <row r="11385" spans="17:17" x14ac:dyDescent="0.2">
      <c r="Q11385" s="9"/>
    </row>
    <row r="11386" spans="17:17" x14ac:dyDescent="0.2">
      <c r="Q11386" s="9"/>
    </row>
    <row r="11387" spans="17:17" x14ac:dyDescent="0.2">
      <c r="Q11387" s="9"/>
    </row>
    <row r="11388" spans="17:17" x14ac:dyDescent="0.2">
      <c r="Q11388" s="9"/>
    </row>
    <row r="11389" spans="17:17" x14ac:dyDescent="0.2">
      <c r="Q11389" s="9"/>
    </row>
    <row r="11390" spans="17:17" x14ac:dyDescent="0.2">
      <c r="Q11390" s="9"/>
    </row>
    <row r="11391" spans="17:17" x14ac:dyDescent="0.2">
      <c r="Q11391" s="9"/>
    </row>
    <row r="11392" spans="17:17" x14ac:dyDescent="0.2">
      <c r="Q11392" s="9"/>
    </row>
    <row r="11393" spans="17:17" x14ac:dyDescent="0.2">
      <c r="Q11393" s="9"/>
    </row>
    <row r="11394" spans="17:17" x14ac:dyDescent="0.2">
      <c r="Q11394" s="9"/>
    </row>
    <row r="11395" spans="17:17" x14ac:dyDescent="0.2">
      <c r="Q11395" s="9"/>
    </row>
    <row r="11396" spans="17:17" x14ac:dyDescent="0.2">
      <c r="Q11396" s="9"/>
    </row>
    <row r="11397" spans="17:17" x14ac:dyDescent="0.2">
      <c r="Q11397" s="9"/>
    </row>
    <row r="11398" spans="17:17" x14ac:dyDescent="0.2">
      <c r="Q11398" s="9"/>
    </row>
    <row r="11399" spans="17:17" x14ac:dyDescent="0.2">
      <c r="Q11399" s="9"/>
    </row>
    <row r="11400" spans="17:17" x14ac:dyDescent="0.2">
      <c r="Q11400" s="9"/>
    </row>
    <row r="11401" spans="17:17" x14ac:dyDescent="0.2">
      <c r="Q11401" s="9"/>
    </row>
    <row r="11402" spans="17:17" x14ac:dyDescent="0.2">
      <c r="Q11402" s="9"/>
    </row>
    <row r="11403" spans="17:17" x14ac:dyDescent="0.2">
      <c r="Q11403" s="9"/>
    </row>
    <row r="11404" spans="17:17" x14ac:dyDescent="0.2">
      <c r="Q11404" s="9"/>
    </row>
    <row r="11405" spans="17:17" x14ac:dyDescent="0.2">
      <c r="Q11405" s="9"/>
    </row>
    <row r="11406" spans="17:17" x14ac:dyDescent="0.2">
      <c r="Q11406" s="9"/>
    </row>
    <row r="11407" spans="17:17" x14ac:dyDescent="0.2">
      <c r="Q11407" s="9"/>
    </row>
    <row r="11408" spans="17:17" x14ac:dyDescent="0.2">
      <c r="Q11408" s="9"/>
    </row>
    <row r="11409" spans="17:17" x14ac:dyDescent="0.2">
      <c r="Q11409" s="9"/>
    </row>
    <row r="11410" spans="17:17" x14ac:dyDescent="0.2">
      <c r="Q11410" s="9"/>
    </row>
    <row r="11411" spans="17:17" x14ac:dyDescent="0.2">
      <c r="Q11411" s="9"/>
    </row>
    <row r="11412" spans="17:17" x14ac:dyDescent="0.2">
      <c r="Q11412" s="9"/>
    </row>
    <row r="11413" spans="17:17" x14ac:dyDescent="0.2">
      <c r="Q11413" s="9"/>
    </row>
    <row r="11414" spans="17:17" x14ac:dyDescent="0.2">
      <c r="Q11414" s="9"/>
    </row>
    <row r="11415" spans="17:17" x14ac:dyDescent="0.2">
      <c r="Q11415" s="9"/>
    </row>
    <row r="11416" spans="17:17" x14ac:dyDescent="0.2">
      <c r="Q11416" s="9"/>
    </row>
    <row r="11417" spans="17:17" x14ac:dyDescent="0.2">
      <c r="Q11417" s="9"/>
    </row>
    <row r="11418" spans="17:17" x14ac:dyDescent="0.2">
      <c r="Q11418" s="9"/>
    </row>
    <row r="11419" spans="17:17" x14ac:dyDescent="0.2">
      <c r="Q11419" s="9"/>
    </row>
    <row r="11420" spans="17:17" x14ac:dyDescent="0.2">
      <c r="Q11420" s="9"/>
    </row>
    <row r="11421" spans="17:17" x14ac:dyDescent="0.2">
      <c r="Q11421" s="9"/>
    </row>
    <row r="11422" spans="17:17" x14ac:dyDescent="0.2">
      <c r="Q11422" s="9"/>
    </row>
    <row r="11423" spans="17:17" x14ac:dyDescent="0.2">
      <c r="Q11423" s="9"/>
    </row>
    <row r="11424" spans="17:17" x14ac:dyDescent="0.2">
      <c r="Q11424" s="9"/>
    </row>
    <row r="11425" spans="17:17" x14ac:dyDescent="0.2">
      <c r="Q11425" s="9"/>
    </row>
    <row r="11426" spans="17:17" x14ac:dyDescent="0.2">
      <c r="Q11426" s="9"/>
    </row>
    <row r="11427" spans="17:17" x14ac:dyDescent="0.2">
      <c r="Q11427" s="9"/>
    </row>
    <row r="11428" spans="17:17" x14ac:dyDescent="0.2">
      <c r="Q11428" s="9"/>
    </row>
    <row r="11429" spans="17:17" x14ac:dyDescent="0.2">
      <c r="Q11429" s="9"/>
    </row>
    <row r="11430" spans="17:17" x14ac:dyDescent="0.2">
      <c r="Q11430" s="9"/>
    </row>
    <row r="11431" spans="17:17" x14ac:dyDescent="0.2">
      <c r="Q11431" s="9"/>
    </row>
    <row r="11432" spans="17:17" x14ac:dyDescent="0.2">
      <c r="Q11432" s="9"/>
    </row>
    <row r="11433" spans="17:17" x14ac:dyDescent="0.2">
      <c r="Q11433" s="9"/>
    </row>
    <row r="11434" spans="17:17" x14ac:dyDescent="0.2">
      <c r="Q11434" s="9"/>
    </row>
    <row r="11435" spans="17:17" x14ac:dyDescent="0.2">
      <c r="Q11435" s="9"/>
    </row>
    <row r="11436" spans="17:17" x14ac:dyDescent="0.2">
      <c r="Q11436" s="9"/>
    </row>
    <row r="11437" spans="17:17" x14ac:dyDescent="0.2">
      <c r="Q11437" s="9"/>
    </row>
    <row r="11438" spans="17:17" x14ac:dyDescent="0.2">
      <c r="Q11438" s="9"/>
    </row>
    <row r="11439" spans="17:17" x14ac:dyDescent="0.2">
      <c r="Q11439" s="9"/>
    </row>
    <row r="11440" spans="17:17" x14ac:dyDescent="0.2">
      <c r="Q11440" s="9"/>
    </row>
    <row r="11441" spans="17:17" x14ac:dyDescent="0.2">
      <c r="Q11441" s="9"/>
    </row>
    <row r="11442" spans="17:17" x14ac:dyDescent="0.2">
      <c r="Q11442" s="9"/>
    </row>
    <row r="11443" spans="17:17" x14ac:dyDescent="0.2">
      <c r="Q11443" s="9"/>
    </row>
    <row r="11444" spans="17:17" x14ac:dyDescent="0.2">
      <c r="Q11444" s="9"/>
    </row>
    <row r="11445" spans="17:17" x14ac:dyDescent="0.2">
      <c r="Q11445" s="9"/>
    </row>
    <row r="11446" spans="17:17" x14ac:dyDescent="0.2">
      <c r="Q11446" s="9"/>
    </row>
    <row r="11447" spans="17:17" x14ac:dyDescent="0.2">
      <c r="Q11447" s="9"/>
    </row>
    <row r="11448" spans="17:17" x14ac:dyDescent="0.2">
      <c r="Q11448" s="9"/>
    </row>
    <row r="11449" spans="17:17" x14ac:dyDescent="0.2">
      <c r="Q11449" s="9"/>
    </row>
    <row r="11450" spans="17:17" x14ac:dyDescent="0.2">
      <c r="Q11450" s="9"/>
    </row>
    <row r="11451" spans="17:17" x14ac:dyDescent="0.2">
      <c r="Q11451" s="9"/>
    </row>
    <row r="11452" spans="17:17" x14ac:dyDescent="0.2">
      <c r="Q11452" s="9"/>
    </row>
    <row r="11453" spans="17:17" x14ac:dyDescent="0.2">
      <c r="Q11453" s="9"/>
    </row>
    <row r="11454" spans="17:17" x14ac:dyDescent="0.2">
      <c r="Q11454" s="9"/>
    </row>
    <row r="11455" spans="17:17" x14ac:dyDescent="0.2">
      <c r="Q11455" s="9"/>
    </row>
    <row r="11456" spans="17:17" x14ac:dyDescent="0.2">
      <c r="Q11456" s="9"/>
    </row>
    <row r="11457" spans="17:17" x14ac:dyDescent="0.2">
      <c r="Q11457" s="9"/>
    </row>
    <row r="11458" spans="17:17" x14ac:dyDescent="0.2">
      <c r="Q11458" s="9"/>
    </row>
    <row r="11459" spans="17:17" x14ac:dyDescent="0.2">
      <c r="Q11459" s="9"/>
    </row>
    <row r="11460" spans="17:17" x14ac:dyDescent="0.2">
      <c r="Q11460" s="9"/>
    </row>
    <row r="11461" spans="17:17" x14ac:dyDescent="0.2">
      <c r="Q11461" s="9"/>
    </row>
    <row r="11462" spans="17:17" x14ac:dyDescent="0.2">
      <c r="Q11462" s="9"/>
    </row>
    <row r="11463" spans="17:17" x14ac:dyDescent="0.2">
      <c r="Q11463" s="9"/>
    </row>
    <row r="11464" spans="17:17" x14ac:dyDescent="0.2">
      <c r="Q11464" s="9"/>
    </row>
    <row r="11465" spans="17:17" x14ac:dyDescent="0.2">
      <c r="Q11465" s="9"/>
    </row>
    <row r="11466" spans="17:17" x14ac:dyDescent="0.2">
      <c r="Q11466" s="9"/>
    </row>
    <row r="11467" spans="17:17" x14ac:dyDescent="0.2">
      <c r="Q11467" s="9"/>
    </row>
    <row r="11468" spans="17:17" x14ac:dyDescent="0.2">
      <c r="Q11468" s="9"/>
    </row>
    <row r="11469" spans="17:17" x14ac:dyDescent="0.2">
      <c r="Q11469" s="9"/>
    </row>
    <row r="11470" spans="17:17" x14ac:dyDescent="0.2">
      <c r="Q11470" s="9"/>
    </row>
    <row r="11471" spans="17:17" x14ac:dyDescent="0.2">
      <c r="Q11471" s="9"/>
    </row>
    <row r="11472" spans="17:17" x14ac:dyDescent="0.2">
      <c r="Q11472" s="9"/>
    </row>
    <row r="11473" spans="17:17" x14ac:dyDescent="0.2">
      <c r="Q11473" s="9"/>
    </row>
    <row r="11474" spans="17:17" x14ac:dyDescent="0.2">
      <c r="Q11474" s="9"/>
    </row>
    <row r="11475" spans="17:17" x14ac:dyDescent="0.2">
      <c r="Q11475" s="9"/>
    </row>
    <row r="11476" spans="17:17" x14ac:dyDescent="0.2">
      <c r="Q11476" s="9"/>
    </row>
    <row r="11477" spans="17:17" x14ac:dyDescent="0.2">
      <c r="Q11477" s="9"/>
    </row>
    <row r="11478" spans="17:17" x14ac:dyDescent="0.2">
      <c r="Q11478" s="9"/>
    </row>
    <row r="11479" spans="17:17" x14ac:dyDescent="0.2">
      <c r="Q11479" s="9"/>
    </row>
    <row r="11480" spans="17:17" x14ac:dyDescent="0.2">
      <c r="Q11480" s="9"/>
    </row>
    <row r="11481" spans="17:17" x14ac:dyDescent="0.2">
      <c r="Q11481" s="9"/>
    </row>
    <row r="11482" spans="17:17" x14ac:dyDescent="0.2">
      <c r="Q11482" s="9"/>
    </row>
    <row r="11483" spans="17:17" x14ac:dyDescent="0.2">
      <c r="Q11483" s="9"/>
    </row>
    <row r="11484" spans="17:17" x14ac:dyDescent="0.2">
      <c r="Q11484" s="9"/>
    </row>
    <row r="11485" spans="17:17" x14ac:dyDescent="0.2">
      <c r="Q11485" s="9"/>
    </row>
    <row r="11486" spans="17:17" x14ac:dyDescent="0.2">
      <c r="Q11486" s="9"/>
    </row>
    <row r="11487" spans="17:17" x14ac:dyDescent="0.2">
      <c r="Q11487" s="9"/>
    </row>
    <row r="11488" spans="17:17" x14ac:dyDescent="0.2">
      <c r="Q11488" s="9"/>
    </row>
    <row r="11489" spans="17:17" x14ac:dyDescent="0.2">
      <c r="Q11489" s="9"/>
    </row>
    <row r="11490" spans="17:17" x14ac:dyDescent="0.2">
      <c r="Q11490" s="9"/>
    </row>
    <row r="11491" spans="17:17" x14ac:dyDescent="0.2">
      <c r="Q11491" s="9"/>
    </row>
    <row r="11492" spans="17:17" x14ac:dyDescent="0.2">
      <c r="Q11492" s="9"/>
    </row>
    <row r="11493" spans="17:17" x14ac:dyDescent="0.2">
      <c r="Q11493" s="9"/>
    </row>
    <row r="11494" spans="17:17" x14ac:dyDescent="0.2">
      <c r="Q11494" s="9"/>
    </row>
    <row r="11495" spans="17:17" x14ac:dyDescent="0.2">
      <c r="Q11495" s="9"/>
    </row>
    <row r="11496" spans="17:17" x14ac:dyDescent="0.2">
      <c r="Q11496" s="9"/>
    </row>
    <row r="11497" spans="17:17" x14ac:dyDescent="0.2">
      <c r="Q11497" s="9"/>
    </row>
    <row r="11498" spans="17:17" x14ac:dyDescent="0.2">
      <c r="Q11498" s="9"/>
    </row>
    <row r="11499" spans="17:17" x14ac:dyDescent="0.2">
      <c r="Q11499" s="9"/>
    </row>
    <row r="11500" spans="17:17" x14ac:dyDescent="0.2">
      <c r="Q11500" s="9"/>
    </row>
    <row r="11501" spans="17:17" x14ac:dyDescent="0.2">
      <c r="Q11501" s="9"/>
    </row>
    <row r="11502" spans="17:17" x14ac:dyDescent="0.2">
      <c r="Q11502" s="9"/>
    </row>
    <row r="11503" spans="17:17" x14ac:dyDescent="0.2">
      <c r="Q11503" s="9"/>
    </row>
    <row r="11504" spans="17:17" x14ac:dyDescent="0.2">
      <c r="Q11504" s="9"/>
    </row>
    <row r="11505" spans="17:17" x14ac:dyDescent="0.2">
      <c r="Q11505" s="9"/>
    </row>
    <row r="11506" spans="17:17" x14ac:dyDescent="0.2">
      <c r="Q11506" s="9"/>
    </row>
    <row r="11507" spans="17:17" x14ac:dyDescent="0.2">
      <c r="Q11507" s="9"/>
    </row>
    <row r="11508" spans="17:17" x14ac:dyDescent="0.2">
      <c r="Q11508" s="9"/>
    </row>
    <row r="11509" spans="17:17" x14ac:dyDescent="0.2">
      <c r="Q11509" s="9"/>
    </row>
    <row r="11510" spans="17:17" x14ac:dyDescent="0.2">
      <c r="Q11510" s="9"/>
    </row>
    <row r="11511" spans="17:17" x14ac:dyDescent="0.2">
      <c r="Q11511" s="9"/>
    </row>
    <row r="11512" spans="17:17" x14ac:dyDescent="0.2">
      <c r="Q11512" s="9"/>
    </row>
    <row r="11513" spans="17:17" x14ac:dyDescent="0.2">
      <c r="Q11513" s="9"/>
    </row>
    <row r="11514" spans="17:17" x14ac:dyDescent="0.2">
      <c r="Q11514" s="9"/>
    </row>
    <row r="11515" spans="17:17" x14ac:dyDescent="0.2">
      <c r="Q11515" s="9"/>
    </row>
    <row r="11516" spans="17:17" x14ac:dyDescent="0.2">
      <c r="Q11516" s="9"/>
    </row>
    <row r="11517" spans="17:17" x14ac:dyDescent="0.2">
      <c r="Q11517" s="9"/>
    </row>
    <row r="11518" spans="17:17" x14ac:dyDescent="0.2">
      <c r="Q11518" s="9"/>
    </row>
    <row r="11519" spans="17:17" x14ac:dyDescent="0.2">
      <c r="Q11519" s="9"/>
    </row>
    <row r="11520" spans="17:17" x14ac:dyDescent="0.2">
      <c r="Q11520" s="9"/>
    </row>
    <row r="11521" spans="17:17" x14ac:dyDescent="0.2">
      <c r="Q11521" s="9"/>
    </row>
    <row r="11522" spans="17:17" x14ac:dyDescent="0.2">
      <c r="Q11522" s="9"/>
    </row>
    <row r="11523" spans="17:17" x14ac:dyDescent="0.2">
      <c r="Q11523" s="9"/>
    </row>
    <row r="11524" spans="17:17" x14ac:dyDescent="0.2">
      <c r="Q11524" s="9"/>
    </row>
    <row r="11525" spans="17:17" x14ac:dyDescent="0.2">
      <c r="Q11525" s="9"/>
    </row>
    <row r="11526" spans="17:17" x14ac:dyDescent="0.2">
      <c r="Q11526" s="9"/>
    </row>
    <row r="11527" spans="17:17" x14ac:dyDescent="0.2">
      <c r="Q11527" s="9"/>
    </row>
    <row r="11528" spans="17:17" x14ac:dyDescent="0.2">
      <c r="Q11528" s="9"/>
    </row>
    <row r="11529" spans="17:17" x14ac:dyDescent="0.2">
      <c r="Q11529" s="9"/>
    </row>
    <row r="11530" spans="17:17" x14ac:dyDescent="0.2">
      <c r="Q11530" s="9"/>
    </row>
    <row r="11531" spans="17:17" x14ac:dyDescent="0.2">
      <c r="Q11531" s="9"/>
    </row>
    <row r="11532" spans="17:17" x14ac:dyDescent="0.2">
      <c r="Q11532" s="9"/>
    </row>
    <row r="11533" spans="17:17" x14ac:dyDescent="0.2">
      <c r="Q11533" s="9"/>
    </row>
    <row r="11534" spans="17:17" x14ac:dyDescent="0.2">
      <c r="Q11534" s="9"/>
    </row>
    <row r="11535" spans="17:17" x14ac:dyDescent="0.2">
      <c r="Q11535" s="9"/>
    </row>
    <row r="11536" spans="17:17" x14ac:dyDescent="0.2">
      <c r="Q11536" s="9"/>
    </row>
    <row r="11537" spans="17:17" x14ac:dyDescent="0.2">
      <c r="Q11537" s="9"/>
    </row>
    <row r="11538" spans="17:17" x14ac:dyDescent="0.2">
      <c r="Q11538" s="9"/>
    </row>
    <row r="11539" spans="17:17" x14ac:dyDescent="0.2">
      <c r="Q11539" s="9"/>
    </row>
    <row r="11540" spans="17:17" x14ac:dyDescent="0.2">
      <c r="Q11540" s="9"/>
    </row>
    <row r="11541" spans="17:17" x14ac:dyDescent="0.2">
      <c r="Q11541" s="9"/>
    </row>
    <row r="11542" spans="17:17" x14ac:dyDescent="0.2">
      <c r="Q11542" s="9"/>
    </row>
    <row r="11543" spans="17:17" x14ac:dyDescent="0.2">
      <c r="Q11543" s="9"/>
    </row>
    <row r="11544" spans="17:17" x14ac:dyDescent="0.2">
      <c r="Q11544" s="9"/>
    </row>
    <row r="11545" spans="17:17" x14ac:dyDescent="0.2">
      <c r="Q11545" s="9"/>
    </row>
    <row r="11546" spans="17:17" x14ac:dyDescent="0.2">
      <c r="Q11546" s="9"/>
    </row>
    <row r="11547" spans="17:17" x14ac:dyDescent="0.2">
      <c r="Q11547" s="9"/>
    </row>
    <row r="11548" spans="17:17" x14ac:dyDescent="0.2">
      <c r="Q11548" s="9"/>
    </row>
    <row r="11549" spans="17:17" x14ac:dyDescent="0.2">
      <c r="Q11549" s="9"/>
    </row>
    <row r="11550" spans="17:17" x14ac:dyDescent="0.2">
      <c r="Q11550" s="9"/>
    </row>
    <row r="11551" spans="17:17" x14ac:dyDescent="0.2">
      <c r="Q11551" s="9"/>
    </row>
    <row r="11552" spans="17:17" x14ac:dyDescent="0.2">
      <c r="Q11552" s="9"/>
    </row>
    <row r="11553" spans="17:17" x14ac:dyDescent="0.2">
      <c r="Q11553" s="9"/>
    </row>
    <row r="11554" spans="17:17" x14ac:dyDescent="0.2">
      <c r="Q11554" s="9"/>
    </row>
    <row r="11555" spans="17:17" x14ac:dyDescent="0.2">
      <c r="Q11555" s="9"/>
    </row>
    <row r="11556" spans="17:17" x14ac:dyDescent="0.2">
      <c r="Q11556" s="9"/>
    </row>
    <row r="11557" spans="17:17" x14ac:dyDescent="0.2">
      <c r="Q11557" s="9"/>
    </row>
    <row r="11558" spans="17:17" x14ac:dyDescent="0.2">
      <c r="Q11558" s="9"/>
    </row>
    <row r="11559" spans="17:17" x14ac:dyDescent="0.2">
      <c r="Q11559" s="9"/>
    </row>
    <row r="11560" spans="17:17" x14ac:dyDescent="0.2">
      <c r="Q11560" s="9"/>
    </row>
    <row r="11561" spans="17:17" x14ac:dyDescent="0.2">
      <c r="Q11561" s="9"/>
    </row>
    <row r="11562" spans="17:17" x14ac:dyDescent="0.2">
      <c r="Q11562" s="9"/>
    </row>
    <row r="11563" spans="17:17" x14ac:dyDescent="0.2">
      <c r="Q11563" s="9"/>
    </row>
    <row r="11564" spans="17:17" x14ac:dyDescent="0.2">
      <c r="Q11564" s="9"/>
    </row>
    <row r="11565" spans="17:17" x14ac:dyDescent="0.2">
      <c r="Q11565" s="9"/>
    </row>
    <row r="11566" spans="17:17" x14ac:dyDescent="0.2">
      <c r="Q11566" s="9"/>
    </row>
    <row r="11567" spans="17:17" x14ac:dyDescent="0.2">
      <c r="Q11567" s="9"/>
    </row>
    <row r="11568" spans="17:17" x14ac:dyDescent="0.2">
      <c r="Q11568" s="9"/>
    </row>
    <row r="11569" spans="17:17" x14ac:dyDescent="0.2">
      <c r="Q11569" s="9"/>
    </row>
    <row r="11570" spans="17:17" x14ac:dyDescent="0.2">
      <c r="Q11570" s="9"/>
    </row>
    <row r="11571" spans="17:17" x14ac:dyDescent="0.2">
      <c r="Q11571" s="9"/>
    </row>
    <row r="11572" spans="17:17" x14ac:dyDescent="0.2">
      <c r="Q11572" s="9"/>
    </row>
    <row r="11573" spans="17:17" x14ac:dyDescent="0.2">
      <c r="Q11573" s="9"/>
    </row>
    <row r="11574" spans="17:17" x14ac:dyDescent="0.2">
      <c r="Q11574" s="9"/>
    </row>
    <row r="11575" spans="17:17" x14ac:dyDescent="0.2">
      <c r="Q11575" s="9"/>
    </row>
    <row r="11576" spans="17:17" x14ac:dyDescent="0.2">
      <c r="Q11576" s="9"/>
    </row>
    <row r="11577" spans="17:17" x14ac:dyDescent="0.2">
      <c r="Q11577" s="9"/>
    </row>
    <row r="11578" spans="17:17" x14ac:dyDescent="0.2">
      <c r="Q11578" s="9"/>
    </row>
    <row r="11579" spans="17:17" x14ac:dyDescent="0.2">
      <c r="Q11579" s="9"/>
    </row>
    <row r="11580" spans="17:17" x14ac:dyDescent="0.2">
      <c r="Q11580" s="9"/>
    </row>
    <row r="11581" spans="17:17" x14ac:dyDescent="0.2">
      <c r="Q11581" s="9"/>
    </row>
    <row r="11582" spans="17:17" x14ac:dyDescent="0.2">
      <c r="Q11582" s="9"/>
    </row>
    <row r="11583" spans="17:17" x14ac:dyDescent="0.2">
      <c r="Q11583" s="9"/>
    </row>
    <row r="11584" spans="17:17" x14ac:dyDescent="0.2">
      <c r="Q11584" s="9"/>
    </row>
    <row r="11585" spans="17:17" x14ac:dyDescent="0.2">
      <c r="Q11585" s="9"/>
    </row>
    <row r="11586" spans="17:17" x14ac:dyDescent="0.2">
      <c r="Q11586" s="9"/>
    </row>
    <row r="11587" spans="17:17" x14ac:dyDescent="0.2">
      <c r="Q11587" s="9"/>
    </row>
    <row r="11588" spans="17:17" x14ac:dyDescent="0.2">
      <c r="Q11588" s="9"/>
    </row>
    <row r="11589" spans="17:17" x14ac:dyDescent="0.2">
      <c r="Q11589" s="9"/>
    </row>
    <row r="11590" spans="17:17" x14ac:dyDescent="0.2">
      <c r="Q11590" s="9"/>
    </row>
    <row r="11591" spans="17:17" x14ac:dyDescent="0.2">
      <c r="Q11591" s="9"/>
    </row>
    <row r="11592" spans="17:17" x14ac:dyDescent="0.2">
      <c r="Q11592" s="9"/>
    </row>
    <row r="11593" spans="17:17" x14ac:dyDescent="0.2">
      <c r="Q11593" s="9"/>
    </row>
    <row r="11594" spans="17:17" x14ac:dyDescent="0.2">
      <c r="Q11594" s="9"/>
    </row>
    <row r="11595" spans="17:17" x14ac:dyDescent="0.2">
      <c r="Q11595" s="9"/>
    </row>
    <row r="11596" spans="17:17" x14ac:dyDescent="0.2">
      <c r="Q11596" s="9"/>
    </row>
    <row r="11597" spans="17:17" x14ac:dyDescent="0.2">
      <c r="Q11597" s="9"/>
    </row>
    <row r="11598" spans="17:17" x14ac:dyDescent="0.2">
      <c r="Q11598" s="9"/>
    </row>
    <row r="11599" spans="17:17" x14ac:dyDescent="0.2">
      <c r="Q11599" s="9"/>
    </row>
    <row r="11600" spans="17:17" x14ac:dyDescent="0.2">
      <c r="Q11600" s="9"/>
    </row>
    <row r="11601" spans="17:17" x14ac:dyDescent="0.2">
      <c r="Q11601" s="9"/>
    </row>
    <row r="11602" spans="17:17" x14ac:dyDescent="0.2">
      <c r="Q11602" s="9"/>
    </row>
    <row r="11603" spans="17:17" x14ac:dyDescent="0.2">
      <c r="Q11603" s="9"/>
    </row>
    <row r="11604" spans="17:17" x14ac:dyDescent="0.2">
      <c r="Q11604" s="9"/>
    </row>
    <row r="11605" spans="17:17" x14ac:dyDescent="0.2">
      <c r="Q11605" s="9"/>
    </row>
    <row r="11606" spans="17:17" x14ac:dyDescent="0.2">
      <c r="Q11606" s="9"/>
    </row>
    <row r="11607" spans="17:17" x14ac:dyDescent="0.2">
      <c r="Q11607" s="9"/>
    </row>
    <row r="11608" spans="17:17" x14ac:dyDescent="0.2">
      <c r="Q11608" s="9"/>
    </row>
    <row r="11609" spans="17:17" x14ac:dyDescent="0.2">
      <c r="Q11609" s="9"/>
    </row>
    <row r="11610" spans="17:17" x14ac:dyDescent="0.2">
      <c r="Q11610" s="9"/>
    </row>
    <row r="11611" spans="17:17" x14ac:dyDescent="0.2">
      <c r="Q11611" s="9"/>
    </row>
    <row r="11612" spans="17:17" x14ac:dyDescent="0.2">
      <c r="Q11612" s="9"/>
    </row>
    <row r="11613" spans="17:17" x14ac:dyDescent="0.2">
      <c r="Q11613" s="9"/>
    </row>
    <row r="11614" spans="17:17" x14ac:dyDescent="0.2">
      <c r="Q11614" s="9"/>
    </row>
    <row r="11615" spans="17:17" x14ac:dyDescent="0.2">
      <c r="Q11615" s="9"/>
    </row>
    <row r="11616" spans="17:17" x14ac:dyDescent="0.2">
      <c r="Q11616" s="9"/>
    </row>
    <row r="11617" spans="17:17" x14ac:dyDescent="0.2">
      <c r="Q11617" s="9"/>
    </row>
    <row r="11618" spans="17:17" x14ac:dyDescent="0.2">
      <c r="Q11618" s="9"/>
    </row>
    <row r="11619" spans="17:17" x14ac:dyDescent="0.2">
      <c r="Q11619" s="9"/>
    </row>
    <row r="11620" spans="17:17" x14ac:dyDescent="0.2">
      <c r="Q11620" s="9"/>
    </row>
    <row r="11621" spans="17:17" x14ac:dyDescent="0.2">
      <c r="Q11621" s="9"/>
    </row>
    <row r="11622" spans="17:17" x14ac:dyDescent="0.2">
      <c r="Q11622" s="9"/>
    </row>
    <row r="11623" spans="17:17" x14ac:dyDescent="0.2">
      <c r="Q11623" s="9"/>
    </row>
    <row r="11624" spans="17:17" x14ac:dyDescent="0.2">
      <c r="Q11624" s="9"/>
    </row>
    <row r="11625" spans="17:17" x14ac:dyDescent="0.2">
      <c r="Q11625" s="9"/>
    </row>
    <row r="11626" spans="17:17" x14ac:dyDescent="0.2">
      <c r="Q11626" s="9"/>
    </row>
    <row r="11627" spans="17:17" x14ac:dyDescent="0.2">
      <c r="Q11627" s="9"/>
    </row>
    <row r="11628" spans="17:17" x14ac:dyDescent="0.2">
      <c r="Q11628" s="9"/>
    </row>
    <row r="11629" spans="17:17" x14ac:dyDescent="0.2">
      <c r="Q11629" s="9"/>
    </row>
    <row r="11630" spans="17:17" x14ac:dyDescent="0.2">
      <c r="Q11630" s="9"/>
    </row>
    <row r="11631" spans="17:17" x14ac:dyDescent="0.2">
      <c r="Q11631" s="9"/>
    </row>
    <row r="11632" spans="17:17" x14ac:dyDescent="0.2">
      <c r="Q11632" s="9"/>
    </row>
    <row r="11633" spans="17:17" x14ac:dyDescent="0.2">
      <c r="Q11633" s="9"/>
    </row>
    <row r="11634" spans="17:17" x14ac:dyDescent="0.2">
      <c r="Q11634" s="9"/>
    </row>
    <row r="11635" spans="17:17" x14ac:dyDescent="0.2">
      <c r="Q11635" s="9"/>
    </row>
    <row r="11636" spans="17:17" x14ac:dyDescent="0.2">
      <c r="Q11636" s="9"/>
    </row>
    <row r="11637" spans="17:17" x14ac:dyDescent="0.2">
      <c r="Q11637" s="9"/>
    </row>
    <row r="11638" spans="17:17" x14ac:dyDescent="0.2">
      <c r="Q11638" s="9"/>
    </row>
    <row r="11639" spans="17:17" x14ac:dyDescent="0.2">
      <c r="Q11639" s="9"/>
    </row>
    <row r="11640" spans="17:17" x14ac:dyDescent="0.2">
      <c r="Q11640" s="9"/>
    </row>
    <row r="11641" spans="17:17" x14ac:dyDescent="0.2">
      <c r="Q11641" s="9"/>
    </row>
    <row r="11642" spans="17:17" x14ac:dyDescent="0.2">
      <c r="Q11642" s="9"/>
    </row>
    <row r="11643" spans="17:17" x14ac:dyDescent="0.2">
      <c r="Q11643" s="9"/>
    </row>
    <row r="11644" spans="17:17" x14ac:dyDescent="0.2">
      <c r="Q11644" s="9"/>
    </row>
    <row r="11645" spans="17:17" x14ac:dyDescent="0.2">
      <c r="Q11645" s="9"/>
    </row>
    <row r="11646" spans="17:17" x14ac:dyDescent="0.2">
      <c r="Q11646" s="9"/>
    </row>
    <row r="11647" spans="17:17" x14ac:dyDescent="0.2">
      <c r="Q11647" s="9"/>
    </row>
    <row r="11648" spans="17:17" x14ac:dyDescent="0.2">
      <c r="Q11648" s="9"/>
    </row>
    <row r="11649" spans="17:17" x14ac:dyDescent="0.2">
      <c r="Q11649" s="9"/>
    </row>
    <row r="11650" spans="17:17" x14ac:dyDescent="0.2">
      <c r="Q11650" s="9"/>
    </row>
    <row r="11651" spans="17:17" x14ac:dyDescent="0.2">
      <c r="Q11651" s="9"/>
    </row>
    <row r="11652" spans="17:17" x14ac:dyDescent="0.2">
      <c r="Q11652" s="9"/>
    </row>
    <row r="11653" spans="17:17" x14ac:dyDescent="0.2">
      <c r="Q11653" s="9"/>
    </row>
    <row r="11654" spans="17:17" x14ac:dyDescent="0.2">
      <c r="Q11654" s="9"/>
    </row>
    <row r="11655" spans="17:17" x14ac:dyDescent="0.2">
      <c r="Q11655" s="9"/>
    </row>
    <row r="11656" spans="17:17" x14ac:dyDescent="0.2">
      <c r="Q11656" s="9"/>
    </row>
    <row r="11657" spans="17:17" x14ac:dyDescent="0.2">
      <c r="Q11657" s="9"/>
    </row>
    <row r="11658" spans="17:17" x14ac:dyDescent="0.2">
      <c r="Q11658" s="9"/>
    </row>
    <row r="11659" spans="17:17" x14ac:dyDescent="0.2">
      <c r="Q11659" s="9"/>
    </row>
    <row r="11660" spans="17:17" x14ac:dyDescent="0.2">
      <c r="Q11660" s="9"/>
    </row>
    <row r="11661" spans="17:17" x14ac:dyDescent="0.2">
      <c r="Q11661" s="9"/>
    </row>
    <row r="11662" spans="17:17" x14ac:dyDescent="0.2">
      <c r="Q11662" s="9"/>
    </row>
    <row r="11663" spans="17:17" x14ac:dyDescent="0.2">
      <c r="Q11663" s="9"/>
    </row>
    <row r="11664" spans="17:17" x14ac:dyDescent="0.2">
      <c r="Q11664" s="9"/>
    </row>
    <row r="11665" spans="17:17" x14ac:dyDescent="0.2">
      <c r="Q11665" s="9"/>
    </row>
    <row r="11666" spans="17:17" x14ac:dyDescent="0.2">
      <c r="Q11666" s="9"/>
    </row>
    <row r="11667" spans="17:17" x14ac:dyDescent="0.2">
      <c r="Q11667" s="9"/>
    </row>
    <row r="11668" spans="17:17" x14ac:dyDescent="0.2">
      <c r="Q11668" s="9"/>
    </row>
    <row r="11669" spans="17:17" x14ac:dyDescent="0.2">
      <c r="Q11669" s="9"/>
    </row>
    <row r="11670" spans="17:17" x14ac:dyDescent="0.2">
      <c r="Q11670" s="9"/>
    </row>
    <row r="11671" spans="17:17" x14ac:dyDescent="0.2">
      <c r="Q11671" s="9"/>
    </row>
    <row r="11672" spans="17:17" x14ac:dyDescent="0.2">
      <c r="Q11672" s="9"/>
    </row>
    <row r="11673" spans="17:17" x14ac:dyDescent="0.2">
      <c r="Q11673" s="9"/>
    </row>
    <row r="11674" spans="17:17" x14ac:dyDescent="0.2">
      <c r="Q11674" s="9"/>
    </row>
    <row r="11675" spans="17:17" x14ac:dyDescent="0.2">
      <c r="Q11675" s="9"/>
    </row>
    <row r="11676" spans="17:17" x14ac:dyDescent="0.2">
      <c r="Q11676" s="9"/>
    </row>
    <row r="11677" spans="17:17" x14ac:dyDescent="0.2">
      <c r="Q11677" s="9"/>
    </row>
    <row r="11678" spans="17:17" x14ac:dyDescent="0.2">
      <c r="Q11678" s="9"/>
    </row>
    <row r="11679" spans="17:17" x14ac:dyDescent="0.2">
      <c r="Q11679" s="9"/>
    </row>
    <row r="11680" spans="17:17" x14ac:dyDescent="0.2">
      <c r="Q11680" s="9"/>
    </row>
    <row r="11681" spans="17:17" x14ac:dyDescent="0.2">
      <c r="Q11681" s="9"/>
    </row>
    <row r="11682" spans="17:17" x14ac:dyDescent="0.2">
      <c r="Q11682" s="9"/>
    </row>
    <row r="11683" spans="17:17" x14ac:dyDescent="0.2">
      <c r="Q11683" s="9"/>
    </row>
    <row r="11684" spans="17:17" x14ac:dyDescent="0.2">
      <c r="Q11684" s="9"/>
    </row>
    <row r="11685" spans="17:17" x14ac:dyDescent="0.2">
      <c r="Q11685" s="9"/>
    </row>
    <row r="11686" spans="17:17" x14ac:dyDescent="0.2">
      <c r="Q11686" s="9"/>
    </row>
    <row r="11687" spans="17:17" x14ac:dyDescent="0.2">
      <c r="Q11687" s="9"/>
    </row>
    <row r="11688" spans="17:17" x14ac:dyDescent="0.2">
      <c r="Q11688" s="9"/>
    </row>
    <row r="11689" spans="17:17" x14ac:dyDescent="0.2">
      <c r="Q11689" s="9"/>
    </row>
    <row r="11690" spans="17:17" x14ac:dyDescent="0.2">
      <c r="Q11690" s="9"/>
    </row>
    <row r="11691" spans="17:17" x14ac:dyDescent="0.2">
      <c r="Q11691" s="9"/>
    </row>
    <row r="11692" spans="17:17" x14ac:dyDescent="0.2">
      <c r="Q11692" s="9"/>
    </row>
    <row r="11693" spans="17:17" x14ac:dyDescent="0.2">
      <c r="Q11693" s="9"/>
    </row>
    <row r="11694" spans="17:17" x14ac:dyDescent="0.2">
      <c r="Q11694" s="9"/>
    </row>
    <row r="11695" spans="17:17" x14ac:dyDescent="0.2">
      <c r="Q11695" s="9"/>
    </row>
    <row r="11696" spans="17:17" x14ac:dyDescent="0.2">
      <c r="Q11696" s="9"/>
    </row>
    <row r="11697" spans="17:17" x14ac:dyDescent="0.2">
      <c r="Q11697" s="9"/>
    </row>
    <row r="11698" spans="17:17" x14ac:dyDescent="0.2">
      <c r="Q11698" s="9"/>
    </row>
    <row r="11699" spans="17:17" x14ac:dyDescent="0.2">
      <c r="Q11699" s="9"/>
    </row>
    <row r="11700" spans="17:17" x14ac:dyDescent="0.2">
      <c r="Q11700" s="9"/>
    </row>
    <row r="11701" spans="17:17" x14ac:dyDescent="0.2">
      <c r="Q11701" s="9"/>
    </row>
    <row r="11702" spans="17:17" x14ac:dyDescent="0.2">
      <c r="Q11702" s="9"/>
    </row>
    <row r="11703" spans="17:17" x14ac:dyDescent="0.2">
      <c r="Q11703" s="9"/>
    </row>
    <row r="11704" spans="17:17" x14ac:dyDescent="0.2">
      <c r="Q11704" s="9"/>
    </row>
    <row r="11705" spans="17:17" x14ac:dyDescent="0.2">
      <c r="Q11705" s="9"/>
    </row>
    <row r="11706" spans="17:17" x14ac:dyDescent="0.2">
      <c r="Q11706" s="9"/>
    </row>
    <row r="11707" spans="17:17" x14ac:dyDescent="0.2">
      <c r="Q11707" s="9"/>
    </row>
    <row r="11708" spans="17:17" x14ac:dyDescent="0.2">
      <c r="Q11708" s="9"/>
    </row>
    <row r="11709" spans="17:17" x14ac:dyDescent="0.2">
      <c r="Q11709" s="9"/>
    </row>
    <row r="11710" spans="17:17" x14ac:dyDescent="0.2">
      <c r="Q11710" s="9"/>
    </row>
    <row r="11711" spans="17:17" x14ac:dyDescent="0.2">
      <c r="Q11711" s="9"/>
    </row>
    <row r="11712" spans="17:17" x14ac:dyDescent="0.2">
      <c r="Q11712" s="9"/>
    </row>
    <row r="11713" spans="17:17" x14ac:dyDescent="0.2">
      <c r="Q11713" s="9"/>
    </row>
    <row r="11714" spans="17:17" x14ac:dyDescent="0.2">
      <c r="Q11714" s="9"/>
    </row>
    <row r="11715" spans="17:17" x14ac:dyDescent="0.2">
      <c r="Q11715" s="9"/>
    </row>
    <row r="11716" spans="17:17" x14ac:dyDescent="0.2">
      <c r="Q11716" s="9"/>
    </row>
    <row r="11717" spans="17:17" x14ac:dyDescent="0.2">
      <c r="Q11717" s="9"/>
    </row>
    <row r="11718" spans="17:17" x14ac:dyDescent="0.2">
      <c r="Q11718" s="9"/>
    </row>
    <row r="11719" spans="17:17" x14ac:dyDescent="0.2">
      <c r="Q11719" s="9"/>
    </row>
    <row r="11720" spans="17:17" x14ac:dyDescent="0.2">
      <c r="Q11720" s="9"/>
    </row>
    <row r="11721" spans="17:17" x14ac:dyDescent="0.2">
      <c r="Q11721" s="9"/>
    </row>
    <row r="11722" spans="17:17" x14ac:dyDescent="0.2">
      <c r="Q11722" s="9"/>
    </row>
    <row r="11723" spans="17:17" x14ac:dyDescent="0.2">
      <c r="Q11723" s="9"/>
    </row>
    <row r="11724" spans="17:17" x14ac:dyDescent="0.2">
      <c r="Q11724" s="9"/>
    </row>
    <row r="11725" spans="17:17" x14ac:dyDescent="0.2">
      <c r="Q11725" s="9"/>
    </row>
    <row r="11726" spans="17:17" x14ac:dyDescent="0.2">
      <c r="Q11726" s="9"/>
    </row>
    <row r="11727" spans="17:17" x14ac:dyDescent="0.2">
      <c r="Q11727" s="9"/>
    </row>
    <row r="11728" spans="17:17" x14ac:dyDescent="0.2">
      <c r="Q11728" s="9"/>
    </row>
    <row r="11729" spans="17:17" x14ac:dyDescent="0.2">
      <c r="Q11729" s="9"/>
    </row>
    <row r="11730" spans="17:17" x14ac:dyDescent="0.2">
      <c r="Q11730" s="9"/>
    </row>
    <row r="11731" spans="17:17" x14ac:dyDescent="0.2">
      <c r="Q11731" s="9"/>
    </row>
    <row r="11732" spans="17:17" x14ac:dyDescent="0.2">
      <c r="Q11732" s="9"/>
    </row>
    <row r="11733" spans="17:17" x14ac:dyDescent="0.2">
      <c r="Q11733" s="9"/>
    </row>
    <row r="11734" spans="17:17" x14ac:dyDescent="0.2">
      <c r="Q11734" s="9"/>
    </row>
    <row r="11735" spans="17:17" x14ac:dyDescent="0.2">
      <c r="Q11735" s="9"/>
    </row>
    <row r="11736" spans="17:17" x14ac:dyDescent="0.2">
      <c r="Q11736" s="9"/>
    </row>
    <row r="11737" spans="17:17" x14ac:dyDescent="0.2">
      <c r="Q11737" s="9"/>
    </row>
    <row r="11738" spans="17:17" x14ac:dyDescent="0.2">
      <c r="Q11738" s="9"/>
    </row>
    <row r="11739" spans="17:17" x14ac:dyDescent="0.2">
      <c r="Q11739" s="9"/>
    </row>
    <row r="11740" spans="17:17" x14ac:dyDescent="0.2">
      <c r="Q11740" s="9"/>
    </row>
    <row r="11741" spans="17:17" x14ac:dyDescent="0.2">
      <c r="Q11741" s="9"/>
    </row>
    <row r="11742" spans="17:17" x14ac:dyDescent="0.2">
      <c r="Q11742" s="9"/>
    </row>
    <row r="11743" spans="17:17" x14ac:dyDescent="0.2">
      <c r="Q11743" s="9"/>
    </row>
    <row r="11744" spans="17:17" x14ac:dyDescent="0.2">
      <c r="Q11744" s="9"/>
    </row>
    <row r="11745" spans="17:17" x14ac:dyDescent="0.2">
      <c r="Q11745" s="9"/>
    </row>
    <row r="11746" spans="17:17" x14ac:dyDescent="0.2">
      <c r="Q11746" s="9"/>
    </row>
    <row r="11747" spans="17:17" x14ac:dyDescent="0.2">
      <c r="Q11747" s="9"/>
    </row>
    <row r="11748" spans="17:17" x14ac:dyDescent="0.2">
      <c r="Q11748" s="9"/>
    </row>
    <row r="11749" spans="17:17" x14ac:dyDescent="0.2">
      <c r="Q11749" s="9"/>
    </row>
    <row r="11750" spans="17:17" x14ac:dyDescent="0.2">
      <c r="Q11750" s="9"/>
    </row>
    <row r="11751" spans="17:17" x14ac:dyDescent="0.2">
      <c r="Q11751" s="9"/>
    </row>
    <row r="11752" spans="17:17" x14ac:dyDescent="0.2">
      <c r="Q11752" s="9"/>
    </row>
    <row r="11753" spans="17:17" x14ac:dyDescent="0.2">
      <c r="Q11753" s="9"/>
    </row>
    <row r="11754" spans="17:17" x14ac:dyDescent="0.2">
      <c r="Q11754" s="9"/>
    </row>
    <row r="11755" spans="17:17" x14ac:dyDescent="0.2">
      <c r="Q11755" s="9"/>
    </row>
    <row r="11756" spans="17:17" x14ac:dyDescent="0.2">
      <c r="Q11756" s="9"/>
    </row>
    <row r="11757" spans="17:17" x14ac:dyDescent="0.2">
      <c r="Q11757" s="9"/>
    </row>
    <row r="11758" spans="17:17" x14ac:dyDescent="0.2">
      <c r="Q11758" s="9"/>
    </row>
    <row r="11759" spans="17:17" x14ac:dyDescent="0.2">
      <c r="Q11759" s="9"/>
    </row>
    <row r="11760" spans="17:17" x14ac:dyDescent="0.2">
      <c r="Q11760" s="9"/>
    </row>
    <row r="11761" spans="17:17" x14ac:dyDescent="0.2">
      <c r="Q11761" s="9"/>
    </row>
    <row r="11762" spans="17:17" x14ac:dyDescent="0.2">
      <c r="Q11762" s="9"/>
    </row>
    <row r="11763" spans="17:17" x14ac:dyDescent="0.2">
      <c r="Q11763" s="9"/>
    </row>
    <row r="11764" spans="17:17" x14ac:dyDescent="0.2">
      <c r="Q11764" s="9"/>
    </row>
    <row r="11765" spans="17:17" x14ac:dyDescent="0.2">
      <c r="Q11765" s="9"/>
    </row>
    <row r="11766" spans="17:17" x14ac:dyDescent="0.2">
      <c r="Q11766" s="9"/>
    </row>
    <row r="11767" spans="17:17" x14ac:dyDescent="0.2">
      <c r="Q11767" s="9"/>
    </row>
    <row r="11768" spans="17:17" x14ac:dyDescent="0.2">
      <c r="Q11768" s="9"/>
    </row>
    <row r="11769" spans="17:17" x14ac:dyDescent="0.2">
      <c r="Q11769" s="9"/>
    </row>
    <row r="11770" spans="17:17" x14ac:dyDescent="0.2">
      <c r="Q11770" s="9"/>
    </row>
    <row r="11771" spans="17:17" x14ac:dyDescent="0.2">
      <c r="Q11771" s="9"/>
    </row>
    <row r="11772" spans="17:17" x14ac:dyDescent="0.2">
      <c r="Q11772" s="9"/>
    </row>
    <row r="11773" spans="17:17" x14ac:dyDescent="0.2">
      <c r="Q11773" s="9"/>
    </row>
    <row r="11774" spans="17:17" x14ac:dyDescent="0.2">
      <c r="Q11774" s="9"/>
    </row>
    <row r="11775" spans="17:17" x14ac:dyDescent="0.2">
      <c r="Q11775" s="9"/>
    </row>
    <row r="11776" spans="17:17" x14ac:dyDescent="0.2">
      <c r="Q11776" s="9"/>
    </row>
    <row r="11777" spans="17:17" x14ac:dyDescent="0.2">
      <c r="Q11777" s="9"/>
    </row>
    <row r="11778" spans="17:17" x14ac:dyDescent="0.2">
      <c r="Q11778" s="9"/>
    </row>
    <row r="11779" spans="17:17" x14ac:dyDescent="0.2">
      <c r="Q11779" s="9"/>
    </row>
    <row r="11780" spans="17:17" x14ac:dyDescent="0.2">
      <c r="Q11780" s="9"/>
    </row>
    <row r="11781" spans="17:17" x14ac:dyDescent="0.2">
      <c r="Q11781" s="9"/>
    </row>
    <row r="11782" spans="17:17" x14ac:dyDescent="0.2">
      <c r="Q11782" s="9"/>
    </row>
    <row r="11783" spans="17:17" x14ac:dyDescent="0.2">
      <c r="Q11783" s="9"/>
    </row>
    <row r="11784" spans="17:17" x14ac:dyDescent="0.2">
      <c r="Q11784" s="9"/>
    </row>
    <row r="11785" spans="17:17" x14ac:dyDescent="0.2">
      <c r="Q11785" s="9"/>
    </row>
    <row r="11786" spans="17:17" x14ac:dyDescent="0.2">
      <c r="Q11786" s="9"/>
    </row>
    <row r="11787" spans="17:17" x14ac:dyDescent="0.2">
      <c r="Q11787" s="9"/>
    </row>
    <row r="11788" spans="17:17" x14ac:dyDescent="0.2">
      <c r="Q11788" s="9"/>
    </row>
    <row r="11789" spans="17:17" x14ac:dyDescent="0.2">
      <c r="Q11789" s="9"/>
    </row>
    <row r="11790" spans="17:17" x14ac:dyDescent="0.2">
      <c r="Q11790" s="9"/>
    </row>
    <row r="11791" spans="17:17" x14ac:dyDescent="0.2">
      <c r="Q11791" s="9"/>
    </row>
    <row r="11792" spans="17:17" x14ac:dyDescent="0.2">
      <c r="Q11792" s="9"/>
    </row>
    <row r="11793" spans="17:17" x14ac:dyDescent="0.2">
      <c r="Q11793" s="9"/>
    </row>
    <row r="11794" spans="17:17" x14ac:dyDescent="0.2">
      <c r="Q11794" s="9"/>
    </row>
    <row r="11795" spans="17:17" x14ac:dyDescent="0.2">
      <c r="Q11795" s="9"/>
    </row>
    <row r="11796" spans="17:17" x14ac:dyDescent="0.2">
      <c r="Q11796" s="9"/>
    </row>
    <row r="11797" spans="17:17" x14ac:dyDescent="0.2">
      <c r="Q11797" s="9"/>
    </row>
    <row r="11798" spans="17:17" x14ac:dyDescent="0.2">
      <c r="Q11798" s="9"/>
    </row>
    <row r="11799" spans="17:17" x14ac:dyDescent="0.2">
      <c r="Q11799" s="9"/>
    </row>
    <row r="11800" spans="17:17" x14ac:dyDescent="0.2">
      <c r="Q11800" s="9"/>
    </row>
    <row r="11801" spans="17:17" x14ac:dyDescent="0.2">
      <c r="Q11801" s="9"/>
    </row>
    <row r="11802" spans="17:17" x14ac:dyDescent="0.2">
      <c r="Q11802" s="9"/>
    </row>
    <row r="11803" spans="17:17" x14ac:dyDescent="0.2">
      <c r="Q11803" s="9"/>
    </row>
    <row r="11804" spans="17:17" x14ac:dyDescent="0.2">
      <c r="Q11804" s="9"/>
    </row>
    <row r="11805" spans="17:17" x14ac:dyDescent="0.2">
      <c r="Q11805" s="9"/>
    </row>
    <row r="11806" spans="17:17" x14ac:dyDescent="0.2">
      <c r="Q11806" s="9"/>
    </row>
    <row r="11807" spans="17:17" x14ac:dyDescent="0.2">
      <c r="Q11807" s="9"/>
    </row>
    <row r="11808" spans="17:17" x14ac:dyDescent="0.2">
      <c r="Q11808" s="9"/>
    </row>
    <row r="11809" spans="17:17" x14ac:dyDescent="0.2">
      <c r="Q11809" s="9"/>
    </row>
    <row r="11810" spans="17:17" x14ac:dyDescent="0.2">
      <c r="Q11810" s="9"/>
    </row>
    <row r="11811" spans="17:17" x14ac:dyDescent="0.2">
      <c r="Q11811" s="9"/>
    </row>
    <row r="11812" spans="17:17" x14ac:dyDescent="0.2">
      <c r="Q11812" s="9"/>
    </row>
    <row r="11813" spans="17:17" x14ac:dyDescent="0.2">
      <c r="Q11813" s="9"/>
    </row>
    <row r="11814" spans="17:17" x14ac:dyDescent="0.2">
      <c r="Q11814" s="9"/>
    </row>
    <row r="11815" spans="17:17" x14ac:dyDescent="0.2">
      <c r="Q11815" s="9"/>
    </row>
    <row r="11816" spans="17:17" x14ac:dyDescent="0.2">
      <c r="Q11816" s="9"/>
    </row>
    <row r="11817" spans="17:17" x14ac:dyDescent="0.2">
      <c r="Q11817" s="9"/>
    </row>
    <row r="11818" spans="17:17" x14ac:dyDescent="0.2">
      <c r="Q11818" s="9"/>
    </row>
    <row r="11819" spans="17:17" x14ac:dyDescent="0.2">
      <c r="Q11819" s="9"/>
    </row>
    <row r="11820" spans="17:17" x14ac:dyDescent="0.2">
      <c r="Q11820" s="9"/>
    </row>
    <row r="11821" spans="17:17" x14ac:dyDescent="0.2">
      <c r="Q11821" s="9"/>
    </row>
    <row r="11822" spans="17:17" x14ac:dyDescent="0.2">
      <c r="Q11822" s="9"/>
    </row>
    <row r="11823" spans="17:17" x14ac:dyDescent="0.2">
      <c r="Q11823" s="9"/>
    </row>
    <row r="11824" spans="17:17" x14ac:dyDescent="0.2">
      <c r="Q11824" s="9"/>
    </row>
    <row r="11825" spans="17:17" x14ac:dyDescent="0.2">
      <c r="Q11825" s="9"/>
    </row>
    <row r="11826" spans="17:17" x14ac:dyDescent="0.2">
      <c r="Q11826" s="9"/>
    </row>
    <row r="11827" spans="17:17" x14ac:dyDescent="0.2">
      <c r="Q11827" s="9"/>
    </row>
    <row r="11828" spans="17:17" x14ac:dyDescent="0.2">
      <c r="Q11828" s="9"/>
    </row>
    <row r="11829" spans="17:17" x14ac:dyDescent="0.2">
      <c r="Q11829" s="9"/>
    </row>
    <row r="11830" spans="17:17" x14ac:dyDescent="0.2">
      <c r="Q11830" s="9"/>
    </row>
    <row r="11831" spans="17:17" x14ac:dyDescent="0.2">
      <c r="Q11831" s="9"/>
    </row>
    <row r="11832" spans="17:17" x14ac:dyDescent="0.2">
      <c r="Q11832" s="9"/>
    </row>
    <row r="11833" spans="17:17" x14ac:dyDescent="0.2">
      <c r="Q11833" s="9"/>
    </row>
    <row r="11834" spans="17:17" x14ac:dyDescent="0.2">
      <c r="Q11834" s="9"/>
    </row>
    <row r="11835" spans="17:17" x14ac:dyDescent="0.2">
      <c r="Q11835" s="9"/>
    </row>
    <row r="11836" spans="17:17" x14ac:dyDescent="0.2">
      <c r="Q11836" s="9"/>
    </row>
    <row r="11837" spans="17:17" x14ac:dyDescent="0.2">
      <c r="Q11837" s="9"/>
    </row>
    <row r="11838" spans="17:17" x14ac:dyDescent="0.2">
      <c r="Q11838" s="9"/>
    </row>
    <row r="11839" spans="17:17" x14ac:dyDescent="0.2">
      <c r="Q11839" s="9"/>
    </row>
    <row r="11840" spans="17:17" x14ac:dyDescent="0.2">
      <c r="Q11840" s="9"/>
    </row>
    <row r="11841" spans="17:17" x14ac:dyDescent="0.2">
      <c r="Q11841" s="9"/>
    </row>
    <row r="11842" spans="17:17" x14ac:dyDescent="0.2">
      <c r="Q11842" s="9"/>
    </row>
    <row r="11843" spans="17:17" x14ac:dyDescent="0.2">
      <c r="Q11843" s="9"/>
    </row>
    <row r="11844" spans="17:17" x14ac:dyDescent="0.2">
      <c r="Q11844" s="9"/>
    </row>
    <row r="11845" spans="17:17" x14ac:dyDescent="0.2">
      <c r="Q11845" s="9"/>
    </row>
    <row r="11846" spans="17:17" x14ac:dyDescent="0.2">
      <c r="Q11846" s="9"/>
    </row>
    <row r="11847" spans="17:17" x14ac:dyDescent="0.2">
      <c r="Q11847" s="9"/>
    </row>
    <row r="11848" spans="17:17" x14ac:dyDescent="0.2">
      <c r="Q11848" s="9"/>
    </row>
    <row r="11849" spans="17:17" x14ac:dyDescent="0.2">
      <c r="Q11849" s="9"/>
    </row>
    <row r="11850" spans="17:17" x14ac:dyDescent="0.2">
      <c r="Q11850" s="9"/>
    </row>
    <row r="11851" spans="17:17" x14ac:dyDescent="0.2">
      <c r="Q11851" s="9"/>
    </row>
    <row r="11852" spans="17:17" x14ac:dyDescent="0.2">
      <c r="Q11852" s="9"/>
    </row>
    <row r="11853" spans="17:17" x14ac:dyDescent="0.2">
      <c r="Q11853" s="9"/>
    </row>
    <row r="11854" spans="17:17" x14ac:dyDescent="0.2">
      <c r="Q11854" s="9"/>
    </row>
    <row r="11855" spans="17:17" x14ac:dyDescent="0.2">
      <c r="Q11855" s="9"/>
    </row>
    <row r="11856" spans="17:17" x14ac:dyDescent="0.2">
      <c r="Q11856" s="9"/>
    </row>
    <row r="11857" spans="17:17" x14ac:dyDescent="0.2">
      <c r="Q11857" s="9"/>
    </row>
    <row r="11858" spans="17:17" x14ac:dyDescent="0.2">
      <c r="Q11858" s="9"/>
    </row>
    <row r="11859" spans="17:17" x14ac:dyDescent="0.2">
      <c r="Q11859" s="9"/>
    </row>
    <row r="11860" spans="17:17" x14ac:dyDescent="0.2">
      <c r="Q11860" s="9"/>
    </row>
    <row r="11861" spans="17:17" x14ac:dyDescent="0.2">
      <c r="Q11861" s="9"/>
    </row>
    <row r="11862" spans="17:17" x14ac:dyDescent="0.2">
      <c r="Q11862" s="9"/>
    </row>
    <row r="11863" spans="17:17" x14ac:dyDescent="0.2">
      <c r="Q11863" s="9"/>
    </row>
    <row r="11864" spans="17:17" x14ac:dyDescent="0.2">
      <c r="Q11864" s="9"/>
    </row>
    <row r="11865" spans="17:17" x14ac:dyDescent="0.2">
      <c r="Q11865" s="9"/>
    </row>
    <row r="11866" spans="17:17" x14ac:dyDescent="0.2">
      <c r="Q11866" s="9"/>
    </row>
    <row r="11867" spans="17:17" x14ac:dyDescent="0.2">
      <c r="Q11867" s="9"/>
    </row>
    <row r="11868" spans="17:17" x14ac:dyDescent="0.2">
      <c r="Q11868" s="9"/>
    </row>
    <row r="11869" spans="17:17" x14ac:dyDescent="0.2">
      <c r="Q11869" s="9"/>
    </row>
    <row r="11870" spans="17:17" x14ac:dyDescent="0.2">
      <c r="Q11870" s="9"/>
    </row>
    <row r="11871" spans="17:17" x14ac:dyDescent="0.2">
      <c r="Q11871" s="9"/>
    </row>
    <row r="11872" spans="17:17" x14ac:dyDescent="0.2">
      <c r="Q11872" s="9"/>
    </row>
    <row r="11873" spans="17:17" x14ac:dyDescent="0.2">
      <c r="Q11873" s="9"/>
    </row>
    <row r="11874" spans="17:17" x14ac:dyDescent="0.2">
      <c r="Q11874" s="9"/>
    </row>
    <row r="11875" spans="17:17" x14ac:dyDescent="0.2">
      <c r="Q11875" s="9"/>
    </row>
    <row r="11876" spans="17:17" x14ac:dyDescent="0.2">
      <c r="Q11876" s="9"/>
    </row>
    <row r="11877" spans="17:17" x14ac:dyDescent="0.2">
      <c r="Q11877" s="9"/>
    </row>
    <row r="11878" spans="17:17" x14ac:dyDescent="0.2">
      <c r="Q11878" s="9"/>
    </row>
    <row r="11879" spans="17:17" x14ac:dyDescent="0.2">
      <c r="Q11879" s="9"/>
    </row>
    <row r="11880" spans="17:17" x14ac:dyDescent="0.2">
      <c r="Q11880" s="9"/>
    </row>
    <row r="11881" spans="17:17" x14ac:dyDescent="0.2">
      <c r="Q11881" s="9"/>
    </row>
    <row r="11882" spans="17:17" x14ac:dyDescent="0.2">
      <c r="Q11882" s="9"/>
    </row>
    <row r="11883" spans="17:17" x14ac:dyDescent="0.2">
      <c r="Q11883" s="9"/>
    </row>
    <row r="11884" spans="17:17" x14ac:dyDescent="0.2">
      <c r="Q11884" s="9"/>
    </row>
    <row r="11885" spans="17:17" x14ac:dyDescent="0.2">
      <c r="Q11885" s="9"/>
    </row>
    <row r="11886" spans="17:17" x14ac:dyDescent="0.2">
      <c r="Q11886" s="9"/>
    </row>
    <row r="11887" spans="17:17" x14ac:dyDescent="0.2">
      <c r="Q11887" s="9"/>
    </row>
    <row r="11888" spans="17:17" x14ac:dyDescent="0.2">
      <c r="Q11888" s="9"/>
    </row>
    <row r="11889" spans="17:17" x14ac:dyDescent="0.2">
      <c r="Q11889" s="9"/>
    </row>
    <row r="11890" spans="17:17" x14ac:dyDescent="0.2">
      <c r="Q11890" s="9"/>
    </row>
    <row r="11891" spans="17:17" x14ac:dyDescent="0.2">
      <c r="Q11891" s="9"/>
    </row>
    <row r="11892" spans="17:17" x14ac:dyDescent="0.2">
      <c r="Q11892" s="9"/>
    </row>
    <row r="11893" spans="17:17" x14ac:dyDescent="0.2">
      <c r="Q11893" s="9"/>
    </row>
    <row r="11894" spans="17:17" x14ac:dyDescent="0.2">
      <c r="Q11894" s="9"/>
    </row>
    <row r="11895" spans="17:17" x14ac:dyDescent="0.2">
      <c r="Q11895" s="9"/>
    </row>
    <row r="11896" spans="17:17" x14ac:dyDescent="0.2">
      <c r="Q11896" s="9"/>
    </row>
    <row r="11897" spans="17:17" x14ac:dyDescent="0.2">
      <c r="Q11897" s="9"/>
    </row>
    <row r="11898" spans="17:17" x14ac:dyDescent="0.2">
      <c r="Q11898" s="9"/>
    </row>
    <row r="11899" spans="17:17" x14ac:dyDescent="0.2">
      <c r="Q11899" s="9"/>
    </row>
    <row r="11900" spans="17:17" x14ac:dyDescent="0.2">
      <c r="Q11900" s="9"/>
    </row>
    <row r="11901" spans="17:17" x14ac:dyDescent="0.2">
      <c r="Q11901" s="9"/>
    </row>
    <row r="11902" spans="17:17" x14ac:dyDescent="0.2">
      <c r="Q11902" s="9"/>
    </row>
    <row r="11903" spans="17:17" x14ac:dyDescent="0.2">
      <c r="Q11903" s="9"/>
    </row>
    <row r="11904" spans="17:17" x14ac:dyDescent="0.2">
      <c r="Q11904" s="9"/>
    </row>
    <row r="11905" spans="17:17" x14ac:dyDescent="0.2">
      <c r="Q11905" s="9"/>
    </row>
    <row r="11906" spans="17:17" x14ac:dyDescent="0.2">
      <c r="Q11906" s="9"/>
    </row>
    <row r="11907" spans="17:17" x14ac:dyDescent="0.2">
      <c r="Q11907" s="9"/>
    </row>
    <row r="11908" spans="17:17" x14ac:dyDescent="0.2">
      <c r="Q11908" s="9"/>
    </row>
    <row r="11909" spans="17:17" x14ac:dyDescent="0.2">
      <c r="Q11909" s="9"/>
    </row>
    <row r="11910" spans="17:17" x14ac:dyDescent="0.2">
      <c r="Q11910" s="9"/>
    </row>
    <row r="11911" spans="17:17" x14ac:dyDescent="0.2">
      <c r="Q11911" s="9"/>
    </row>
    <row r="11912" spans="17:17" x14ac:dyDescent="0.2">
      <c r="Q11912" s="9"/>
    </row>
    <row r="11913" spans="17:17" x14ac:dyDescent="0.2">
      <c r="Q11913" s="9"/>
    </row>
    <row r="11914" spans="17:17" x14ac:dyDescent="0.2">
      <c r="Q11914" s="9"/>
    </row>
    <row r="11915" spans="17:17" x14ac:dyDescent="0.2">
      <c r="Q11915" s="9"/>
    </row>
    <row r="11916" spans="17:17" x14ac:dyDescent="0.2">
      <c r="Q11916" s="9"/>
    </row>
    <row r="11917" spans="17:17" x14ac:dyDescent="0.2">
      <c r="Q11917" s="9"/>
    </row>
    <row r="11918" spans="17:17" x14ac:dyDescent="0.2">
      <c r="Q11918" s="9"/>
    </row>
    <row r="11919" spans="17:17" x14ac:dyDescent="0.2">
      <c r="Q11919" s="9"/>
    </row>
    <row r="11920" spans="17:17" x14ac:dyDescent="0.2">
      <c r="Q11920" s="9"/>
    </row>
    <row r="11921" spans="17:17" x14ac:dyDescent="0.2">
      <c r="Q11921" s="9"/>
    </row>
    <row r="11922" spans="17:17" x14ac:dyDescent="0.2">
      <c r="Q11922" s="9"/>
    </row>
    <row r="11923" spans="17:17" x14ac:dyDescent="0.2">
      <c r="Q11923" s="9"/>
    </row>
    <row r="11924" spans="17:17" x14ac:dyDescent="0.2">
      <c r="Q11924" s="9"/>
    </row>
    <row r="11925" spans="17:17" x14ac:dyDescent="0.2">
      <c r="Q11925" s="9"/>
    </row>
    <row r="11926" spans="17:17" x14ac:dyDescent="0.2">
      <c r="Q11926" s="9"/>
    </row>
    <row r="11927" spans="17:17" x14ac:dyDescent="0.2">
      <c r="Q11927" s="9"/>
    </row>
    <row r="11928" spans="17:17" x14ac:dyDescent="0.2">
      <c r="Q11928" s="9"/>
    </row>
    <row r="11929" spans="17:17" x14ac:dyDescent="0.2">
      <c r="Q11929" s="9"/>
    </row>
    <row r="11930" spans="17:17" x14ac:dyDescent="0.2">
      <c r="Q11930" s="9"/>
    </row>
    <row r="11931" spans="17:17" x14ac:dyDescent="0.2">
      <c r="Q11931" s="9"/>
    </row>
    <row r="11932" spans="17:17" x14ac:dyDescent="0.2">
      <c r="Q11932" s="9"/>
    </row>
    <row r="11933" spans="17:17" x14ac:dyDescent="0.2">
      <c r="Q11933" s="9"/>
    </row>
    <row r="11934" spans="17:17" x14ac:dyDescent="0.2">
      <c r="Q11934" s="9"/>
    </row>
    <row r="11935" spans="17:17" x14ac:dyDescent="0.2">
      <c r="Q11935" s="9"/>
    </row>
    <row r="11936" spans="17:17" x14ac:dyDescent="0.2">
      <c r="Q11936" s="9"/>
    </row>
    <row r="11937" spans="17:17" x14ac:dyDescent="0.2">
      <c r="Q11937" s="9"/>
    </row>
    <row r="11938" spans="17:17" x14ac:dyDescent="0.2">
      <c r="Q11938" s="9"/>
    </row>
    <row r="11939" spans="17:17" x14ac:dyDescent="0.2">
      <c r="Q11939" s="9"/>
    </row>
    <row r="11940" spans="17:17" x14ac:dyDescent="0.2">
      <c r="Q11940" s="9"/>
    </row>
    <row r="11941" spans="17:17" x14ac:dyDescent="0.2">
      <c r="Q11941" s="9"/>
    </row>
    <row r="11942" spans="17:17" x14ac:dyDescent="0.2">
      <c r="Q11942" s="9"/>
    </row>
    <row r="11943" spans="17:17" x14ac:dyDescent="0.2">
      <c r="Q11943" s="9"/>
    </row>
    <row r="11944" spans="17:17" x14ac:dyDescent="0.2">
      <c r="Q11944" s="9"/>
    </row>
    <row r="11945" spans="17:17" x14ac:dyDescent="0.2">
      <c r="Q11945" s="9"/>
    </row>
    <row r="11946" spans="17:17" x14ac:dyDescent="0.2">
      <c r="Q11946" s="9"/>
    </row>
    <row r="11947" spans="17:17" x14ac:dyDescent="0.2">
      <c r="Q11947" s="9"/>
    </row>
    <row r="11948" spans="17:17" x14ac:dyDescent="0.2">
      <c r="Q11948" s="9"/>
    </row>
    <row r="11949" spans="17:17" x14ac:dyDescent="0.2">
      <c r="Q11949" s="9"/>
    </row>
    <row r="11950" spans="17:17" x14ac:dyDescent="0.2">
      <c r="Q11950" s="9"/>
    </row>
    <row r="11951" spans="17:17" x14ac:dyDescent="0.2">
      <c r="Q11951" s="9"/>
    </row>
    <row r="11952" spans="17:17" x14ac:dyDescent="0.2">
      <c r="Q11952" s="9"/>
    </row>
    <row r="11953" spans="17:17" x14ac:dyDescent="0.2">
      <c r="Q11953" s="9"/>
    </row>
    <row r="11954" spans="17:17" x14ac:dyDescent="0.2">
      <c r="Q11954" s="9"/>
    </row>
    <row r="11955" spans="17:17" x14ac:dyDescent="0.2">
      <c r="Q11955" s="9"/>
    </row>
    <row r="11956" spans="17:17" x14ac:dyDescent="0.2">
      <c r="Q11956" s="9"/>
    </row>
    <row r="11957" spans="17:17" x14ac:dyDescent="0.2">
      <c r="Q11957" s="9"/>
    </row>
    <row r="11958" spans="17:17" x14ac:dyDescent="0.2">
      <c r="Q11958" s="9"/>
    </row>
    <row r="11959" spans="17:17" x14ac:dyDescent="0.2">
      <c r="Q11959" s="9"/>
    </row>
    <row r="11960" spans="17:17" x14ac:dyDescent="0.2">
      <c r="Q11960" s="9"/>
    </row>
    <row r="11961" spans="17:17" x14ac:dyDescent="0.2">
      <c r="Q11961" s="9"/>
    </row>
    <row r="11962" spans="17:17" x14ac:dyDescent="0.2">
      <c r="Q11962" s="9"/>
    </row>
    <row r="11963" spans="17:17" x14ac:dyDescent="0.2">
      <c r="Q11963" s="9"/>
    </row>
    <row r="11964" spans="17:17" x14ac:dyDescent="0.2">
      <c r="Q11964" s="9"/>
    </row>
    <row r="11965" spans="17:17" x14ac:dyDescent="0.2">
      <c r="Q11965" s="9"/>
    </row>
    <row r="11966" spans="17:17" x14ac:dyDescent="0.2">
      <c r="Q11966" s="9"/>
    </row>
    <row r="11967" spans="17:17" x14ac:dyDescent="0.2">
      <c r="Q11967" s="9"/>
    </row>
    <row r="11968" spans="17:17" x14ac:dyDescent="0.2">
      <c r="Q11968" s="9"/>
    </row>
    <row r="11969" spans="17:17" x14ac:dyDescent="0.2">
      <c r="Q11969" s="9"/>
    </row>
    <row r="11970" spans="17:17" x14ac:dyDescent="0.2">
      <c r="Q11970" s="9"/>
    </row>
    <row r="11971" spans="17:17" x14ac:dyDescent="0.2">
      <c r="Q11971" s="9"/>
    </row>
    <row r="11972" spans="17:17" x14ac:dyDescent="0.2">
      <c r="Q11972" s="9"/>
    </row>
    <row r="11973" spans="17:17" x14ac:dyDescent="0.2">
      <c r="Q11973" s="9"/>
    </row>
    <row r="11974" spans="17:17" x14ac:dyDescent="0.2">
      <c r="Q11974" s="9"/>
    </row>
    <row r="11975" spans="17:17" x14ac:dyDescent="0.2">
      <c r="Q11975" s="9"/>
    </row>
    <row r="11976" spans="17:17" x14ac:dyDescent="0.2">
      <c r="Q11976" s="9"/>
    </row>
    <row r="11977" spans="17:17" x14ac:dyDescent="0.2">
      <c r="Q11977" s="9"/>
    </row>
    <row r="11978" spans="17:17" x14ac:dyDescent="0.2">
      <c r="Q11978" s="9"/>
    </row>
    <row r="11979" spans="17:17" x14ac:dyDescent="0.2">
      <c r="Q11979" s="9"/>
    </row>
    <row r="11980" spans="17:17" x14ac:dyDescent="0.2">
      <c r="Q11980" s="9"/>
    </row>
    <row r="11981" spans="17:17" x14ac:dyDescent="0.2">
      <c r="Q11981" s="9"/>
    </row>
    <row r="11982" spans="17:17" x14ac:dyDescent="0.2">
      <c r="Q11982" s="9"/>
    </row>
    <row r="11983" spans="17:17" x14ac:dyDescent="0.2">
      <c r="Q11983" s="9"/>
    </row>
    <row r="11984" spans="17:17" x14ac:dyDescent="0.2">
      <c r="Q11984" s="9"/>
    </row>
    <row r="11985" spans="17:17" x14ac:dyDescent="0.2">
      <c r="Q11985" s="9"/>
    </row>
    <row r="11986" spans="17:17" x14ac:dyDescent="0.2">
      <c r="Q11986" s="9"/>
    </row>
    <row r="11987" spans="17:17" x14ac:dyDescent="0.2">
      <c r="Q11987" s="9"/>
    </row>
    <row r="11988" spans="17:17" x14ac:dyDescent="0.2">
      <c r="Q11988" s="9"/>
    </row>
    <row r="11989" spans="17:17" x14ac:dyDescent="0.2">
      <c r="Q11989" s="9"/>
    </row>
    <row r="11990" spans="17:17" x14ac:dyDescent="0.2">
      <c r="Q11990" s="9"/>
    </row>
    <row r="11991" spans="17:17" x14ac:dyDescent="0.2">
      <c r="Q11991" s="9"/>
    </row>
    <row r="11992" spans="17:17" x14ac:dyDescent="0.2">
      <c r="Q11992" s="9"/>
    </row>
    <row r="11993" spans="17:17" x14ac:dyDescent="0.2">
      <c r="Q11993" s="9"/>
    </row>
    <row r="11994" spans="17:17" x14ac:dyDescent="0.2">
      <c r="Q11994" s="9"/>
    </row>
    <row r="11995" spans="17:17" x14ac:dyDescent="0.2">
      <c r="Q11995" s="9"/>
    </row>
    <row r="11996" spans="17:17" x14ac:dyDescent="0.2">
      <c r="Q11996" s="9"/>
    </row>
    <row r="11997" spans="17:17" x14ac:dyDescent="0.2">
      <c r="Q11997" s="9"/>
    </row>
    <row r="11998" spans="17:17" x14ac:dyDescent="0.2">
      <c r="Q11998" s="9"/>
    </row>
    <row r="11999" spans="17:17" x14ac:dyDescent="0.2">
      <c r="Q11999" s="9"/>
    </row>
    <row r="12000" spans="17:17" x14ac:dyDescent="0.2">
      <c r="Q12000" s="9"/>
    </row>
    <row r="12001" spans="17:17" x14ac:dyDescent="0.2">
      <c r="Q12001" s="9"/>
    </row>
    <row r="12002" spans="17:17" x14ac:dyDescent="0.2">
      <c r="Q12002" s="9"/>
    </row>
    <row r="12003" spans="17:17" x14ac:dyDescent="0.2">
      <c r="Q12003" s="9"/>
    </row>
    <row r="12004" spans="17:17" x14ac:dyDescent="0.2">
      <c r="Q12004" s="9"/>
    </row>
    <row r="12005" spans="17:17" x14ac:dyDescent="0.2">
      <c r="Q12005" s="9"/>
    </row>
    <row r="12006" spans="17:17" x14ac:dyDescent="0.2">
      <c r="Q12006" s="9"/>
    </row>
    <row r="12007" spans="17:17" x14ac:dyDescent="0.2">
      <c r="Q12007" s="9"/>
    </row>
    <row r="12008" spans="17:17" x14ac:dyDescent="0.2">
      <c r="Q12008" s="9"/>
    </row>
    <row r="12009" spans="17:17" x14ac:dyDescent="0.2">
      <c r="Q12009" s="9"/>
    </row>
    <row r="12010" spans="17:17" x14ac:dyDescent="0.2">
      <c r="Q12010" s="9"/>
    </row>
    <row r="12011" spans="17:17" x14ac:dyDescent="0.2">
      <c r="Q12011" s="9"/>
    </row>
    <row r="12012" spans="17:17" x14ac:dyDescent="0.2">
      <c r="Q12012" s="9"/>
    </row>
    <row r="12013" spans="17:17" x14ac:dyDescent="0.2">
      <c r="Q12013" s="9"/>
    </row>
    <row r="12014" spans="17:17" x14ac:dyDescent="0.2">
      <c r="Q12014" s="9"/>
    </row>
    <row r="12015" spans="17:17" x14ac:dyDescent="0.2">
      <c r="Q12015" s="9"/>
    </row>
    <row r="12016" spans="17:17" x14ac:dyDescent="0.2">
      <c r="Q12016" s="9"/>
    </row>
    <row r="12017" spans="17:17" x14ac:dyDescent="0.2">
      <c r="Q12017" s="9"/>
    </row>
    <row r="12018" spans="17:17" x14ac:dyDescent="0.2">
      <c r="Q12018" s="9"/>
    </row>
    <row r="12019" spans="17:17" x14ac:dyDescent="0.2">
      <c r="Q12019" s="9"/>
    </row>
    <row r="12020" spans="17:17" x14ac:dyDescent="0.2">
      <c r="Q12020" s="9"/>
    </row>
    <row r="12021" spans="17:17" x14ac:dyDescent="0.2">
      <c r="Q12021" s="9"/>
    </row>
    <row r="12022" spans="17:17" x14ac:dyDescent="0.2">
      <c r="Q12022" s="9"/>
    </row>
    <row r="12023" spans="17:17" x14ac:dyDescent="0.2">
      <c r="Q12023" s="9"/>
    </row>
    <row r="12024" spans="17:17" x14ac:dyDescent="0.2">
      <c r="Q12024" s="9"/>
    </row>
    <row r="12025" spans="17:17" x14ac:dyDescent="0.2">
      <c r="Q12025" s="9"/>
    </row>
    <row r="12026" spans="17:17" x14ac:dyDescent="0.2">
      <c r="Q12026" s="9"/>
    </row>
    <row r="12027" spans="17:17" x14ac:dyDescent="0.2">
      <c r="Q12027" s="9"/>
    </row>
    <row r="12028" spans="17:17" x14ac:dyDescent="0.2">
      <c r="Q12028" s="9"/>
    </row>
    <row r="12029" spans="17:17" x14ac:dyDescent="0.2">
      <c r="Q12029" s="9"/>
    </row>
    <row r="12030" spans="17:17" x14ac:dyDescent="0.2">
      <c r="Q12030" s="9"/>
    </row>
    <row r="12031" spans="17:17" x14ac:dyDescent="0.2">
      <c r="Q12031" s="9"/>
    </row>
    <row r="12032" spans="17:17" x14ac:dyDescent="0.2">
      <c r="Q12032" s="9"/>
    </row>
    <row r="12033" spans="17:17" x14ac:dyDescent="0.2">
      <c r="Q12033" s="9"/>
    </row>
    <row r="12034" spans="17:17" x14ac:dyDescent="0.2">
      <c r="Q12034" s="9"/>
    </row>
    <row r="12035" spans="17:17" x14ac:dyDescent="0.2">
      <c r="Q12035" s="9"/>
    </row>
    <row r="12036" spans="17:17" x14ac:dyDescent="0.2">
      <c r="Q12036" s="9"/>
    </row>
    <row r="12037" spans="17:17" x14ac:dyDescent="0.2">
      <c r="Q12037" s="9"/>
    </row>
    <row r="12038" spans="17:17" x14ac:dyDescent="0.2">
      <c r="Q12038" s="9"/>
    </row>
    <row r="12039" spans="17:17" x14ac:dyDescent="0.2">
      <c r="Q12039" s="9"/>
    </row>
    <row r="12040" spans="17:17" x14ac:dyDescent="0.2">
      <c r="Q12040" s="9"/>
    </row>
    <row r="12041" spans="17:17" x14ac:dyDescent="0.2">
      <c r="Q12041" s="9"/>
    </row>
    <row r="12042" spans="17:17" x14ac:dyDescent="0.2">
      <c r="Q12042" s="9"/>
    </row>
    <row r="12043" spans="17:17" x14ac:dyDescent="0.2">
      <c r="Q12043" s="9"/>
    </row>
    <row r="12044" spans="17:17" x14ac:dyDescent="0.2">
      <c r="Q12044" s="9"/>
    </row>
    <row r="12045" spans="17:17" x14ac:dyDescent="0.2">
      <c r="Q12045" s="9"/>
    </row>
    <row r="12046" spans="17:17" x14ac:dyDescent="0.2">
      <c r="Q12046" s="9"/>
    </row>
    <row r="12047" spans="17:17" x14ac:dyDescent="0.2">
      <c r="Q12047" s="9"/>
    </row>
    <row r="12048" spans="17:17" x14ac:dyDescent="0.2">
      <c r="Q12048" s="9"/>
    </row>
    <row r="12049" spans="17:17" x14ac:dyDescent="0.2">
      <c r="Q12049" s="9"/>
    </row>
    <row r="12050" spans="17:17" x14ac:dyDescent="0.2">
      <c r="Q12050" s="9"/>
    </row>
    <row r="12051" spans="17:17" x14ac:dyDescent="0.2">
      <c r="Q12051" s="9"/>
    </row>
    <row r="12052" spans="17:17" x14ac:dyDescent="0.2">
      <c r="Q12052" s="9"/>
    </row>
    <row r="12053" spans="17:17" x14ac:dyDescent="0.2">
      <c r="Q12053" s="9"/>
    </row>
    <row r="12054" spans="17:17" x14ac:dyDescent="0.2">
      <c r="Q12054" s="9"/>
    </row>
    <row r="12055" spans="17:17" x14ac:dyDescent="0.2">
      <c r="Q12055" s="9"/>
    </row>
    <row r="12056" spans="17:17" x14ac:dyDescent="0.2">
      <c r="Q12056" s="9"/>
    </row>
    <row r="12057" spans="17:17" x14ac:dyDescent="0.2">
      <c r="Q12057" s="9"/>
    </row>
    <row r="12058" spans="17:17" x14ac:dyDescent="0.2">
      <c r="Q12058" s="9"/>
    </row>
    <row r="12059" spans="17:17" x14ac:dyDescent="0.2">
      <c r="Q12059" s="9"/>
    </row>
    <row r="12060" spans="17:17" x14ac:dyDescent="0.2">
      <c r="Q12060" s="9"/>
    </row>
    <row r="12061" spans="17:17" x14ac:dyDescent="0.2">
      <c r="Q12061" s="9"/>
    </row>
    <row r="12062" spans="17:17" x14ac:dyDescent="0.2">
      <c r="Q12062" s="9"/>
    </row>
    <row r="12063" spans="17:17" x14ac:dyDescent="0.2">
      <c r="Q12063" s="9"/>
    </row>
    <row r="12064" spans="17:17" x14ac:dyDescent="0.2">
      <c r="Q12064" s="9"/>
    </row>
    <row r="12065" spans="17:17" x14ac:dyDescent="0.2">
      <c r="Q12065" s="9"/>
    </row>
    <row r="12066" spans="17:17" x14ac:dyDescent="0.2">
      <c r="Q12066" s="9"/>
    </row>
    <row r="12067" spans="17:17" x14ac:dyDescent="0.2">
      <c r="Q12067" s="9"/>
    </row>
    <row r="12068" spans="17:17" x14ac:dyDescent="0.2">
      <c r="Q12068" s="9"/>
    </row>
    <row r="12069" spans="17:17" x14ac:dyDescent="0.2">
      <c r="Q12069" s="9"/>
    </row>
    <row r="12070" spans="17:17" x14ac:dyDescent="0.2">
      <c r="Q12070" s="9"/>
    </row>
    <row r="12071" spans="17:17" x14ac:dyDescent="0.2">
      <c r="Q12071" s="9"/>
    </row>
    <row r="12072" spans="17:17" x14ac:dyDescent="0.2">
      <c r="Q12072" s="9"/>
    </row>
    <row r="12073" spans="17:17" x14ac:dyDescent="0.2">
      <c r="Q12073" s="9"/>
    </row>
    <row r="12074" spans="17:17" x14ac:dyDescent="0.2">
      <c r="Q12074" s="9"/>
    </row>
    <row r="12075" spans="17:17" x14ac:dyDescent="0.2">
      <c r="Q12075" s="9"/>
    </row>
    <row r="12076" spans="17:17" x14ac:dyDescent="0.2">
      <c r="Q12076" s="9"/>
    </row>
    <row r="12077" spans="17:17" x14ac:dyDescent="0.2">
      <c r="Q12077" s="9"/>
    </row>
    <row r="12078" spans="17:17" x14ac:dyDescent="0.2">
      <c r="Q12078" s="9"/>
    </row>
    <row r="12079" spans="17:17" x14ac:dyDescent="0.2">
      <c r="Q12079" s="9"/>
    </row>
    <row r="12080" spans="17:17" x14ac:dyDescent="0.2">
      <c r="Q12080" s="9"/>
    </row>
    <row r="12081" spans="17:17" x14ac:dyDescent="0.2">
      <c r="Q12081" s="9"/>
    </row>
    <row r="12082" spans="17:17" x14ac:dyDescent="0.2">
      <c r="Q12082" s="9"/>
    </row>
    <row r="12083" spans="17:17" x14ac:dyDescent="0.2">
      <c r="Q12083" s="9"/>
    </row>
    <row r="12084" spans="17:17" x14ac:dyDescent="0.2">
      <c r="Q12084" s="9"/>
    </row>
    <row r="12085" spans="17:17" x14ac:dyDescent="0.2">
      <c r="Q12085" s="9"/>
    </row>
    <row r="12086" spans="17:17" x14ac:dyDescent="0.2">
      <c r="Q12086" s="9"/>
    </row>
    <row r="12087" spans="17:17" x14ac:dyDescent="0.2">
      <c r="Q12087" s="9"/>
    </row>
    <row r="12088" spans="17:17" x14ac:dyDescent="0.2">
      <c r="Q12088" s="9"/>
    </row>
    <row r="12089" spans="17:17" x14ac:dyDescent="0.2">
      <c r="Q12089" s="9"/>
    </row>
    <row r="12090" spans="17:17" x14ac:dyDescent="0.2">
      <c r="Q12090" s="9"/>
    </row>
    <row r="12091" spans="17:17" x14ac:dyDescent="0.2">
      <c r="Q12091" s="9"/>
    </row>
    <row r="12092" spans="17:17" x14ac:dyDescent="0.2">
      <c r="Q12092" s="9"/>
    </row>
    <row r="12093" spans="17:17" x14ac:dyDescent="0.2">
      <c r="Q12093" s="9"/>
    </row>
    <row r="12094" spans="17:17" x14ac:dyDescent="0.2">
      <c r="Q12094" s="9"/>
    </row>
    <row r="12095" spans="17:17" x14ac:dyDescent="0.2">
      <c r="Q12095" s="9"/>
    </row>
    <row r="12096" spans="17:17" x14ac:dyDescent="0.2">
      <c r="Q12096" s="9"/>
    </row>
    <row r="12097" spans="17:17" x14ac:dyDescent="0.2">
      <c r="Q12097" s="9"/>
    </row>
    <row r="12098" spans="17:17" x14ac:dyDescent="0.2">
      <c r="Q12098" s="9"/>
    </row>
    <row r="12099" spans="17:17" x14ac:dyDescent="0.2">
      <c r="Q12099" s="9"/>
    </row>
    <row r="12100" spans="17:17" x14ac:dyDescent="0.2">
      <c r="Q12100" s="9"/>
    </row>
    <row r="12101" spans="17:17" x14ac:dyDescent="0.2">
      <c r="Q12101" s="9"/>
    </row>
    <row r="12102" spans="17:17" x14ac:dyDescent="0.2">
      <c r="Q12102" s="9"/>
    </row>
    <row r="12103" spans="17:17" x14ac:dyDescent="0.2">
      <c r="Q12103" s="9"/>
    </row>
    <row r="12104" spans="17:17" x14ac:dyDescent="0.2">
      <c r="Q12104" s="9"/>
    </row>
    <row r="12105" spans="17:17" x14ac:dyDescent="0.2">
      <c r="Q12105" s="9"/>
    </row>
    <row r="12106" spans="17:17" x14ac:dyDescent="0.2">
      <c r="Q12106" s="9"/>
    </row>
    <row r="12107" spans="17:17" x14ac:dyDescent="0.2">
      <c r="Q12107" s="9"/>
    </row>
    <row r="12108" spans="17:17" x14ac:dyDescent="0.2">
      <c r="Q12108" s="9"/>
    </row>
    <row r="12109" spans="17:17" x14ac:dyDescent="0.2">
      <c r="Q12109" s="9"/>
    </row>
    <row r="12110" spans="17:17" x14ac:dyDescent="0.2">
      <c r="Q12110" s="9"/>
    </row>
    <row r="12111" spans="17:17" x14ac:dyDescent="0.2">
      <c r="Q12111" s="9"/>
    </row>
    <row r="12112" spans="17:17" x14ac:dyDescent="0.2">
      <c r="Q12112" s="9"/>
    </row>
    <row r="12113" spans="17:17" x14ac:dyDescent="0.2">
      <c r="Q12113" s="9"/>
    </row>
    <row r="12114" spans="17:17" x14ac:dyDescent="0.2">
      <c r="Q12114" s="9"/>
    </row>
    <row r="12115" spans="17:17" x14ac:dyDescent="0.2">
      <c r="Q12115" s="9"/>
    </row>
    <row r="12116" spans="17:17" x14ac:dyDescent="0.2">
      <c r="Q12116" s="9"/>
    </row>
    <row r="12117" spans="17:17" x14ac:dyDescent="0.2">
      <c r="Q12117" s="9"/>
    </row>
    <row r="12118" spans="17:17" x14ac:dyDescent="0.2">
      <c r="Q12118" s="9"/>
    </row>
    <row r="12119" spans="17:17" x14ac:dyDescent="0.2">
      <c r="Q12119" s="9"/>
    </row>
    <row r="12120" spans="17:17" x14ac:dyDescent="0.2">
      <c r="Q12120" s="9"/>
    </row>
    <row r="12121" spans="17:17" x14ac:dyDescent="0.2">
      <c r="Q12121" s="9"/>
    </row>
    <row r="12122" spans="17:17" x14ac:dyDescent="0.2">
      <c r="Q12122" s="9"/>
    </row>
    <row r="12123" spans="17:17" x14ac:dyDescent="0.2">
      <c r="Q12123" s="9"/>
    </row>
    <row r="12124" spans="17:17" x14ac:dyDescent="0.2">
      <c r="Q12124" s="9"/>
    </row>
    <row r="12125" spans="17:17" x14ac:dyDescent="0.2">
      <c r="Q12125" s="9"/>
    </row>
    <row r="12126" spans="17:17" x14ac:dyDescent="0.2">
      <c r="Q12126" s="9"/>
    </row>
    <row r="12127" spans="17:17" x14ac:dyDescent="0.2">
      <c r="Q12127" s="9"/>
    </row>
    <row r="12128" spans="17:17" x14ac:dyDescent="0.2">
      <c r="Q12128" s="9"/>
    </row>
    <row r="12129" spans="17:17" x14ac:dyDescent="0.2">
      <c r="Q12129" s="9"/>
    </row>
    <row r="12130" spans="17:17" x14ac:dyDescent="0.2">
      <c r="Q12130" s="9"/>
    </row>
    <row r="12131" spans="17:17" x14ac:dyDescent="0.2">
      <c r="Q12131" s="9"/>
    </row>
    <row r="12132" spans="17:17" x14ac:dyDescent="0.2">
      <c r="Q12132" s="9"/>
    </row>
    <row r="12133" spans="17:17" x14ac:dyDescent="0.2">
      <c r="Q12133" s="9"/>
    </row>
    <row r="12134" spans="17:17" x14ac:dyDescent="0.2">
      <c r="Q12134" s="9"/>
    </row>
    <row r="12135" spans="17:17" x14ac:dyDescent="0.2">
      <c r="Q12135" s="9"/>
    </row>
    <row r="12136" spans="17:17" x14ac:dyDescent="0.2">
      <c r="Q12136" s="9"/>
    </row>
    <row r="12137" spans="17:17" x14ac:dyDescent="0.2">
      <c r="Q12137" s="9"/>
    </row>
    <row r="12138" spans="17:17" x14ac:dyDescent="0.2">
      <c r="Q12138" s="9"/>
    </row>
    <row r="12139" spans="17:17" x14ac:dyDescent="0.2">
      <c r="Q12139" s="9"/>
    </row>
    <row r="12140" spans="17:17" x14ac:dyDescent="0.2">
      <c r="Q12140" s="9"/>
    </row>
    <row r="12141" spans="17:17" x14ac:dyDescent="0.2">
      <c r="Q12141" s="9"/>
    </row>
    <row r="12142" spans="17:17" x14ac:dyDescent="0.2">
      <c r="Q12142" s="9"/>
    </row>
    <row r="12143" spans="17:17" x14ac:dyDescent="0.2">
      <c r="Q12143" s="9"/>
    </row>
    <row r="12144" spans="17:17" x14ac:dyDescent="0.2">
      <c r="Q12144" s="9"/>
    </row>
    <row r="12145" spans="17:17" x14ac:dyDescent="0.2">
      <c r="Q12145" s="9"/>
    </row>
    <row r="12146" spans="17:17" x14ac:dyDescent="0.2">
      <c r="Q12146" s="9"/>
    </row>
    <row r="12147" spans="17:17" x14ac:dyDescent="0.2">
      <c r="Q12147" s="9"/>
    </row>
    <row r="12148" spans="17:17" x14ac:dyDescent="0.2">
      <c r="Q12148" s="9"/>
    </row>
    <row r="12149" spans="17:17" x14ac:dyDescent="0.2">
      <c r="Q12149" s="9"/>
    </row>
    <row r="12150" spans="17:17" x14ac:dyDescent="0.2">
      <c r="Q12150" s="9"/>
    </row>
    <row r="12151" spans="17:17" x14ac:dyDescent="0.2">
      <c r="Q12151" s="9"/>
    </row>
    <row r="12152" spans="17:17" x14ac:dyDescent="0.2">
      <c r="Q12152" s="9"/>
    </row>
    <row r="12153" spans="17:17" x14ac:dyDescent="0.2">
      <c r="Q12153" s="9"/>
    </row>
    <row r="12154" spans="17:17" x14ac:dyDescent="0.2">
      <c r="Q12154" s="9"/>
    </row>
    <row r="12155" spans="17:17" x14ac:dyDescent="0.2">
      <c r="Q12155" s="9"/>
    </row>
    <row r="12156" spans="17:17" x14ac:dyDescent="0.2">
      <c r="Q12156" s="9"/>
    </row>
    <row r="12157" spans="17:17" x14ac:dyDescent="0.2">
      <c r="Q12157" s="9"/>
    </row>
    <row r="12158" spans="17:17" x14ac:dyDescent="0.2">
      <c r="Q12158" s="9"/>
    </row>
    <row r="12159" spans="17:17" x14ac:dyDescent="0.2">
      <c r="Q12159" s="9"/>
    </row>
    <row r="12160" spans="17:17" x14ac:dyDescent="0.2">
      <c r="Q12160" s="9"/>
    </row>
    <row r="12161" spans="17:17" x14ac:dyDescent="0.2">
      <c r="Q12161" s="9"/>
    </row>
    <row r="12162" spans="17:17" x14ac:dyDescent="0.2">
      <c r="Q12162" s="9"/>
    </row>
    <row r="12163" spans="17:17" x14ac:dyDescent="0.2">
      <c r="Q12163" s="9"/>
    </row>
    <row r="12164" spans="17:17" x14ac:dyDescent="0.2">
      <c r="Q12164" s="9"/>
    </row>
    <row r="12165" spans="17:17" x14ac:dyDescent="0.2">
      <c r="Q12165" s="9"/>
    </row>
    <row r="12166" spans="17:17" x14ac:dyDescent="0.2">
      <c r="Q12166" s="9"/>
    </row>
    <row r="12167" spans="17:17" x14ac:dyDescent="0.2">
      <c r="Q12167" s="9"/>
    </row>
    <row r="12168" spans="17:17" x14ac:dyDescent="0.2">
      <c r="Q12168" s="9"/>
    </row>
    <row r="12169" spans="17:17" x14ac:dyDescent="0.2">
      <c r="Q12169" s="9"/>
    </row>
    <row r="12170" spans="17:17" x14ac:dyDescent="0.2">
      <c r="Q12170" s="9"/>
    </row>
    <row r="12171" spans="17:17" x14ac:dyDescent="0.2">
      <c r="Q12171" s="9"/>
    </row>
    <row r="12172" spans="17:17" x14ac:dyDescent="0.2">
      <c r="Q12172" s="9"/>
    </row>
    <row r="12173" spans="17:17" x14ac:dyDescent="0.2">
      <c r="Q12173" s="9"/>
    </row>
    <row r="12174" spans="17:17" x14ac:dyDescent="0.2">
      <c r="Q12174" s="9"/>
    </row>
    <row r="12175" spans="17:17" x14ac:dyDescent="0.2">
      <c r="Q12175" s="9"/>
    </row>
    <row r="12176" spans="17:17" x14ac:dyDescent="0.2">
      <c r="Q12176" s="9"/>
    </row>
    <row r="12177" spans="17:17" x14ac:dyDescent="0.2">
      <c r="Q12177" s="9"/>
    </row>
    <row r="12178" spans="17:17" x14ac:dyDescent="0.2">
      <c r="Q12178" s="9"/>
    </row>
    <row r="12179" spans="17:17" x14ac:dyDescent="0.2">
      <c r="Q12179" s="9"/>
    </row>
    <row r="12180" spans="17:17" x14ac:dyDescent="0.2">
      <c r="Q12180" s="9"/>
    </row>
    <row r="12181" spans="17:17" x14ac:dyDescent="0.2">
      <c r="Q12181" s="9"/>
    </row>
    <row r="12182" spans="17:17" x14ac:dyDescent="0.2">
      <c r="Q12182" s="9"/>
    </row>
    <row r="12183" spans="17:17" x14ac:dyDescent="0.2">
      <c r="Q12183" s="9"/>
    </row>
    <row r="12184" spans="17:17" x14ac:dyDescent="0.2">
      <c r="Q12184" s="9"/>
    </row>
    <row r="12185" spans="17:17" x14ac:dyDescent="0.2">
      <c r="Q12185" s="9"/>
    </row>
    <row r="12186" spans="17:17" x14ac:dyDescent="0.2">
      <c r="Q12186" s="9"/>
    </row>
    <row r="12187" spans="17:17" x14ac:dyDescent="0.2">
      <c r="Q12187" s="9"/>
    </row>
    <row r="12188" spans="17:17" x14ac:dyDescent="0.2">
      <c r="Q12188" s="9"/>
    </row>
    <row r="12189" spans="17:17" x14ac:dyDescent="0.2">
      <c r="Q12189" s="9"/>
    </row>
    <row r="12190" spans="17:17" x14ac:dyDescent="0.2">
      <c r="Q12190" s="9"/>
    </row>
    <row r="12191" spans="17:17" x14ac:dyDescent="0.2">
      <c r="Q12191" s="9"/>
    </row>
    <row r="12192" spans="17:17" x14ac:dyDescent="0.2">
      <c r="Q12192" s="9"/>
    </row>
    <row r="12193" spans="17:17" x14ac:dyDescent="0.2">
      <c r="Q12193" s="9"/>
    </row>
    <row r="12194" spans="17:17" x14ac:dyDescent="0.2">
      <c r="Q12194" s="9"/>
    </row>
    <row r="12195" spans="17:17" x14ac:dyDescent="0.2">
      <c r="Q12195" s="9"/>
    </row>
    <row r="12196" spans="17:17" x14ac:dyDescent="0.2">
      <c r="Q12196" s="9"/>
    </row>
    <row r="12197" spans="17:17" x14ac:dyDescent="0.2">
      <c r="Q12197" s="9"/>
    </row>
    <row r="12198" spans="17:17" x14ac:dyDescent="0.2">
      <c r="Q12198" s="9"/>
    </row>
    <row r="12199" spans="17:17" x14ac:dyDescent="0.2">
      <c r="Q12199" s="9"/>
    </row>
    <row r="12200" spans="17:17" x14ac:dyDescent="0.2">
      <c r="Q12200" s="9"/>
    </row>
    <row r="12201" spans="17:17" x14ac:dyDescent="0.2">
      <c r="Q12201" s="9"/>
    </row>
    <row r="12202" spans="17:17" x14ac:dyDescent="0.2">
      <c r="Q12202" s="9"/>
    </row>
    <row r="12203" spans="17:17" x14ac:dyDescent="0.2">
      <c r="Q12203" s="9"/>
    </row>
    <row r="12204" spans="17:17" x14ac:dyDescent="0.2">
      <c r="Q12204" s="9"/>
    </row>
    <row r="12205" spans="17:17" x14ac:dyDescent="0.2">
      <c r="Q12205" s="9"/>
    </row>
    <row r="12206" spans="17:17" x14ac:dyDescent="0.2">
      <c r="Q12206" s="9"/>
    </row>
    <row r="12207" spans="17:17" x14ac:dyDescent="0.2">
      <c r="Q12207" s="9"/>
    </row>
    <row r="12208" spans="17:17" x14ac:dyDescent="0.2">
      <c r="Q12208" s="9"/>
    </row>
    <row r="12209" spans="17:17" x14ac:dyDescent="0.2">
      <c r="Q12209" s="9"/>
    </row>
    <row r="12210" spans="17:17" x14ac:dyDescent="0.2">
      <c r="Q12210" s="9"/>
    </row>
    <row r="12211" spans="17:17" x14ac:dyDescent="0.2">
      <c r="Q12211" s="9"/>
    </row>
    <row r="12212" spans="17:17" x14ac:dyDescent="0.2">
      <c r="Q12212" s="9"/>
    </row>
    <row r="12213" spans="17:17" x14ac:dyDescent="0.2">
      <c r="Q12213" s="9"/>
    </row>
    <row r="12214" spans="17:17" x14ac:dyDescent="0.2">
      <c r="Q12214" s="9"/>
    </row>
    <row r="12215" spans="17:17" x14ac:dyDescent="0.2">
      <c r="Q12215" s="9"/>
    </row>
    <row r="12216" spans="17:17" x14ac:dyDescent="0.2">
      <c r="Q12216" s="9"/>
    </row>
    <row r="12217" spans="17:17" x14ac:dyDescent="0.2">
      <c r="Q12217" s="9"/>
    </row>
    <row r="12218" spans="17:17" x14ac:dyDescent="0.2">
      <c r="Q12218" s="9"/>
    </row>
    <row r="12219" spans="17:17" x14ac:dyDescent="0.2">
      <c r="Q12219" s="9"/>
    </row>
    <row r="12220" spans="17:17" x14ac:dyDescent="0.2">
      <c r="Q12220" s="9"/>
    </row>
    <row r="12221" spans="17:17" x14ac:dyDescent="0.2">
      <c r="Q12221" s="9"/>
    </row>
    <row r="12222" spans="17:17" x14ac:dyDescent="0.2">
      <c r="Q12222" s="9"/>
    </row>
    <row r="12223" spans="17:17" x14ac:dyDescent="0.2">
      <c r="Q12223" s="9"/>
    </row>
    <row r="12224" spans="17:17" x14ac:dyDescent="0.2">
      <c r="Q12224" s="9"/>
    </row>
    <row r="12225" spans="17:17" x14ac:dyDescent="0.2">
      <c r="Q12225" s="9"/>
    </row>
    <row r="12226" spans="17:17" x14ac:dyDescent="0.2">
      <c r="Q12226" s="9"/>
    </row>
    <row r="12227" spans="17:17" x14ac:dyDescent="0.2">
      <c r="Q12227" s="9"/>
    </row>
    <row r="12228" spans="17:17" x14ac:dyDescent="0.2">
      <c r="Q12228" s="9"/>
    </row>
    <row r="12229" spans="17:17" x14ac:dyDescent="0.2">
      <c r="Q12229" s="9"/>
    </row>
    <row r="12230" spans="17:17" x14ac:dyDescent="0.2">
      <c r="Q12230" s="9"/>
    </row>
    <row r="12231" spans="17:17" x14ac:dyDescent="0.2">
      <c r="Q12231" s="9"/>
    </row>
    <row r="12232" spans="17:17" x14ac:dyDescent="0.2">
      <c r="Q12232" s="9"/>
    </row>
    <row r="12233" spans="17:17" x14ac:dyDescent="0.2">
      <c r="Q12233" s="9"/>
    </row>
    <row r="12234" spans="17:17" x14ac:dyDescent="0.2">
      <c r="Q12234" s="9"/>
    </row>
    <row r="12235" spans="17:17" x14ac:dyDescent="0.2">
      <c r="Q12235" s="9"/>
    </row>
    <row r="12236" spans="17:17" x14ac:dyDescent="0.2">
      <c r="Q12236" s="9"/>
    </row>
    <row r="12237" spans="17:17" x14ac:dyDescent="0.2">
      <c r="Q12237" s="9"/>
    </row>
    <row r="12238" spans="17:17" x14ac:dyDescent="0.2">
      <c r="Q12238" s="9"/>
    </row>
    <row r="12239" spans="17:17" x14ac:dyDescent="0.2">
      <c r="Q12239" s="9"/>
    </row>
    <row r="12240" spans="17:17" x14ac:dyDescent="0.2">
      <c r="Q12240" s="9"/>
    </row>
    <row r="12241" spans="17:17" x14ac:dyDescent="0.2">
      <c r="Q12241" s="9"/>
    </row>
    <row r="12242" spans="17:17" x14ac:dyDescent="0.2">
      <c r="Q12242" s="9"/>
    </row>
    <row r="12243" spans="17:17" x14ac:dyDescent="0.2">
      <c r="Q12243" s="9"/>
    </row>
    <row r="12244" spans="17:17" x14ac:dyDescent="0.2">
      <c r="Q12244" s="9"/>
    </row>
    <row r="12245" spans="17:17" x14ac:dyDescent="0.2">
      <c r="Q12245" s="9"/>
    </row>
    <row r="12246" spans="17:17" x14ac:dyDescent="0.2">
      <c r="Q12246" s="9"/>
    </row>
    <row r="12247" spans="17:17" x14ac:dyDescent="0.2">
      <c r="Q12247" s="9"/>
    </row>
    <row r="12248" spans="17:17" x14ac:dyDescent="0.2">
      <c r="Q12248" s="9"/>
    </row>
    <row r="12249" spans="17:17" x14ac:dyDescent="0.2">
      <c r="Q12249" s="9"/>
    </row>
    <row r="12250" spans="17:17" x14ac:dyDescent="0.2">
      <c r="Q12250" s="9"/>
    </row>
    <row r="12251" spans="17:17" x14ac:dyDescent="0.2">
      <c r="Q12251" s="9"/>
    </row>
    <row r="12252" spans="17:17" x14ac:dyDescent="0.2">
      <c r="Q12252" s="9"/>
    </row>
    <row r="12253" spans="17:17" x14ac:dyDescent="0.2">
      <c r="Q12253" s="9"/>
    </row>
    <row r="12254" spans="17:17" x14ac:dyDescent="0.2">
      <c r="Q12254" s="9"/>
    </row>
    <row r="12255" spans="17:17" x14ac:dyDescent="0.2">
      <c r="Q12255" s="9"/>
    </row>
    <row r="12256" spans="17:17" x14ac:dyDescent="0.2">
      <c r="Q12256" s="9"/>
    </row>
    <row r="12257" spans="17:17" x14ac:dyDescent="0.2">
      <c r="Q12257" s="9"/>
    </row>
    <row r="12258" spans="17:17" x14ac:dyDescent="0.2">
      <c r="Q12258" s="9"/>
    </row>
    <row r="12259" spans="17:17" x14ac:dyDescent="0.2">
      <c r="Q12259" s="9"/>
    </row>
    <row r="12260" spans="17:17" x14ac:dyDescent="0.2">
      <c r="Q12260" s="9"/>
    </row>
    <row r="12261" spans="17:17" x14ac:dyDescent="0.2">
      <c r="Q12261" s="9"/>
    </row>
    <row r="12262" spans="17:17" x14ac:dyDescent="0.2">
      <c r="Q12262" s="9"/>
    </row>
    <row r="12263" spans="17:17" x14ac:dyDescent="0.2">
      <c r="Q12263" s="9"/>
    </row>
    <row r="12264" spans="17:17" x14ac:dyDescent="0.2">
      <c r="Q12264" s="9"/>
    </row>
    <row r="12265" spans="17:17" x14ac:dyDescent="0.2">
      <c r="Q12265" s="9"/>
    </row>
    <row r="12266" spans="17:17" x14ac:dyDescent="0.2">
      <c r="Q12266" s="9"/>
    </row>
    <row r="12267" spans="17:17" x14ac:dyDescent="0.2">
      <c r="Q12267" s="9"/>
    </row>
    <row r="12268" spans="17:17" x14ac:dyDescent="0.2">
      <c r="Q12268" s="9"/>
    </row>
    <row r="12269" spans="17:17" x14ac:dyDescent="0.2">
      <c r="Q12269" s="9"/>
    </row>
    <row r="12270" spans="17:17" x14ac:dyDescent="0.2">
      <c r="Q12270" s="9"/>
    </row>
    <row r="12271" spans="17:17" x14ac:dyDescent="0.2">
      <c r="Q12271" s="9"/>
    </row>
    <row r="12272" spans="17:17" x14ac:dyDescent="0.2">
      <c r="Q12272" s="9"/>
    </row>
    <row r="12273" spans="17:17" x14ac:dyDescent="0.2">
      <c r="Q12273" s="9"/>
    </row>
    <row r="12274" spans="17:17" x14ac:dyDescent="0.2">
      <c r="Q12274" s="9"/>
    </row>
    <row r="12275" spans="17:17" x14ac:dyDescent="0.2">
      <c r="Q12275" s="9"/>
    </row>
    <row r="12276" spans="17:17" x14ac:dyDescent="0.2">
      <c r="Q12276" s="9"/>
    </row>
    <row r="12277" spans="17:17" x14ac:dyDescent="0.2">
      <c r="Q12277" s="9"/>
    </row>
    <row r="12278" spans="17:17" x14ac:dyDescent="0.2">
      <c r="Q12278" s="9"/>
    </row>
    <row r="12279" spans="17:17" x14ac:dyDescent="0.2">
      <c r="Q12279" s="9"/>
    </row>
    <row r="12280" spans="17:17" x14ac:dyDescent="0.2">
      <c r="Q12280" s="9"/>
    </row>
    <row r="12281" spans="17:17" x14ac:dyDescent="0.2">
      <c r="Q12281" s="9"/>
    </row>
    <row r="12282" spans="17:17" x14ac:dyDescent="0.2">
      <c r="Q12282" s="9"/>
    </row>
    <row r="12283" spans="17:17" x14ac:dyDescent="0.2">
      <c r="Q12283" s="9"/>
    </row>
    <row r="12284" spans="17:17" x14ac:dyDescent="0.2">
      <c r="Q12284" s="9"/>
    </row>
    <row r="12285" spans="17:17" x14ac:dyDescent="0.2">
      <c r="Q12285" s="9"/>
    </row>
    <row r="12286" spans="17:17" x14ac:dyDescent="0.2">
      <c r="Q12286" s="9"/>
    </row>
    <row r="12287" spans="17:17" x14ac:dyDescent="0.2">
      <c r="Q12287" s="9"/>
    </row>
    <row r="12288" spans="17:17" x14ac:dyDescent="0.2">
      <c r="Q12288" s="9"/>
    </row>
    <row r="12289" spans="17:17" x14ac:dyDescent="0.2">
      <c r="Q12289" s="9"/>
    </row>
    <row r="12290" spans="17:17" x14ac:dyDescent="0.2">
      <c r="Q12290" s="9"/>
    </row>
    <row r="12291" spans="17:17" x14ac:dyDescent="0.2">
      <c r="Q12291" s="9"/>
    </row>
    <row r="12292" spans="17:17" x14ac:dyDescent="0.2">
      <c r="Q12292" s="9"/>
    </row>
    <row r="12293" spans="17:17" x14ac:dyDescent="0.2">
      <c r="Q12293" s="9"/>
    </row>
    <row r="12294" spans="17:17" x14ac:dyDescent="0.2">
      <c r="Q12294" s="9"/>
    </row>
    <row r="12295" spans="17:17" x14ac:dyDescent="0.2">
      <c r="Q12295" s="9"/>
    </row>
    <row r="12296" spans="17:17" x14ac:dyDescent="0.2">
      <c r="Q12296" s="9"/>
    </row>
    <row r="12297" spans="17:17" x14ac:dyDescent="0.2">
      <c r="Q12297" s="9"/>
    </row>
    <row r="12298" spans="17:17" x14ac:dyDescent="0.2">
      <c r="Q12298" s="9"/>
    </row>
    <row r="12299" spans="17:17" x14ac:dyDescent="0.2">
      <c r="Q12299" s="9"/>
    </row>
    <row r="12300" spans="17:17" x14ac:dyDescent="0.2">
      <c r="Q12300" s="9"/>
    </row>
    <row r="12301" spans="17:17" x14ac:dyDescent="0.2">
      <c r="Q12301" s="9"/>
    </row>
    <row r="12302" spans="17:17" x14ac:dyDescent="0.2">
      <c r="Q12302" s="9"/>
    </row>
    <row r="12303" spans="17:17" x14ac:dyDescent="0.2">
      <c r="Q12303" s="9"/>
    </row>
    <row r="12304" spans="17:17" x14ac:dyDescent="0.2">
      <c r="Q12304" s="9"/>
    </row>
    <row r="12305" spans="17:17" x14ac:dyDescent="0.2">
      <c r="Q12305" s="9"/>
    </row>
    <row r="12306" spans="17:17" x14ac:dyDescent="0.2">
      <c r="Q12306" s="9"/>
    </row>
    <row r="12307" spans="17:17" x14ac:dyDescent="0.2">
      <c r="Q12307" s="9"/>
    </row>
    <row r="12308" spans="17:17" x14ac:dyDescent="0.2">
      <c r="Q12308" s="9"/>
    </row>
    <row r="12309" spans="17:17" x14ac:dyDescent="0.2">
      <c r="Q12309" s="9"/>
    </row>
    <row r="12310" spans="17:17" x14ac:dyDescent="0.2">
      <c r="Q12310" s="9"/>
    </row>
    <row r="12311" spans="17:17" x14ac:dyDescent="0.2">
      <c r="Q12311" s="9"/>
    </row>
    <row r="12312" spans="17:17" x14ac:dyDescent="0.2">
      <c r="Q12312" s="9"/>
    </row>
    <row r="12313" spans="17:17" x14ac:dyDescent="0.2">
      <c r="Q12313" s="9"/>
    </row>
    <row r="12314" spans="17:17" x14ac:dyDescent="0.2">
      <c r="Q12314" s="9"/>
    </row>
    <row r="12315" spans="17:17" x14ac:dyDescent="0.2">
      <c r="Q12315" s="9"/>
    </row>
    <row r="12316" spans="17:17" x14ac:dyDescent="0.2">
      <c r="Q12316" s="9"/>
    </row>
    <row r="12317" spans="17:17" x14ac:dyDescent="0.2">
      <c r="Q12317" s="9"/>
    </row>
    <row r="12318" spans="17:17" x14ac:dyDescent="0.2">
      <c r="Q12318" s="9"/>
    </row>
    <row r="12319" spans="17:17" x14ac:dyDescent="0.2">
      <c r="Q12319" s="9"/>
    </row>
    <row r="12320" spans="17:17" x14ac:dyDescent="0.2">
      <c r="Q12320" s="9"/>
    </row>
    <row r="12321" spans="17:17" x14ac:dyDescent="0.2">
      <c r="Q12321" s="9"/>
    </row>
    <row r="12322" spans="17:17" x14ac:dyDescent="0.2">
      <c r="Q12322" s="9"/>
    </row>
    <row r="12323" spans="17:17" x14ac:dyDescent="0.2">
      <c r="Q12323" s="9"/>
    </row>
    <row r="12324" spans="17:17" x14ac:dyDescent="0.2">
      <c r="Q12324" s="9"/>
    </row>
    <row r="12325" spans="17:17" x14ac:dyDescent="0.2">
      <c r="Q12325" s="9"/>
    </row>
    <row r="12326" spans="17:17" x14ac:dyDescent="0.2">
      <c r="Q12326" s="9"/>
    </row>
    <row r="12327" spans="17:17" x14ac:dyDescent="0.2">
      <c r="Q12327" s="9"/>
    </row>
    <row r="12328" spans="17:17" x14ac:dyDescent="0.2">
      <c r="Q12328" s="9"/>
    </row>
    <row r="12329" spans="17:17" x14ac:dyDescent="0.2">
      <c r="Q12329" s="9"/>
    </row>
    <row r="12330" spans="17:17" x14ac:dyDescent="0.2">
      <c r="Q12330" s="9"/>
    </row>
    <row r="12331" spans="17:17" x14ac:dyDescent="0.2">
      <c r="Q12331" s="9"/>
    </row>
    <row r="12332" spans="17:17" x14ac:dyDescent="0.2">
      <c r="Q12332" s="9"/>
    </row>
    <row r="12333" spans="17:17" x14ac:dyDescent="0.2">
      <c r="Q12333" s="9"/>
    </row>
    <row r="12334" spans="17:17" x14ac:dyDescent="0.2">
      <c r="Q12334" s="9"/>
    </row>
    <row r="12335" spans="17:17" x14ac:dyDescent="0.2">
      <c r="Q12335" s="9"/>
    </row>
    <row r="12336" spans="17:17" x14ac:dyDescent="0.2">
      <c r="Q12336" s="9"/>
    </row>
    <row r="12337" spans="17:17" x14ac:dyDescent="0.2">
      <c r="Q12337" s="9"/>
    </row>
    <row r="12338" spans="17:17" x14ac:dyDescent="0.2">
      <c r="Q12338" s="9"/>
    </row>
    <row r="12339" spans="17:17" x14ac:dyDescent="0.2">
      <c r="Q12339" s="9"/>
    </row>
    <row r="12340" spans="17:17" x14ac:dyDescent="0.2">
      <c r="Q12340" s="9"/>
    </row>
    <row r="12341" spans="17:17" x14ac:dyDescent="0.2">
      <c r="Q12341" s="9"/>
    </row>
    <row r="12342" spans="17:17" x14ac:dyDescent="0.2">
      <c r="Q12342" s="9"/>
    </row>
    <row r="12343" spans="17:17" x14ac:dyDescent="0.2">
      <c r="Q12343" s="9"/>
    </row>
    <row r="12344" spans="17:17" x14ac:dyDescent="0.2">
      <c r="Q12344" s="9"/>
    </row>
    <row r="12345" spans="17:17" x14ac:dyDescent="0.2">
      <c r="Q12345" s="9"/>
    </row>
    <row r="12346" spans="17:17" x14ac:dyDescent="0.2">
      <c r="Q12346" s="9"/>
    </row>
    <row r="12347" spans="17:17" x14ac:dyDescent="0.2">
      <c r="Q12347" s="9"/>
    </row>
    <row r="12348" spans="17:17" x14ac:dyDescent="0.2">
      <c r="Q12348" s="9"/>
    </row>
    <row r="12349" spans="17:17" x14ac:dyDescent="0.2">
      <c r="Q12349" s="9"/>
    </row>
    <row r="12350" spans="17:17" x14ac:dyDescent="0.2">
      <c r="Q12350" s="9"/>
    </row>
    <row r="12351" spans="17:17" x14ac:dyDescent="0.2">
      <c r="Q12351" s="9"/>
    </row>
    <row r="12352" spans="17:17" x14ac:dyDescent="0.2">
      <c r="Q12352" s="9"/>
    </row>
    <row r="12353" spans="17:17" x14ac:dyDescent="0.2">
      <c r="Q12353" s="9"/>
    </row>
    <row r="12354" spans="17:17" x14ac:dyDescent="0.2">
      <c r="Q12354" s="9"/>
    </row>
    <row r="12355" spans="17:17" x14ac:dyDescent="0.2">
      <c r="Q12355" s="9"/>
    </row>
    <row r="12356" spans="17:17" x14ac:dyDescent="0.2">
      <c r="Q12356" s="9"/>
    </row>
    <row r="12357" spans="17:17" x14ac:dyDescent="0.2">
      <c r="Q12357" s="9"/>
    </row>
    <row r="12358" spans="17:17" x14ac:dyDescent="0.2">
      <c r="Q12358" s="9"/>
    </row>
    <row r="12359" spans="17:17" x14ac:dyDescent="0.2">
      <c r="Q12359" s="9"/>
    </row>
    <row r="12360" spans="17:17" x14ac:dyDescent="0.2">
      <c r="Q12360" s="9"/>
    </row>
    <row r="12361" spans="17:17" x14ac:dyDescent="0.2">
      <c r="Q12361" s="9"/>
    </row>
    <row r="12362" spans="17:17" x14ac:dyDescent="0.2">
      <c r="Q12362" s="9"/>
    </row>
    <row r="12363" spans="17:17" x14ac:dyDescent="0.2">
      <c r="Q12363" s="9"/>
    </row>
    <row r="12364" spans="17:17" x14ac:dyDescent="0.2">
      <c r="Q12364" s="9"/>
    </row>
    <row r="12365" spans="17:17" x14ac:dyDescent="0.2">
      <c r="Q12365" s="9"/>
    </row>
    <row r="12366" spans="17:17" x14ac:dyDescent="0.2">
      <c r="Q12366" s="9"/>
    </row>
    <row r="12367" spans="17:17" x14ac:dyDescent="0.2">
      <c r="Q12367" s="9"/>
    </row>
    <row r="12368" spans="17:17" x14ac:dyDescent="0.2">
      <c r="Q12368" s="9"/>
    </row>
    <row r="12369" spans="17:17" x14ac:dyDescent="0.2">
      <c r="Q12369" s="9"/>
    </row>
    <row r="12370" spans="17:17" x14ac:dyDescent="0.2">
      <c r="Q12370" s="9"/>
    </row>
    <row r="12371" spans="17:17" x14ac:dyDescent="0.2">
      <c r="Q12371" s="9"/>
    </row>
    <row r="12372" spans="17:17" x14ac:dyDescent="0.2">
      <c r="Q12372" s="9"/>
    </row>
    <row r="12373" spans="17:17" x14ac:dyDescent="0.2">
      <c r="Q12373" s="9"/>
    </row>
    <row r="12374" spans="17:17" x14ac:dyDescent="0.2">
      <c r="Q12374" s="9"/>
    </row>
    <row r="12375" spans="17:17" x14ac:dyDescent="0.2">
      <c r="Q12375" s="9"/>
    </row>
    <row r="12376" spans="17:17" x14ac:dyDescent="0.2">
      <c r="Q12376" s="9"/>
    </row>
    <row r="12377" spans="17:17" x14ac:dyDescent="0.2">
      <c r="Q12377" s="9"/>
    </row>
    <row r="12378" spans="17:17" x14ac:dyDescent="0.2">
      <c r="Q12378" s="9"/>
    </row>
    <row r="12379" spans="17:17" x14ac:dyDescent="0.2">
      <c r="Q12379" s="9"/>
    </row>
    <row r="12380" spans="17:17" x14ac:dyDescent="0.2">
      <c r="Q12380" s="9"/>
    </row>
    <row r="12381" spans="17:17" x14ac:dyDescent="0.2">
      <c r="Q12381" s="9"/>
    </row>
    <row r="12382" spans="17:17" x14ac:dyDescent="0.2">
      <c r="Q12382" s="9"/>
    </row>
    <row r="12383" spans="17:17" x14ac:dyDescent="0.2">
      <c r="Q12383" s="9"/>
    </row>
    <row r="12384" spans="17:17" x14ac:dyDescent="0.2">
      <c r="Q12384" s="9"/>
    </row>
    <row r="12385" spans="17:17" x14ac:dyDescent="0.2">
      <c r="Q12385" s="9"/>
    </row>
    <row r="12386" spans="17:17" x14ac:dyDescent="0.2">
      <c r="Q12386" s="9"/>
    </row>
    <row r="12387" spans="17:17" x14ac:dyDescent="0.2">
      <c r="Q12387" s="9"/>
    </row>
    <row r="12388" spans="17:17" x14ac:dyDescent="0.2">
      <c r="Q12388" s="9"/>
    </row>
    <row r="12389" spans="17:17" x14ac:dyDescent="0.2">
      <c r="Q12389" s="9"/>
    </row>
    <row r="12390" spans="17:17" x14ac:dyDescent="0.2">
      <c r="Q12390" s="9"/>
    </row>
    <row r="12391" spans="17:17" x14ac:dyDescent="0.2">
      <c r="Q12391" s="9"/>
    </row>
    <row r="12392" spans="17:17" x14ac:dyDescent="0.2">
      <c r="Q12392" s="9"/>
    </row>
    <row r="12393" spans="17:17" x14ac:dyDescent="0.2">
      <c r="Q12393" s="9"/>
    </row>
    <row r="12394" spans="17:17" x14ac:dyDescent="0.2">
      <c r="Q12394" s="9"/>
    </row>
    <row r="12395" spans="17:17" x14ac:dyDescent="0.2">
      <c r="Q12395" s="9"/>
    </row>
    <row r="12396" spans="17:17" x14ac:dyDescent="0.2">
      <c r="Q12396" s="9"/>
    </row>
    <row r="12397" spans="17:17" x14ac:dyDescent="0.2">
      <c r="Q12397" s="9"/>
    </row>
    <row r="12398" spans="17:17" x14ac:dyDescent="0.2">
      <c r="Q12398" s="9"/>
    </row>
    <row r="12399" spans="17:17" x14ac:dyDescent="0.2">
      <c r="Q12399" s="9"/>
    </row>
    <row r="12400" spans="17:17" x14ac:dyDescent="0.2">
      <c r="Q12400" s="9"/>
    </row>
    <row r="12401" spans="17:17" x14ac:dyDescent="0.2">
      <c r="Q12401" s="9"/>
    </row>
    <row r="12402" spans="17:17" x14ac:dyDescent="0.2">
      <c r="Q12402" s="9"/>
    </row>
    <row r="12403" spans="17:17" x14ac:dyDescent="0.2">
      <c r="Q12403" s="9"/>
    </row>
    <row r="12404" spans="17:17" x14ac:dyDescent="0.2">
      <c r="Q12404" s="9"/>
    </row>
    <row r="12405" spans="17:17" x14ac:dyDescent="0.2">
      <c r="Q12405" s="9"/>
    </row>
    <row r="12406" spans="17:17" x14ac:dyDescent="0.2">
      <c r="Q12406" s="9"/>
    </row>
    <row r="12407" spans="17:17" x14ac:dyDescent="0.2">
      <c r="Q12407" s="9"/>
    </row>
    <row r="12408" spans="17:17" x14ac:dyDescent="0.2">
      <c r="Q12408" s="9"/>
    </row>
    <row r="12409" spans="17:17" x14ac:dyDescent="0.2">
      <c r="Q12409" s="9"/>
    </row>
    <row r="12410" spans="17:17" x14ac:dyDescent="0.2">
      <c r="Q12410" s="9"/>
    </row>
    <row r="12411" spans="17:17" x14ac:dyDescent="0.2">
      <c r="Q12411" s="9"/>
    </row>
    <row r="12412" spans="17:17" x14ac:dyDescent="0.2">
      <c r="Q12412" s="9"/>
    </row>
    <row r="12413" spans="17:17" x14ac:dyDescent="0.2">
      <c r="Q12413" s="9"/>
    </row>
    <row r="12414" spans="17:17" x14ac:dyDescent="0.2">
      <c r="Q12414" s="9"/>
    </row>
    <row r="12415" spans="17:17" x14ac:dyDescent="0.2">
      <c r="Q12415" s="9"/>
    </row>
    <row r="12416" spans="17:17" x14ac:dyDescent="0.2">
      <c r="Q12416" s="9"/>
    </row>
    <row r="12417" spans="17:17" x14ac:dyDescent="0.2">
      <c r="Q12417" s="9"/>
    </row>
    <row r="12418" spans="17:17" x14ac:dyDescent="0.2">
      <c r="Q12418" s="9"/>
    </row>
    <row r="12419" spans="17:17" x14ac:dyDescent="0.2">
      <c r="Q12419" s="9"/>
    </row>
    <row r="12420" spans="17:17" x14ac:dyDescent="0.2">
      <c r="Q12420" s="9"/>
    </row>
    <row r="12421" spans="17:17" x14ac:dyDescent="0.2">
      <c r="Q12421" s="9"/>
    </row>
    <row r="12422" spans="17:17" x14ac:dyDescent="0.2">
      <c r="Q12422" s="9"/>
    </row>
    <row r="12423" spans="17:17" x14ac:dyDescent="0.2">
      <c r="Q12423" s="9"/>
    </row>
    <row r="12424" spans="17:17" x14ac:dyDescent="0.2">
      <c r="Q12424" s="9"/>
    </row>
    <row r="12425" spans="17:17" x14ac:dyDescent="0.2">
      <c r="Q12425" s="9"/>
    </row>
    <row r="12426" spans="17:17" x14ac:dyDescent="0.2">
      <c r="Q12426" s="9"/>
    </row>
    <row r="12427" spans="17:17" x14ac:dyDescent="0.2">
      <c r="Q12427" s="9"/>
    </row>
    <row r="12428" spans="17:17" x14ac:dyDescent="0.2">
      <c r="Q12428" s="9"/>
    </row>
    <row r="12429" spans="17:17" x14ac:dyDescent="0.2">
      <c r="Q12429" s="9"/>
    </row>
    <row r="12430" spans="17:17" x14ac:dyDescent="0.2">
      <c r="Q12430" s="9"/>
    </row>
    <row r="12431" spans="17:17" x14ac:dyDescent="0.2">
      <c r="Q12431" s="9"/>
    </row>
    <row r="12432" spans="17:17" x14ac:dyDescent="0.2">
      <c r="Q12432" s="9"/>
    </row>
    <row r="12433" spans="17:17" x14ac:dyDescent="0.2">
      <c r="Q12433" s="9"/>
    </row>
    <row r="12434" spans="17:17" x14ac:dyDescent="0.2">
      <c r="Q12434" s="9"/>
    </row>
    <row r="12435" spans="17:17" x14ac:dyDescent="0.2">
      <c r="Q12435" s="9"/>
    </row>
    <row r="12436" spans="17:17" x14ac:dyDescent="0.2">
      <c r="Q12436" s="9"/>
    </row>
    <row r="12437" spans="17:17" x14ac:dyDescent="0.2">
      <c r="Q12437" s="9"/>
    </row>
    <row r="12438" spans="17:17" x14ac:dyDescent="0.2">
      <c r="Q12438" s="9"/>
    </row>
    <row r="12439" spans="17:17" x14ac:dyDescent="0.2">
      <c r="Q12439" s="9"/>
    </row>
    <row r="12440" spans="17:17" x14ac:dyDescent="0.2">
      <c r="Q12440" s="9"/>
    </row>
    <row r="12441" spans="17:17" x14ac:dyDescent="0.2">
      <c r="Q12441" s="9"/>
    </row>
    <row r="12442" spans="17:17" x14ac:dyDescent="0.2">
      <c r="Q12442" s="9"/>
    </row>
    <row r="12443" spans="17:17" x14ac:dyDescent="0.2">
      <c r="Q12443" s="9"/>
    </row>
    <row r="12444" spans="17:17" x14ac:dyDescent="0.2">
      <c r="Q12444" s="9"/>
    </row>
    <row r="12445" spans="17:17" x14ac:dyDescent="0.2">
      <c r="Q12445" s="9"/>
    </row>
    <row r="12446" spans="17:17" x14ac:dyDescent="0.2">
      <c r="Q12446" s="9"/>
    </row>
    <row r="12447" spans="17:17" x14ac:dyDescent="0.2">
      <c r="Q12447" s="9"/>
    </row>
    <row r="12448" spans="17:17" x14ac:dyDescent="0.2">
      <c r="Q12448" s="9"/>
    </row>
    <row r="12449" spans="17:17" x14ac:dyDescent="0.2">
      <c r="Q12449" s="9"/>
    </row>
    <row r="12450" spans="17:17" x14ac:dyDescent="0.2">
      <c r="Q12450" s="9"/>
    </row>
    <row r="12451" spans="17:17" x14ac:dyDescent="0.2">
      <c r="Q12451" s="9"/>
    </row>
    <row r="12452" spans="17:17" x14ac:dyDescent="0.2">
      <c r="Q12452" s="9"/>
    </row>
    <row r="12453" spans="17:17" x14ac:dyDescent="0.2">
      <c r="Q12453" s="9"/>
    </row>
    <row r="12454" spans="17:17" x14ac:dyDescent="0.2">
      <c r="Q12454" s="9"/>
    </row>
    <row r="12455" spans="17:17" x14ac:dyDescent="0.2">
      <c r="Q12455" s="9"/>
    </row>
    <row r="12456" spans="17:17" x14ac:dyDescent="0.2">
      <c r="Q12456" s="9"/>
    </row>
    <row r="12457" spans="17:17" x14ac:dyDescent="0.2">
      <c r="Q12457" s="9"/>
    </row>
    <row r="12458" spans="17:17" x14ac:dyDescent="0.2">
      <c r="Q12458" s="9"/>
    </row>
    <row r="12459" spans="17:17" x14ac:dyDescent="0.2">
      <c r="Q12459" s="9"/>
    </row>
    <row r="12460" spans="17:17" x14ac:dyDescent="0.2">
      <c r="Q12460" s="9"/>
    </row>
    <row r="12461" spans="17:17" x14ac:dyDescent="0.2">
      <c r="Q12461" s="9"/>
    </row>
    <row r="12462" spans="17:17" x14ac:dyDescent="0.2">
      <c r="Q12462" s="9"/>
    </row>
    <row r="12463" spans="17:17" x14ac:dyDescent="0.2">
      <c r="Q12463" s="9"/>
    </row>
    <row r="12464" spans="17:17" x14ac:dyDescent="0.2">
      <c r="Q12464" s="9"/>
    </row>
    <row r="12465" spans="17:17" x14ac:dyDescent="0.2">
      <c r="Q12465" s="9"/>
    </row>
    <row r="12466" spans="17:17" x14ac:dyDescent="0.2">
      <c r="Q12466" s="9"/>
    </row>
    <row r="12467" spans="17:17" x14ac:dyDescent="0.2">
      <c r="Q12467" s="9"/>
    </row>
    <row r="12468" spans="17:17" x14ac:dyDescent="0.2">
      <c r="Q12468" s="9"/>
    </row>
    <row r="12469" spans="17:17" x14ac:dyDescent="0.2">
      <c r="Q12469" s="9"/>
    </row>
    <row r="12470" spans="17:17" x14ac:dyDescent="0.2">
      <c r="Q12470" s="9"/>
    </row>
    <row r="12471" spans="17:17" x14ac:dyDescent="0.2">
      <c r="Q12471" s="9"/>
    </row>
    <row r="12472" spans="17:17" x14ac:dyDescent="0.2">
      <c r="Q12472" s="9"/>
    </row>
    <row r="12473" spans="17:17" x14ac:dyDescent="0.2">
      <c r="Q12473" s="9"/>
    </row>
    <row r="12474" spans="17:17" x14ac:dyDescent="0.2">
      <c r="Q12474" s="9"/>
    </row>
    <row r="12475" spans="17:17" x14ac:dyDescent="0.2">
      <c r="Q12475" s="9"/>
    </row>
    <row r="12476" spans="17:17" x14ac:dyDescent="0.2">
      <c r="Q12476" s="9"/>
    </row>
    <row r="12477" spans="17:17" x14ac:dyDescent="0.2">
      <c r="Q12477" s="9"/>
    </row>
    <row r="12478" spans="17:17" x14ac:dyDescent="0.2">
      <c r="Q12478" s="9"/>
    </row>
    <row r="12479" spans="17:17" x14ac:dyDescent="0.2">
      <c r="Q12479" s="9"/>
    </row>
    <row r="12480" spans="17:17" x14ac:dyDescent="0.2">
      <c r="Q12480" s="9"/>
    </row>
    <row r="12481" spans="17:17" x14ac:dyDescent="0.2">
      <c r="Q12481" s="9"/>
    </row>
    <row r="12482" spans="17:17" x14ac:dyDescent="0.2">
      <c r="Q12482" s="9"/>
    </row>
    <row r="12483" spans="17:17" x14ac:dyDescent="0.2">
      <c r="Q12483" s="9"/>
    </row>
    <row r="12484" spans="17:17" x14ac:dyDescent="0.2">
      <c r="Q12484" s="9"/>
    </row>
    <row r="12485" spans="17:17" x14ac:dyDescent="0.2">
      <c r="Q12485" s="9"/>
    </row>
    <row r="12486" spans="17:17" x14ac:dyDescent="0.2">
      <c r="Q12486" s="9"/>
    </row>
    <row r="12487" spans="17:17" x14ac:dyDescent="0.2">
      <c r="Q12487" s="9"/>
    </row>
    <row r="12488" spans="17:17" x14ac:dyDescent="0.2">
      <c r="Q12488" s="9"/>
    </row>
    <row r="12489" spans="17:17" x14ac:dyDescent="0.2">
      <c r="Q12489" s="9"/>
    </row>
    <row r="12490" spans="17:17" x14ac:dyDescent="0.2">
      <c r="Q12490" s="9"/>
    </row>
    <row r="12491" spans="17:17" x14ac:dyDescent="0.2">
      <c r="Q12491" s="9"/>
    </row>
    <row r="12492" spans="17:17" x14ac:dyDescent="0.2">
      <c r="Q12492" s="9"/>
    </row>
    <row r="12493" spans="17:17" x14ac:dyDescent="0.2">
      <c r="Q12493" s="9"/>
    </row>
    <row r="12494" spans="17:17" x14ac:dyDescent="0.2">
      <c r="Q12494" s="9"/>
    </row>
    <row r="12495" spans="17:17" x14ac:dyDescent="0.2">
      <c r="Q12495" s="9"/>
    </row>
    <row r="12496" spans="17:17" x14ac:dyDescent="0.2">
      <c r="Q12496" s="9"/>
    </row>
    <row r="12497" spans="17:17" x14ac:dyDescent="0.2">
      <c r="Q12497" s="9"/>
    </row>
    <row r="12498" spans="17:17" x14ac:dyDescent="0.2">
      <c r="Q12498" s="9"/>
    </row>
    <row r="12499" spans="17:17" x14ac:dyDescent="0.2">
      <c r="Q12499" s="9"/>
    </row>
    <row r="12500" spans="17:17" x14ac:dyDescent="0.2">
      <c r="Q12500" s="9"/>
    </row>
    <row r="12501" spans="17:17" x14ac:dyDescent="0.2">
      <c r="Q12501" s="9"/>
    </row>
    <row r="12502" spans="17:17" x14ac:dyDescent="0.2">
      <c r="Q12502" s="9"/>
    </row>
    <row r="12503" spans="17:17" x14ac:dyDescent="0.2">
      <c r="Q12503" s="9"/>
    </row>
    <row r="12504" spans="17:17" x14ac:dyDescent="0.2">
      <c r="Q12504" s="9"/>
    </row>
    <row r="12505" spans="17:17" x14ac:dyDescent="0.2">
      <c r="Q12505" s="9"/>
    </row>
    <row r="12506" spans="17:17" x14ac:dyDescent="0.2">
      <c r="Q12506" s="9"/>
    </row>
    <row r="12507" spans="17:17" x14ac:dyDescent="0.2">
      <c r="Q12507" s="9"/>
    </row>
    <row r="12508" spans="17:17" x14ac:dyDescent="0.2">
      <c r="Q12508" s="9"/>
    </row>
    <row r="12509" spans="17:17" x14ac:dyDescent="0.2">
      <c r="Q12509" s="9"/>
    </row>
    <row r="12510" spans="17:17" x14ac:dyDescent="0.2">
      <c r="Q12510" s="9"/>
    </row>
    <row r="12511" spans="17:17" x14ac:dyDescent="0.2">
      <c r="Q12511" s="9"/>
    </row>
    <row r="12512" spans="17:17" x14ac:dyDescent="0.2">
      <c r="Q12512" s="9"/>
    </row>
    <row r="12513" spans="17:17" x14ac:dyDescent="0.2">
      <c r="Q12513" s="9"/>
    </row>
    <row r="12514" spans="17:17" x14ac:dyDescent="0.2">
      <c r="Q12514" s="9"/>
    </row>
    <row r="12515" spans="17:17" x14ac:dyDescent="0.2">
      <c r="Q12515" s="9"/>
    </row>
    <row r="12516" spans="17:17" x14ac:dyDescent="0.2">
      <c r="Q12516" s="9"/>
    </row>
    <row r="12517" spans="17:17" x14ac:dyDescent="0.2">
      <c r="Q12517" s="9"/>
    </row>
    <row r="12518" spans="17:17" x14ac:dyDescent="0.2">
      <c r="Q12518" s="9"/>
    </row>
    <row r="12519" spans="17:17" x14ac:dyDescent="0.2">
      <c r="Q12519" s="9"/>
    </row>
    <row r="12520" spans="17:17" x14ac:dyDescent="0.2">
      <c r="Q12520" s="9"/>
    </row>
    <row r="12521" spans="17:17" x14ac:dyDescent="0.2">
      <c r="Q12521" s="9"/>
    </row>
    <row r="12522" spans="17:17" x14ac:dyDescent="0.2">
      <c r="Q12522" s="9"/>
    </row>
    <row r="12523" spans="17:17" x14ac:dyDescent="0.2">
      <c r="Q12523" s="9"/>
    </row>
    <row r="12524" spans="17:17" x14ac:dyDescent="0.2">
      <c r="Q12524" s="9"/>
    </row>
    <row r="12525" spans="17:17" x14ac:dyDescent="0.2">
      <c r="Q12525" s="9"/>
    </row>
    <row r="12526" spans="17:17" x14ac:dyDescent="0.2">
      <c r="Q12526" s="9"/>
    </row>
    <row r="12527" spans="17:17" x14ac:dyDescent="0.2">
      <c r="Q12527" s="9"/>
    </row>
    <row r="12528" spans="17:17" x14ac:dyDescent="0.2">
      <c r="Q12528" s="9"/>
    </row>
    <row r="12529" spans="17:17" x14ac:dyDescent="0.2">
      <c r="Q12529" s="9"/>
    </row>
    <row r="12530" spans="17:17" x14ac:dyDescent="0.2">
      <c r="Q12530" s="9"/>
    </row>
    <row r="12531" spans="17:17" x14ac:dyDescent="0.2">
      <c r="Q12531" s="9"/>
    </row>
    <row r="12532" spans="17:17" x14ac:dyDescent="0.2">
      <c r="Q12532" s="9"/>
    </row>
    <row r="12533" spans="17:17" x14ac:dyDescent="0.2">
      <c r="Q12533" s="9"/>
    </row>
    <row r="12534" spans="17:17" x14ac:dyDescent="0.2">
      <c r="Q12534" s="9"/>
    </row>
    <row r="12535" spans="17:17" x14ac:dyDescent="0.2">
      <c r="Q12535" s="9"/>
    </row>
    <row r="12536" spans="17:17" x14ac:dyDescent="0.2">
      <c r="Q12536" s="9"/>
    </row>
    <row r="12537" spans="17:17" x14ac:dyDescent="0.2">
      <c r="Q12537" s="9"/>
    </row>
    <row r="12538" spans="17:17" x14ac:dyDescent="0.2">
      <c r="Q12538" s="9"/>
    </row>
    <row r="12539" spans="17:17" x14ac:dyDescent="0.2">
      <c r="Q12539" s="9"/>
    </row>
    <row r="12540" spans="17:17" x14ac:dyDescent="0.2">
      <c r="Q12540" s="9"/>
    </row>
    <row r="12541" spans="17:17" x14ac:dyDescent="0.2">
      <c r="Q12541" s="9"/>
    </row>
    <row r="12542" spans="17:17" x14ac:dyDescent="0.2">
      <c r="Q12542" s="9"/>
    </row>
    <row r="12543" spans="17:17" x14ac:dyDescent="0.2">
      <c r="Q12543" s="9"/>
    </row>
    <row r="12544" spans="17:17" x14ac:dyDescent="0.2">
      <c r="Q12544" s="9"/>
    </row>
    <row r="12545" spans="17:17" x14ac:dyDescent="0.2">
      <c r="Q12545" s="9"/>
    </row>
    <row r="12546" spans="17:17" x14ac:dyDescent="0.2">
      <c r="Q12546" s="9"/>
    </row>
    <row r="12547" spans="17:17" x14ac:dyDescent="0.2">
      <c r="Q12547" s="9"/>
    </row>
    <row r="12548" spans="17:17" x14ac:dyDescent="0.2">
      <c r="Q12548" s="9"/>
    </row>
    <row r="12549" spans="17:17" x14ac:dyDescent="0.2">
      <c r="Q12549" s="9"/>
    </row>
    <row r="12550" spans="17:17" x14ac:dyDescent="0.2">
      <c r="Q12550" s="9"/>
    </row>
    <row r="12551" spans="17:17" x14ac:dyDescent="0.2">
      <c r="Q12551" s="9"/>
    </row>
    <row r="12552" spans="17:17" x14ac:dyDescent="0.2">
      <c r="Q12552" s="9"/>
    </row>
    <row r="12553" spans="17:17" x14ac:dyDescent="0.2">
      <c r="Q12553" s="9"/>
    </row>
    <row r="12554" spans="17:17" x14ac:dyDescent="0.2">
      <c r="Q12554" s="9"/>
    </row>
    <row r="12555" spans="17:17" x14ac:dyDescent="0.2">
      <c r="Q12555" s="9"/>
    </row>
    <row r="12556" spans="17:17" x14ac:dyDescent="0.2">
      <c r="Q12556" s="9"/>
    </row>
    <row r="12557" spans="17:17" x14ac:dyDescent="0.2">
      <c r="Q12557" s="9"/>
    </row>
    <row r="12558" spans="17:17" x14ac:dyDescent="0.2">
      <c r="Q12558" s="9"/>
    </row>
    <row r="12559" spans="17:17" x14ac:dyDescent="0.2">
      <c r="Q12559" s="9"/>
    </row>
    <row r="12560" spans="17:17" x14ac:dyDescent="0.2">
      <c r="Q12560" s="9"/>
    </row>
    <row r="12561" spans="17:17" x14ac:dyDescent="0.2">
      <c r="Q12561" s="9"/>
    </row>
    <row r="12562" spans="17:17" x14ac:dyDescent="0.2">
      <c r="Q12562" s="9"/>
    </row>
    <row r="12563" spans="17:17" x14ac:dyDescent="0.2">
      <c r="Q12563" s="9"/>
    </row>
    <row r="12564" spans="17:17" x14ac:dyDescent="0.2">
      <c r="Q12564" s="9"/>
    </row>
    <row r="12565" spans="17:17" x14ac:dyDescent="0.2">
      <c r="Q12565" s="9"/>
    </row>
    <row r="12566" spans="17:17" x14ac:dyDescent="0.2">
      <c r="Q12566" s="9"/>
    </row>
    <row r="12567" spans="17:17" x14ac:dyDescent="0.2">
      <c r="Q12567" s="9"/>
    </row>
    <row r="12568" spans="17:17" x14ac:dyDescent="0.2">
      <c r="Q12568" s="9"/>
    </row>
    <row r="12569" spans="17:17" x14ac:dyDescent="0.2">
      <c r="Q12569" s="9"/>
    </row>
    <row r="12570" spans="17:17" x14ac:dyDescent="0.2">
      <c r="Q12570" s="9"/>
    </row>
    <row r="12571" spans="17:17" x14ac:dyDescent="0.2">
      <c r="Q12571" s="9"/>
    </row>
    <row r="12572" spans="17:17" x14ac:dyDescent="0.2">
      <c r="Q12572" s="9"/>
    </row>
    <row r="12573" spans="17:17" x14ac:dyDescent="0.2">
      <c r="Q12573" s="9"/>
    </row>
    <row r="12574" spans="17:17" x14ac:dyDescent="0.2">
      <c r="Q12574" s="9"/>
    </row>
    <row r="12575" spans="17:17" x14ac:dyDescent="0.2">
      <c r="Q12575" s="9"/>
    </row>
    <row r="12576" spans="17:17" x14ac:dyDescent="0.2">
      <c r="Q12576" s="9"/>
    </row>
    <row r="12577" spans="17:17" x14ac:dyDescent="0.2">
      <c r="Q12577" s="9"/>
    </row>
    <row r="12578" spans="17:17" x14ac:dyDescent="0.2">
      <c r="Q12578" s="9"/>
    </row>
    <row r="12579" spans="17:17" x14ac:dyDescent="0.2">
      <c r="Q12579" s="9"/>
    </row>
    <row r="12580" spans="17:17" x14ac:dyDescent="0.2">
      <c r="Q12580" s="9"/>
    </row>
    <row r="12581" spans="17:17" x14ac:dyDescent="0.2">
      <c r="Q12581" s="9"/>
    </row>
    <row r="12582" spans="17:17" x14ac:dyDescent="0.2">
      <c r="Q12582" s="9"/>
    </row>
    <row r="12583" spans="17:17" x14ac:dyDescent="0.2">
      <c r="Q12583" s="9"/>
    </row>
    <row r="12584" spans="17:17" x14ac:dyDescent="0.2">
      <c r="Q12584" s="9"/>
    </row>
    <row r="12585" spans="17:17" x14ac:dyDescent="0.2">
      <c r="Q12585" s="9"/>
    </row>
    <row r="12586" spans="17:17" x14ac:dyDescent="0.2">
      <c r="Q12586" s="9"/>
    </row>
    <row r="12587" spans="17:17" x14ac:dyDescent="0.2">
      <c r="Q12587" s="9"/>
    </row>
    <row r="12588" spans="17:17" x14ac:dyDescent="0.2">
      <c r="Q12588" s="9"/>
    </row>
    <row r="12589" spans="17:17" x14ac:dyDescent="0.2">
      <c r="Q12589" s="9"/>
    </row>
    <row r="12590" spans="17:17" x14ac:dyDescent="0.2">
      <c r="Q12590" s="9"/>
    </row>
    <row r="12591" spans="17:17" x14ac:dyDescent="0.2">
      <c r="Q12591" s="9"/>
    </row>
    <row r="12592" spans="17:17" x14ac:dyDescent="0.2">
      <c r="Q12592" s="9"/>
    </row>
    <row r="12593" spans="17:17" x14ac:dyDescent="0.2">
      <c r="Q12593" s="9"/>
    </row>
    <row r="12594" spans="17:17" x14ac:dyDescent="0.2">
      <c r="Q12594" s="9"/>
    </row>
    <row r="12595" spans="17:17" x14ac:dyDescent="0.2">
      <c r="Q12595" s="9"/>
    </row>
    <row r="12596" spans="17:17" x14ac:dyDescent="0.2">
      <c r="Q12596" s="9"/>
    </row>
    <row r="12597" spans="17:17" x14ac:dyDescent="0.2">
      <c r="Q12597" s="9"/>
    </row>
    <row r="12598" spans="17:17" x14ac:dyDescent="0.2">
      <c r="Q12598" s="9"/>
    </row>
    <row r="12599" spans="17:17" x14ac:dyDescent="0.2">
      <c r="Q12599" s="9"/>
    </row>
    <row r="12600" spans="17:17" x14ac:dyDescent="0.2">
      <c r="Q12600" s="9"/>
    </row>
    <row r="12601" spans="17:17" x14ac:dyDescent="0.2">
      <c r="Q12601" s="9"/>
    </row>
    <row r="12602" spans="17:17" x14ac:dyDescent="0.2">
      <c r="Q12602" s="9"/>
    </row>
    <row r="12603" spans="17:17" x14ac:dyDescent="0.2">
      <c r="Q12603" s="9"/>
    </row>
    <row r="12604" spans="17:17" x14ac:dyDescent="0.2">
      <c r="Q12604" s="9"/>
    </row>
    <row r="12605" spans="17:17" x14ac:dyDescent="0.2">
      <c r="Q12605" s="9"/>
    </row>
    <row r="12606" spans="17:17" x14ac:dyDescent="0.2">
      <c r="Q12606" s="9"/>
    </row>
    <row r="12607" spans="17:17" x14ac:dyDescent="0.2">
      <c r="Q12607" s="9"/>
    </row>
    <row r="12608" spans="17:17" x14ac:dyDescent="0.2">
      <c r="Q12608" s="9"/>
    </row>
    <row r="12609" spans="17:17" x14ac:dyDescent="0.2">
      <c r="Q12609" s="9"/>
    </row>
    <row r="12610" spans="17:17" x14ac:dyDescent="0.2">
      <c r="Q12610" s="9"/>
    </row>
    <row r="12611" spans="17:17" x14ac:dyDescent="0.2">
      <c r="Q12611" s="9"/>
    </row>
    <row r="12612" spans="17:17" x14ac:dyDescent="0.2">
      <c r="Q12612" s="9"/>
    </row>
    <row r="12613" spans="17:17" x14ac:dyDescent="0.2">
      <c r="Q12613" s="9"/>
    </row>
    <row r="12614" spans="17:17" x14ac:dyDescent="0.2">
      <c r="Q12614" s="9"/>
    </row>
    <row r="12615" spans="17:17" x14ac:dyDescent="0.2">
      <c r="Q12615" s="9"/>
    </row>
    <row r="12616" spans="17:17" x14ac:dyDescent="0.2">
      <c r="Q12616" s="9"/>
    </row>
    <row r="12617" spans="17:17" x14ac:dyDescent="0.2">
      <c r="Q12617" s="9"/>
    </row>
    <row r="12618" spans="17:17" x14ac:dyDescent="0.2">
      <c r="Q12618" s="9"/>
    </row>
    <row r="12619" spans="17:17" x14ac:dyDescent="0.2">
      <c r="Q12619" s="9"/>
    </row>
    <row r="12620" spans="17:17" x14ac:dyDescent="0.2">
      <c r="Q12620" s="9"/>
    </row>
    <row r="12621" spans="17:17" x14ac:dyDescent="0.2">
      <c r="Q12621" s="9"/>
    </row>
    <row r="12622" spans="17:17" x14ac:dyDescent="0.2">
      <c r="Q12622" s="9"/>
    </row>
    <row r="12623" spans="17:17" x14ac:dyDescent="0.2">
      <c r="Q12623" s="9"/>
    </row>
    <row r="12624" spans="17:17" x14ac:dyDescent="0.2">
      <c r="Q12624" s="9"/>
    </row>
    <row r="12625" spans="17:17" x14ac:dyDescent="0.2">
      <c r="Q12625" s="9"/>
    </row>
    <row r="12626" spans="17:17" x14ac:dyDescent="0.2">
      <c r="Q12626" s="9"/>
    </row>
    <row r="12627" spans="17:17" x14ac:dyDescent="0.2">
      <c r="Q12627" s="9"/>
    </row>
    <row r="12628" spans="17:17" x14ac:dyDescent="0.2">
      <c r="Q12628" s="9"/>
    </row>
    <row r="12629" spans="17:17" x14ac:dyDescent="0.2">
      <c r="Q12629" s="9"/>
    </row>
    <row r="12630" spans="17:17" x14ac:dyDescent="0.2">
      <c r="Q12630" s="9"/>
    </row>
    <row r="12631" spans="17:17" x14ac:dyDescent="0.2">
      <c r="Q12631" s="9"/>
    </row>
    <row r="12632" spans="17:17" x14ac:dyDescent="0.2">
      <c r="Q12632" s="9"/>
    </row>
    <row r="12633" spans="17:17" x14ac:dyDescent="0.2">
      <c r="Q12633" s="9"/>
    </row>
    <row r="12634" spans="17:17" x14ac:dyDescent="0.2">
      <c r="Q12634" s="9"/>
    </row>
    <row r="12635" spans="17:17" x14ac:dyDescent="0.2">
      <c r="Q12635" s="9"/>
    </row>
    <row r="12636" spans="17:17" x14ac:dyDescent="0.2">
      <c r="Q12636" s="9"/>
    </row>
    <row r="12637" spans="17:17" x14ac:dyDescent="0.2">
      <c r="Q12637" s="9"/>
    </row>
    <row r="12638" spans="17:17" x14ac:dyDescent="0.2">
      <c r="Q12638" s="9"/>
    </row>
    <row r="12639" spans="17:17" x14ac:dyDescent="0.2">
      <c r="Q12639" s="9"/>
    </row>
    <row r="12640" spans="17:17" x14ac:dyDescent="0.2">
      <c r="Q12640" s="9"/>
    </row>
    <row r="12641" spans="17:17" x14ac:dyDescent="0.2">
      <c r="Q12641" s="9"/>
    </row>
    <row r="12642" spans="17:17" x14ac:dyDescent="0.2">
      <c r="Q12642" s="9"/>
    </row>
    <row r="12643" spans="17:17" x14ac:dyDescent="0.2">
      <c r="Q12643" s="9"/>
    </row>
    <row r="12644" spans="17:17" x14ac:dyDescent="0.2">
      <c r="Q12644" s="9"/>
    </row>
    <row r="12645" spans="17:17" x14ac:dyDescent="0.2">
      <c r="Q12645" s="9"/>
    </row>
    <row r="12646" spans="17:17" x14ac:dyDescent="0.2">
      <c r="Q12646" s="9"/>
    </row>
    <row r="12647" spans="17:17" x14ac:dyDescent="0.2">
      <c r="Q12647" s="9"/>
    </row>
    <row r="12648" spans="17:17" x14ac:dyDescent="0.2">
      <c r="Q12648" s="9"/>
    </row>
    <row r="12649" spans="17:17" x14ac:dyDescent="0.2">
      <c r="Q12649" s="9"/>
    </row>
    <row r="12650" spans="17:17" x14ac:dyDescent="0.2">
      <c r="Q12650" s="9"/>
    </row>
    <row r="12651" spans="17:17" x14ac:dyDescent="0.2">
      <c r="Q12651" s="9"/>
    </row>
    <row r="12652" spans="17:17" x14ac:dyDescent="0.2">
      <c r="Q12652" s="9"/>
    </row>
    <row r="12653" spans="17:17" x14ac:dyDescent="0.2">
      <c r="Q12653" s="9"/>
    </row>
    <row r="12654" spans="17:17" x14ac:dyDescent="0.2">
      <c r="Q12654" s="9"/>
    </row>
    <row r="12655" spans="17:17" x14ac:dyDescent="0.2">
      <c r="Q12655" s="9"/>
    </row>
    <row r="12656" spans="17:17" x14ac:dyDescent="0.2">
      <c r="Q12656" s="9"/>
    </row>
    <row r="12657" spans="17:17" x14ac:dyDescent="0.2">
      <c r="Q12657" s="9"/>
    </row>
    <row r="12658" spans="17:17" x14ac:dyDescent="0.2">
      <c r="Q12658" s="9"/>
    </row>
    <row r="12659" spans="17:17" x14ac:dyDescent="0.2">
      <c r="Q12659" s="9"/>
    </row>
    <row r="12660" spans="17:17" x14ac:dyDescent="0.2">
      <c r="Q12660" s="9"/>
    </row>
    <row r="12661" spans="17:17" x14ac:dyDescent="0.2">
      <c r="Q12661" s="9"/>
    </row>
    <row r="12662" spans="17:17" x14ac:dyDescent="0.2">
      <c r="Q12662" s="9"/>
    </row>
    <row r="12663" spans="17:17" x14ac:dyDescent="0.2">
      <c r="Q12663" s="9"/>
    </row>
    <row r="12664" spans="17:17" x14ac:dyDescent="0.2">
      <c r="Q12664" s="9"/>
    </row>
    <row r="12665" spans="17:17" x14ac:dyDescent="0.2">
      <c r="Q12665" s="9"/>
    </row>
    <row r="12666" spans="17:17" x14ac:dyDescent="0.2">
      <c r="Q12666" s="9"/>
    </row>
    <row r="12667" spans="17:17" x14ac:dyDescent="0.2">
      <c r="Q12667" s="9"/>
    </row>
    <row r="12668" spans="17:17" x14ac:dyDescent="0.2">
      <c r="Q12668" s="9"/>
    </row>
    <row r="12669" spans="17:17" x14ac:dyDescent="0.2">
      <c r="Q12669" s="9"/>
    </row>
    <row r="12670" spans="17:17" x14ac:dyDescent="0.2">
      <c r="Q12670" s="9"/>
    </row>
    <row r="12671" spans="17:17" x14ac:dyDescent="0.2">
      <c r="Q12671" s="9"/>
    </row>
    <row r="12672" spans="17:17" x14ac:dyDescent="0.2">
      <c r="Q12672" s="9"/>
    </row>
    <row r="12673" spans="17:17" x14ac:dyDescent="0.2">
      <c r="Q12673" s="9"/>
    </row>
    <row r="12674" spans="17:17" x14ac:dyDescent="0.2">
      <c r="Q12674" s="9"/>
    </row>
    <row r="12675" spans="17:17" x14ac:dyDescent="0.2">
      <c r="Q12675" s="9"/>
    </row>
    <row r="12676" spans="17:17" x14ac:dyDescent="0.2">
      <c r="Q12676" s="9"/>
    </row>
    <row r="12677" spans="17:17" x14ac:dyDescent="0.2">
      <c r="Q12677" s="9"/>
    </row>
    <row r="12678" spans="17:17" x14ac:dyDescent="0.2">
      <c r="Q12678" s="9"/>
    </row>
    <row r="12679" spans="17:17" x14ac:dyDescent="0.2">
      <c r="Q12679" s="9"/>
    </row>
    <row r="12680" spans="17:17" x14ac:dyDescent="0.2">
      <c r="Q12680" s="9"/>
    </row>
    <row r="12681" spans="17:17" x14ac:dyDescent="0.2">
      <c r="Q12681" s="9"/>
    </row>
    <row r="12682" spans="17:17" x14ac:dyDescent="0.2">
      <c r="Q12682" s="9"/>
    </row>
    <row r="12683" spans="17:17" x14ac:dyDescent="0.2">
      <c r="Q12683" s="9"/>
    </row>
    <row r="12684" spans="17:17" x14ac:dyDescent="0.2">
      <c r="Q12684" s="9"/>
    </row>
    <row r="12685" spans="17:17" x14ac:dyDescent="0.2">
      <c r="Q12685" s="9"/>
    </row>
    <row r="12686" spans="17:17" x14ac:dyDescent="0.2">
      <c r="Q12686" s="9"/>
    </row>
    <row r="12687" spans="17:17" x14ac:dyDescent="0.2">
      <c r="Q12687" s="9"/>
    </row>
    <row r="12688" spans="17:17" x14ac:dyDescent="0.2">
      <c r="Q12688" s="9"/>
    </row>
    <row r="12689" spans="17:17" x14ac:dyDescent="0.2">
      <c r="Q12689" s="9"/>
    </row>
    <row r="12690" spans="17:17" x14ac:dyDescent="0.2">
      <c r="Q12690" s="9"/>
    </row>
    <row r="12691" spans="17:17" x14ac:dyDescent="0.2">
      <c r="Q12691" s="9"/>
    </row>
    <row r="12692" spans="17:17" x14ac:dyDescent="0.2">
      <c r="Q12692" s="9"/>
    </row>
    <row r="12693" spans="17:17" x14ac:dyDescent="0.2">
      <c r="Q12693" s="9"/>
    </row>
    <row r="12694" spans="17:17" x14ac:dyDescent="0.2">
      <c r="Q12694" s="9"/>
    </row>
    <row r="12695" spans="17:17" x14ac:dyDescent="0.2">
      <c r="Q12695" s="9"/>
    </row>
    <row r="12696" spans="17:17" x14ac:dyDescent="0.2">
      <c r="Q12696" s="9"/>
    </row>
    <row r="12697" spans="17:17" x14ac:dyDescent="0.2">
      <c r="Q12697" s="9"/>
    </row>
    <row r="12698" spans="17:17" x14ac:dyDescent="0.2">
      <c r="Q12698" s="9"/>
    </row>
    <row r="12699" spans="17:17" x14ac:dyDescent="0.2">
      <c r="Q12699" s="9"/>
    </row>
    <row r="12700" spans="17:17" x14ac:dyDescent="0.2">
      <c r="Q12700" s="9"/>
    </row>
    <row r="12701" spans="17:17" x14ac:dyDescent="0.2">
      <c r="Q12701" s="9"/>
    </row>
    <row r="12702" spans="17:17" x14ac:dyDescent="0.2">
      <c r="Q12702" s="9"/>
    </row>
    <row r="12703" spans="17:17" x14ac:dyDescent="0.2">
      <c r="Q12703" s="9"/>
    </row>
    <row r="12704" spans="17:17" x14ac:dyDescent="0.2">
      <c r="Q12704" s="9"/>
    </row>
    <row r="12705" spans="17:17" x14ac:dyDescent="0.2">
      <c r="Q12705" s="9"/>
    </row>
    <row r="12706" spans="17:17" x14ac:dyDescent="0.2">
      <c r="Q12706" s="9"/>
    </row>
    <row r="12707" spans="17:17" x14ac:dyDescent="0.2">
      <c r="Q12707" s="9"/>
    </row>
    <row r="12708" spans="17:17" x14ac:dyDescent="0.2">
      <c r="Q12708" s="9"/>
    </row>
    <row r="12709" spans="17:17" x14ac:dyDescent="0.2">
      <c r="Q12709" s="9"/>
    </row>
    <row r="12710" spans="17:17" x14ac:dyDescent="0.2">
      <c r="Q12710" s="9"/>
    </row>
    <row r="12711" spans="17:17" x14ac:dyDescent="0.2">
      <c r="Q12711" s="9"/>
    </row>
    <row r="12712" spans="17:17" x14ac:dyDescent="0.2">
      <c r="Q12712" s="9"/>
    </row>
    <row r="12713" spans="17:17" x14ac:dyDescent="0.2">
      <c r="Q12713" s="9"/>
    </row>
    <row r="12714" spans="17:17" x14ac:dyDescent="0.2">
      <c r="Q12714" s="9"/>
    </row>
    <row r="12715" spans="17:17" x14ac:dyDescent="0.2">
      <c r="Q12715" s="9"/>
    </row>
    <row r="12716" spans="17:17" x14ac:dyDescent="0.2">
      <c r="Q12716" s="9"/>
    </row>
    <row r="12717" spans="17:17" x14ac:dyDescent="0.2">
      <c r="Q12717" s="9"/>
    </row>
    <row r="12718" spans="17:17" x14ac:dyDescent="0.2">
      <c r="Q12718" s="9"/>
    </row>
    <row r="12719" spans="17:17" x14ac:dyDescent="0.2">
      <c r="Q12719" s="9"/>
    </row>
    <row r="12720" spans="17:17" x14ac:dyDescent="0.2">
      <c r="Q12720" s="9"/>
    </row>
    <row r="12721" spans="17:17" x14ac:dyDescent="0.2">
      <c r="Q12721" s="9"/>
    </row>
    <row r="12722" spans="17:17" x14ac:dyDescent="0.2">
      <c r="Q12722" s="9"/>
    </row>
    <row r="12723" spans="17:17" x14ac:dyDescent="0.2">
      <c r="Q12723" s="9"/>
    </row>
    <row r="12724" spans="17:17" x14ac:dyDescent="0.2">
      <c r="Q12724" s="9"/>
    </row>
    <row r="12725" spans="17:17" x14ac:dyDescent="0.2">
      <c r="Q12725" s="9"/>
    </row>
    <row r="12726" spans="17:17" x14ac:dyDescent="0.2">
      <c r="Q12726" s="9"/>
    </row>
    <row r="12727" spans="17:17" x14ac:dyDescent="0.2">
      <c r="Q12727" s="9"/>
    </row>
    <row r="12728" spans="17:17" x14ac:dyDescent="0.2">
      <c r="Q12728" s="9"/>
    </row>
    <row r="12729" spans="17:17" x14ac:dyDescent="0.2">
      <c r="Q12729" s="9"/>
    </row>
    <row r="12730" spans="17:17" x14ac:dyDescent="0.2">
      <c r="Q12730" s="9"/>
    </row>
    <row r="12731" spans="17:17" x14ac:dyDescent="0.2">
      <c r="Q12731" s="9"/>
    </row>
    <row r="12732" spans="17:17" x14ac:dyDescent="0.2">
      <c r="Q12732" s="9"/>
    </row>
    <row r="12733" spans="17:17" x14ac:dyDescent="0.2">
      <c r="Q12733" s="9"/>
    </row>
    <row r="12734" spans="17:17" x14ac:dyDescent="0.2">
      <c r="Q12734" s="9"/>
    </row>
    <row r="12735" spans="17:17" x14ac:dyDescent="0.2">
      <c r="Q12735" s="9"/>
    </row>
    <row r="12736" spans="17:17" x14ac:dyDescent="0.2">
      <c r="Q12736" s="9"/>
    </row>
    <row r="12737" spans="17:17" x14ac:dyDescent="0.2">
      <c r="Q12737" s="9"/>
    </row>
    <row r="12738" spans="17:17" x14ac:dyDescent="0.2">
      <c r="Q12738" s="9"/>
    </row>
    <row r="12739" spans="17:17" x14ac:dyDescent="0.2">
      <c r="Q12739" s="9"/>
    </row>
    <row r="12740" spans="17:17" x14ac:dyDescent="0.2">
      <c r="Q12740" s="9"/>
    </row>
    <row r="12741" spans="17:17" x14ac:dyDescent="0.2">
      <c r="Q12741" s="9"/>
    </row>
    <row r="12742" spans="17:17" x14ac:dyDescent="0.2">
      <c r="Q12742" s="9"/>
    </row>
    <row r="12743" spans="17:17" x14ac:dyDescent="0.2">
      <c r="Q12743" s="9"/>
    </row>
    <row r="12744" spans="17:17" x14ac:dyDescent="0.2">
      <c r="Q12744" s="9"/>
    </row>
    <row r="12745" spans="17:17" x14ac:dyDescent="0.2">
      <c r="Q12745" s="9"/>
    </row>
    <row r="12746" spans="17:17" x14ac:dyDescent="0.2">
      <c r="Q12746" s="9"/>
    </row>
    <row r="12747" spans="17:17" x14ac:dyDescent="0.2">
      <c r="Q12747" s="9"/>
    </row>
    <row r="12748" spans="17:17" x14ac:dyDescent="0.2">
      <c r="Q12748" s="9"/>
    </row>
    <row r="12749" spans="17:17" x14ac:dyDescent="0.2">
      <c r="Q12749" s="9"/>
    </row>
    <row r="12750" spans="17:17" x14ac:dyDescent="0.2">
      <c r="Q12750" s="9"/>
    </row>
    <row r="12751" spans="17:17" x14ac:dyDescent="0.2">
      <c r="Q12751" s="9"/>
    </row>
    <row r="12752" spans="17:17" x14ac:dyDescent="0.2">
      <c r="Q12752" s="9"/>
    </row>
    <row r="12753" spans="17:17" x14ac:dyDescent="0.2">
      <c r="Q12753" s="9"/>
    </row>
    <row r="12754" spans="17:17" x14ac:dyDescent="0.2">
      <c r="Q12754" s="9"/>
    </row>
    <row r="12755" spans="17:17" x14ac:dyDescent="0.2">
      <c r="Q12755" s="9"/>
    </row>
    <row r="12756" spans="17:17" x14ac:dyDescent="0.2">
      <c r="Q12756" s="9"/>
    </row>
    <row r="12757" spans="17:17" x14ac:dyDescent="0.2">
      <c r="Q12757" s="9"/>
    </row>
    <row r="12758" spans="17:17" x14ac:dyDescent="0.2">
      <c r="Q12758" s="9"/>
    </row>
    <row r="12759" spans="17:17" x14ac:dyDescent="0.2">
      <c r="Q12759" s="9"/>
    </row>
    <row r="12760" spans="17:17" x14ac:dyDescent="0.2">
      <c r="Q12760" s="9"/>
    </row>
    <row r="12761" spans="17:17" x14ac:dyDescent="0.2">
      <c r="Q12761" s="9"/>
    </row>
    <row r="12762" spans="17:17" x14ac:dyDescent="0.2">
      <c r="Q12762" s="9"/>
    </row>
    <row r="12763" spans="17:17" x14ac:dyDescent="0.2">
      <c r="Q12763" s="9"/>
    </row>
    <row r="12764" spans="17:17" x14ac:dyDescent="0.2">
      <c r="Q12764" s="9"/>
    </row>
    <row r="12765" spans="17:17" x14ac:dyDescent="0.2">
      <c r="Q12765" s="9"/>
    </row>
    <row r="12766" spans="17:17" x14ac:dyDescent="0.2">
      <c r="Q12766" s="9"/>
    </row>
    <row r="12767" spans="17:17" x14ac:dyDescent="0.2">
      <c r="Q12767" s="9"/>
    </row>
    <row r="12768" spans="17:17" x14ac:dyDescent="0.2">
      <c r="Q12768" s="9"/>
    </row>
    <row r="12769" spans="17:17" x14ac:dyDescent="0.2">
      <c r="Q12769" s="9"/>
    </row>
    <row r="12770" spans="17:17" x14ac:dyDescent="0.2">
      <c r="Q12770" s="9"/>
    </row>
    <row r="12771" spans="17:17" x14ac:dyDescent="0.2">
      <c r="Q12771" s="9"/>
    </row>
    <row r="12772" spans="17:17" x14ac:dyDescent="0.2">
      <c r="Q12772" s="9"/>
    </row>
    <row r="12773" spans="17:17" x14ac:dyDescent="0.2">
      <c r="Q12773" s="9"/>
    </row>
    <row r="12774" spans="17:17" x14ac:dyDescent="0.2">
      <c r="Q12774" s="9"/>
    </row>
    <row r="12775" spans="17:17" x14ac:dyDescent="0.2">
      <c r="Q12775" s="9"/>
    </row>
    <row r="12776" spans="17:17" x14ac:dyDescent="0.2">
      <c r="Q12776" s="9"/>
    </row>
    <row r="12777" spans="17:17" x14ac:dyDescent="0.2">
      <c r="Q12777" s="9"/>
    </row>
    <row r="12778" spans="17:17" x14ac:dyDescent="0.2">
      <c r="Q12778" s="9"/>
    </row>
    <row r="12779" spans="17:17" x14ac:dyDescent="0.2">
      <c r="Q12779" s="9"/>
    </row>
    <row r="12780" spans="17:17" x14ac:dyDescent="0.2">
      <c r="Q12780" s="9"/>
    </row>
    <row r="12781" spans="17:17" x14ac:dyDescent="0.2">
      <c r="Q12781" s="9"/>
    </row>
    <row r="12782" spans="17:17" x14ac:dyDescent="0.2">
      <c r="Q12782" s="9"/>
    </row>
    <row r="12783" spans="17:17" x14ac:dyDescent="0.2">
      <c r="Q12783" s="9"/>
    </row>
    <row r="12784" spans="17:17" x14ac:dyDescent="0.2">
      <c r="Q12784" s="9"/>
    </row>
    <row r="12785" spans="17:17" x14ac:dyDescent="0.2">
      <c r="Q12785" s="9"/>
    </row>
    <row r="12786" spans="17:17" x14ac:dyDescent="0.2">
      <c r="Q12786" s="9"/>
    </row>
    <row r="12787" spans="17:17" x14ac:dyDescent="0.2">
      <c r="Q12787" s="9"/>
    </row>
    <row r="12788" spans="17:17" x14ac:dyDescent="0.2">
      <c r="Q12788" s="9"/>
    </row>
    <row r="12789" spans="17:17" x14ac:dyDescent="0.2">
      <c r="Q12789" s="9"/>
    </row>
    <row r="12790" spans="17:17" x14ac:dyDescent="0.2">
      <c r="Q12790" s="9"/>
    </row>
    <row r="12791" spans="17:17" x14ac:dyDescent="0.2">
      <c r="Q12791" s="9"/>
    </row>
    <row r="12792" spans="17:17" x14ac:dyDescent="0.2">
      <c r="Q12792" s="9"/>
    </row>
    <row r="12793" spans="17:17" x14ac:dyDescent="0.2">
      <c r="Q12793" s="9"/>
    </row>
    <row r="12794" spans="17:17" x14ac:dyDescent="0.2">
      <c r="Q12794" s="9"/>
    </row>
    <row r="12795" spans="17:17" x14ac:dyDescent="0.2">
      <c r="Q12795" s="9"/>
    </row>
    <row r="12796" spans="17:17" x14ac:dyDescent="0.2">
      <c r="Q12796" s="9"/>
    </row>
    <row r="12797" spans="17:17" x14ac:dyDescent="0.2">
      <c r="Q12797" s="9"/>
    </row>
    <row r="12798" spans="17:17" x14ac:dyDescent="0.2">
      <c r="Q12798" s="9"/>
    </row>
    <row r="12799" spans="17:17" x14ac:dyDescent="0.2">
      <c r="Q12799" s="9"/>
    </row>
    <row r="12800" spans="17:17" x14ac:dyDescent="0.2">
      <c r="Q12800" s="9"/>
    </row>
    <row r="12801" spans="17:17" x14ac:dyDescent="0.2">
      <c r="Q12801" s="9"/>
    </row>
    <row r="12802" spans="17:17" x14ac:dyDescent="0.2">
      <c r="Q12802" s="9"/>
    </row>
    <row r="12803" spans="17:17" x14ac:dyDescent="0.2">
      <c r="Q12803" s="9"/>
    </row>
    <row r="12804" spans="17:17" x14ac:dyDescent="0.2">
      <c r="Q12804" s="9"/>
    </row>
    <row r="12805" spans="17:17" x14ac:dyDescent="0.2">
      <c r="Q12805" s="9"/>
    </row>
    <row r="12806" spans="17:17" x14ac:dyDescent="0.2">
      <c r="Q12806" s="9"/>
    </row>
    <row r="12807" spans="17:17" x14ac:dyDescent="0.2">
      <c r="Q12807" s="9"/>
    </row>
    <row r="12808" spans="17:17" x14ac:dyDescent="0.2">
      <c r="Q12808" s="9"/>
    </row>
    <row r="12809" spans="17:17" x14ac:dyDescent="0.2">
      <c r="Q12809" s="9"/>
    </row>
    <row r="12810" spans="17:17" x14ac:dyDescent="0.2">
      <c r="Q12810" s="9"/>
    </row>
    <row r="12811" spans="17:17" x14ac:dyDescent="0.2">
      <c r="Q12811" s="9"/>
    </row>
    <row r="12812" spans="17:17" x14ac:dyDescent="0.2">
      <c r="Q12812" s="9"/>
    </row>
    <row r="12813" spans="17:17" x14ac:dyDescent="0.2">
      <c r="Q12813" s="9"/>
    </row>
    <row r="12814" spans="17:17" x14ac:dyDescent="0.2">
      <c r="Q12814" s="9"/>
    </row>
    <row r="12815" spans="17:17" x14ac:dyDescent="0.2">
      <c r="Q12815" s="9"/>
    </row>
    <row r="12816" spans="17:17" x14ac:dyDescent="0.2">
      <c r="Q12816" s="9"/>
    </row>
    <row r="12817" spans="17:17" x14ac:dyDescent="0.2">
      <c r="Q12817" s="9"/>
    </row>
    <row r="12818" spans="17:17" x14ac:dyDescent="0.2">
      <c r="Q12818" s="9"/>
    </row>
    <row r="12819" spans="17:17" x14ac:dyDescent="0.2">
      <c r="Q12819" s="9"/>
    </row>
    <row r="12820" spans="17:17" x14ac:dyDescent="0.2">
      <c r="Q12820" s="9"/>
    </row>
    <row r="12821" spans="17:17" x14ac:dyDescent="0.2">
      <c r="Q12821" s="9"/>
    </row>
    <row r="12822" spans="17:17" x14ac:dyDescent="0.2">
      <c r="Q12822" s="9"/>
    </row>
    <row r="12823" spans="17:17" x14ac:dyDescent="0.2">
      <c r="Q12823" s="9"/>
    </row>
    <row r="12824" spans="17:17" x14ac:dyDescent="0.2">
      <c r="Q12824" s="9"/>
    </row>
    <row r="12825" spans="17:17" x14ac:dyDescent="0.2">
      <c r="Q12825" s="9"/>
    </row>
    <row r="12826" spans="17:17" x14ac:dyDescent="0.2">
      <c r="Q12826" s="9"/>
    </row>
    <row r="12827" spans="17:17" x14ac:dyDescent="0.2">
      <c r="Q12827" s="9"/>
    </row>
    <row r="12828" spans="17:17" x14ac:dyDescent="0.2">
      <c r="Q12828" s="9"/>
    </row>
    <row r="12829" spans="17:17" x14ac:dyDescent="0.2">
      <c r="Q12829" s="9"/>
    </row>
    <row r="12830" spans="17:17" x14ac:dyDescent="0.2">
      <c r="Q12830" s="9"/>
    </row>
    <row r="12831" spans="17:17" x14ac:dyDescent="0.2">
      <c r="Q12831" s="9"/>
    </row>
    <row r="12832" spans="17:17" x14ac:dyDescent="0.2">
      <c r="Q12832" s="9"/>
    </row>
    <row r="12833" spans="17:17" x14ac:dyDescent="0.2">
      <c r="Q12833" s="9"/>
    </row>
    <row r="12834" spans="17:17" x14ac:dyDescent="0.2">
      <c r="Q12834" s="9"/>
    </row>
    <row r="12835" spans="17:17" x14ac:dyDescent="0.2">
      <c r="Q12835" s="9"/>
    </row>
    <row r="12836" spans="17:17" x14ac:dyDescent="0.2">
      <c r="Q12836" s="9"/>
    </row>
    <row r="12837" spans="17:17" x14ac:dyDescent="0.2">
      <c r="Q12837" s="9"/>
    </row>
    <row r="12838" spans="17:17" x14ac:dyDescent="0.2">
      <c r="Q12838" s="9"/>
    </row>
    <row r="12839" spans="17:17" x14ac:dyDescent="0.2">
      <c r="Q12839" s="9"/>
    </row>
    <row r="12840" spans="17:17" x14ac:dyDescent="0.2">
      <c r="Q12840" s="9"/>
    </row>
    <row r="12841" spans="17:17" x14ac:dyDescent="0.2">
      <c r="Q12841" s="9"/>
    </row>
    <row r="12842" spans="17:17" x14ac:dyDescent="0.2">
      <c r="Q12842" s="9"/>
    </row>
    <row r="12843" spans="17:17" x14ac:dyDescent="0.2">
      <c r="Q12843" s="9"/>
    </row>
    <row r="12844" spans="17:17" x14ac:dyDescent="0.2">
      <c r="Q12844" s="9"/>
    </row>
    <row r="12845" spans="17:17" x14ac:dyDescent="0.2">
      <c r="Q12845" s="9"/>
    </row>
    <row r="12846" spans="17:17" x14ac:dyDescent="0.2">
      <c r="Q12846" s="9"/>
    </row>
    <row r="12847" spans="17:17" x14ac:dyDescent="0.2">
      <c r="Q12847" s="9"/>
    </row>
    <row r="12848" spans="17:17" x14ac:dyDescent="0.2">
      <c r="Q12848" s="9"/>
    </row>
    <row r="12849" spans="17:17" x14ac:dyDescent="0.2">
      <c r="Q12849" s="9"/>
    </row>
    <row r="12850" spans="17:17" x14ac:dyDescent="0.2">
      <c r="Q12850" s="9"/>
    </row>
    <row r="12851" spans="17:17" x14ac:dyDescent="0.2">
      <c r="Q12851" s="9"/>
    </row>
    <row r="12852" spans="17:17" x14ac:dyDescent="0.2">
      <c r="Q12852" s="9"/>
    </row>
    <row r="12853" spans="17:17" x14ac:dyDescent="0.2">
      <c r="Q12853" s="9"/>
    </row>
    <row r="12854" spans="17:17" x14ac:dyDescent="0.2">
      <c r="Q12854" s="9"/>
    </row>
    <row r="12855" spans="17:17" x14ac:dyDescent="0.2">
      <c r="Q12855" s="9"/>
    </row>
    <row r="12856" spans="17:17" x14ac:dyDescent="0.2">
      <c r="Q12856" s="9"/>
    </row>
    <row r="12857" spans="17:17" x14ac:dyDescent="0.2">
      <c r="Q12857" s="9"/>
    </row>
    <row r="12858" spans="17:17" x14ac:dyDescent="0.2">
      <c r="Q12858" s="9"/>
    </row>
    <row r="12859" spans="17:17" x14ac:dyDescent="0.2">
      <c r="Q12859" s="9"/>
    </row>
    <row r="12860" spans="17:17" x14ac:dyDescent="0.2">
      <c r="Q12860" s="9"/>
    </row>
    <row r="12861" spans="17:17" x14ac:dyDescent="0.2">
      <c r="Q12861" s="9"/>
    </row>
    <row r="12862" spans="17:17" x14ac:dyDescent="0.2">
      <c r="Q12862" s="9"/>
    </row>
    <row r="12863" spans="17:17" x14ac:dyDescent="0.2">
      <c r="Q12863" s="9"/>
    </row>
    <row r="12864" spans="17:17" x14ac:dyDescent="0.2">
      <c r="Q12864" s="9"/>
    </row>
    <row r="12865" spans="17:17" x14ac:dyDescent="0.2">
      <c r="Q12865" s="9"/>
    </row>
    <row r="12866" spans="17:17" x14ac:dyDescent="0.2">
      <c r="Q12866" s="9"/>
    </row>
    <row r="12867" spans="17:17" x14ac:dyDescent="0.2">
      <c r="Q12867" s="9"/>
    </row>
    <row r="12868" spans="17:17" x14ac:dyDescent="0.2">
      <c r="Q12868" s="9"/>
    </row>
    <row r="12869" spans="17:17" x14ac:dyDescent="0.2">
      <c r="Q12869" s="9"/>
    </row>
    <row r="12870" spans="17:17" x14ac:dyDescent="0.2">
      <c r="Q12870" s="9"/>
    </row>
    <row r="12871" spans="17:17" x14ac:dyDescent="0.2">
      <c r="Q12871" s="9"/>
    </row>
    <row r="12872" spans="17:17" x14ac:dyDescent="0.2">
      <c r="Q12872" s="9"/>
    </row>
    <row r="12873" spans="17:17" x14ac:dyDescent="0.2">
      <c r="Q12873" s="9"/>
    </row>
    <row r="12874" spans="17:17" x14ac:dyDescent="0.2">
      <c r="Q12874" s="9"/>
    </row>
    <row r="12875" spans="17:17" x14ac:dyDescent="0.2">
      <c r="Q12875" s="9"/>
    </row>
    <row r="12876" spans="17:17" x14ac:dyDescent="0.2">
      <c r="Q12876" s="9"/>
    </row>
    <row r="12877" spans="17:17" x14ac:dyDescent="0.2">
      <c r="Q12877" s="9"/>
    </row>
    <row r="12878" spans="17:17" x14ac:dyDescent="0.2">
      <c r="Q12878" s="9"/>
    </row>
    <row r="12879" spans="17:17" x14ac:dyDescent="0.2">
      <c r="Q12879" s="9"/>
    </row>
    <row r="12880" spans="17:17" x14ac:dyDescent="0.2">
      <c r="Q12880" s="9"/>
    </row>
    <row r="12881" spans="17:17" x14ac:dyDescent="0.2">
      <c r="Q12881" s="9"/>
    </row>
    <row r="12882" spans="17:17" x14ac:dyDescent="0.2">
      <c r="Q12882" s="9"/>
    </row>
    <row r="12883" spans="17:17" x14ac:dyDescent="0.2">
      <c r="Q12883" s="9"/>
    </row>
    <row r="12884" spans="17:17" x14ac:dyDescent="0.2">
      <c r="Q12884" s="9"/>
    </row>
    <row r="12885" spans="17:17" x14ac:dyDescent="0.2">
      <c r="Q12885" s="9"/>
    </row>
    <row r="12886" spans="17:17" x14ac:dyDescent="0.2">
      <c r="Q12886" s="9"/>
    </row>
    <row r="12887" spans="17:17" x14ac:dyDescent="0.2">
      <c r="Q12887" s="9"/>
    </row>
    <row r="12888" spans="17:17" x14ac:dyDescent="0.2">
      <c r="Q12888" s="9"/>
    </row>
    <row r="12889" spans="17:17" x14ac:dyDescent="0.2">
      <c r="Q12889" s="9"/>
    </row>
    <row r="12890" spans="17:17" x14ac:dyDescent="0.2">
      <c r="Q12890" s="9"/>
    </row>
    <row r="12891" spans="17:17" x14ac:dyDescent="0.2">
      <c r="Q12891" s="9"/>
    </row>
    <row r="12892" spans="17:17" x14ac:dyDescent="0.2">
      <c r="Q12892" s="9"/>
    </row>
    <row r="12893" spans="17:17" x14ac:dyDescent="0.2">
      <c r="Q12893" s="9"/>
    </row>
    <row r="12894" spans="17:17" x14ac:dyDescent="0.2">
      <c r="Q12894" s="9"/>
    </row>
    <row r="12895" spans="17:17" x14ac:dyDescent="0.2">
      <c r="Q12895" s="9"/>
    </row>
    <row r="12896" spans="17:17" x14ac:dyDescent="0.2">
      <c r="Q12896" s="9"/>
    </row>
    <row r="12897" spans="17:17" x14ac:dyDescent="0.2">
      <c r="Q12897" s="9"/>
    </row>
    <row r="12898" spans="17:17" x14ac:dyDescent="0.2">
      <c r="Q12898" s="9"/>
    </row>
    <row r="12899" spans="17:17" x14ac:dyDescent="0.2">
      <c r="Q12899" s="9"/>
    </row>
    <row r="12900" spans="17:17" x14ac:dyDescent="0.2">
      <c r="Q12900" s="9"/>
    </row>
    <row r="12901" spans="17:17" x14ac:dyDescent="0.2">
      <c r="Q12901" s="9"/>
    </row>
    <row r="12902" spans="17:17" x14ac:dyDescent="0.2">
      <c r="Q12902" s="9"/>
    </row>
    <row r="12903" spans="17:17" x14ac:dyDescent="0.2">
      <c r="Q12903" s="9"/>
    </row>
    <row r="12904" spans="17:17" x14ac:dyDescent="0.2">
      <c r="Q12904" s="9"/>
    </row>
    <row r="12905" spans="17:17" x14ac:dyDescent="0.2">
      <c r="Q12905" s="9"/>
    </row>
    <row r="12906" spans="17:17" x14ac:dyDescent="0.2">
      <c r="Q12906" s="9"/>
    </row>
    <row r="12907" spans="17:17" x14ac:dyDescent="0.2">
      <c r="Q12907" s="9"/>
    </row>
    <row r="12908" spans="17:17" x14ac:dyDescent="0.2">
      <c r="Q12908" s="9"/>
    </row>
    <row r="12909" spans="17:17" x14ac:dyDescent="0.2">
      <c r="Q12909" s="9"/>
    </row>
    <row r="12910" spans="17:17" x14ac:dyDescent="0.2">
      <c r="Q12910" s="9"/>
    </row>
    <row r="12911" spans="17:17" x14ac:dyDescent="0.2">
      <c r="Q12911" s="9"/>
    </row>
    <row r="12912" spans="17:17" x14ac:dyDescent="0.2">
      <c r="Q12912" s="9"/>
    </row>
    <row r="12913" spans="17:17" x14ac:dyDescent="0.2">
      <c r="Q12913" s="9"/>
    </row>
    <row r="12914" spans="17:17" x14ac:dyDescent="0.2">
      <c r="Q12914" s="9"/>
    </row>
    <row r="12915" spans="17:17" x14ac:dyDescent="0.2">
      <c r="Q12915" s="9"/>
    </row>
    <row r="12916" spans="17:17" x14ac:dyDescent="0.2">
      <c r="Q12916" s="9"/>
    </row>
    <row r="12917" spans="17:17" x14ac:dyDescent="0.2">
      <c r="Q12917" s="9"/>
    </row>
    <row r="12918" spans="17:17" x14ac:dyDescent="0.2">
      <c r="Q12918" s="9"/>
    </row>
    <row r="12919" spans="17:17" x14ac:dyDescent="0.2">
      <c r="Q12919" s="9"/>
    </row>
    <row r="12920" spans="17:17" x14ac:dyDescent="0.2">
      <c r="Q12920" s="9"/>
    </row>
    <row r="12921" spans="17:17" x14ac:dyDescent="0.2">
      <c r="Q12921" s="9"/>
    </row>
    <row r="12922" spans="17:17" x14ac:dyDescent="0.2">
      <c r="Q12922" s="9"/>
    </row>
    <row r="12923" spans="17:17" x14ac:dyDescent="0.2">
      <c r="Q12923" s="9"/>
    </row>
    <row r="12924" spans="17:17" x14ac:dyDescent="0.2">
      <c r="Q12924" s="9"/>
    </row>
    <row r="12925" spans="17:17" x14ac:dyDescent="0.2">
      <c r="Q12925" s="9"/>
    </row>
    <row r="12926" spans="17:17" x14ac:dyDescent="0.2">
      <c r="Q12926" s="9"/>
    </row>
    <row r="12927" spans="17:17" x14ac:dyDescent="0.2">
      <c r="Q12927" s="9"/>
    </row>
    <row r="12928" spans="17:17" x14ac:dyDescent="0.2">
      <c r="Q12928" s="9"/>
    </row>
    <row r="12929" spans="17:17" x14ac:dyDescent="0.2">
      <c r="Q12929" s="9"/>
    </row>
    <row r="12930" spans="17:17" x14ac:dyDescent="0.2">
      <c r="Q12930" s="9"/>
    </row>
    <row r="12931" spans="17:17" x14ac:dyDescent="0.2">
      <c r="Q12931" s="9"/>
    </row>
    <row r="12932" spans="17:17" x14ac:dyDescent="0.2">
      <c r="Q12932" s="9"/>
    </row>
    <row r="12933" spans="17:17" x14ac:dyDescent="0.2">
      <c r="Q12933" s="9"/>
    </row>
    <row r="12934" spans="17:17" x14ac:dyDescent="0.2">
      <c r="Q12934" s="9"/>
    </row>
    <row r="12935" spans="17:17" x14ac:dyDescent="0.2">
      <c r="Q12935" s="9"/>
    </row>
    <row r="12936" spans="17:17" x14ac:dyDescent="0.2">
      <c r="Q12936" s="9"/>
    </row>
    <row r="12937" spans="17:17" x14ac:dyDescent="0.2">
      <c r="Q12937" s="9"/>
    </row>
    <row r="12938" spans="17:17" x14ac:dyDescent="0.2">
      <c r="Q12938" s="9"/>
    </row>
    <row r="12939" spans="17:17" x14ac:dyDescent="0.2">
      <c r="Q12939" s="9"/>
    </row>
    <row r="12940" spans="17:17" x14ac:dyDescent="0.2">
      <c r="Q12940" s="9"/>
    </row>
    <row r="12941" spans="17:17" x14ac:dyDescent="0.2">
      <c r="Q12941" s="9"/>
    </row>
    <row r="12942" spans="17:17" x14ac:dyDescent="0.2">
      <c r="Q12942" s="9"/>
    </row>
    <row r="12943" spans="17:17" x14ac:dyDescent="0.2">
      <c r="Q12943" s="9"/>
    </row>
    <row r="12944" spans="17:17" x14ac:dyDescent="0.2">
      <c r="Q12944" s="9"/>
    </row>
    <row r="12945" spans="17:17" x14ac:dyDescent="0.2">
      <c r="Q12945" s="9"/>
    </row>
    <row r="12946" spans="17:17" x14ac:dyDescent="0.2">
      <c r="Q12946" s="9"/>
    </row>
    <row r="12947" spans="17:17" x14ac:dyDescent="0.2">
      <c r="Q12947" s="9"/>
    </row>
    <row r="12948" spans="17:17" x14ac:dyDescent="0.2">
      <c r="Q12948" s="9"/>
    </row>
    <row r="12949" spans="17:17" x14ac:dyDescent="0.2">
      <c r="Q12949" s="9"/>
    </row>
    <row r="12950" spans="17:17" x14ac:dyDescent="0.2">
      <c r="Q12950" s="9"/>
    </row>
    <row r="12951" spans="17:17" x14ac:dyDescent="0.2">
      <c r="Q12951" s="9"/>
    </row>
    <row r="12952" spans="17:17" x14ac:dyDescent="0.2">
      <c r="Q12952" s="9"/>
    </row>
    <row r="12953" spans="17:17" x14ac:dyDescent="0.2">
      <c r="Q12953" s="9"/>
    </row>
    <row r="12954" spans="17:17" x14ac:dyDescent="0.2">
      <c r="Q12954" s="9"/>
    </row>
    <row r="12955" spans="17:17" x14ac:dyDescent="0.2">
      <c r="Q12955" s="9"/>
    </row>
    <row r="12956" spans="17:17" x14ac:dyDescent="0.2">
      <c r="Q12956" s="9"/>
    </row>
    <row r="12957" spans="17:17" x14ac:dyDescent="0.2">
      <c r="Q12957" s="9"/>
    </row>
    <row r="12958" spans="17:17" x14ac:dyDescent="0.2">
      <c r="Q12958" s="9"/>
    </row>
    <row r="12959" spans="17:17" x14ac:dyDescent="0.2">
      <c r="Q12959" s="9"/>
    </row>
    <row r="12960" spans="17:17" x14ac:dyDescent="0.2">
      <c r="Q12960" s="9"/>
    </row>
    <row r="12961" spans="17:17" x14ac:dyDescent="0.2">
      <c r="Q12961" s="9"/>
    </row>
    <row r="12962" spans="17:17" x14ac:dyDescent="0.2">
      <c r="Q12962" s="9"/>
    </row>
    <row r="12963" spans="17:17" x14ac:dyDescent="0.2">
      <c r="Q12963" s="9"/>
    </row>
    <row r="12964" spans="17:17" x14ac:dyDescent="0.2">
      <c r="Q12964" s="9"/>
    </row>
    <row r="12965" spans="17:17" x14ac:dyDescent="0.2">
      <c r="Q12965" s="9"/>
    </row>
    <row r="12966" spans="17:17" x14ac:dyDescent="0.2">
      <c r="Q12966" s="9"/>
    </row>
    <row r="12967" spans="17:17" x14ac:dyDescent="0.2">
      <c r="Q12967" s="9"/>
    </row>
    <row r="12968" spans="17:17" x14ac:dyDescent="0.2">
      <c r="Q12968" s="9"/>
    </row>
    <row r="12969" spans="17:17" x14ac:dyDescent="0.2">
      <c r="Q12969" s="9"/>
    </row>
    <row r="12970" spans="17:17" x14ac:dyDescent="0.2">
      <c r="Q12970" s="9"/>
    </row>
    <row r="12971" spans="17:17" x14ac:dyDescent="0.2">
      <c r="Q12971" s="9"/>
    </row>
    <row r="12972" spans="17:17" x14ac:dyDescent="0.2">
      <c r="Q12972" s="9"/>
    </row>
    <row r="12973" spans="17:17" x14ac:dyDescent="0.2">
      <c r="Q12973" s="9"/>
    </row>
    <row r="12974" spans="17:17" x14ac:dyDescent="0.2">
      <c r="Q12974" s="9"/>
    </row>
    <row r="12975" spans="17:17" x14ac:dyDescent="0.2">
      <c r="Q12975" s="9"/>
    </row>
    <row r="12976" spans="17:17" x14ac:dyDescent="0.2">
      <c r="Q12976" s="9"/>
    </row>
    <row r="12977" spans="17:17" x14ac:dyDescent="0.2">
      <c r="Q12977" s="9"/>
    </row>
    <row r="12978" spans="17:17" x14ac:dyDescent="0.2">
      <c r="Q12978" s="9"/>
    </row>
    <row r="12979" spans="17:17" x14ac:dyDescent="0.2">
      <c r="Q12979" s="9"/>
    </row>
    <row r="12980" spans="17:17" x14ac:dyDescent="0.2">
      <c r="Q12980" s="9"/>
    </row>
    <row r="12981" spans="17:17" x14ac:dyDescent="0.2">
      <c r="Q12981" s="9"/>
    </row>
    <row r="12982" spans="17:17" x14ac:dyDescent="0.2">
      <c r="Q12982" s="9"/>
    </row>
    <row r="12983" spans="17:17" x14ac:dyDescent="0.2">
      <c r="Q12983" s="9"/>
    </row>
    <row r="12984" spans="17:17" x14ac:dyDescent="0.2">
      <c r="Q12984" s="9"/>
    </row>
    <row r="12985" spans="17:17" x14ac:dyDescent="0.2">
      <c r="Q12985" s="9"/>
    </row>
    <row r="12986" spans="17:17" x14ac:dyDescent="0.2">
      <c r="Q12986" s="9"/>
    </row>
    <row r="12987" spans="17:17" x14ac:dyDescent="0.2">
      <c r="Q12987" s="9"/>
    </row>
    <row r="12988" spans="17:17" x14ac:dyDescent="0.2">
      <c r="Q12988" s="9"/>
    </row>
    <row r="12989" spans="17:17" x14ac:dyDescent="0.2">
      <c r="Q12989" s="9"/>
    </row>
    <row r="12990" spans="17:17" x14ac:dyDescent="0.2">
      <c r="Q12990" s="9"/>
    </row>
    <row r="12991" spans="17:17" x14ac:dyDescent="0.2">
      <c r="Q12991" s="9"/>
    </row>
    <row r="12992" spans="17:17" x14ac:dyDescent="0.2">
      <c r="Q12992" s="9"/>
    </row>
    <row r="12993" spans="17:17" x14ac:dyDescent="0.2">
      <c r="Q12993" s="9"/>
    </row>
    <row r="12994" spans="17:17" x14ac:dyDescent="0.2">
      <c r="Q12994" s="9"/>
    </row>
    <row r="12995" spans="17:17" x14ac:dyDescent="0.2">
      <c r="Q12995" s="9"/>
    </row>
    <row r="12996" spans="17:17" x14ac:dyDescent="0.2">
      <c r="Q12996" s="9"/>
    </row>
    <row r="12997" spans="17:17" x14ac:dyDescent="0.2">
      <c r="Q12997" s="9"/>
    </row>
    <row r="12998" spans="17:17" x14ac:dyDescent="0.2">
      <c r="Q12998" s="9"/>
    </row>
    <row r="12999" spans="17:17" x14ac:dyDescent="0.2">
      <c r="Q12999" s="9"/>
    </row>
    <row r="13000" spans="17:17" x14ac:dyDescent="0.2">
      <c r="Q13000" s="9"/>
    </row>
    <row r="13001" spans="17:17" x14ac:dyDescent="0.2">
      <c r="Q13001" s="9"/>
    </row>
    <row r="13002" spans="17:17" x14ac:dyDescent="0.2">
      <c r="Q13002" s="9"/>
    </row>
    <row r="13003" spans="17:17" x14ac:dyDescent="0.2">
      <c r="Q13003" s="9"/>
    </row>
    <row r="13004" spans="17:17" x14ac:dyDescent="0.2">
      <c r="Q13004" s="9"/>
    </row>
    <row r="13005" spans="17:17" x14ac:dyDescent="0.2">
      <c r="Q13005" s="9"/>
    </row>
    <row r="13006" spans="17:17" x14ac:dyDescent="0.2">
      <c r="Q13006" s="9"/>
    </row>
    <row r="13007" spans="17:17" x14ac:dyDescent="0.2">
      <c r="Q13007" s="9"/>
    </row>
    <row r="13008" spans="17:17" x14ac:dyDescent="0.2">
      <c r="Q13008" s="9"/>
    </row>
    <row r="13009" spans="17:17" x14ac:dyDescent="0.2">
      <c r="Q13009" s="9"/>
    </row>
    <row r="13010" spans="17:17" x14ac:dyDescent="0.2">
      <c r="Q13010" s="9"/>
    </row>
    <row r="13011" spans="17:17" x14ac:dyDescent="0.2">
      <c r="Q13011" s="9"/>
    </row>
    <row r="13012" spans="17:17" x14ac:dyDescent="0.2">
      <c r="Q13012" s="9"/>
    </row>
    <row r="13013" spans="17:17" x14ac:dyDescent="0.2">
      <c r="Q13013" s="9"/>
    </row>
    <row r="13014" spans="17:17" x14ac:dyDescent="0.2">
      <c r="Q13014" s="9"/>
    </row>
    <row r="13015" spans="17:17" x14ac:dyDescent="0.2">
      <c r="Q13015" s="9"/>
    </row>
    <row r="13016" spans="17:17" x14ac:dyDescent="0.2">
      <c r="Q13016" s="9"/>
    </row>
    <row r="13017" spans="17:17" x14ac:dyDescent="0.2">
      <c r="Q13017" s="9"/>
    </row>
    <row r="13018" spans="17:17" x14ac:dyDescent="0.2">
      <c r="Q13018" s="9"/>
    </row>
    <row r="13019" spans="17:17" x14ac:dyDescent="0.2">
      <c r="Q13019" s="9"/>
    </row>
    <row r="13020" spans="17:17" x14ac:dyDescent="0.2">
      <c r="Q13020" s="9"/>
    </row>
    <row r="13021" spans="17:17" x14ac:dyDescent="0.2">
      <c r="Q13021" s="9"/>
    </row>
    <row r="13022" spans="17:17" x14ac:dyDescent="0.2">
      <c r="Q13022" s="9"/>
    </row>
    <row r="13023" spans="17:17" x14ac:dyDescent="0.2">
      <c r="Q13023" s="9"/>
    </row>
    <row r="13024" spans="17:17" x14ac:dyDescent="0.2">
      <c r="Q13024" s="9"/>
    </row>
    <row r="13025" spans="17:17" x14ac:dyDescent="0.2">
      <c r="Q13025" s="9"/>
    </row>
    <row r="13026" spans="17:17" x14ac:dyDescent="0.2">
      <c r="Q13026" s="9"/>
    </row>
    <row r="13027" spans="17:17" x14ac:dyDescent="0.2">
      <c r="Q13027" s="9"/>
    </row>
    <row r="13028" spans="17:17" x14ac:dyDescent="0.2">
      <c r="Q13028" s="9"/>
    </row>
    <row r="13029" spans="17:17" x14ac:dyDescent="0.2">
      <c r="Q13029" s="9"/>
    </row>
    <row r="13030" spans="17:17" x14ac:dyDescent="0.2">
      <c r="Q13030" s="9"/>
    </row>
    <row r="13031" spans="17:17" x14ac:dyDescent="0.2">
      <c r="Q13031" s="9"/>
    </row>
    <row r="13032" spans="17:17" x14ac:dyDescent="0.2">
      <c r="Q13032" s="9"/>
    </row>
    <row r="13033" spans="17:17" x14ac:dyDescent="0.2">
      <c r="Q13033" s="9"/>
    </row>
    <row r="13034" spans="17:17" x14ac:dyDescent="0.2">
      <c r="Q13034" s="9"/>
    </row>
    <row r="13035" spans="17:17" x14ac:dyDescent="0.2">
      <c r="Q13035" s="9"/>
    </row>
    <row r="13036" spans="17:17" x14ac:dyDescent="0.2">
      <c r="Q13036" s="9"/>
    </row>
    <row r="13037" spans="17:17" x14ac:dyDescent="0.2">
      <c r="Q13037" s="9"/>
    </row>
    <row r="13038" spans="17:17" x14ac:dyDescent="0.2">
      <c r="Q13038" s="9"/>
    </row>
    <row r="13039" spans="17:17" x14ac:dyDescent="0.2">
      <c r="Q13039" s="9"/>
    </row>
    <row r="13040" spans="17:17" x14ac:dyDescent="0.2">
      <c r="Q13040" s="9"/>
    </row>
    <row r="13041" spans="17:17" x14ac:dyDescent="0.2">
      <c r="Q13041" s="9"/>
    </row>
    <row r="13042" spans="17:17" x14ac:dyDescent="0.2">
      <c r="Q13042" s="9"/>
    </row>
    <row r="13043" spans="17:17" x14ac:dyDescent="0.2">
      <c r="Q13043" s="9"/>
    </row>
    <row r="13044" spans="17:17" x14ac:dyDescent="0.2">
      <c r="Q13044" s="9"/>
    </row>
    <row r="13045" spans="17:17" x14ac:dyDescent="0.2">
      <c r="Q13045" s="9"/>
    </row>
    <row r="13046" spans="17:17" x14ac:dyDescent="0.2">
      <c r="Q13046" s="9"/>
    </row>
    <row r="13047" spans="17:17" x14ac:dyDescent="0.2">
      <c r="Q13047" s="9"/>
    </row>
    <row r="13048" spans="17:17" x14ac:dyDescent="0.2">
      <c r="Q13048" s="9"/>
    </row>
    <row r="13049" spans="17:17" x14ac:dyDescent="0.2">
      <c r="Q13049" s="9"/>
    </row>
    <row r="13050" spans="17:17" x14ac:dyDescent="0.2">
      <c r="Q13050" s="9"/>
    </row>
    <row r="13051" spans="17:17" x14ac:dyDescent="0.2">
      <c r="Q13051" s="9"/>
    </row>
    <row r="13052" spans="17:17" x14ac:dyDescent="0.2">
      <c r="Q13052" s="9"/>
    </row>
    <row r="13053" spans="17:17" x14ac:dyDescent="0.2">
      <c r="Q13053" s="9"/>
    </row>
    <row r="13054" spans="17:17" x14ac:dyDescent="0.2">
      <c r="Q13054" s="9"/>
    </row>
    <row r="13055" spans="17:17" x14ac:dyDescent="0.2">
      <c r="Q13055" s="9"/>
    </row>
    <row r="13056" spans="17:17" x14ac:dyDescent="0.2">
      <c r="Q13056" s="9"/>
    </row>
    <row r="13057" spans="17:17" x14ac:dyDescent="0.2">
      <c r="Q13057" s="9"/>
    </row>
    <row r="13058" spans="17:17" x14ac:dyDescent="0.2">
      <c r="Q13058" s="9"/>
    </row>
    <row r="13059" spans="17:17" x14ac:dyDescent="0.2">
      <c r="Q13059" s="9"/>
    </row>
    <row r="13060" spans="17:17" x14ac:dyDescent="0.2">
      <c r="Q13060" s="9"/>
    </row>
    <row r="13061" spans="17:17" x14ac:dyDescent="0.2">
      <c r="Q13061" s="9"/>
    </row>
    <row r="13062" spans="17:17" x14ac:dyDescent="0.2">
      <c r="Q13062" s="9"/>
    </row>
    <row r="13063" spans="17:17" x14ac:dyDescent="0.2">
      <c r="Q13063" s="9"/>
    </row>
    <row r="13064" spans="17:17" x14ac:dyDescent="0.2">
      <c r="Q13064" s="9"/>
    </row>
    <row r="13065" spans="17:17" x14ac:dyDescent="0.2">
      <c r="Q13065" s="9"/>
    </row>
    <row r="13066" spans="17:17" x14ac:dyDescent="0.2">
      <c r="Q13066" s="9"/>
    </row>
    <row r="13067" spans="17:17" x14ac:dyDescent="0.2">
      <c r="Q13067" s="9"/>
    </row>
    <row r="13068" spans="17:17" x14ac:dyDescent="0.2">
      <c r="Q13068" s="9"/>
    </row>
    <row r="13069" spans="17:17" x14ac:dyDescent="0.2">
      <c r="Q13069" s="9"/>
    </row>
    <row r="13070" spans="17:17" x14ac:dyDescent="0.2">
      <c r="Q13070" s="9"/>
    </row>
    <row r="13071" spans="17:17" x14ac:dyDescent="0.2">
      <c r="Q13071" s="9"/>
    </row>
    <row r="13072" spans="17:17" x14ac:dyDescent="0.2">
      <c r="Q13072" s="9"/>
    </row>
    <row r="13073" spans="17:17" x14ac:dyDescent="0.2">
      <c r="Q13073" s="9"/>
    </row>
    <row r="13074" spans="17:17" x14ac:dyDescent="0.2">
      <c r="Q13074" s="9"/>
    </row>
    <row r="13075" spans="17:17" x14ac:dyDescent="0.2">
      <c r="Q13075" s="9"/>
    </row>
    <row r="13076" spans="17:17" x14ac:dyDescent="0.2">
      <c r="Q13076" s="9"/>
    </row>
    <row r="13077" spans="17:17" x14ac:dyDescent="0.2">
      <c r="Q13077" s="9"/>
    </row>
    <row r="13078" spans="17:17" x14ac:dyDescent="0.2">
      <c r="Q13078" s="9"/>
    </row>
    <row r="13079" spans="17:17" x14ac:dyDescent="0.2">
      <c r="Q13079" s="9"/>
    </row>
    <row r="13080" spans="17:17" x14ac:dyDescent="0.2">
      <c r="Q13080" s="9"/>
    </row>
    <row r="13081" spans="17:17" x14ac:dyDescent="0.2">
      <c r="Q13081" s="9"/>
    </row>
    <row r="13082" spans="17:17" x14ac:dyDescent="0.2">
      <c r="Q13082" s="9"/>
    </row>
    <row r="13083" spans="17:17" x14ac:dyDescent="0.2">
      <c r="Q13083" s="9"/>
    </row>
    <row r="13084" spans="17:17" x14ac:dyDescent="0.2">
      <c r="Q13084" s="9"/>
    </row>
    <row r="13085" spans="17:17" x14ac:dyDescent="0.2">
      <c r="Q13085" s="9"/>
    </row>
    <row r="13086" spans="17:17" x14ac:dyDescent="0.2">
      <c r="Q13086" s="9"/>
    </row>
    <row r="13087" spans="17:17" x14ac:dyDescent="0.2">
      <c r="Q13087" s="9"/>
    </row>
    <row r="13088" spans="17:17" x14ac:dyDescent="0.2">
      <c r="Q13088" s="9"/>
    </row>
    <row r="13089" spans="17:17" x14ac:dyDescent="0.2">
      <c r="Q13089" s="9"/>
    </row>
    <row r="13090" spans="17:17" x14ac:dyDescent="0.2">
      <c r="Q13090" s="9"/>
    </row>
    <row r="13091" spans="17:17" x14ac:dyDescent="0.2">
      <c r="Q13091" s="9"/>
    </row>
    <row r="13092" spans="17:17" x14ac:dyDescent="0.2">
      <c r="Q13092" s="9"/>
    </row>
    <row r="13093" spans="17:17" x14ac:dyDescent="0.2">
      <c r="Q13093" s="9"/>
    </row>
    <row r="13094" spans="17:17" x14ac:dyDescent="0.2">
      <c r="Q13094" s="9"/>
    </row>
    <row r="13095" spans="17:17" x14ac:dyDescent="0.2">
      <c r="Q13095" s="9"/>
    </row>
    <row r="13096" spans="17:17" x14ac:dyDescent="0.2">
      <c r="Q13096" s="9"/>
    </row>
    <row r="13097" spans="17:17" x14ac:dyDescent="0.2">
      <c r="Q13097" s="9"/>
    </row>
    <row r="13098" spans="17:17" x14ac:dyDescent="0.2">
      <c r="Q13098" s="9"/>
    </row>
    <row r="13099" spans="17:17" x14ac:dyDescent="0.2">
      <c r="Q13099" s="9"/>
    </row>
    <row r="13100" spans="17:17" x14ac:dyDescent="0.2">
      <c r="Q13100" s="9"/>
    </row>
    <row r="13101" spans="17:17" x14ac:dyDescent="0.2">
      <c r="Q13101" s="9"/>
    </row>
    <row r="13102" spans="17:17" x14ac:dyDescent="0.2">
      <c r="Q13102" s="9"/>
    </row>
    <row r="13103" spans="17:17" x14ac:dyDescent="0.2">
      <c r="Q13103" s="9"/>
    </row>
    <row r="13104" spans="17:17" x14ac:dyDescent="0.2">
      <c r="Q13104" s="9"/>
    </row>
    <row r="13105" spans="17:17" x14ac:dyDescent="0.2">
      <c r="Q13105" s="9"/>
    </row>
    <row r="13106" spans="17:17" x14ac:dyDescent="0.2">
      <c r="Q13106" s="9"/>
    </row>
    <row r="13107" spans="17:17" x14ac:dyDescent="0.2">
      <c r="Q13107" s="9"/>
    </row>
    <row r="13108" spans="17:17" x14ac:dyDescent="0.2">
      <c r="Q13108" s="9"/>
    </row>
    <row r="13109" spans="17:17" x14ac:dyDescent="0.2">
      <c r="Q13109" s="9"/>
    </row>
    <row r="13110" spans="17:17" x14ac:dyDescent="0.2">
      <c r="Q13110" s="9"/>
    </row>
    <row r="13111" spans="17:17" x14ac:dyDescent="0.2">
      <c r="Q13111" s="9"/>
    </row>
    <row r="13112" spans="17:17" x14ac:dyDescent="0.2">
      <c r="Q13112" s="9"/>
    </row>
    <row r="13113" spans="17:17" x14ac:dyDescent="0.2">
      <c r="Q13113" s="9"/>
    </row>
    <row r="13114" spans="17:17" x14ac:dyDescent="0.2">
      <c r="Q13114" s="9"/>
    </row>
    <row r="13115" spans="17:17" x14ac:dyDescent="0.2">
      <c r="Q13115" s="9"/>
    </row>
    <row r="13116" spans="17:17" x14ac:dyDescent="0.2">
      <c r="Q13116" s="9"/>
    </row>
    <row r="13117" spans="17:17" x14ac:dyDescent="0.2">
      <c r="Q13117" s="9"/>
    </row>
    <row r="13118" spans="17:17" x14ac:dyDescent="0.2">
      <c r="Q13118" s="9"/>
    </row>
    <row r="13119" spans="17:17" x14ac:dyDescent="0.2">
      <c r="Q13119" s="9"/>
    </row>
    <row r="13120" spans="17:17" x14ac:dyDescent="0.2">
      <c r="Q13120" s="9"/>
    </row>
    <row r="13121" spans="17:17" x14ac:dyDescent="0.2">
      <c r="Q13121" s="9"/>
    </row>
    <row r="13122" spans="17:17" x14ac:dyDescent="0.2">
      <c r="Q13122" s="9"/>
    </row>
    <row r="13123" spans="17:17" x14ac:dyDescent="0.2">
      <c r="Q13123" s="9"/>
    </row>
    <row r="13124" spans="17:17" x14ac:dyDescent="0.2">
      <c r="Q13124" s="9"/>
    </row>
    <row r="13125" spans="17:17" x14ac:dyDescent="0.2">
      <c r="Q13125" s="9"/>
    </row>
    <row r="13126" spans="17:17" x14ac:dyDescent="0.2">
      <c r="Q13126" s="9"/>
    </row>
    <row r="13127" spans="17:17" x14ac:dyDescent="0.2">
      <c r="Q13127" s="9"/>
    </row>
    <row r="13128" spans="17:17" x14ac:dyDescent="0.2">
      <c r="Q13128" s="9"/>
    </row>
    <row r="13129" spans="17:17" x14ac:dyDescent="0.2">
      <c r="Q13129" s="9"/>
    </row>
    <row r="13130" spans="17:17" x14ac:dyDescent="0.2">
      <c r="Q13130" s="9"/>
    </row>
    <row r="13131" spans="17:17" x14ac:dyDescent="0.2">
      <c r="Q13131" s="9"/>
    </row>
    <row r="13132" spans="17:17" x14ac:dyDescent="0.2">
      <c r="Q13132" s="9"/>
    </row>
    <row r="13133" spans="17:17" x14ac:dyDescent="0.2">
      <c r="Q13133" s="9"/>
    </row>
    <row r="13134" spans="17:17" x14ac:dyDescent="0.2">
      <c r="Q13134" s="9"/>
    </row>
    <row r="13135" spans="17:17" x14ac:dyDescent="0.2">
      <c r="Q13135" s="9"/>
    </row>
    <row r="13136" spans="17:17" x14ac:dyDescent="0.2">
      <c r="Q13136" s="9"/>
    </row>
    <row r="13137" spans="17:17" x14ac:dyDescent="0.2">
      <c r="Q13137" s="9"/>
    </row>
    <row r="13138" spans="17:17" x14ac:dyDescent="0.2">
      <c r="Q13138" s="9"/>
    </row>
    <row r="13139" spans="17:17" x14ac:dyDescent="0.2">
      <c r="Q13139" s="9"/>
    </row>
    <row r="13140" spans="17:17" x14ac:dyDescent="0.2">
      <c r="Q13140" s="9"/>
    </row>
    <row r="13141" spans="17:17" x14ac:dyDescent="0.2">
      <c r="Q13141" s="9"/>
    </row>
    <row r="13142" spans="17:17" x14ac:dyDescent="0.2">
      <c r="Q13142" s="9"/>
    </row>
    <row r="13143" spans="17:17" x14ac:dyDescent="0.2">
      <c r="Q13143" s="9"/>
    </row>
    <row r="13144" spans="17:17" x14ac:dyDescent="0.2">
      <c r="Q13144" s="9"/>
    </row>
    <row r="13145" spans="17:17" x14ac:dyDescent="0.2">
      <c r="Q13145" s="9"/>
    </row>
    <row r="13146" spans="17:17" x14ac:dyDescent="0.2">
      <c r="Q13146" s="9"/>
    </row>
    <row r="13147" spans="17:17" x14ac:dyDescent="0.2">
      <c r="Q13147" s="9"/>
    </row>
    <row r="13148" spans="17:17" x14ac:dyDescent="0.2">
      <c r="Q13148" s="9"/>
    </row>
    <row r="13149" spans="17:17" x14ac:dyDescent="0.2">
      <c r="Q13149" s="9"/>
    </row>
    <row r="13150" spans="17:17" x14ac:dyDescent="0.2">
      <c r="Q13150" s="9"/>
    </row>
    <row r="13151" spans="17:17" x14ac:dyDescent="0.2">
      <c r="Q13151" s="9"/>
    </row>
    <row r="13152" spans="17:17" x14ac:dyDescent="0.2">
      <c r="Q13152" s="9"/>
    </row>
    <row r="13153" spans="17:17" x14ac:dyDescent="0.2">
      <c r="Q13153" s="9"/>
    </row>
    <row r="13154" spans="17:17" x14ac:dyDescent="0.2">
      <c r="Q13154" s="9"/>
    </row>
    <row r="13155" spans="17:17" x14ac:dyDescent="0.2">
      <c r="Q13155" s="9"/>
    </row>
    <row r="13156" spans="17:17" x14ac:dyDescent="0.2">
      <c r="Q13156" s="9"/>
    </row>
    <row r="13157" spans="17:17" x14ac:dyDescent="0.2">
      <c r="Q13157" s="9"/>
    </row>
    <row r="13158" spans="17:17" x14ac:dyDescent="0.2">
      <c r="Q13158" s="9"/>
    </row>
    <row r="13159" spans="17:17" x14ac:dyDescent="0.2">
      <c r="Q13159" s="9"/>
    </row>
    <row r="13160" spans="17:17" x14ac:dyDescent="0.2">
      <c r="Q13160" s="9"/>
    </row>
    <row r="13161" spans="17:17" x14ac:dyDescent="0.2">
      <c r="Q13161" s="9"/>
    </row>
    <row r="13162" spans="17:17" x14ac:dyDescent="0.2">
      <c r="Q13162" s="9"/>
    </row>
    <row r="13163" spans="17:17" x14ac:dyDescent="0.2">
      <c r="Q13163" s="9"/>
    </row>
    <row r="13164" spans="17:17" x14ac:dyDescent="0.2">
      <c r="Q13164" s="9"/>
    </row>
    <row r="13165" spans="17:17" x14ac:dyDescent="0.2">
      <c r="Q13165" s="9"/>
    </row>
    <row r="13166" spans="17:17" x14ac:dyDescent="0.2">
      <c r="Q13166" s="9"/>
    </row>
    <row r="13167" spans="17:17" x14ac:dyDescent="0.2">
      <c r="Q13167" s="9"/>
    </row>
    <row r="13168" spans="17:17" x14ac:dyDescent="0.2">
      <c r="Q13168" s="9"/>
    </row>
    <row r="13169" spans="17:17" x14ac:dyDescent="0.2">
      <c r="Q13169" s="9"/>
    </row>
    <row r="13170" spans="17:17" x14ac:dyDescent="0.2">
      <c r="Q13170" s="9"/>
    </row>
    <row r="13171" spans="17:17" x14ac:dyDescent="0.2">
      <c r="Q13171" s="9"/>
    </row>
    <row r="13172" spans="17:17" x14ac:dyDescent="0.2">
      <c r="Q13172" s="9"/>
    </row>
    <row r="13173" spans="17:17" x14ac:dyDescent="0.2">
      <c r="Q13173" s="9"/>
    </row>
    <row r="13174" spans="17:17" x14ac:dyDescent="0.2">
      <c r="Q13174" s="9"/>
    </row>
    <row r="13175" spans="17:17" x14ac:dyDescent="0.2">
      <c r="Q13175" s="9"/>
    </row>
    <row r="13176" spans="17:17" x14ac:dyDescent="0.2">
      <c r="Q13176" s="9"/>
    </row>
    <row r="13177" spans="17:17" x14ac:dyDescent="0.2">
      <c r="Q13177" s="9"/>
    </row>
    <row r="13178" spans="17:17" x14ac:dyDescent="0.2">
      <c r="Q13178" s="9"/>
    </row>
    <row r="13179" spans="17:17" x14ac:dyDescent="0.2">
      <c r="Q13179" s="9"/>
    </row>
    <row r="13180" spans="17:17" x14ac:dyDescent="0.2">
      <c r="Q13180" s="9"/>
    </row>
    <row r="13181" spans="17:17" x14ac:dyDescent="0.2">
      <c r="Q13181" s="9"/>
    </row>
    <row r="13182" spans="17:17" x14ac:dyDescent="0.2">
      <c r="Q13182" s="9"/>
    </row>
    <row r="13183" spans="17:17" x14ac:dyDescent="0.2">
      <c r="Q13183" s="9"/>
    </row>
    <row r="13184" spans="17:17" x14ac:dyDescent="0.2">
      <c r="Q13184" s="9"/>
    </row>
    <row r="13185" spans="17:17" x14ac:dyDescent="0.2">
      <c r="Q13185" s="9"/>
    </row>
    <row r="13186" spans="17:17" x14ac:dyDescent="0.2">
      <c r="Q13186" s="9"/>
    </row>
    <row r="13187" spans="17:17" x14ac:dyDescent="0.2">
      <c r="Q13187" s="9"/>
    </row>
    <row r="13188" spans="17:17" x14ac:dyDescent="0.2">
      <c r="Q13188" s="9"/>
    </row>
    <row r="13189" spans="17:17" x14ac:dyDescent="0.2">
      <c r="Q13189" s="9"/>
    </row>
    <row r="13190" spans="17:17" x14ac:dyDescent="0.2">
      <c r="Q13190" s="9"/>
    </row>
    <row r="13191" spans="17:17" x14ac:dyDescent="0.2">
      <c r="Q13191" s="9"/>
    </row>
    <row r="13192" spans="17:17" x14ac:dyDescent="0.2">
      <c r="Q13192" s="9"/>
    </row>
    <row r="13193" spans="17:17" x14ac:dyDescent="0.2">
      <c r="Q13193" s="9"/>
    </row>
    <row r="13194" spans="17:17" x14ac:dyDescent="0.2">
      <c r="Q13194" s="9"/>
    </row>
    <row r="13195" spans="17:17" x14ac:dyDescent="0.2">
      <c r="Q13195" s="9"/>
    </row>
    <row r="13196" spans="17:17" x14ac:dyDescent="0.2">
      <c r="Q13196" s="9"/>
    </row>
    <row r="13197" spans="17:17" x14ac:dyDescent="0.2">
      <c r="Q13197" s="9"/>
    </row>
    <row r="13198" spans="17:17" x14ac:dyDescent="0.2">
      <c r="Q13198" s="9"/>
    </row>
    <row r="13199" spans="17:17" x14ac:dyDescent="0.2">
      <c r="Q13199" s="9"/>
    </row>
    <row r="13200" spans="17:17" x14ac:dyDescent="0.2">
      <c r="Q13200" s="9"/>
    </row>
    <row r="13201" spans="17:17" x14ac:dyDescent="0.2">
      <c r="Q13201" s="9"/>
    </row>
    <row r="13202" spans="17:17" x14ac:dyDescent="0.2">
      <c r="Q13202" s="9"/>
    </row>
    <row r="13203" spans="17:17" x14ac:dyDescent="0.2">
      <c r="Q13203" s="9"/>
    </row>
    <row r="13204" spans="17:17" x14ac:dyDescent="0.2">
      <c r="Q13204" s="9"/>
    </row>
    <row r="13205" spans="17:17" x14ac:dyDescent="0.2">
      <c r="Q13205" s="9"/>
    </row>
    <row r="13206" spans="17:17" x14ac:dyDescent="0.2">
      <c r="Q13206" s="9"/>
    </row>
    <row r="13207" spans="17:17" x14ac:dyDescent="0.2">
      <c r="Q13207" s="9"/>
    </row>
    <row r="13208" spans="17:17" x14ac:dyDescent="0.2">
      <c r="Q13208" s="9"/>
    </row>
    <row r="13209" spans="17:17" x14ac:dyDescent="0.2">
      <c r="Q13209" s="9"/>
    </row>
    <row r="13210" spans="17:17" x14ac:dyDescent="0.2">
      <c r="Q13210" s="9"/>
    </row>
    <row r="13211" spans="17:17" x14ac:dyDescent="0.2">
      <c r="Q13211" s="9"/>
    </row>
    <row r="13212" spans="17:17" x14ac:dyDescent="0.2">
      <c r="Q13212" s="9"/>
    </row>
    <row r="13213" spans="17:17" x14ac:dyDescent="0.2">
      <c r="Q13213" s="9"/>
    </row>
    <row r="13214" spans="17:17" x14ac:dyDescent="0.2">
      <c r="Q13214" s="9"/>
    </row>
    <row r="13215" spans="17:17" x14ac:dyDescent="0.2">
      <c r="Q13215" s="9"/>
    </row>
    <row r="13216" spans="17:17" x14ac:dyDescent="0.2">
      <c r="Q13216" s="9"/>
    </row>
    <row r="13217" spans="17:17" x14ac:dyDescent="0.2">
      <c r="Q13217" s="9"/>
    </row>
    <row r="13218" spans="17:17" x14ac:dyDescent="0.2">
      <c r="Q13218" s="9"/>
    </row>
    <row r="13219" spans="17:17" x14ac:dyDescent="0.2">
      <c r="Q13219" s="9"/>
    </row>
    <row r="13220" spans="17:17" x14ac:dyDescent="0.2">
      <c r="Q13220" s="9"/>
    </row>
    <row r="13221" spans="17:17" x14ac:dyDescent="0.2">
      <c r="Q13221" s="9"/>
    </row>
    <row r="13222" spans="17:17" x14ac:dyDescent="0.2">
      <c r="Q13222" s="9"/>
    </row>
    <row r="13223" spans="17:17" x14ac:dyDescent="0.2">
      <c r="Q13223" s="9"/>
    </row>
    <row r="13224" spans="17:17" x14ac:dyDescent="0.2">
      <c r="Q13224" s="9"/>
    </row>
    <row r="13225" spans="17:17" x14ac:dyDescent="0.2">
      <c r="Q13225" s="9"/>
    </row>
    <row r="13226" spans="17:17" x14ac:dyDescent="0.2">
      <c r="Q13226" s="9"/>
    </row>
    <row r="13227" spans="17:17" x14ac:dyDescent="0.2">
      <c r="Q13227" s="9"/>
    </row>
    <row r="13228" spans="17:17" x14ac:dyDescent="0.2">
      <c r="Q13228" s="9"/>
    </row>
    <row r="13229" spans="17:17" x14ac:dyDescent="0.2">
      <c r="Q13229" s="9"/>
    </row>
    <row r="13230" spans="17:17" x14ac:dyDescent="0.2">
      <c r="Q13230" s="9"/>
    </row>
    <row r="13231" spans="17:17" x14ac:dyDescent="0.2">
      <c r="Q13231" s="9"/>
    </row>
    <row r="13232" spans="17:17" x14ac:dyDescent="0.2">
      <c r="Q13232" s="9"/>
    </row>
    <row r="13233" spans="17:17" x14ac:dyDescent="0.2">
      <c r="Q13233" s="9"/>
    </row>
    <row r="13234" spans="17:17" x14ac:dyDescent="0.2">
      <c r="Q13234" s="9"/>
    </row>
    <row r="13235" spans="17:17" x14ac:dyDescent="0.2">
      <c r="Q13235" s="9"/>
    </row>
    <row r="13236" spans="17:17" x14ac:dyDescent="0.2">
      <c r="Q13236" s="9"/>
    </row>
    <row r="13237" spans="17:17" x14ac:dyDescent="0.2">
      <c r="Q13237" s="9"/>
    </row>
    <row r="13238" spans="17:17" x14ac:dyDescent="0.2">
      <c r="Q13238" s="9"/>
    </row>
    <row r="13239" spans="17:17" x14ac:dyDescent="0.2">
      <c r="Q13239" s="9"/>
    </row>
    <row r="13240" spans="17:17" x14ac:dyDescent="0.2">
      <c r="Q13240" s="9"/>
    </row>
    <row r="13241" spans="17:17" x14ac:dyDescent="0.2">
      <c r="Q13241" s="9"/>
    </row>
    <row r="13242" spans="17:17" x14ac:dyDescent="0.2">
      <c r="Q13242" s="9"/>
    </row>
    <row r="13243" spans="17:17" x14ac:dyDescent="0.2">
      <c r="Q13243" s="9"/>
    </row>
    <row r="13244" spans="17:17" x14ac:dyDescent="0.2">
      <c r="Q13244" s="9"/>
    </row>
    <row r="13245" spans="17:17" x14ac:dyDescent="0.2">
      <c r="Q13245" s="9"/>
    </row>
    <row r="13246" spans="17:17" x14ac:dyDescent="0.2">
      <c r="Q13246" s="9"/>
    </row>
    <row r="13247" spans="17:17" x14ac:dyDescent="0.2">
      <c r="Q13247" s="9"/>
    </row>
    <row r="13248" spans="17:17" x14ac:dyDescent="0.2">
      <c r="Q13248" s="9"/>
    </row>
    <row r="13249" spans="17:17" x14ac:dyDescent="0.2">
      <c r="Q13249" s="9"/>
    </row>
    <row r="13250" spans="17:17" x14ac:dyDescent="0.2">
      <c r="Q13250" s="9"/>
    </row>
    <row r="13251" spans="17:17" x14ac:dyDescent="0.2">
      <c r="Q13251" s="9"/>
    </row>
    <row r="13252" spans="17:17" x14ac:dyDescent="0.2">
      <c r="Q13252" s="9"/>
    </row>
    <row r="13253" spans="17:17" x14ac:dyDescent="0.2">
      <c r="Q13253" s="9"/>
    </row>
    <row r="13254" spans="17:17" x14ac:dyDescent="0.2">
      <c r="Q13254" s="9"/>
    </row>
    <row r="13255" spans="17:17" x14ac:dyDescent="0.2">
      <c r="Q13255" s="9"/>
    </row>
    <row r="13256" spans="17:17" x14ac:dyDescent="0.2">
      <c r="Q13256" s="9"/>
    </row>
    <row r="13257" spans="17:17" x14ac:dyDescent="0.2">
      <c r="Q13257" s="9"/>
    </row>
    <row r="13258" spans="17:17" x14ac:dyDescent="0.2">
      <c r="Q13258" s="9"/>
    </row>
    <row r="13259" spans="17:17" x14ac:dyDescent="0.2">
      <c r="Q13259" s="9"/>
    </row>
    <row r="13260" spans="17:17" x14ac:dyDescent="0.2">
      <c r="Q13260" s="9"/>
    </row>
    <row r="13261" spans="17:17" x14ac:dyDescent="0.2">
      <c r="Q13261" s="9"/>
    </row>
    <row r="13262" spans="17:17" x14ac:dyDescent="0.2">
      <c r="Q13262" s="9"/>
    </row>
    <row r="13263" spans="17:17" x14ac:dyDescent="0.2">
      <c r="Q13263" s="9"/>
    </row>
    <row r="13264" spans="17:17" x14ac:dyDescent="0.2">
      <c r="Q13264" s="9"/>
    </row>
    <row r="13265" spans="17:17" x14ac:dyDescent="0.2">
      <c r="Q13265" s="9"/>
    </row>
    <row r="13266" spans="17:17" x14ac:dyDescent="0.2">
      <c r="Q13266" s="9"/>
    </row>
    <row r="13267" spans="17:17" x14ac:dyDescent="0.2">
      <c r="Q13267" s="9"/>
    </row>
    <row r="13268" spans="17:17" x14ac:dyDescent="0.2">
      <c r="Q13268" s="9"/>
    </row>
    <row r="13269" spans="17:17" x14ac:dyDescent="0.2">
      <c r="Q13269" s="9"/>
    </row>
    <row r="13270" spans="17:17" x14ac:dyDescent="0.2">
      <c r="Q13270" s="9"/>
    </row>
    <row r="13271" spans="17:17" x14ac:dyDescent="0.2">
      <c r="Q13271" s="9"/>
    </row>
    <row r="13272" spans="17:17" x14ac:dyDescent="0.2">
      <c r="Q13272" s="9"/>
    </row>
    <row r="13273" spans="17:17" x14ac:dyDescent="0.2">
      <c r="Q13273" s="9"/>
    </row>
    <row r="13274" spans="17:17" x14ac:dyDescent="0.2">
      <c r="Q13274" s="9"/>
    </row>
    <row r="13275" spans="17:17" x14ac:dyDescent="0.2">
      <c r="Q13275" s="9"/>
    </row>
    <row r="13276" spans="17:17" x14ac:dyDescent="0.2">
      <c r="Q13276" s="9"/>
    </row>
    <row r="13277" spans="17:17" x14ac:dyDescent="0.2">
      <c r="Q13277" s="9"/>
    </row>
    <row r="13278" spans="17:17" x14ac:dyDescent="0.2">
      <c r="Q13278" s="9"/>
    </row>
    <row r="13279" spans="17:17" x14ac:dyDescent="0.2">
      <c r="Q13279" s="9"/>
    </row>
    <row r="13280" spans="17:17" x14ac:dyDescent="0.2">
      <c r="Q13280" s="9"/>
    </row>
    <row r="13281" spans="17:17" x14ac:dyDescent="0.2">
      <c r="Q13281" s="9"/>
    </row>
    <row r="13282" spans="17:17" x14ac:dyDescent="0.2">
      <c r="Q13282" s="9"/>
    </row>
    <row r="13283" spans="17:17" x14ac:dyDescent="0.2">
      <c r="Q13283" s="9"/>
    </row>
    <row r="13284" spans="17:17" x14ac:dyDescent="0.2">
      <c r="Q13284" s="9"/>
    </row>
    <row r="13285" spans="17:17" x14ac:dyDescent="0.2">
      <c r="Q13285" s="9"/>
    </row>
    <row r="13286" spans="17:17" x14ac:dyDescent="0.2">
      <c r="Q13286" s="9"/>
    </row>
    <row r="13287" spans="17:17" x14ac:dyDescent="0.2">
      <c r="Q13287" s="9"/>
    </row>
    <row r="13288" spans="17:17" x14ac:dyDescent="0.2">
      <c r="Q13288" s="9"/>
    </row>
    <row r="13289" spans="17:17" x14ac:dyDescent="0.2">
      <c r="Q13289" s="9"/>
    </row>
    <row r="13290" spans="17:17" x14ac:dyDescent="0.2">
      <c r="Q13290" s="9"/>
    </row>
    <row r="13291" spans="17:17" x14ac:dyDescent="0.2">
      <c r="Q13291" s="9"/>
    </row>
    <row r="13292" spans="17:17" x14ac:dyDescent="0.2">
      <c r="Q13292" s="9"/>
    </row>
    <row r="13293" spans="17:17" x14ac:dyDescent="0.2">
      <c r="Q13293" s="9"/>
    </row>
    <row r="13294" spans="17:17" x14ac:dyDescent="0.2">
      <c r="Q13294" s="9"/>
    </row>
    <row r="13295" spans="17:17" x14ac:dyDescent="0.2">
      <c r="Q13295" s="9"/>
    </row>
    <row r="13296" spans="17:17" x14ac:dyDescent="0.2">
      <c r="Q13296" s="9"/>
    </row>
    <row r="13297" spans="17:17" x14ac:dyDescent="0.2">
      <c r="Q13297" s="9"/>
    </row>
    <row r="13298" spans="17:17" x14ac:dyDescent="0.2">
      <c r="Q13298" s="9"/>
    </row>
    <row r="13299" spans="17:17" x14ac:dyDescent="0.2">
      <c r="Q13299" s="9"/>
    </row>
    <row r="13300" spans="17:17" x14ac:dyDescent="0.2">
      <c r="Q13300" s="9"/>
    </row>
    <row r="13301" spans="17:17" x14ac:dyDescent="0.2">
      <c r="Q13301" s="9"/>
    </row>
    <row r="13302" spans="17:17" x14ac:dyDescent="0.2">
      <c r="Q13302" s="9"/>
    </row>
    <row r="13303" spans="17:17" x14ac:dyDescent="0.2">
      <c r="Q13303" s="9"/>
    </row>
    <row r="13304" spans="17:17" x14ac:dyDescent="0.2">
      <c r="Q13304" s="9"/>
    </row>
    <row r="13305" spans="17:17" x14ac:dyDescent="0.2">
      <c r="Q13305" s="9"/>
    </row>
    <row r="13306" spans="17:17" x14ac:dyDescent="0.2">
      <c r="Q13306" s="9"/>
    </row>
    <row r="13307" spans="17:17" x14ac:dyDescent="0.2">
      <c r="Q13307" s="9"/>
    </row>
    <row r="13308" spans="17:17" x14ac:dyDescent="0.2">
      <c r="Q13308" s="9"/>
    </row>
    <row r="13309" spans="17:17" x14ac:dyDescent="0.2">
      <c r="Q13309" s="9"/>
    </row>
    <row r="13310" spans="17:17" x14ac:dyDescent="0.2">
      <c r="Q13310" s="9"/>
    </row>
    <row r="13311" spans="17:17" x14ac:dyDescent="0.2">
      <c r="Q13311" s="9"/>
    </row>
    <row r="13312" spans="17:17" x14ac:dyDescent="0.2">
      <c r="Q13312" s="9"/>
    </row>
    <row r="13313" spans="17:17" x14ac:dyDescent="0.2">
      <c r="Q13313" s="9"/>
    </row>
    <row r="13314" spans="17:17" x14ac:dyDescent="0.2">
      <c r="Q13314" s="9"/>
    </row>
    <row r="13315" spans="17:17" x14ac:dyDescent="0.2">
      <c r="Q13315" s="9"/>
    </row>
    <row r="13316" spans="17:17" x14ac:dyDescent="0.2">
      <c r="Q13316" s="9"/>
    </row>
    <row r="13317" spans="17:17" x14ac:dyDescent="0.2">
      <c r="Q13317" s="9"/>
    </row>
    <row r="13318" spans="17:17" x14ac:dyDescent="0.2">
      <c r="Q13318" s="9"/>
    </row>
    <row r="13319" spans="17:17" x14ac:dyDescent="0.2">
      <c r="Q13319" s="9"/>
    </row>
    <row r="13320" spans="17:17" x14ac:dyDescent="0.2">
      <c r="Q13320" s="9"/>
    </row>
    <row r="13321" spans="17:17" x14ac:dyDescent="0.2">
      <c r="Q13321" s="9"/>
    </row>
    <row r="13322" spans="17:17" x14ac:dyDescent="0.2">
      <c r="Q13322" s="9"/>
    </row>
    <row r="13323" spans="17:17" x14ac:dyDescent="0.2">
      <c r="Q13323" s="9"/>
    </row>
    <row r="13324" spans="17:17" x14ac:dyDescent="0.2">
      <c r="Q13324" s="9"/>
    </row>
    <row r="13325" spans="17:17" x14ac:dyDescent="0.2">
      <c r="Q13325" s="9"/>
    </row>
    <row r="13326" spans="17:17" x14ac:dyDescent="0.2">
      <c r="Q13326" s="9"/>
    </row>
    <row r="13327" spans="17:17" x14ac:dyDescent="0.2">
      <c r="Q13327" s="9"/>
    </row>
    <row r="13328" spans="17:17" x14ac:dyDescent="0.2">
      <c r="Q13328" s="9"/>
    </row>
    <row r="13329" spans="17:17" x14ac:dyDescent="0.2">
      <c r="Q13329" s="9"/>
    </row>
    <row r="13330" spans="17:17" x14ac:dyDescent="0.2">
      <c r="Q13330" s="9"/>
    </row>
    <row r="13331" spans="17:17" x14ac:dyDescent="0.2">
      <c r="Q13331" s="9"/>
    </row>
    <row r="13332" spans="17:17" x14ac:dyDescent="0.2">
      <c r="Q13332" s="9"/>
    </row>
    <row r="13333" spans="17:17" x14ac:dyDescent="0.2">
      <c r="Q13333" s="9"/>
    </row>
    <row r="13334" spans="17:17" x14ac:dyDescent="0.2">
      <c r="Q13334" s="9"/>
    </row>
    <row r="13335" spans="17:17" x14ac:dyDescent="0.2">
      <c r="Q13335" s="9"/>
    </row>
    <row r="13336" spans="17:17" x14ac:dyDescent="0.2">
      <c r="Q13336" s="9"/>
    </row>
    <row r="13337" spans="17:17" x14ac:dyDescent="0.2">
      <c r="Q13337" s="9"/>
    </row>
    <row r="13338" spans="17:17" x14ac:dyDescent="0.2">
      <c r="Q13338" s="9"/>
    </row>
    <row r="13339" spans="17:17" x14ac:dyDescent="0.2">
      <c r="Q13339" s="9"/>
    </row>
    <row r="13340" spans="17:17" x14ac:dyDescent="0.2">
      <c r="Q13340" s="9"/>
    </row>
    <row r="13341" spans="17:17" x14ac:dyDescent="0.2">
      <c r="Q13341" s="9"/>
    </row>
    <row r="13342" spans="17:17" x14ac:dyDescent="0.2">
      <c r="Q13342" s="9"/>
    </row>
    <row r="13343" spans="17:17" x14ac:dyDescent="0.2">
      <c r="Q13343" s="9"/>
    </row>
    <row r="13344" spans="17:17" x14ac:dyDescent="0.2">
      <c r="Q13344" s="9"/>
    </row>
    <row r="13345" spans="17:17" x14ac:dyDescent="0.2">
      <c r="Q13345" s="9"/>
    </row>
    <row r="13346" spans="17:17" x14ac:dyDescent="0.2">
      <c r="Q13346" s="9"/>
    </row>
    <row r="13347" spans="17:17" x14ac:dyDescent="0.2">
      <c r="Q13347" s="9"/>
    </row>
    <row r="13348" spans="17:17" x14ac:dyDescent="0.2">
      <c r="Q13348" s="9"/>
    </row>
    <row r="13349" spans="17:17" x14ac:dyDescent="0.2">
      <c r="Q13349" s="9"/>
    </row>
    <row r="13350" spans="17:17" x14ac:dyDescent="0.2">
      <c r="Q13350" s="9"/>
    </row>
    <row r="13351" spans="17:17" x14ac:dyDescent="0.2">
      <c r="Q13351" s="9"/>
    </row>
    <row r="13352" spans="17:17" x14ac:dyDescent="0.2">
      <c r="Q13352" s="9"/>
    </row>
    <row r="13353" spans="17:17" x14ac:dyDescent="0.2">
      <c r="Q13353" s="9"/>
    </row>
    <row r="13354" spans="17:17" x14ac:dyDescent="0.2">
      <c r="Q13354" s="9"/>
    </row>
    <row r="13355" spans="17:17" x14ac:dyDescent="0.2">
      <c r="Q13355" s="9"/>
    </row>
    <row r="13356" spans="17:17" x14ac:dyDescent="0.2">
      <c r="Q13356" s="9"/>
    </row>
    <row r="13357" spans="17:17" x14ac:dyDescent="0.2">
      <c r="Q13357" s="9"/>
    </row>
    <row r="13358" spans="17:17" x14ac:dyDescent="0.2">
      <c r="Q13358" s="9"/>
    </row>
    <row r="13359" spans="17:17" x14ac:dyDescent="0.2">
      <c r="Q13359" s="9"/>
    </row>
    <row r="13360" spans="17:17" x14ac:dyDescent="0.2">
      <c r="Q13360" s="9"/>
    </row>
    <row r="13361" spans="17:17" x14ac:dyDescent="0.2">
      <c r="Q13361" s="9"/>
    </row>
    <row r="13362" spans="17:17" x14ac:dyDescent="0.2">
      <c r="Q13362" s="9"/>
    </row>
    <row r="13363" spans="17:17" x14ac:dyDescent="0.2">
      <c r="Q13363" s="9"/>
    </row>
    <row r="13364" spans="17:17" x14ac:dyDescent="0.2">
      <c r="Q13364" s="9"/>
    </row>
    <row r="13365" spans="17:17" x14ac:dyDescent="0.2">
      <c r="Q13365" s="9"/>
    </row>
    <row r="13366" spans="17:17" x14ac:dyDescent="0.2">
      <c r="Q13366" s="9"/>
    </row>
    <row r="13367" spans="17:17" x14ac:dyDescent="0.2">
      <c r="Q13367" s="9"/>
    </row>
    <row r="13368" spans="17:17" x14ac:dyDescent="0.2">
      <c r="Q13368" s="9"/>
    </row>
    <row r="13369" spans="17:17" x14ac:dyDescent="0.2">
      <c r="Q13369" s="9"/>
    </row>
    <row r="13370" spans="17:17" x14ac:dyDescent="0.2">
      <c r="Q13370" s="9"/>
    </row>
    <row r="13371" spans="17:17" x14ac:dyDescent="0.2">
      <c r="Q13371" s="9"/>
    </row>
    <row r="13372" spans="17:17" x14ac:dyDescent="0.2">
      <c r="Q13372" s="9"/>
    </row>
    <row r="13373" spans="17:17" x14ac:dyDescent="0.2">
      <c r="Q13373" s="9"/>
    </row>
    <row r="13374" spans="17:17" x14ac:dyDescent="0.2">
      <c r="Q13374" s="9"/>
    </row>
    <row r="13375" spans="17:17" x14ac:dyDescent="0.2">
      <c r="Q13375" s="9"/>
    </row>
    <row r="13376" spans="17:17" x14ac:dyDescent="0.2">
      <c r="Q13376" s="9"/>
    </row>
    <row r="13377" spans="17:17" x14ac:dyDescent="0.2">
      <c r="Q13377" s="9"/>
    </row>
    <row r="13378" spans="17:17" x14ac:dyDescent="0.2">
      <c r="Q13378" s="9"/>
    </row>
    <row r="13379" spans="17:17" x14ac:dyDescent="0.2">
      <c r="Q13379" s="9"/>
    </row>
    <row r="13380" spans="17:17" x14ac:dyDescent="0.2">
      <c r="Q13380" s="9"/>
    </row>
    <row r="13381" spans="17:17" x14ac:dyDescent="0.2">
      <c r="Q13381" s="9"/>
    </row>
    <row r="13382" spans="17:17" x14ac:dyDescent="0.2">
      <c r="Q13382" s="9"/>
    </row>
    <row r="13383" spans="17:17" x14ac:dyDescent="0.2">
      <c r="Q13383" s="9"/>
    </row>
    <row r="13384" spans="17:17" x14ac:dyDescent="0.2">
      <c r="Q13384" s="9"/>
    </row>
    <row r="13385" spans="17:17" x14ac:dyDescent="0.2">
      <c r="Q13385" s="9"/>
    </row>
    <row r="13386" spans="17:17" x14ac:dyDescent="0.2">
      <c r="Q13386" s="9"/>
    </row>
    <row r="13387" spans="17:17" x14ac:dyDescent="0.2">
      <c r="Q13387" s="9"/>
    </row>
    <row r="13388" spans="17:17" x14ac:dyDescent="0.2">
      <c r="Q13388" s="9"/>
    </row>
    <row r="13389" spans="17:17" x14ac:dyDescent="0.2">
      <c r="Q13389" s="9"/>
    </row>
    <row r="13390" spans="17:17" x14ac:dyDescent="0.2">
      <c r="Q13390" s="9"/>
    </row>
    <row r="13391" spans="17:17" x14ac:dyDescent="0.2">
      <c r="Q13391" s="9"/>
    </row>
    <row r="13392" spans="17:17" x14ac:dyDescent="0.2">
      <c r="Q13392" s="9"/>
    </row>
    <row r="13393" spans="17:17" x14ac:dyDescent="0.2">
      <c r="Q13393" s="9"/>
    </row>
    <row r="13394" spans="17:17" x14ac:dyDescent="0.2">
      <c r="Q13394" s="9"/>
    </row>
    <row r="13395" spans="17:17" x14ac:dyDescent="0.2">
      <c r="Q13395" s="9"/>
    </row>
    <row r="13396" spans="17:17" x14ac:dyDescent="0.2">
      <c r="Q13396" s="9"/>
    </row>
    <row r="13397" spans="17:17" x14ac:dyDescent="0.2">
      <c r="Q13397" s="9"/>
    </row>
    <row r="13398" spans="17:17" x14ac:dyDescent="0.2">
      <c r="Q13398" s="9"/>
    </row>
    <row r="13399" spans="17:17" x14ac:dyDescent="0.2">
      <c r="Q13399" s="9"/>
    </row>
    <row r="13400" spans="17:17" x14ac:dyDescent="0.2">
      <c r="Q13400" s="9"/>
    </row>
    <row r="13401" spans="17:17" x14ac:dyDescent="0.2">
      <c r="Q13401" s="9"/>
    </row>
    <row r="13402" spans="17:17" x14ac:dyDescent="0.2">
      <c r="Q13402" s="9"/>
    </row>
    <row r="13403" spans="17:17" x14ac:dyDescent="0.2">
      <c r="Q13403" s="9"/>
    </row>
    <row r="13404" spans="17:17" x14ac:dyDescent="0.2">
      <c r="Q13404" s="9"/>
    </row>
    <row r="13405" spans="17:17" x14ac:dyDescent="0.2">
      <c r="Q13405" s="9"/>
    </row>
    <row r="13406" spans="17:17" x14ac:dyDescent="0.2">
      <c r="Q13406" s="9"/>
    </row>
    <row r="13407" spans="17:17" x14ac:dyDescent="0.2">
      <c r="Q13407" s="9"/>
    </row>
    <row r="13408" spans="17:17" x14ac:dyDescent="0.2">
      <c r="Q13408" s="9"/>
    </row>
    <row r="13409" spans="17:17" x14ac:dyDescent="0.2">
      <c r="Q13409" s="9"/>
    </row>
    <row r="13410" spans="17:17" x14ac:dyDescent="0.2">
      <c r="Q13410" s="9"/>
    </row>
    <row r="13411" spans="17:17" x14ac:dyDescent="0.2">
      <c r="Q13411" s="9"/>
    </row>
    <row r="13412" spans="17:17" x14ac:dyDescent="0.2">
      <c r="Q13412" s="9"/>
    </row>
    <row r="13413" spans="17:17" x14ac:dyDescent="0.2">
      <c r="Q13413" s="9"/>
    </row>
    <row r="13414" spans="17:17" x14ac:dyDescent="0.2">
      <c r="Q13414" s="9"/>
    </row>
    <row r="13415" spans="17:17" x14ac:dyDescent="0.2">
      <c r="Q13415" s="9"/>
    </row>
    <row r="13416" spans="17:17" x14ac:dyDescent="0.2">
      <c r="Q13416" s="9"/>
    </row>
    <row r="13417" spans="17:17" x14ac:dyDescent="0.2">
      <c r="Q13417" s="9"/>
    </row>
    <row r="13418" spans="17:17" x14ac:dyDescent="0.2">
      <c r="Q13418" s="9"/>
    </row>
    <row r="13419" spans="17:17" x14ac:dyDescent="0.2">
      <c r="Q13419" s="9"/>
    </row>
    <row r="13420" spans="17:17" x14ac:dyDescent="0.2">
      <c r="Q13420" s="9"/>
    </row>
    <row r="13421" spans="17:17" x14ac:dyDescent="0.2">
      <c r="Q13421" s="9"/>
    </row>
    <row r="13422" spans="17:17" x14ac:dyDescent="0.2">
      <c r="Q13422" s="9"/>
    </row>
    <row r="13423" spans="17:17" x14ac:dyDescent="0.2">
      <c r="Q13423" s="9"/>
    </row>
    <row r="13424" spans="17:17" x14ac:dyDescent="0.2">
      <c r="Q13424" s="9"/>
    </row>
    <row r="13425" spans="17:17" x14ac:dyDescent="0.2">
      <c r="Q13425" s="9"/>
    </row>
    <row r="13426" spans="17:17" x14ac:dyDescent="0.2">
      <c r="Q13426" s="9"/>
    </row>
    <row r="13427" spans="17:17" x14ac:dyDescent="0.2">
      <c r="Q13427" s="9"/>
    </row>
    <row r="13428" spans="17:17" x14ac:dyDescent="0.2">
      <c r="Q13428" s="9"/>
    </row>
    <row r="13429" spans="17:17" x14ac:dyDescent="0.2">
      <c r="Q13429" s="9"/>
    </row>
    <row r="13430" spans="17:17" x14ac:dyDescent="0.2">
      <c r="Q13430" s="9"/>
    </row>
    <row r="13431" spans="17:17" x14ac:dyDescent="0.2">
      <c r="Q13431" s="9"/>
    </row>
    <row r="13432" spans="17:17" x14ac:dyDescent="0.2">
      <c r="Q13432" s="9"/>
    </row>
    <row r="13433" spans="17:17" x14ac:dyDescent="0.2">
      <c r="Q13433" s="9"/>
    </row>
    <row r="13434" spans="17:17" x14ac:dyDescent="0.2">
      <c r="Q13434" s="9"/>
    </row>
    <row r="13435" spans="17:17" x14ac:dyDescent="0.2">
      <c r="Q13435" s="9"/>
    </row>
    <row r="13436" spans="17:17" x14ac:dyDescent="0.2">
      <c r="Q13436" s="9"/>
    </row>
    <row r="13437" spans="17:17" x14ac:dyDescent="0.2">
      <c r="Q13437" s="9"/>
    </row>
    <row r="13438" spans="17:17" x14ac:dyDescent="0.2">
      <c r="Q13438" s="9"/>
    </row>
    <row r="13439" spans="17:17" x14ac:dyDescent="0.2">
      <c r="Q13439" s="9"/>
    </row>
    <row r="13440" spans="17:17" x14ac:dyDescent="0.2">
      <c r="Q13440" s="9"/>
    </row>
    <row r="13441" spans="17:17" x14ac:dyDescent="0.2">
      <c r="Q13441" s="9"/>
    </row>
    <row r="13442" spans="17:17" x14ac:dyDescent="0.2">
      <c r="Q13442" s="9"/>
    </row>
    <row r="13443" spans="17:17" x14ac:dyDescent="0.2">
      <c r="Q13443" s="9"/>
    </row>
    <row r="13444" spans="17:17" x14ac:dyDescent="0.2">
      <c r="Q13444" s="9"/>
    </row>
    <row r="13445" spans="17:17" x14ac:dyDescent="0.2">
      <c r="Q13445" s="9"/>
    </row>
    <row r="13446" spans="17:17" x14ac:dyDescent="0.2">
      <c r="Q13446" s="9"/>
    </row>
    <row r="13447" spans="17:17" x14ac:dyDescent="0.2">
      <c r="Q13447" s="9"/>
    </row>
    <row r="13448" spans="17:17" x14ac:dyDescent="0.2">
      <c r="Q13448" s="9"/>
    </row>
    <row r="13449" spans="17:17" x14ac:dyDescent="0.2">
      <c r="Q13449" s="9"/>
    </row>
    <row r="13450" spans="17:17" x14ac:dyDescent="0.2">
      <c r="Q13450" s="9"/>
    </row>
    <row r="13451" spans="17:17" x14ac:dyDescent="0.2">
      <c r="Q13451" s="9"/>
    </row>
    <row r="13452" spans="17:17" x14ac:dyDescent="0.2">
      <c r="Q13452" s="9"/>
    </row>
    <row r="13453" spans="17:17" x14ac:dyDescent="0.2">
      <c r="Q13453" s="9"/>
    </row>
    <row r="13454" spans="17:17" x14ac:dyDescent="0.2">
      <c r="Q13454" s="9"/>
    </row>
    <row r="13455" spans="17:17" x14ac:dyDescent="0.2">
      <c r="Q13455" s="9"/>
    </row>
    <row r="13456" spans="17:17" x14ac:dyDescent="0.2">
      <c r="Q13456" s="9"/>
    </row>
    <row r="13457" spans="17:17" x14ac:dyDescent="0.2">
      <c r="Q13457" s="9"/>
    </row>
    <row r="13458" spans="17:17" x14ac:dyDescent="0.2">
      <c r="Q13458" s="9"/>
    </row>
    <row r="13459" spans="17:17" x14ac:dyDescent="0.2">
      <c r="Q13459" s="9"/>
    </row>
    <row r="13460" spans="17:17" x14ac:dyDescent="0.2">
      <c r="Q13460" s="9"/>
    </row>
    <row r="13461" spans="17:17" x14ac:dyDescent="0.2">
      <c r="Q13461" s="9"/>
    </row>
    <row r="13462" spans="17:17" x14ac:dyDescent="0.2">
      <c r="Q13462" s="9"/>
    </row>
    <row r="13463" spans="17:17" x14ac:dyDescent="0.2">
      <c r="Q13463" s="9"/>
    </row>
    <row r="13464" spans="17:17" x14ac:dyDescent="0.2">
      <c r="Q13464" s="9"/>
    </row>
    <row r="13465" spans="17:17" x14ac:dyDescent="0.2">
      <c r="Q13465" s="9"/>
    </row>
    <row r="13466" spans="17:17" x14ac:dyDescent="0.2">
      <c r="Q13466" s="9"/>
    </row>
    <row r="13467" spans="17:17" x14ac:dyDescent="0.2">
      <c r="Q13467" s="9"/>
    </row>
    <row r="13468" spans="17:17" x14ac:dyDescent="0.2">
      <c r="Q13468" s="9"/>
    </row>
    <row r="13469" spans="17:17" x14ac:dyDescent="0.2">
      <c r="Q13469" s="9"/>
    </row>
    <row r="13470" spans="17:17" x14ac:dyDescent="0.2">
      <c r="Q13470" s="9"/>
    </row>
    <row r="13471" spans="17:17" x14ac:dyDescent="0.2">
      <c r="Q13471" s="9"/>
    </row>
    <row r="13472" spans="17:17" x14ac:dyDescent="0.2">
      <c r="Q13472" s="9"/>
    </row>
    <row r="13473" spans="17:17" x14ac:dyDescent="0.2">
      <c r="Q13473" s="9"/>
    </row>
    <row r="13474" spans="17:17" x14ac:dyDescent="0.2">
      <c r="Q13474" s="9"/>
    </row>
    <row r="13475" spans="17:17" x14ac:dyDescent="0.2">
      <c r="Q13475" s="9"/>
    </row>
    <row r="13476" spans="17:17" x14ac:dyDescent="0.2">
      <c r="Q13476" s="9"/>
    </row>
    <row r="13477" spans="17:17" x14ac:dyDescent="0.2">
      <c r="Q13477" s="9"/>
    </row>
    <row r="13478" spans="17:17" x14ac:dyDescent="0.2">
      <c r="Q13478" s="9"/>
    </row>
    <row r="13479" spans="17:17" x14ac:dyDescent="0.2">
      <c r="Q13479" s="9"/>
    </row>
    <row r="13480" spans="17:17" x14ac:dyDescent="0.2">
      <c r="Q13480" s="9"/>
    </row>
    <row r="13481" spans="17:17" x14ac:dyDescent="0.2">
      <c r="Q13481" s="9"/>
    </row>
    <row r="13482" spans="17:17" x14ac:dyDescent="0.2">
      <c r="Q13482" s="9"/>
    </row>
    <row r="13483" spans="17:17" x14ac:dyDescent="0.2">
      <c r="Q13483" s="9"/>
    </row>
    <row r="13484" spans="17:17" x14ac:dyDescent="0.2">
      <c r="Q13484" s="9"/>
    </row>
    <row r="13485" spans="17:17" x14ac:dyDescent="0.2">
      <c r="Q13485" s="9"/>
    </row>
    <row r="13486" spans="17:17" x14ac:dyDescent="0.2">
      <c r="Q13486" s="9"/>
    </row>
    <row r="13487" spans="17:17" x14ac:dyDescent="0.2">
      <c r="Q13487" s="9"/>
    </row>
    <row r="13488" spans="17:17" x14ac:dyDescent="0.2">
      <c r="Q13488" s="9"/>
    </row>
    <row r="13489" spans="17:17" x14ac:dyDescent="0.2">
      <c r="Q13489" s="9"/>
    </row>
    <row r="13490" spans="17:17" x14ac:dyDescent="0.2">
      <c r="Q13490" s="9"/>
    </row>
    <row r="13491" spans="17:17" x14ac:dyDescent="0.2">
      <c r="Q13491" s="9"/>
    </row>
    <row r="13492" spans="17:17" x14ac:dyDescent="0.2">
      <c r="Q13492" s="9"/>
    </row>
    <row r="13493" spans="17:17" x14ac:dyDescent="0.2">
      <c r="Q13493" s="9"/>
    </row>
    <row r="13494" spans="17:17" x14ac:dyDescent="0.2">
      <c r="Q13494" s="9"/>
    </row>
    <row r="13495" spans="17:17" x14ac:dyDescent="0.2">
      <c r="Q13495" s="9"/>
    </row>
    <row r="13496" spans="17:17" x14ac:dyDescent="0.2">
      <c r="Q13496" s="9"/>
    </row>
    <row r="13497" spans="17:17" x14ac:dyDescent="0.2">
      <c r="Q13497" s="9"/>
    </row>
    <row r="13498" spans="17:17" x14ac:dyDescent="0.2">
      <c r="Q13498" s="9"/>
    </row>
    <row r="13499" spans="17:17" x14ac:dyDescent="0.2">
      <c r="Q13499" s="9"/>
    </row>
    <row r="13500" spans="17:17" x14ac:dyDescent="0.2">
      <c r="Q13500" s="9"/>
    </row>
    <row r="13501" spans="17:17" x14ac:dyDescent="0.2">
      <c r="Q13501" s="9"/>
    </row>
    <row r="13502" spans="17:17" x14ac:dyDescent="0.2">
      <c r="Q13502" s="9"/>
    </row>
    <row r="13503" spans="17:17" x14ac:dyDescent="0.2">
      <c r="Q13503" s="9"/>
    </row>
    <row r="13504" spans="17:17" x14ac:dyDescent="0.2">
      <c r="Q13504" s="9"/>
    </row>
    <row r="13505" spans="17:17" x14ac:dyDescent="0.2">
      <c r="Q13505" s="9"/>
    </row>
    <row r="13506" spans="17:17" x14ac:dyDescent="0.2">
      <c r="Q13506" s="9"/>
    </row>
    <row r="13507" spans="17:17" x14ac:dyDescent="0.2">
      <c r="Q13507" s="9"/>
    </row>
    <row r="13508" spans="17:17" x14ac:dyDescent="0.2">
      <c r="Q13508" s="9"/>
    </row>
    <row r="13509" spans="17:17" x14ac:dyDescent="0.2">
      <c r="Q13509" s="9"/>
    </row>
    <row r="13510" spans="17:17" x14ac:dyDescent="0.2">
      <c r="Q13510" s="9"/>
    </row>
    <row r="13511" spans="17:17" x14ac:dyDescent="0.2">
      <c r="Q13511" s="9"/>
    </row>
    <row r="13512" spans="17:17" x14ac:dyDescent="0.2">
      <c r="Q13512" s="9"/>
    </row>
    <row r="13513" spans="17:17" x14ac:dyDescent="0.2">
      <c r="Q13513" s="9"/>
    </row>
    <row r="13514" spans="17:17" x14ac:dyDescent="0.2">
      <c r="Q13514" s="9"/>
    </row>
    <row r="13515" spans="17:17" x14ac:dyDescent="0.2">
      <c r="Q13515" s="9"/>
    </row>
    <row r="13516" spans="17:17" x14ac:dyDescent="0.2">
      <c r="Q13516" s="9"/>
    </row>
    <row r="13517" spans="17:17" x14ac:dyDescent="0.2">
      <c r="Q13517" s="9"/>
    </row>
    <row r="13518" spans="17:17" x14ac:dyDescent="0.2">
      <c r="Q13518" s="9"/>
    </row>
    <row r="13519" spans="17:17" x14ac:dyDescent="0.2">
      <c r="Q13519" s="9"/>
    </row>
    <row r="13520" spans="17:17" x14ac:dyDescent="0.2">
      <c r="Q13520" s="9"/>
    </row>
    <row r="13521" spans="17:17" x14ac:dyDescent="0.2">
      <c r="Q13521" s="9"/>
    </row>
    <row r="13522" spans="17:17" x14ac:dyDescent="0.2">
      <c r="Q13522" s="9"/>
    </row>
    <row r="13523" spans="17:17" x14ac:dyDescent="0.2">
      <c r="Q13523" s="9"/>
    </row>
    <row r="13524" spans="17:17" x14ac:dyDescent="0.2">
      <c r="Q13524" s="9"/>
    </row>
    <row r="13525" spans="17:17" x14ac:dyDescent="0.2">
      <c r="Q13525" s="9"/>
    </row>
    <row r="13526" spans="17:17" x14ac:dyDescent="0.2">
      <c r="Q13526" s="9"/>
    </row>
    <row r="13527" spans="17:17" x14ac:dyDescent="0.2">
      <c r="Q13527" s="9"/>
    </row>
    <row r="13528" spans="17:17" x14ac:dyDescent="0.2">
      <c r="Q13528" s="9"/>
    </row>
    <row r="13529" spans="17:17" x14ac:dyDescent="0.2">
      <c r="Q13529" s="9"/>
    </row>
    <row r="13530" spans="17:17" x14ac:dyDescent="0.2">
      <c r="Q13530" s="9"/>
    </row>
    <row r="13531" spans="17:17" x14ac:dyDescent="0.2">
      <c r="Q13531" s="9"/>
    </row>
    <row r="13532" spans="17:17" x14ac:dyDescent="0.2">
      <c r="Q13532" s="9"/>
    </row>
    <row r="13533" spans="17:17" x14ac:dyDescent="0.2">
      <c r="Q13533" s="9"/>
    </row>
    <row r="13534" spans="17:17" x14ac:dyDescent="0.2">
      <c r="Q13534" s="9"/>
    </row>
    <row r="13535" spans="17:17" x14ac:dyDescent="0.2">
      <c r="Q13535" s="9"/>
    </row>
    <row r="13536" spans="17:17" x14ac:dyDescent="0.2">
      <c r="Q13536" s="9"/>
    </row>
    <row r="13537" spans="17:17" x14ac:dyDescent="0.2">
      <c r="Q13537" s="9"/>
    </row>
    <row r="13538" spans="17:17" x14ac:dyDescent="0.2">
      <c r="Q13538" s="9"/>
    </row>
    <row r="13539" spans="17:17" x14ac:dyDescent="0.2">
      <c r="Q13539" s="9"/>
    </row>
    <row r="13540" spans="17:17" x14ac:dyDescent="0.2">
      <c r="Q13540" s="9"/>
    </row>
    <row r="13541" spans="17:17" x14ac:dyDescent="0.2">
      <c r="Q13541" s="9"/>
    </row>
    <row r="13542" spans="17:17" x14ac:dyDescent="0.2">
      <c r="Q13542" s="9"/>
    </row>
    <row r="13543" spans="17:17" x14ac:dyDescent="0.2">
      <c r="Q13543" s="9"/>
    </row>
    <row r="13544" spans="17:17" x14ac:dyDescent="0.2">
      <c r="Q13544" s="9"/>
    </row>
    <row r="13545" spans="17:17" x14ac:dyDescent="0.2">
      <c r="Q13545" s="9"/>
    </row>
    <row r="13546" spans="17:17" x14ac:dyDescent="0.2">
      <c r="Q13546" s="9"/>
    </row>
    <row r="13547" spans="17:17" x14ac:dyDescent="0.2">
      <c r="Q13547" s="9"/>
    </row>
    <row r="13548" spans="17:17" x14ac:dyDescent="0.2">
      <c r="Q13548" s="9"/>
    </row>
    <row r="13549" spans="17:17" x14ac:dyDescent="0.2">
      <c r="Q13549" s="9"/>
    </row>
    <row r="13550" spans="17:17" x14ac:dyDescent="0.2">
      <c r="Q13550" s="9"/>
    </row>
    <row r="13551" spans="17:17" x14ac:dyDescent="0.2">
      <c r="Q13551" s="9"/>
    </row>
    <row r="13552" spans="17:17" x14ac:dyDescent="0.2">
      <c r="Q13552" s="9"/>
    </row>
    <row r="13553" spans="17:17" x14ac:dyDescent="0.2">
      <c r="Q13553" s="9"/>
    </row>
    <row r="13554" spans="17:17" x14ac:dyDescent="0.2">
      <c r="Q13554" s="9"/>
    </row>
    <row r="13555" spans="17:17" x14ac:dyDescent="0.2">
      <c r="Q13555" s="9"/>
    </row>
    <row r="13556" spans="17:17" x14ac:dyDescent="0.2">
      <c r="Q13556" s="9"/>
    </row>
    <row r="13557" spans="17:17" x14ac:dyDescent="0.2">
      <c r="Q13557" s="9"/>
    </row>
    <row r="13558" spans="17:17" x14ac:dyDescent="0.2">
      <c r="Q13558" s="9"/>
    </row>
    <row r="13559" spans="17:17" x14ac:dyDescent="0.2">
      <c r="Q13559" s="9"/>
    </row>
    <row r="13560" spans="17:17" x14ac:dyDescent="0.2">
      <c r="Q13560" s="9"/>
    </row>
    <row r="13561" spans="17:17" x14ac:dyDescent="0.2">
      <c r="Q13561" s="9"/>
    </row>
    <row r="13562" spans="17:17" x14ac:dyDescent="0.2">
      <c r="Q13562" s="9"/>
    </row>
    <row r="13563" spans="17:17" x14ac:dyDescent="0.2">
      <c r="Q13563" s="9"/>
    </row>
    <row r="13564" spans="17:17" x14ac:dyDescent="0.2">
      <c r="Q13564" s="9"/>
    </row>
    <row r="13565" spans="17:17" x14ac:dyDescent="0.2">
      <c r="Q13565" s="9"/>
    </row>
    <row r="13566" spans="17:17" x14ac:dyDescent="0.2">
      <c r="Q13566" s="9"/>
    </row>
    <row r="13567" spans="17:17" x14ac:dyDescent="0.2">
      <c r="Q13567" s="9"/>
    </row>
    <row r="13568" spans="17:17" x14ac:dyDescent="0.2">
      <c r="Q13568" s="9"/>
    </row>
    <row r="13569" spans="17:17" x14ac:dyDescent="0.2">
      <c r="Q13569" s="9"/>
    </row>
    <row r="13570" spans="17:17" x14ac:dyDescent="0.2">
      <c r="Q13570" s="9"/>
    </row>
    <row r="13571" spans="17:17" x14ac:dyDescent="0.2">
      <c r="Q13571" s="9"/>
    </row>
    <row r="13572" spans="17:17" x14ac:dyDescent="0.2">
      <c r="Q13572" s="9"/>
    </row>
    <row r="13573" spans="17:17" x14ac:dyDescent="0.2">
      <c r="Q13573" s="9"/>
    </row>
    <row r="13574" spans="17:17" x14ac:dyDescent="0.2">
      <c r="Q13574" s="9"/>
    </row>
    <row r="13575" spans="17:17" x14ac:dyDescent="0.2">
      <c r="Q13575" s="9"/>
    </row>
    <row r="13576" spans="17:17" x14ac:dyDescent="0.2">
      <c r="Q13576" s="9"/>
    </row>
    <row r="13577" spans="17:17" x14ac:dyDescent="0.2">
      <c r="Q13577" s="9"/>
    </row>
    <row r="13578" spans="17:17" x14ac:dyDescent="0.2">
      <c r="Q13578" s="9"/>
    </row>
    <row r="13579" spans="17:17" x14ac:dyDescent="0.2">
      <c r="Q13579" s="9"/>
    </row>
    <row r="13580" spans="17:17" x14ac:dyDescent="0.2">
      <c r="Q13580" s="9"/>
    </row>
    <row r="13581" spans="17:17" x14ac:dyDescent="0.2">
      <c r="Q13581" s="9"/>
    </row>
    <row r="13582" spans="17:17" x14ac:dyDescent="0.2">
      <c r="Q13582" s="9"/>
    </row>
    <row r="13583" spans="17:17" x14ac:dyDescent="0.2">
      <c r="Q13583" s="9"/>
    </row>
    <row r="13584" spans="17:17" x14ac:dyDescent="0.2">
      <c r="Q13584" s="9"/>
    </row>
    <row r="13585" spans="17:17" x14ac:dyDescent="0.2">
      <c r="Q13585" s="9"/>
    </row>
    <row r="13586" spans="17:17" x14ac:dyDescent="0.2">
      <c r="Q13586" s="9"/>
    </row>
    <row r="13587" spans="17:17" x14ac:dyDescent="0.2">
      <c r="Q13587" s="9"/>
    </row>
    <row r="13588" spans="17:17" x14ac:dyDescent="0.2">
      <c r="Q13588" s="9"/>
    </row>
    <row r="13589" spans="17:17" x14ac:dyDescent="0.2">
      <c r="Q13589" s="9"/>
    </row>
    <row r="13590" spans="17:17" x14ac:dyDescent="0.2">
      <c r="Q13590" s="9"/>
    </row>
    <row r="13591" spans="17:17" x14ac:dyDescent="0.2">
      <c r="Q13591" s="9"/>
    </row>
    <row r="13592" spans="17:17" x14ac:dyDescent="0.2">
      <c r="Q13592" s="9"/>
    </row>
    <row r="13593" spans="17:17" x14ac:dyDescent="0.2">
      <c r="Q13593" s="9"/>
    </row>
    <row r="13594" spans="17:17" x14ac:dyDescent="0.2">
      <c r="Q13594" s="9"/>
    </row>
    <row r="13595" spans="17:17" x14ac:dyDescent="0.2">
      <c r="Q13595" s="9"/>
    </row>
    <row r="13596" spans="17:17" x14ac:dyDescent="0.2">
      <c r="Q13596" s="9"/>
    </row>
    <row r="13597" spans="17:17" x14ac:dyDescent="0.2">
      <c r="Q13597" s="9"/>
    </row>
    <row r="13598" spans="17:17" x14ac:dyDescent="0.2">
      <c r="Q13598" s="9"/>
    </row>
    <row r="13599" spans="17:17" x14ac:dyDescent="0.2">
      <c r="Q13599" s="9"/>
    </row>
    <row r="13600" spans="17:17" x14ac:dyDescent="0.2">
      <c r="Q13600" s="9"/>
    </row>
    <row r="13601" spans="17:17" x14ac:dyDescent="0.2">
      <c r="Q13601" s="9"/>
    </row>
    <row r="13602" spans="17:17" x14ac:dyDescent="0.2">
      <c r="Q13602" s="9"/>
    </row>
    <row r="13603" spans="17:17" x14ac:dyDescent="0.2">
      <c r="Q13603" s="9"/>
    </row>
    <row r="13604" spans="17:17" x14ac:dyDescent="0.2">
      <c r="Q13604" s="9"/>
    </row>
    <row r="13605" spans="17:17" x14ac:dyDescent="0.2">
      <c r="Q13605" s="9"/>
    </row>
    <row r="13606" spans="17:17" x14ac:dyDescent="0.2">
      <c r="Q13606" s="9"/>
    </row>
    <row r="13607" spans="17:17" x14ac:dyDescent="0.2">
      <c r="Q13607" s="9"/>
    </row>
    <row r="13608" spans="17:17" x14ac:dyDescent="0.2">
      <c r="Q13608" s="9"/>
    </row>
    <row r="13609" spans="17:17" x14ac:dyDescent="0.2">
      <c r="Q13609" s="9"/>
    </row>
    <row r="13610" spans="17:17" x14ac:dyDescent="0.2">
      <c r="Q13610" s="9"/>
    </row>
    <row r="13611" spans="17:17" x14ac:dyDescent="0.2">
      <c r="Q13611" s="9"/>
    </row>
    <row r="13612" spans="17:17" x14ac:dyDescent="0.2">
      <c r="Q13612" s="9"/>
    </row>
    <row r="13613" spans="17:17" x14ac:dyDescent="0.2">
      <c r="Q13613" s="9"/>
    </row>
    <row r="13614" spans="17:17" x14ac:dyDescent="0.2">
      <c r="Q13614" s="9"/>
    </row>
    <row r="13615" spans="17:17" x14ac:dyDescent="0.2">
      <c r="Q13615" s="9"/>
    </row>
    <row r="13616" spans="17:17" x14ac:dyDescent="0.2">
      <c r="Q13616" s="9"/>
    </row>
    <row r="13617" spans="17:17" x14ac:dyDescent="0.2">
      <c r="Q13617" s="9"/>
    </row>
    <row r="13618" spans="17:17" x14ac:dyDescent="0.2">
      <c r="Q13618" s="9"/>
    </row>
    <row r="13619" spans="17:17" x14ac:dyDescent="0.2">
      <c r="Q13619" s="9"/>
    </row>
    <row r="13620" spans="17:17" x14ac:dyDescent="0.2">
      <c r="Q13620" s="9"/>
    </row>
    <row r="13621" spans="17:17" x14ac:dyDescent="0.2">
      <c r="Q13621" s="9"/>
    </row>
    <row r="13622" spans="17:17" x14ac:dyDescent="0.2">
      <c r="Q13622" s="9"/>
    </row>
    <row r="13623" spans="17:17" x14ac:dyDescent="0.2">
      <c r="Q13623" s="9"/>
    </row>
    <row r="13624" spans="17:17" x14ac:dyDescent="0.2">
      <c r="Q13624" s="9"/>
    </row>
    <row r="13625" spans="17:17" x14ac:dyDescent="0.2">
      <c r="Q13625" s="9"/>
    </row>
    <row r="13626" spans="17:17" x14ac:dyDescent="0.2">
      <c r="Q13626" s="9"/>
    </row>
    <row r="13627" spans="17:17" x14ac:dyDescent="0.2">
      <c r="Q13627" s="9"/>
    </row>
    <row r="13628" spans="17:17" x14ac:dyDescent="0.2">
      <c r="Q13628" s="9"/>
    </row>
    <row r="13629" spans="17:17" x14ac:dyDescent="0.2">
      <c r="Q13629" s="9"/>
    </row>
    <row r="13630" spans="17:17" x14ac:dyDescent="0.2">
      <c r="Q13630" s="9"/>
    </row>
    <row r="13631" spans="17:17" x14ac:dyDescent="0.2">
      <c r="Q13631" s="9"/>
    </row>
    <row r="13632" spans="17:17" x14ac:dyDescent="0.2">
      <c r="Q13632" s="9"/>
    </row>
    <row r="13633" spans="17:17" x14ac:dyDescent="0.2">
      <c r="Q13633" s="9"/>
    </row>
    <row r="13634" spans="17:17" x14ac:dyDescent="0.2">
      <c r="Q13634" s="9"/>
    </row>
    <row r="13635" spans="17:17" x14ac:dyDescent="0.2">
      <c r="Q13635" s="9"/>
    </row>
    <row r="13636" spans="17:17" x14ac:dyDescent="0.2">
      <c r="Q13636" s="9"/>
    </row>
    <row r="13637" spans="17:17" x14ac:dyDescent="0.2">
      <c r="Q13637" s="9"/>
    </row>
    <row r="13638" spans="17:17" x14ac:dyDescent="0.2">
      <c r="Q13638" s="9"/>
    </row>
    <row r="13639" spans="17:17" x14ac:dyDescent="0.2">
      <c r="Q13639" s="9"/>
    </row>
    <row r="13640" spans="17:17" x14ac:dyDescent="0.2">
      <c r="Q13640" s="9"/>
    </row>
    <row r="13641" spans="17:17" x14ac:dyDescent="0.2">
      <c r="Q13641" s="9"/>
    </row>
    <row r="13642" spans="17:17" x14ac:dyDescent="0.2">
      <c r="Q13642" s="9"/>
    </row>
    <row r="13643" spans="17:17" x14ac:dyDescent="0.2">
      <c r="Q13643" s="9"/>
    </row>
    <row r="13644" spans="17:17" x14ac:dyDescent="0.2">
      <c r="Q13644" s="9"/>
    </row>
    <row r="13645" spans="17:17" x14ac:dyDescent="0.2">
      <c r="Q13645" s="9"/>
    </row>
    <row r="13646" spans="17:17" x14ac:dyDescent="0.2">
      <c r="Q13646" s="9"/>
    </row>
    <row r="13647" spans="17:17" x14ac:dyDescent="0.2">
      <c r="Q13647" s="9"/>
    </row>
    <row r="13648" spans="17:17" x14ac:dyDescent="0.2">
      <c r="Q13648" s="9"/>
    </row>
    <row r="13649" spans="17:17" x14ac:dyDescent="0.2">
      <c r="Q13649" s="9"/>
    </row>
    <row r="13650" spans="17:17" x14ac:dyDescent="0.2">
      <c r="Q13650" s="9"/>
    </row>
    <row r="13651" spans="17:17" x14ac:dyDescent="0.2">
      <c r="Q13651" s="9"/>
    </row>
    <row r="13652" spans="17:17" x14ac:dyDescent="0.2">
      <c r="Q13652" s="9"/>
    </row>
    <row r="13653" spans="17:17" x14ac:dyDescent="0.2">
      <c r="Q13653" s="9"/>
    </row>
    <row r="13654" spans="17:17" x14ac:dyDescent="0.2">
      <c r="Q13654" s="9"/>
    </row>
    <row r="13655" spans="17:17" x14ac:dyDescent="0.2">
      <c r="Q13655" s="9"/>
    </row>
    <row r="13656" spans="17:17" x14ac:dyDescent="0.2">
      <c r="Q13656" s="9"/>
    </row>
    <row r="13657" spans="17:17" x14ac:dyDescent="0.2">
      <c r="Q13657" s="9"/>
    </row>
    <row r="13658" spans="17:17" x14ac:dyDescent="0.2">
      <c r="Q13658" s="9"/>
    </row>
    <row r="13659" spans="17:17" x14ac:dyDescent="0.2">
      <c r="Q13659" s="9"/>
    </row>
    <row r="13660" spans="17:17" x14ac:dyDescent="0.2">
      <c r="Q13660" s="9"/>
    </row>
    <row r="13661" spans="17:17" x14ac:dyDescent="0.2">
      <c r="Q13661" s="9"/>
    </row>
    <row r="13662" spans="17:17" x14ac:dyDescent="0.2">
      <c r="Q13662" s="9"/>
    </row>
    <row r="13663" spans="17:17" x14ac:dyDescent="0.2">
      <c r="Q13663" s="9"/>
    </row>
    <row r="13664" spans="17:17" x14ac:dyDescent="0.2">
      <c r="Q13664" s="9"/>
    </row>
    <row r="13665" spans="17:17" x14ac:dyDescent="0.2">
      <c r="Q13665" s="9"/>
    </row>
    <row r="13666" spans="17:17" x14ac:dyDescent="0.2">
      <c r="Q13666" s="9"/>
    </row>
    <row r="13667" spans="17:17" x14ac:dyDescent="0.2">
      <c r="Q13667" s="9"/>
    </row>
    <row r="13668" spans="17:17" x14ac:dyDescent="0.2">
      <c r="Q13668" s="9"/>
    </row>
    <row r="13669" spans="17:17" x14ac:dyDescent="0.2">
      <c r="Q13669" s="9"/>
    </row>
    <row r="13670" spans="17:17" x14ac:dyDescent="0.2">
      <c r="Q13670" s="9"/>
    </row>
    <row r="13671" spans="17:17" x14ac:dyDescent="0.2">
      <c r="Q13671" s="9"/>
    </row>
    <row r="13672" spans="17:17" x14ac:dyDescent="0.2">
      <c r="Q13672" s="9"/>
    </row>
    <row r="13673" spans="17:17" x14ac:dyDescent="0.2">
      <c r="Q13673" s="9"/>
    </row>
    <row r="13674" spans="17:17" x14ac:dyDescent="0.2">
      <c r="Q13674" s="9"/>
    </row>
    <row r="13675" spans="17:17" x14ac:dyDescent="0.2">
      <c r="Q13675" s="9"/>
    </row>
    <row r="13676" spans="17:17" x14ac:dyDescent="0.2">
      <c r="Q13676" s="9"/>
    </row>
    <row r="13677" spans="17:17" x14ac:dyDescent="0.2">
      <c r="Q13677" s="9"/>
    </row>
    <row r="13678" spans="17:17" x14ac:dyDescent="0.2">
      <c r="Q13678" s="9"/>
    </row>
    <row r="13679" spans="17:17" x14ac:dyDescent="0.2">
      <c r="Q13679" s="9"/>
    </row>
    <row r="13680" spans="17:17" x14ac:dyDescent="0.2">
      <c r="Q13680" s="9"/>
    </row>
    <row r="13681" spans="17:17" x14ac:dyDescent="0.2">
      <c r="Q13681" s="9"/>
    </row>
    <row r="13682" spans="17:17" x14ac:dyDescent="0.2">
      <c r="Q13682" s="9"/>
    </row>
    <row r="13683" spans="17:17" x14ac:dyDescent="0.2">
      <c r="Q13683" s="9"/>
    </row>
    <row r="13684" spans="17:17" x14ac:dyDescent="0.2">
      <c r="Q13684" s="9"/>
    </row>
    <row r="13685" spans="17:17" x14ac:dyDescent="0.2">
      <c r="Q13685" s="9"/>
    </row>
    <row r="13686" spans="17:17" x14ac:dyDescent="0.2">
      <c r="Q13686" s="9"/>
    </row>
    <row r="13687" spans="17:17" x14ac:dyDescent="0.2">
      <c r="Q13687" s="9"/>
    </row>
    <row r="13688" spans="17:17" x14ac:dyDescent="0.2">
      <c r="Q13688" s="9"/>
    </row>
    <row r="13689" spans="17:17" x14ac:dyDescent="0.2">
      <c r="Q13689" s="9"/>
    </row>
    <row r="13690" spans="17:17" x14ac:dyDescent="0.2">
      <c r="Q13690" s="9"/>
    </row>
    <row r="13691" spans="17:17" x14ac:dyDescent="0.2">
      <c r="Q13691" s="9"/>
    </row>
    <row r="13692" spans="17:17" x14ac:dyDescent="0.2">
      <c r="Q13692" s="9"/>
    </row>
    <row r="13693" spans="17:17" x14ac:dyDescent="0.2">
      <c r="Q13693" s="9"/>
    </row>
    <row r="13694" spans="17:17" x14ac:dyDescent="0.2">
      <c r="Q13694" s="9"/>
    </row>
    <row r="13695" spans="17:17" x14ac:dyDescent="0.2">
      <c r="Q13695" s="9"/>
    </row>
    <row r="13696" spans="17:17" x14ac:dyDescent="0.2">
      <c r="Q13696" s="9"/>
    </row>
    <row r="13697" spans="17:17" x14ac:dyDescent="0.2">
      <c r="Q13697" s="9"/>
    </row>
    <row r="13698" spans="17:17" x14ac:dyDescent="0.2">
      <c r="Q13698" s="9"/>
    </row>
    <row r="13699" spans="17:17" x14ac:dyDescent="0.2">
      <c r="Q13699" s="9"/>
    </row>
    <row r="13700" spans="17:17" x14ac:dyDescent="0.2">
      <c r="Q13700" s="9"/>
    </row>
    <row r="13701" spans="17:17" x14ac:dyDescent="0.2">
      <c r="Q13701" s="9"/>
    </row>
    <row r="13702" spans="17:17" x14ac:dyDescent="0.2">
      <c r="Q13702" s="9"/>
    </row>
    <row r="13703" spans="17:17" x14ac:dyDescent="0.2">
      <c r="Q13703" s="9"/>
    </row>
    <row r="13704" spans="17:17" x14ac:dyDescent="0.2">
      <c r="Q13704" s="9"/>
    </row>
    <row r="13705" spans="17:17" x14ac:dyDescent="0.2">
      <c r="Q13705" s="9"/>
    </row>
    <row r="13706" spans="17:17" x14ac:dyDescent="0.2">
      <c r="Q13706" s="9"/>
    </row>
    <row r="13707" spans="17:17" x14ac:dyDescent="0.2">
      <c r="Q13707" s="9"/>
    </row>
    <row r="13708" spans="17:17" x14ac:dyDescent="0.2">
      <c r="Q13708" s="9"/>
    </row>
    <row r="13709" spans="17:17" x14ac:dyDescent="0.2">
      <c r="Q13709" s="9"/>
    </row>
    <row r="13710" spans="17:17" x14ac:dyDescent="0.2">
      <c r="Q13710" s="9"/>
    </row>
    <row r="13711" spans="17:17" x14ac:dyDescent="0.2">
      <c r="Q13711" s="9"/>
    </row>
    <row r="13712" spans="17:17" x14ac:dyDescent="0.2">
      <c r="Q13712" s="9"/>
    </row>
    <row r="13713" spans="17:17" x14ac:dyDescent="0.2">
      <c r="Q13713" s="9"/>
    </row>
    <row r="13714" spans="17:17" x14ac:dyDescent="0.2">
      <c r="Q13714" s="9"/>
    </row>
    <row r="13715" spans="17:17" x14ac:dyDescent="0.2">
      <c r="Q13715" s="9"/>
    </row>
    <row r="13716" spans="17:17" x14ac:dyDescent="0.2">
      <c r="Q13716" s="9"/>
    </row>
    <row r="13717" spans="17:17" x14ac:dyDescent="0.2">
      <c r="Q13717" s="9"/>
    </row>
    <row r="13718" spans="17:17" x14ac:dyDescent="0.2">
      <c r="Q13718" s="9"/>
    </row>
    <row r="13719" spans="17:17" x14ac:dyDescent="0.2">
      <c r="Q13719" s="9"/>
    </row>
    <row r="13720" spans="17:17" x14ac:dyDescent="0.2">
      <c r="Q13720" s="9"/>
    </row>
    <row r="13721" spans="17:17" x14ac:dyDescent="0.2">
      <c r="Q13721" s="9"/>
    </row>
    <row r="13722" spans="17:17" x14ac:dyDescent="0.2">
      <c r="Q13722" s="9"/>
    </row>
    <row r="13723" spans="17:17" x14ac:dyDescent="0.2">
      <c r="Q13723" s="9"/>
    </row>
    <row r="13724" spans="17:17" x14ac:dyDescent="0.2">
      <c r="Q13724" s="9"/>
    </row>
    <row r="13725" spans="17:17" x14ac:dyDescent="0.2">
      <c r="Q13725" s="9"/>
    </row>
    <row r="13726" spans="17:17" x14ac:dyDescent="0.2">
      <c r="Q13726" s="9"/>
    </row>
    <row r="13727" spans="17:17" x14ac:dyDescent="0.2">
      <c r="Q13727" s="9"/>
    </row>
    <row r="13728" spans="17:17" x14ac:dyDescent="0.2">
      <c r="Q13728" s="9"/>
    </row>
    <row r="13729" spans="17:17" x14ac:dyDescent="0.2">
      <c r="Q13729" s="9"/>
    </row>
    <row r="13730" spans="17:17" x14ac:dyDescent="0.2">
      <c r="Q13730" s="9"/>
    </row>
    <row r="13731" spans="17:17" x14ac:dyDescent="0.2">
      <c r="Q13731" s="9"/>
    </row>
    <row r="13732" spans="17:17" x14ac:dyDescent="0.2">
      <c r="Q13732" s="9"/>
    </row>
    <row r="13733" spans="17:17" x14ac:dyDescent="0.2">
      <c r="Q13733" s="9"/>
    </row>
    <row r="13734" spans="17:17" x14ac:dyDescent="0.2">
      <c r="Q13734" s="9"/>
    </row>
    <row r="13735" spans="17:17" x14ac:dyDescent="0.2">
      <c r="Q13735" s="9"/>
    </row>
    <row r="13736" spans="17:17" x14ac:dyDescent="0.2">
      <c r="Q13736" s="9"/>
    </row>
    <row r="13737" spans="17:17" x14ac:dyDescent="0.2">
      <c r="Q13737" s="9"/>
    </row>
    <row r="13738" spans="17:17" x14ac:dyDescent="0.2">
      <c r="Q13738" s="9"/>
    </row>
    <row r="13739" spans="17:17" x14ac:dyDescent="0.2">
      <c r="Q13739" s="9"/>
    </row>
    <row r="13740" spans="17:17" x14ac:dyDescent="0.2">
      <c r="Q13740" s="9"/>
    </row>
    <row r="13741" spans="17:17" x14ac:dyDescent="0.2">
      <c r="Q13741" s="9"/>
    </row>
    <row r="13742" spans="17:17" x14ac:dyDescent="0.2">
      <c r="Q13742" s="9"/>
    </row>
    <row r="13743" spans="17:17" x14ac:dyDescent="0.2">
      <c r="Q13743" s="9"/>
    </row>
    <row r="13744" spans="17:17" x14ac:dyDescent="0.2">
      <c r="Q13744" s="9"/>
    </row>
    <row r="13745" spans="17:17" x14ac:dyDescent="0.2">
      <c r="Q13745" s="9"/>
    </row>
    <row r="13746" spans="17:17" x14ac:dyDescent="0.2">
      <c r="Q13746" s="9"/>
    </row>
    <row r="13747" spans="17:17" x14ac:dyDescent="0.2">
      <c r="Q13747" s="9"/>
    </row>
    <row r="13748" spans="17:17" x14ac:dyDescent="0.2">
      <c r="Q13748" s="9"/>
    </row>
    <row r="13749" spans="17:17" x14ac:dyDescent="0.2">
      <c r="Q13749" s="9"/>
    </row>
    <row r="13750" spans="17:17" x14ac:dyDescent="0.2">
      <c r="Q13750" s="9"/>
    </row>
    <row r="13751" spans="17:17" x14ac:dyDescent="0.2">
      <c r="Q13751" s="9"/>
    </row>
    <row r="13752" spans="17:17" x14ac:dyDescent="0.2">
      <c r="Q13752" s="9"/>
    </row>
    <row r="13753" spans="17:17" x14ac:dyDescent="0.2">
      <c r="Q13753" s="9"/>
    </row>
    <row r="13754" spans="17:17" x14ac:dyDescent="0.2">
      <c r="Q13754" s="9"/>
    </row>
    <row r="13755" spans="17:17" x14ac:dyDescent="0.2">
      <c r="Q13755" s="9"/>
    </row>
    <row r="13756" spans="17:17" x14ac:dyDescent="0.2">
      <c r="Q13756" s="9"/>
    </row>
    <row r="13757" spans="17:17" x14ac:dyDescent="0.2">
      <c r="Q13757" s="9"/>
    </row>
    <row r="13758" spans="17:17" x14ac:dyDescent="0.2">
      <c r="Q13758" s="9"/>
    </row>
    <row r="13759" spans="17:17" x14ac:dyDescent="0.2">
      <c r="Q13759" s="9"/>
    </row>
    <row r="13760" spans="17:17" x14ac:dyDescent="0.2">
      <c r="Q13760" s="9"/>
    </row>
    <row r="13761" spans="17:17" x14ac:dyDescent="0.2">
      <c r="Q13761" s="9"/>
    </row>
    <row r="13762" spans="17:17" x14ac:dyDescent="0.2">
      <c r="Q13762" s="9"/>
    </row>
    <row r="13763" spans="17:17" x14ac:dyDescent="0.2">
      <c r="Q13763" s="9"/>
    </row>
    <row r="13764" spans="17:17" x14ac:dyDescent="0.2">
      <c r="Q13764" s="9"/>
    </row>
    <row r="13765" spans="17:17" x14ac:dyDescent="0.2">
      <c r="Q13765" s="9"/>
    </row>
    <row r="13766" spans="17:17" x14ac:dyDescent="0.2">
      <c r="Q13766" s="9"/>
    </row>
    <row r="13767" spans="17:17" x14ac:dyDescent="0.2">
      <c r="Q13767" s="9"/>
    </row>
    <row r="13768" spans="17:17" x14ac:dyDescent="0.2">
      <c r="Q13768" s="9"/>
    </row>
    <row r="13769" spans="17:17" x14ac:dyDescent="0.2">
      <c r="Q13769" s="9"/>
    </row>
    <row r="13770" spans="17:17" x14ac:dyDescent="0.2">
      <c r="Q13770" s="9"/>
    </row>
    <row r="13771" spans="17:17" x14ac:dyDescent="0.2">
      <c r="Q13771" s="9"/>
    </row>
    <row r="13772" spans="17:17" x14ac:dyDescent="0.2">
      <c r="Q13772" s="9"/>
    </row>
    <row r="13773" spans="17:17" x14ac:dyDescent="0.2">
      <c r="Q13773" s="9"/>
    </row>
    <row r="13774" spans="17:17" x14ac:dyDescent="0.2">
      <c r="Q13774" s="9"/>
    </row>
    <row r="13775" spans="17:17" x14ac:dyDescent="0.2">
      <c r="Q13775" s="9"/>
    </row>
    <row r="13776" spans="17:17" x14ac:dyDescent="0.2">
      <c r="Q13776" s="9"/>
    </row>
    <row r="13777" spans="17:17" x14ac:dyDescent="0.2">
      <c r="Q13777" s="9"/>
    </row>
    <row r="13778" spans="17:17" x14ac:dyDescent="0.2">
      <c r="Q13778" s="9"/>
    </row>
    <row r="13779" spans="17:17" x14ac:dyDescent="0.2">
      <c r="Q13779" s="9"/>
    </row>
    <row r="13780" spans="17:17" x14ac:dyDescent="0.2">
      <c r="Q13780" s="9"/>
    </row>
    <row r="13781" spans="17:17" x14ac:dyDescent="0.2">
      <c r="Q13781" s="9"/>
    </row>
    <row r="13782" spans="17:17" x14ac:dyDescent="0.2">
      <c r="Q13782" s="9"/>
    </row>
    <row r="13783" spans="17:17" x14ac:dyDescent="0.2">
      <c r="Q13783" s="9"/>
    </row>
    <row r="13784" spans="17:17" x14ac:dyDescent="0.2">
      <c r="Q13784" s="9"/>
    </row>
    <row r="13785" spans="17:17" x14ac:dyDescent="0.2">
      <c r="Q13785" s="9"/>
    </row>
    <row r="13786" spans="17:17" x14ac:dyDescent="0.2">
      <c r="Q13786" s="9"/>
    </row>
    <row r="13787" spans="17:17" x14ac:dyDescent="0.2">
      <c r="Q13787" s="9"/>
    </row>
    <row r="13788" spans="17:17" x14ac:dyDescent="0.2">
      <c r="Q13788" s="9"/>
    </row>
    <row r="13789" spans="17:17" x14ac:dyDescent="0.2">
      <c r="Q13789" s="9"/>
    </row>
    <row r="13790" spans="17:17" x14ac:dyDescent="0.2">
      <c r="Q13790" s="9"/>
    </row>
    <row r="13791" spans="17:17" x14ac:dyDescent="0.2">
      <c r="Q13791" s="9"/>
    </row>
    <row r="13792" spans="17:17" x14ac:dyDescent="0.2">
      <c r="Q13792" s="9"/>
    </row>
    <row r="13793" spans="17:17" x14ac:dyDescent="0.2">
      <c r="Q13793" s="9"/>
    </row>
    <row r="13794" spans="17:17" x14ac:dyDescent="0.2">
      <c r="Q13794" s="9"/>
    </row>
    <row r="13795" spans="17:17" x14ac:dyDescent="0.2">
      <c r="Q13795" s="9"/>
    </row>
    <row r="13796" spans="17:17" x14ac:dyDescent="0.2">
      <c r="Q13796" s="9"/>
    </row>
    <row r="13797" spans="17:17" x14ac:dyDescent="0.2">
      <c r="Q13797" s="9"/>
    </row>
    <row r="13798" spans="17:17" x14ac:dyDescent="0.2">
      <c r="Q13798" s="9"/>
    </row>
    <row r="13799" spans="17:17" x14ac:dyDescent="0.2">
      <c r="Q13799" s="9"/>
    </row>
    <row r="13800" spans="17:17" x14ac:dyDescent="0.2">
      <c r="Q13800" s="9"/>
    </row>
    <row r="13801" spans="17:17" x14ac:dyDescent="0.2">
      <c r="Q13801" s="9"/>
    </row>
    <row r="13802" spans="17:17" x14ac:dyDescent="0.2">
      <c r="Q13802" s="9"/>
    </row>
    <row r="13803" spans="17:17" x14ac:dyDescent="0.2">
      <c r="Q13803" s="9"/>
    </row>
    <row r="13804" spans="17:17" x14ac:dyDescent="0.2">
      <c r="Q13804" s="9"/>
    </row>
    <row r="13805" spans="17:17" x14ac:dyDescent="0.2">
      <c r="Q13805" s="9"/>
    </row>
    <row r="13806" spans="17:17" x14ac:dyDescent="0.2">
      <c r="Q13806" s="9"/>
    </row>
    <row r="13807" spans="17:17" x14ac:dyDescent="0.2">
      <c r="Q13807" s="9"/>
    </row>
    <row r="13808" spans="17:17" x14ac:dyDescent="0.2">
      <c r="Q13808" s="9"/>
    </row>
    <row r="13809" spans="17:17" x14ac:dyDescent="0.2">
      <c r="Q13809" s="9"/>
    </row>
    <row r="13810" spans="17:17" x14ac:dyDescent="0.2">
      <c r="Q13810" s="9"/>
    </row>
    <row r="13811" spans="17:17" x14ac:dyDescent="0.2">
      <c r="Q13811" s="9"/>
    </row>
    <row r="13812" spans="17:17" x14ac:dyDescent="0.2">
      <c r="Q13812" s="9"/>
    </row>
    <row r="13813" spans="17:17" x14ac:dyDescent="0.2">
      <c r="Q13813" s="9"/>
    </row>
    <row r="13814" spans="17:17" x14ac:dyDescent="0.2">
      <c r="Q13814" s="9"/>
    </row>
    <row r="13815" spans="17:17" x14ac:dyDescent="0.2">
      <c r="Q13815" s="9"/>
    </row>
    <row r="13816" spans="17:17" x14ac:dyDescent="0.2">
      <c r="Q13816" s="9"/>
    </row>
    <row r="13817" spans="17:17" x14ac:dyDescent="0.2">
      <c r="Q13817" s="9"/>
    </row>
    <row r="13818" spans="17:17" x14ac:dyDescent="0.2">
      <c r="Q13818" s="9"/>
    </row>
    <row r="13819" spans="17:17" x14ac:dyDescent="0.2">
      <c r="Q13819" s="9"/>
    </row>
    <row r="13820" spans="17:17" x14ac:dyDescent="0.2">
      <c r="Q13820" s="9"/>
    </row>
    <row r="13821" spans="17:17" x14ac:dyDescent="0.2">
      <c r="Q13821" s="9"/>
    </row>
    <row r="13822" spans="17:17" x14ac:dyDescent="0.2">
      <c r="Q13822" s="9"/>
    </row>
    <row r="13823" spans="17:17" x14ac:dyDescent="0.2">
      <c r="Q13823" s="9"/>
    </row>
    <row r="13824" spans="17:17" x14ac:dyDescent="0.2">
      <c r="Q13824" s="9"/>
    </row>
    <row r="13825" spans="17:17" x14ac:dyDescent="0.2">
      <c r="Q13825" s="9"/>
    </row>
    <row r="13826" spans="17:17" x14ac:dyDescent="0.2">
      <c r="Q13826" s="9"/>
    </row>
    <row r="13827" spans="17:17" x14ac:dyDescent="0.2">
      <c r="Q13827" s="9"/>
    </row>
    <row r="13828" spans="17:17" x14ac:dyDescent="0.2">
      <c r="Q13828" s="9"/>
    </row>
    <row r="13829" spans="17:17" x14ac:dyDescent="0.2">
      <c r="Q13829" s="9"/>
    </row>
    <row r="13830" spans="17:17" x14ac:dyDescent="0.2">
      <c r="Q13830" s="9"/>
    </row>
    <row r="13831" spans="17:17" x14ac:dyDescent="0.2">
      <c r="Q13831" s="9"/>
    </row>
    <row r="13832" spans="17:17" x14ac:dyDescent="0.2">
      <c r="Q13832" s="9"/>
    </row>
    <row r="13833" spans="17:17" x14ac:dyDescent="0.2">
      <c r="Q13833" s="9"/>
    </row>
    <row r="13834" spans="17:17" x14ac:dyDescent="0.2">
      <c r="Q13834" s="9"/>
    </row>
    <row r="13835" spans="17:17" x14ac:dyDescent="0.2">
      <c r="Q13835" s="9"/>
    </row>
    <row r="13836" spans="17:17" x14ac:dyDescent="0.2">
      <c r="Q13836" s="9"/>
    </row>
    <row r="13837" spans="17:17" x14ac:dyDescent="0.2">
      <c r="Q13837" s="9"/>
    </row>
    <row r="13838" spans="17:17" x14ac:dyDescent="0.2">
      <c r="Q13838" s="9"/>
    </row>
    <row r="13839" spans="17:17" x14ac:dyDescent="0.2">
      <c r="Q13839" s="9"/>
    </row>
    <row r="13840" spans="17:17" x14ac:dyDescent="0.2">
      <c r="Q13840" s="9"/>
    </row>
    <row r="13841" spans="17:17" x14ac:dyDescent="0.2">
      <c r="Q13841" s="9"/>
    </row>
    <row r="13842" spans="17:17" x14ac:dyDescent="0.2">
      <c r="Q13842" s="9"/>
    </row>
    <row r="13843" spans="17:17" x14ac:dyDescent="0.2">
      <c r="Q13843" s="9"/>
    </row>
    <row r="13844" spans="17:17" x14ac:dyDescent="0.2">
      <c r="Q13844" s="9"/>
    </row>
    <row r="13845" spans="17:17" x14ac:dyDescent="0.2">
      <c r="Q13845" s="9"/>
    </row>
    <row r="13846" spans="17:17" x14ac:dyDescent="0.2">
      <c r="Q13846" s="9"/>
    </row>
    <row r="13847" spans="17:17" x14ac:dyDescent="0.2">
      <c r="Q13847" s="9"/>
    </row>
    <row r="13848" spans="17:17" x14ac:dyDescent="0.2">
      <c r="Q13848" s="9"/>
    </row>
    <row r="13849" spans="17:17" x14ac:dyDescent="0.2">
      <c r="Q13849" s="9"/>
    </row>
    <row r="13850" spans="17:17" x14ac:dyDescent="0.2">
      <c r="Q13850" s="9"/>
    </row>
    <row r="13851" spans="17:17" x14ac:dyDescent="0.2">
      <c r="Q13851" s="9"/>
    </row>
    <row r="13852" spans="17:17" x14ac:dyDescent="0.2">
      <c r="Q13852" s="9"/>
    </row>
    <row r="13853" spans="17:17" x14ac:dyDescent="0.2">
      <c r="Q13853" s="9"/>
    </row>
    <row r="13854" spans="17:17" x14ac:dyDescent="0.2">
      <c r="Q13854" s="9"/>
    </row>
    <row r="13855" spans="17:17" x14ac:dyDescent="0.2">
      <c r="Q13855" s="9"/>
    </row>
    <row r="13856" spans="17:17" x14ac:dyDescent="0.2">
      <c r="Q13856" s="9"/>
    </row>
    <row r="13857" spans="17:17" x14ac:dyDescent="0.2">
      <c r="Q13857" s="9"/>
    </row>
    <row r="13858" spans="17:17" x14ac:dyDescent="0.2">
      <c r="Q13858" s="9"/>
    </row>
    <row r="13859" spans="17:17" x14ac:dyDescent="0.2">
      <c r="Q13859" s="9"/>
    </row>
    <row r="13860" spans="17:17" x14ac:dyDescent="0.2">
      <c r="Q13860" s="9"/>
    </row>
    <row r="13861" spans="17:17" x14ac:dyDescent="0.2">
      <c r="Q13861" s="9"/>
    </row>
    <row r="13862" spans="17:17" x14ac:dyDescent="0.2">
      <c r="Q13862" s="9"/>
    </row>
    <row r="13863" spans="17:17" x14ac:dyDescent="0.2">
      <c r="Q13863" s="9"/>
    </row>
    <row r="13864" spans="17:17" x14ac:dyDescent="0.2">
      <c r="Q13864" s="9"/>
    </row>
    <row r="13865" spans="17:17" x14ac:dyDescent="0.2">
      <c r="Q13865" s="9"/>
    </row>
    <row r="13866" spans="17:17" x14ac:dyDescent="0.2">
      <c r="Q13866" s="9"/>
    </row>
    <row r="13867" spans="17:17" x14ac:dyDescent="0.2">
      <c r="Q13867" s="9"/>
    </row>
    <row r="13868" spans="17:17" x14ac:dyDescent="0.2">
      <c r="Q13868" s="9"/>
    </row>
    <row r="13869" spans="17:17" x14ac:dyDescent="0.2">
      <c r="Q13869" s="9"/>
    </row>
    <row r="13870" spans="17:17" x14ac:dyDescent="0.2">
      <c r="Q13870" s="9"/>
    </row>
    <row r="13871" spans="17:17" x14ac:dyDescent="0.2">
      <c r="Q13871" s="9"/>
    </row>
    <row r="13872" spans="17:17" x14ac:dyDescent="0.2">
      <c r="Q13872" s="9"/>
    </row>
    <row r="13873" spans="17:17" x14ac:dyDescent="0.2">
      <c r="Q13873" s="9"/>
    </row>
    <row r="13874" spans="17:17" x14ac:dyDescent="0.2">
      <c r="Q13874" s="9"/>
    </row>
    <row r="13875" spans="17:17" x14ac:dyDescent="0.2">
      <c r="Q13875" s="9"/>
    </row>
    <row r="13876" spans="17:17" x14ac:dyDescent="0.2">
      <c r="Q13876" s="9"/>
    </row>
    <row r="13877" spans="17:17" x14ac:dyDescent="0.2">
      <c r="Q13877" s="9"/>
    </row>
    <row r="13878" spans="17:17" x14ac:dyDescent="0.2">
      <c r="Q13878" s="9"/>
    </row>
    <row r="13879" spans="17:17" x14ac:dyDescent="0.2">
      <c r="Q13879" s="9"/>
    </row>
    <row r="13880" spans="17:17" x14ac:dyDescent="0.2">
      <c r="Q13880" s="9"/>
    </row>
    <row r="13881" spans="17:17" x14ac:dyDescent="0.2">
      <c r="Q13881" s="9"/>
    </row>
    <row r="13882" spans="17:17" x14ac:dyDescent="0.2">
      <c r="Q13882" s="9"/>
    </row>
    <row r="13883" spans="17:17" x14ac:dyDescent="0.2">
      <c r="Q13883" s="9"/>
    </row>
    <row r="13884" spans="17:17" x14ac:dyDescent="0.2">
      <c r="Q13884" s="9"/>
    </row>
    <row r="13885" spans="17:17" x14ac:dyDescent="0.2">
      <c r="Q13885" s="9"/>
    </row>
    <row r="13886" spans="17:17" x14ac:dyDescent="0.2">
      <c r="Q13886" s="9"/>
    </row>
    <row r="13887" spans="17:17" x14ac:dyDescent="0.2">
      <c r="Q13887" s="9"/>
    </row>
    <row r="13888" spans="17:17" x14ac:dyDescent="0.2">
      <c r="Q13888" s="9"/>
    </row>
    <row r="13889" spans="17:17" x14ac:dyDescent="0.2">
      <c r="Q13889" s="9"/>
    </row>
    <row r="13890" spans="17:17" x14ac:dyDescent="0.2">
      <c r="Q13890" s="9"/>
    </row>
    <row r="13891" spans="17:17" x14ac:dyDescent="0.2">
      <c r="Q13891" s="9"/>
    </row>
    <row r="13892" spans="17:17" x14ac:dyDescent="0.2">
      <c r="Q13892" s="9"/>
    </row>
    <row r="13893" spans="17:17" x14ac:dyDescent="0.2">
      <c r="Q13893" s="9"/>
    </row>
    <row r="13894" spans="17:17" x14ac:dyDescent="0.2">
      <c r="Q13894" s="9"/>
    </row>
    <row r="13895" spans="17:17" x14ac:dyDescent="0.2">
      <c r="Q13895" s="9"/>
    </row>
    <row r="13896" spans="17:17" x14ac:dyDescent="0.2">
      <c r="Q13896" s="9"/>
    </row>
    <row r="13897" spans="17:17" x14ac:dyDescent="0.2">
      <c r="Q13897" s="9"/>
    </row>
    <row r="13898" spans="17:17" x14ac:dyDescent="0.2">
      <c r="Q13898" s="9"/>
    </row>
    <row r="13899" spans="17:17" x14ac:dyDescent="0.2">
      <c r="Q13899" s="9"/>
    </row>
    <row r="13900" spans="17:17" x14ac:dyDescent="0.2">
      <c r="Q13900" s="9"/>
    </row>
    <row r="13901" spans="17:17" x14ac:dyDescent="0.2">
      <c r="Q13901" s="9"/>
    </row>
    <row r="13902" spans="17:17" x14ac:dyDescent="0.2">
      <c r="Q13902" s="9"/>
    </row>
    <row r="13903" spans="17:17" x14ac:dyDescent="0.2">
      <c r="Q13903" s="9"/>
    </row>
    <row r="13904" spans="17:17" x14ac:dyDescent="0.2">
      <c r="Q13904" s="9"/>
    </row>
    <row r="13905" spans="17:17" x14ac:dyDescent="0.2">
      <c r="Q13905" s="9"/>
    </row>
    <row r="13906" spans="17:17" x14ac:dyDescent="0.2">
      <c r="Q13906" s="9"/>
    </row>
    <row r="13907" spans="17:17" x14ac:dyDescent="0.2">
      <c r="Q13907" s="9"/>
    </row>
    <row r="13908" spans="17:17" x14ac:dyDescent="0.2">
      <c r="Q13908" s="9"/>
    </row>
    <row r="13909" spans="17:17" x14ac:dyDescent="0.2">
      <c r="Q13909" s="9"/>
    </row>
    <row r="13910" spans="17:17" x14ac:dyDescent="0.2">
      <c r="Q13910" s="9"/>
    </row>
    <row r="13911" spans="17:17" x14ac:dyDescent="0.2">
      <c r="Q13911" s="9"/>
    </row>
    <row r="13912" spans="17:17" x14ac:dyDescent="0.2">
      <c r="Q13912" s="9"/>
    </row>
    <row r="13913" spans="17:17" x14ac:dyDescent="0.2">
      <c r="Q13913" s="9"/>
    </row>
    <row r="13914" spans="17:17" x14ac:dyDescent="0.2">
      <c r="Q13914" s="9"/>
    </row>
    <row r="13915" spans="17:17" x14ac:dyDescent="0.2">
      <c r="Q13915" s="9"/>
    </row>
    <row r="13916" spans="17:17" x14ac:dyDescent="0.2">
      <c r="Q13916" s="9"/>
    </row>
    <row r="13917" spans="17:17" x14ac:dyDescent="0.2">
      <c r="Q13917" s="9"/>
    </row>
    <row r="13918" spans="17:17" x14ac:dyDescent="0.2">
      <c r="Q13918" s="9"/>
    </row>
    <row r="13919" spans="17:17" x14ac:dyDescent="0.2">
      <c r="Q13919" s="9"/>
    </row>
    <row r="13920" spans="17:17" x14ac:dyDescent="0.2">
      <c r="Q13920" s="9"/>
    </row>
    <row r="13921" spans="17:17" x14ac:dyDescent="0.2">
      <c r="Q13921" s="9"/>
    </row>
    <row r="13922" spans="17:17" x14ac:dyDescent="0.2">
      <c r="Q13922" s="9"/>
    </row>
    <row r="13923" spans="17:17" x14ac:dyDescent="0.2">
      <c r="Q13923" s="9"/>
    </row>
    <row r="13924" spans="17:17" x14ac:dyDescent="0.2">
      <c r="Q13924" s="9"/>
    </row>
    <row r="13925" spans="17:17" x14ac:dyDescent="0.2">
      <c r="Q13925" s="9"/>
    </row>
    <row r="13926" spans="17:17" x14ac:dyDescent="0.2">
      <c r="Q13926" s="9"/>
    </row>
    <row r="13927" spans="17:17" x14ac:dyDescent="0.2">
      <c r="Q13927" s="9"/>
    </row>
    <row r="13928" spans="17:17" x14ac:dyDescent="0.2">
      <c r="Q13928" s="9"/>
    </row>
    <row r="13929" spans="17:17" x14ac:dyDescent="0.2">
      <c r="Q13929" s="9"/>
    </row>
    <row r="13930" spans="17:17" x14ac:dyDescent="0.2">
      <c r="Q13930" s="9"/>
    </row>
    <row r="13931" spans="17:17" x14ac:dyDescent="0.2">
      <c r="Q13931" s="9"/>
    </row>
    <row r="13932" spans="17:17" x14ac:dyDescent="0.2">
      <c r="Q13932" s="9"/>
    </row>
    <row r="13933" spans="17:17" x14ac:dyDescent="0.2">
      <c r="Q13933" s="9"/>
    </row>
    <row r="13934" spans="17:17" x14ac:dyDescent="0.2">
      <c r="Q13934" s="9"/>
    </row>
    <row r="13935" spans="17:17" x14ac:dyDescent="0.2">
      <c r="Q13935" s="9"/>
    </row>
    <row r="13936" spans="17:17" x14ac:dyDescent="0.2">
      <c r="Q13936" s="9"/>
    </row>
    <row r="13937" spans="17:17" x14ac:dyDescent="0.2">
      <c r="Q13937" s="9"/>
    </row>
    <row r="13938" spans="17:17" x14ac:dyDescent="0.2">
      <c r="Q13938" s="9"/>
    </row>
    <row r="13939" spans="17:17" x14ac:dyDescent="0.2">
      <c r="Q13939" s="9"/>
    </row>
    <row r="13940" spans="17:17" x14ac:dyDescent="0.2">
      <c r="Q13940" s="9"/>
    </row>
    <row r="13941" spans="17:17" x14ac:dyDescent="0.2">
      <c r="Q13941" s="9"/>
    </row>
    <row r="13942" spans="17:17" x14ac:dyDescent="0.2">
      <c r="Q13942" s="9"/>
    </row>
    <row r="13943" spans="17:17" x14ac:dyDescent="0.2">
      <c r="Q13943" s="9"/>
    </row>
    <row r="13944" spans="17:17" x14ac:dyDescent="0.2">
      <c r="Q13944" s="9"/>
    </row>
    <row r="13945" spans="17:17" x14ac:dyDescent="0.2">
      <c r="Q13945" s="9"/>
    </row>
    <row r="13946" spans="17:17" x14ac:dyDescent="0.2">
      <c r="Q13946" s="9"/>
    </row>
    <row r="13947" spans="17:17" x14ac:dyDescent="0.2">
      <c r="Q13947" s="9"/>
    </row>
    <row r="13948" spans="17:17" x14ac:dyDescent="0.2">
      <c r="Q13948" s="9"/>
    </row>
    <row r="13949" spans="17:17" x14ac:dyDescent="0.2">
      <c r="Q13949" s="9"/>
    </row>
    <row r="13950" spans="17:17" x14ac:dyDescent="0.2">
      <c r="Q13950" s="9"/>
    </row>
    <row r="13951" spans="17:17" x14ac:dyDescent="0.2">
      <c r="Q13951" s="9"/>
    </row>
    <row r="13952" spans="17:17" x14ac:dyDescent="0.2">
      <c r="Q13952" s="9"/>
    </row>
    <row r="13953" spans="17:17" x14ac:dyDescent="0.2">
      <c r="Q13953" s="9"/>
    </row>
    <row r="13954" spans="17:17" x14ac:dyDescent="0.2">
      <c r="Q13954" s="9"/>
    </row>
    <row r="13955" spans="17:17" x14ac:dyDescent="0.2">
      <c r="Q13955" s="9"/>
    </row>
    <row r="13956" spans="17:17" x14ac:dyDescent="0.2">
      <c r="Q13956" s="9"/>
    </row>
    <row r="13957" spans="17:17" x14ac:dyDescent="0.2">
      <c r="Q13957" s="9"/>
    </row>
    <row r="13958" spans="17:17" x14ac:dyDescent="0.2">
      <c r="Q13958" s="9"/>
    </row>
    <row r="13959" spans="17:17" x14ac:dyDescent="0.2">
      <c r="Q13959" s="9"/>
    </row>
    <row r="13960" spans="17:17" x14ac:dyDescent="0.2">
      <c r="Q13960" s="9"/>
    </row>
    <row r="13961" spans="17:17" x14ac:dyDescent="0.2">
      <c r="Q13961" s="9"/>
    </row>
    <row r="13962" spans="17:17" x14ac:dyDescent="0.2">
      <c r="Q13962" s="9"/>
    </row>
    <row r="13963" spans="17:17" x14ac:dyDescent="0.2">
      <c r="Q13963" s="9"/>
    </row>
    <row r="13964" spans="17:17" x14ac:dyDescent="0.2">
      <c r="Q13964" s="9"/>
    </row>
    <row r="13965" spans="17:17" x14ac:dyDescent="0.2">
      <c r="Q13965" s="9"/>
    </row>
    <row r="13966" spans="17:17" x14ac:dyDescent="0.2">
      <c r="Q13966" s="9"/>
    </row>
    <row r="13967" spans="17:17" x14ac:dyDescent="0.2">
      <c r="Q13967" s="9"/>
    </row>
    <row r="13968" spans="17:17" x14ac:dyDescent="0.2">
      <c r="Q13968" s="9"/>
    </row>
    <row r="13969" spans="17:17" x14ac:dyDescent="0.2">
      <c r="Q13969" s="9"/>
    </row>
    <row r="13970" spans="17:17" x14ac:dyDescent="0.2">
      <c r="Q13970" s="9"/>
    </row>
    <row r="13971" spans="17:17" x14ac:dyDescent="0.2">
      <c r="Q13971" s="9"/>
    </row>
    <row r="13972" spans="17:17" x14ac:dyDescent="0.2">
      <c r="Q13972" s="9"/>
    </row>
    <row r="13973" spans="17:17" x14ac:dyDescent="0.2">
      <c r="Q13973" s="9"/>
    </row>
    <row r="13974" spans="17:17" x14ac:dyDescent="0.2">
      <c r="Q13974" s="9"/>
    </row>
    <row r="13975" spans="17:17" x14ac:dyDescent="0.2">
      <c r="Q13975" s="9"/>
    </row>
    <row r="13976" spans="17:17" x14ac:dyDescent="0.2">
      <c r="Q13976" s="9"/>
    </row>
    <row r="13977" spans="17:17" x14ac:dyDescent="0.2">
      <c r="Q13977" s="9"/>
    </row>
    <row r="13978" spans="17:17" x14ac:dyDescent="0.2">
      <c r="Q13978" s="9"/>
    </row>
    <row r="13979" spans="17:17" x14ac:dyDescent="0.2">
      <c r="Q13979" s="9"/>
    </row>
    <row r="13980" spans="17:17" x14ac:dyDescent="0.2">
      <c r="Q13980" s="9"/>
    </row>
    <row r="13981" spans="17:17" x14ac:dyDescent="0.2">
      <c r="Q13981" s="9"/>
    </row>
    <row r="13982" spans="17:17" x14ac:dyDescent="0.2">
      <c r="Q13982" s="9"/>
    </row>
    <row r="13983" spans="17:17" x14ac:dyDescent="0.2">
      <c r="Q13983" s="9"/>
    </row>
    <row r="13984" spans="17:17" x14ac:dyDescent="0.2">
      <c r="Q13984" s="9"/>
    </row>
    <row r="13985" spans="17:17" x14ac:dyDescent="0.2">
      <c r="Q13985" s="9"/>
    </row>
    <row r="13986" spans="17:17" x14ac:dyDescent="0.2">
      <c r="Q13986" s="9"/>
    </row>
    <row r="13987" spans="17:17" x14ac:dyDescent="0.2">
      <c r="Q13987" s="9"/>
    </row>
    <row r="13988" spans="17:17" x14ac:dyDescent="0.2">
      <c r="Q13988" s="9"/>
    </row>
    <row r="13989" spans="17:17" x14ac:dyDescent="0.2">
      <c r="Q13989" s="9"/>
    </row>
    <row r="13990" spans="17:17" x14ac:dyDescent="0.2">
      <c r="Q13990" s="9"/>
    </row>
    <row r="13991" spans="17:17" x14ac:dyDescent="0.2">
      <c r="Q13991" s="9"/>
    </row>
    <row r="13992" spans="17:17" x14ac:dyDescent="0.2">
      <c r="Q13992" s="9"/>
    </row>
    <row r="13993" spans="17:17" x14ac:dyDescent="0.2">
      <c r="Q13993" s="9"/>
    </row>
    <row r="13994" spans="17:17" x14ac:dyDescent="0.2">
      <c r="Q13994" s="9"/>
    </row>
    <row r="13995" spans="17:17" x14ac:dyDescent="0.2">
      <c r="Q13995" s="9"/>
    </row>
    <row r="13996" spans="17:17" x14ac:dyDescent="0.2">
      <c r="Q13996" s="9"/>
    </row>
    <row r="13997" spans="17:17" x14ac:dyDescent="0.2">
      <c r="Q13997" s="9"/>
    </row>
    <row r="13998" spans="17:17" x14ac:dyDescent="0.2">
      <c r="Q13998" s="9"/>
    </row>
    <row r="13999" spans="17:17" x14ac:dyDescent="0.2">
      <c r="Q13999" s="9"/>
    </row>
    <row r="14000" spans="17:17" x14ac:dyDescent="0.2">
      <c r="Q14000" s="9"/>
    </row>
    <row r="14001" spans="17:17" x14ac:dyDescent="0.2">
      <c r="Q14001" s="9"/>
    </row>
    <row r="14002" spans="17:17" x14ac:dyDescent="0.2">
      <c r="Q14002" s="9"/>
    </row>
    <row r="14003" spans="17:17" x14ac:dyDescent="0.2">
      <c r="Q14003" s="9"/>
    </row>
    <row r="14004" spans="17:17" x14ac:dyDescent="0.2">
      <c r="Q14004" s="9"/>
    </row>
    <row r="14005" spans="17:17" x14ac:dyDescent="0.2">
      <c r="Q14005" s="9"/>
    </row>
    <row r="14006" spans="17:17" x14ac:dyDescent="0.2">
      <c r="Q14006" s="9"/>
    </row>
    <row r="14007" spans="17:17" x14ac:dyDescent="0.2">
      <c r="Q14007" s="9"/>
    </row>
    <row r="14008" spans="17:17" x14ac:dyDescent="0.2">
      <c r="Q14008" s="9"/>
    </row>
    <row r="14009" spans="17:17" x14ac:dyDescent="0.2">
      <c r="Q14009" s="9"/>
    </row>
    <row r="14010" spans="17:17" x14ac:dyDescent="0.2">
      <c r="Q14010" s="9"/>
    </row>
    <row r="14011" spans="17:17" x14ac:dyDescent="0.2">
      <c r="Q14011" s="9"/>
    </row>
    <row r="14012" spans="17:17" x14ac:dyDescent="0.2">
      <c r="Q14012" s="9"/>
    </row>
    <row r="14013" spans="17:17" x14ac:dyDescent="0.2">
      <c r="Q14013" s="9"/>
    </row>
    <row r="14014" spans="17:17" x14ac:dyDescent="0.2">
      <c r="Q14014" s="9"/>
    </row>
    <row r="14015" spans="17:17" x14ac:dyDescent="0.2">
      <c r="Q14015" s="9"/>
    </row>
    <row r="14016" spans="17:17" x14ac:dyDescent="0.2">
      <c r="Q14016" s="9"/>
    </row>
    <row r="14017" spans="17:17" x14ac:dyDescent="0.2">
      <c r="Q14017" s="9"/>
    </row>
    <row r="14018" spans="17:17" x14ac:dyDescent="0.2">
      <c r="Q14018" s="9"/>
    </row>
    <row r="14019" spans="17:17" x14ac:dyDescent="0.2">
      <c r="Q14019" s="9"/>
    </row>
    <row r="14020" spans="17:17" x14ac:dyDescent="0.2">
      <c r="Q14020" s="9"/>
    </row>
    <row r="14021" spans="17:17" x14ac:dyDescent="0.2">
      <c r="Q14021" s="9"/>
    </row>
    <row r="14022" spans="17:17" x14ac:dyDescent="0.2">
      <c r="Q14022" s="9"/>
    </row>
    <row r="14023" spans="17:17" x14ac:dyDescent="0.2">
      <c r="Q14023" s="9"/>
    </row>
    <row r="14024" spans="17:17" x14ac:dyDescent="0.2">
      <c r="Q14024" s="9"/>
    </row>
    <row r="14025" spans="17:17" x14ac:dyDescent="0.2">
      <c r="Q14025" s="9"/>
    </row>
    <row r="14026" spans="17:17" x14ac:dyDescent="0.2">
      <c r="Q14026" s="9"/>
    </row>
    <row r="14027" spans="17:17" x14ac:dyDescent="0.2">
      <c r="Q14027" s="9"/>
    </row>
    <row r="14028" spans="17:17" x14ac:dyDescent="0.2">
      <c r="Q14028" s="9"/>
    </row>
    <row r="14029" spans="17:17" x14ac:dyDescent="0.2">
      <c r="Q14029" s="9"/>
    </row>
    <row r="14030" spans="17:17" x14ac:dyDescent="0.2">
      <c r="Q14030" s="9"/>
    </row>
    <row r="14031" spans="17:17" x14ac:dyDescent="0.2">
      <c r="Q14031" s="9"/>
    </row>
    <row r="14032" spans="17:17" x14ac:dyDescent="0.2">
      <c r="Q14032" s="9"/>
    </row>
    <row r="14033" spans="17:17" x14ac:dyDescent="0.2">
      <c r="Q14033" s="9"/>
    </row>
    <row r="14034" spans="17:17" x14ac:dyDescent="0.2">
      <c r="Q14034" s="9"/>
    </row>
    <row r="14035" spans="17:17" x14ac:dyDescent="0.2">
      <c r="Q14035" s="9"/>
    </row>
    <row r="14036" spans="17:17" x14ac:dyDescent="0.2">
      <c r="Q14036" s="9"/>
    </row>
    <row r="14037" spans="17:17" x14ac:dyDescent="0.2">
      <c r="Q14037" s="9"/>
    </row>
    <row r="14038" spans="17:17" x14ac:dyDescent="0.2">
      <c r="Q14038" s="9"/>
    </row>
    <row r="14039" spans="17:17" x14ac:dyDescent="0.2">
      <c r="Q14039" s="9"/>
    </row>
    <row r="14040" spans="17:17" x14ac:dyDescent="0.2">
      <c r="Q14040" s="9"/>
    </row>
    <row r="14041" spans="17:17" x14ac:dyDescent="0.2">
      <c r="Q14041" s="9"/>
    </row>
    <row r="14042" spans="17:17" x14ac:dyDescent="0.2">
      <c r="Q14042" s="9"/>
    </row>
    <row r="14043" spans="17:17" x14ac:dyDescent="0.2">
      <c r="Q14043" s="9"/>
    </row>
    <row r="14044" spans="17:17" x14ac:dyDescent="0.2">
      <c r="Q14044" s="9"/>
    </row>
    <row r="14045" spans="17:17" x14ac:dyDescent="0.2">
      <c r="Q14045" s="9"/>
    </row>
    <row r="14046" spans="17:17" x14ac:dyDescent="0.2">
      <c r="Q14046" s="9"/>
    </row>
    <row r="14047" spans="17:17" x14ac:dyDescent="0.2">
      <c r="Q14047" s="9"/>
    </row>
    <row r="14048" spans="17:17" x14ac:dyDescent="0.2">
      <c r="Q14048" s="9"/>
    </row>
    <row r="14049" spans="17:17" x14ac:dyDescent="0.2">
      <c r="Q14049" s="9"/>
    </row>
    <row r="14050" spans="17:17" x14ac:dyDescent="0.2">
      <c r="Q14050" s="9"/>
    </row>
    <row r="14051" spans="17:17" x14ac:dyDescent="0.2">
      <c r="Q14051" s="9"/>
    </row>
    <row r="14052" spans="17:17" x14ac:dyDescent="0.2">
      <c r="Q14052" s="9"/>
    </row>
    <row r="14053" spans="17:17" x14ac:dyDescent="0.2">
      <c r="Q14053" s="9"/>
    </row>
    <row r="14054" spans="17:17" x14ac:dyDescent="0.2">
      <c r="Q14054" s="9"/>
    </row>
    <row r="14055" spans="17:17" x14ac:dyDescent="0.2">
      <c r="Q14055" s="9"/>
    </row>
    <row r="14056" spans="17:17" x14ac:dyDescent="0.2">
      <c r="Q14056" s="9"/>
    </row>
    <row r="14057" spans="17:17" x14ac:dyDescent="0.2">
      <c r="Q14057" s="9"/>
    </row>
    <row r="14058" spans="17:17" x14ac:dyDescent="0.2">
      <c r="Q14058" s="9"/>
    </row>
    <row r="14059" spans="17:17" x14ac:dyDescent="0.2">
      <c r="Q14059" s="9"/>
    </row>
    <row r="14060" spans="17:17" x14ac:dyDescent="0.2">
      <c r="Q14060" s="9"/>
    </row>
    <row r="14061" spans="17:17" x14ac:dyDescent="0.2">
      <c r="Q14061" s="9"/>
    </row>
    <row r="14062" spans="17:17" x14ac:dyDescent="0.2">
      <c r="Q14062" s="9"/>
    </row>
    <row r="14063" spans="17:17" x14ac:dyDescent="0.2">
      <c r="Q14063" s="9"/>
    </row>
    <row r="14064" spans="17:17" x14ac:dyDescent="0.2">
      <c r="Q14064" s="9"/>
    </row>
    <row r="14065" spans="17:17" x14ac:dyDescent="0.2">
      <c r="Q14065" s="9"/>
    </row>
    <row r="14066" spans="17:17" x14ac:dyDescent="0.2">
      <c r="Q14066" s="9"/>
    </row>
    <row r="14067" spans="17:17" x14ac:dyDescent="0.2">
      <c r="Q14067" s="9"/>
    </row>
    <row r="14068" spans="17:17" x14ac:dyDescent="0.2">
      <c r="Q14068" s="9"/>
    </row>
    <row r="14069" spans="17:17" x14ac:dyDescent="0.2">
      <c r="Q14069" s="9"/>
    </row>
    <row r="14070" spans="17:17" x14ac:dyDescent="0.2">
      <c r="Q14070" s="9"/>
    </row>
    <row r="14071" spans="17:17" x14ac:dyDescent="0.2">
      <c r="Q14071" s="9"/>
    </row>
    <row r="14072" spans="17:17" x14ac:dyDescent="0.2">
      <c r="Q14072" s="9"/>
    </row>
    <row r="14073" spans="17:17" x14ac:dyDescent="0.2">
      <c r="Q14073" s="9"/>
    </row>
    <row r="14074" spans="17:17" x14ac:dyDescent="0.2">
      <c r="Q14074" s="9"/>
    </row>
    <row r="14075" spans="17:17" x14ac:dyDescent="0.2">
      <c r="Q14075" s="9"/>
    </row>
    <row r="14076" spans="17:17" x14ac:dyDescent="0.2">
      <c r="Q14076" s="9"/>
    </row>
    <row r="14077" spans="17:17" x14ac:dyDescent="0.2">
      <c r="Q14077" s="9"/>
    </row>
    <row r="14078" spans="17:17" x14ac:dyDescent="0.2">
      <c r="Q14078" s="9"/>
    </row>
    <row r="14079" spans="17:17" x14ac:dyDescent="0.2">
      <c r="Q14079" s="9"/>
    </row>
    <row r="14080" spans="17:17" x14ac:dyDescent="0.2">
      <c r="Q14080" s="9"/>
    </row>
    <row r="14081" spans="17:17" x14ac:dyDescent="0.2">
      <c r="Q14081" s="9"/>
    </row>
    <row r="14082" spans="17:17" x14ac:dyDescent="0.2">
      <c r="Q14082" s="9"/>
    </row>
    <row r="14083" spans="17:17" x14ac:dyDescent="0.2">
      <c r="Q14083" s="9"/>
    </row>
    <row r="14084" spans="17:17" x14ac:dyDescent="0.2">
      <c r="Q14084" s="9"/>
    </row>
    <row r="14085" spans="17:17" x14ac:dyDescent="0.2">
      <c r="Q14085" s="9"/>
    </row>
    <row r="14086" spans="17:17" x14ac:dyDescent="0.2">
      <c r="Q14086" s="9"/>
    </row>
    <row r="14087" spans="17:17" x14ac:dyDescent="0.2">
      <c r="Q14087" s="9"/>
    </row>
    <row r="14088" spans="17:17" x14ac:dyDescent="0.2">
      <c r="Q14088" s="9"/>
    </row>
    <row r="14089" spans="17:17" x14ac:dyDescent="0.2">
      <c r="Q14089" s="9"/>
    </row>
    <row r="14090" spans="17:17" x14ac:dyDescent="0.2">
      <c r="Q14090" s="9"/>
    </row>
    <row r="14091" spans="17:17" x14ac:dyDescent="0.2">
      <c r="Q14091" s="9"/>
    </row>
    <row r="14092" spans="17:17" x14ac:dyDescent="0.2">
      <c r="Q14092" s="9"/>
    </row>
    <row r="14093" spans="17:17" x14ac:dyDescent="0.2">
      <c r="Q14093" s="9"/>
    </row>
    <row r="14094" spans="17:17" x14ac:dyDescent="0.2">
      <c r="Q14094" s="9"/>
    </row>
    <row r="14095" spans="17:17" x14ac:dyDescent="0.2">
      <c r="Q14095" s="9"/>
    </row>
    <row r="14096" spans="17:17" x14ac:dyDescent="0.2">
      <c r="Q14096" s="9"/>
    </row>
    <row r="14097" spans="17:17" x14ac:dyDescent="0.2">
      <c r="Q14097" s="9"/>
    </row>
    <row r="14098" spans="17:17" x14ac:dyDescent="0.2">
      <c r="Q14098" s="9"/>
    </row>
    <row r="14099" spans="17:17" x14ac:dyDescent="0.2">
      <c r="Q14099" s="9"/>
    </row>
    <row r="14100" spans="17:17" x14ac:dyDescent="0.2">
      <c r="Q14100" s="9"/>
    </row>
    <row r="14101" spans="17:17" x14ac:dyDescent="0.2">
      <c r="Q14101" s="9"/>
    </row>
    <row r="14102" spans="17:17" x14ac:dyDescent="0.2">
      <c r="Q14102" s="9"/>
    </row>
    <row r="14103" spans="17:17" x14ac:dyDescent="0.2">
      <c r="Q14103" s="9"/>
    </row>
    <row r="14104" spans="17:17" x14ac:dyDescent="0.2">
      <c r="Q14104" s="9"/>
    </row>
    <row r="14105" spans="17:17" x14ac:dyDescent="0.2">
      <c r="Q14105" s="9"/>
    </row>
    <row r="14106" spans="17:17" x14ac:dyDescent="0.2">
      <c r="Q14106" s="9"/>
    </row>
    <row r="14107" spans="17:17" x14ac:dyDescent="0.2">
      <c r="Q14107" s="9"/>
    </row>
    <row r="14108" spans="17:17" x14ac:dyDescent="0.2">
      <c r="Q14108" s="9"/>
    </row>
    <row r="14109" spans="17:17" x14ac:dyDescent="0.2">
      <c r="Q14109" s="9"/>
    </row>
    <row r="14110" spans="17:17" x14ac:dyDescent="0.2">
      <c r="Q14110" s="9"/>
    </row>
    <row r="14111" spans="17:17" x14ac:dyDescent="0.2">
      <c r="Q14111" s="9"/>
    </row>
    <row r="14112" spans="17:17" x14ac:dyDescent="0.2">
      <c r="Q14112" s="9"/>
    </row>
    <row r="14113" spans="17:17" x14ac:dyDescent="0.2">
      <c r="Q14113" s="9"/>
    </row>
    <row r="14114" spans="17:17" x14ac:dyDescent="0.2">
      <c r="Q14114" s="9"/>
    </row>
    <row r="14115" spans="17:17" x14ac:dyDescent="0.2">
      <c r="Q14115" s="9"/>
    </row>
    <row r="14116" spans="17:17" x14ac:dyDescent="0.2">
      <c r="Q14116" s="9"/>
    </row>
    <row r="14117" spans="17:17" x14ac:dyDescent="0.2">
      <c r="Q14117" s="9"/>
    </row>
    <row r="14118" spans="17:17" x14ac:dyDescent="0.2">
      <c r="Q14118" s="9"/>
    </row>
    <row r="14119" spans="17:17" x14ac:dyDescent="0.2">
      <c r="Q14119" s="9"/>
    </row>
    <row r="14120" spans="17:17" x14ac:dyDescent="0.2">
      <c r="Q14120" s="9"/>
    </row>
    <row r="14121" spans="17:17" x14ac:dyDescent="0.2">
      <c r="Q14121" s="9"/>
    </row>
    <row r="14122" spans="17:17" x14ac:dyDescent="0.2">
      <c r="Q14122" s="9"/>
    </row>
    <row r="14123" spans="17:17" x14ac:dyDescent="0.2">
      <c r="Q14123" s="9"/>
    </row>
    <row r="14124" spans="17:17" x14ac:dyDescent="0.2">
      <c r="Q14124" s="9"/>
    </row>
    <row r="14125" spans="17:17" x14ac:dyDescent="0.2">
      <c r="Q14125" s="9"/>
    </row>
    <row r="14126" spans="17:17" x14ac:dyDescent="0.2">
      <c r="Q14126" s="9"/>
    </row>
    <row r="14127" spans="17:17" x14ac:dyDescent="0.2">
      <c r="Q14127" s="9"/>
    </row>
    <row r="14128" spans="17:17" x14ac:dyDescent="0.2">
      <c r="Q14128" s="9"/>
    </row>
    <row r="14129" spans="17:17" x14ac:dyDescent="0.2">
      <c r="Q14129" s="9"/>
    </row>
    <row r="14130" spans="17:17" x14ac:dyDescent="0.2">
      <c r="Q14130" s="9"/>
    </row>
    <row r="14131" spans="17:17" x14ac:dyDescent="0.2">
      <c r="Q14131" s="9"/>
    </row>
    <row r="14132" spans="17:17" x14ac:dyDescent="0.2">
      <c r="Q14132" s="9"/>
    </row>
    <row r="14133" spans="17:17" x14ac:dyDescent="0.2">
      <c r="Q14133" s="9"/>
    </row>
    <row r="14134" spans="17:17" x14ac:dyDescent="0.2">
      <c r="Q14134" s="9"/>
    </row>
    <row r="14135" spans="17:17" x14ac:dyDescent="0.2">
      <c r="Q14135" s="9"/>
    </row>
    <row r="14136" spans="17:17" x14ac:dyDescent="0.2">
      <c r="Q14136" s="9"/>
    </row>
    <row r="14137" spans="17:17" x14ac:dyDescent="0.2">
      <c r="Q14137" s="9"/>
    </row>
    <row r="14138" spans="17:17" x14ac:dyDescent="0.2">
      <c r="Q14138" s="9"/>
    </row>
    <row r="14139" spans="17:17" x14ac:dyDescent="0.2">
      <c r="Q14139" s="9"/>
    </row>
    <row r="14140" spans="17:17" x14ac:dyDescent="0.2">
      <c r="Q14140" s="9"/>
    </row>
    <row r="14141" spans="17:17" x14ac:dyDescent="0.2">
      <c r="Q14141" s="9"/>
    </row>
    <row r="14142" spans="17:17" x14ac:dyDescent="0.2">
      <c r="Q14142" s="9"/>
    </row>
    <row r="14143" spans="17:17" x14ac:dyDescent="0.2">
      <c r="Q14143" s="9"/>
    </row>
    <row r="14144" spans="17:17" x14ac:dyDescent="0.2">
      <c r="Q14144" s="9"/>
    </row>
    <row r="14145" spans="17:17" x14ac:dyDescent="0.2">
      <c r="Q14145" s="9"/>
    </row>
    <row r="14146" spans="17:17" x14ac:dyDescent="0.2">
      <c r="Q14146" s="9"/>
    </row>
    <row r="14147" spans="17:17" x14ac:dyDescent="0.2">
      <c r="Q14147" s="9"/>
    </row>
    <row r="14148" spans="17:17" x14ac:dyDescent="0.2">
      <c r="Q14148" s="9"/>
    </row>
    <row r="14149" spans="17:17" x14ac:dyDescent="0.2">
      <c r="Q14149" s="9"/>
    </row>
    <row r="14150" spans="17:17" x14ac:dyDescent="0.2">
      <c r="Q14150" s="9"/>
    </row>
    <row r="14151" spans="17:17" x14ac:dyDescent="0.2">
      <c r="Q14151" s="9"/>
    </row>
    <row r="14152" spans="17:17" x14ac:dyDescent="0.2">
      <c r="Q14152" s="9"/>
    </row>
    <row r="14153" spans="17:17" x14ac:dyDescent="0.2">
      <c r="Q14153" s="9"/>
    </row>
    <row r="14154" spans="17:17" x14ac:dyDescent="0.2">
      <c r="Q14154" s="9"/>
    </row>
    <row r="14155" spans="17:17" x14ac:dyDescent="0.2">
      <c r="Q14155" s="9"/>
    </row>
    <row r="14156" spans="17:17" x14ac:dyDescent="0.2">
      <c r="Q14156" s="9"/>
    </row>
    <row r="14157" spans="17:17" x14ac:dyDescent="0.2">
      <c r="Q14157" s="9"/>
    </row>
    <row r="14158" spans="17:17" x14ac:dyDescent="0.2">
      <c r="Q14158" s="9"/>
    </row>
    <row r="14159" spans="17:17" x14ac:dyDescent="0.2">
      <c r="Q14159" s="9"/>
    </row>
    <row r="14160" spans="17:17" x14ac:dyDescent="0.2">
      <c r="Q14160" s="9"/>
    </row>
    <row r="14161" spans="17:17" x14ac:dyDescent="0.2">
      <c r="Q14161" s="9"/>
    </row>
    <row r="14162" spans="17:17" x14ac:dyDescent="0.2">
      <c r="Q14162" s="9"/>
    </row>
    <row r="14163" spans="17:17" x14ac:dyDescent="0.2">
      <c r="Q14163" s="9"/>
    </row>
    <row r="14164" spans="17:17" x14ac:dyDescent="0.2">
      <c r="Q14164" s="9"/>
    </row>
    <row r="14165" spans="17:17" x14ac:dyDescent="0.2">
      <c r="Q14165" s="9"/>
    </row>
    <row r="14166" spans="17:17" x14ac:dyDescent="0.2">
      <c r="Q14166" s="9"/>
    </row>
    <row r="14167" spans="17:17" x14ac:dyDescent="0.2">
      <c r="Q14167" s="9"/>
    </row>
    <row r="14168" spans="17:17" x14ac:dyDescent="0.2">
      <c r="Q14168" s="9"/>
    </row>
    <row r="14169" spans="17:17" x14ac:dyDescent="0.2">
      <c r="Q14169" s="9"/>
    </row>
    <row r="14170" spans="17:17" x14ac:dyDescent="0.2">
      <c r="Q14170" s="9"/>
    </row>
    <row r="14171" spans="17:17" x14ac:dyDescent="0.2">
      <c r="Q14171" s="9"/>
    </row>
    <row r="14172" spans="17:17" x14ac:dyDescent="0.2">
      <c r="Q14172" s="9"/>
    </row>
    <row r="14173" spans="17:17" x14ac:dyDescent="0.2">
      <c r="Q14173" s="9"/>
    </row>
    <row r="14174" spans="17:17" x14ac:dyDescent="0.2">
      <c r="Q14174" s="9"/>
    </row>
    <row r="14175" spans="17:17" x14ac:dyDescent="0.2">
      <c r="Q14175" s="9"/>
    </row>
    <row r="14176" spans="17:17" x14ac:dyDescent="0.2">
      <c r="Q14176" s="9"/>
    </row>
    <row r="14177" spans="17:17" x14ac:dyDescent="0.2">
      <c r="Q14177" s="9"/>
    </row>
    <row r="14178" spans="17:17" x14ac:dyDescent="0.2">
      <c r="Q14178" s="9"/>
    </row>
    <row r="14179" spans="17:17" x14ac:dyDescent="0.2">
      <c r="Q14179" s="9"/>
    </row>
    <row r="14180" spans="17:17" x14ac:dyDescent="0.2">
      <c r="Q14180" s="9"/>
    </row>
    <row r="14181" spans="17:17" x14ac:dyDescent="0.2">
      <c r="Q14181" s="9"/>
    </row>
    <row r="14182" spans="17:17" x14ac:dyDescent="0.2">
      <c r="Q14182" s="9"/>
    </row>
    <row r="14183" spans="17:17" x14ac:dyDescent="0.2">
      <c r="Q14183" s="9"/>
    </row>
    <row r="14184" spans="17:17" x14ac:dyDescent="0.2">
      <c r="Q14184" s="9"/>
    </row>
    <row r="14185" spans="17:17" x14ac:dyDescent="0.2">
      <c r="Q14185" s="9"/>
    </row>
    <row r="14186" spans="17:17" x14ac:dyDescent="0.2">
      <c r="Q14186" s="9"/>
    </row>
    <row r="14187" spans="17:17" x14ac:dyDescent="0.2">
      <c r="Q14187" s="9"/>
    </row>
    <row r="14188" spans="17:17" x14ac:dyDescent="0.2">
      <c r="Q14188" s="9"/>
    </row>
    <row r="14189" spans="17:17" x14ac:dyDescent="0.2">
      <c r="Q14189" s="9"/>
    </row>
    <row r="14190" spans="17:17" x14ac:dyDescent="0.2">
      <c r="Q14190" s="9"/>
    </row>
    <row r="14191" spans="17:17" x14ac:dyDescent="0.2">
      <c r="Q14191" s="9"/>
    </row>
    <row r="14192" spans="17:17" x14ac:dyDescent="0.2">
      <c r="Q14192" s="9"/>
    </row>
    <row r="14193" spans="17:17" x14ac:dyDescent="0.2">
      <c r="Q14193" s="9"/>
    </row>
    <row r="14194" spans="17:17" x14ac:dyDescent="0.2">
      <c r="Q14194" s="9"/>
    </row>
    <row r="14195" spans="17:17" x14ac:dyDescent="0.2">
      <c r="Q14195" s="9"/>
    </row>
    <row r="14196" spans="17:17" x14ac:dyDescent="0.2">
      <c r="Q14196" s="9"/>
    </row>
    <row r="14197" spans="17:17" x14ac:dyDescent="0.2">
      <c r="Q14197" s="9"/>
    </row>
    <row r="14198" spans="17:17" x14ac:dyDescent="0.2">
      <c r="Q14198" s="9"/>
    </row>
    <row r="14199" spans="17:17" x14ac:dyDescent="0.2">
      <c r="Q14199" s="9"/>
    </row>
    <row r="14200" spans="17:17" x14ac:dyDescent="0.2">
      <c r="Q14200" s="9"/>
    </row>
    <row r="14201" spans="17:17" x14ac:dyDescent="0.2">
      <c r="Q14201" s="9"/>
    </row>
    <row r="14202" spans="17:17" x14ac:dyDescent="0.2">
      <c r="Q14202" s="9"/>
    </row>
    <row r="14203" spans="17:17" x14ac:dyDescent="0.2">
      <c r="Q14203" s="9"/>
    </row>
    <row r="14204" spans="17:17" x14ac:dyDescent="0.2">
      <c r="Q14204" s="9"/>
    </row>
    <row r="14205" spans="17:17" x14ac:dyDescent="0.2">
      <c r="Q14205" s="9"/>
    </row>
    <row r="14206" spans="17:17" x14ac:dyDescent="0.2">
      <c r="Q14206" s="9"/>
    </row>
    <row r="14207" spans="17:17" x14ac:dyDescent="0.2">
      <c r="Q14207" s="9"/>
    </row>
    <row r="14208" spans="17:17" x14ac:dyDescent="0.2">
      <c r="Q14208" s="9"/>
    </row>
    <row r="14209" spans="17:17" x14ac:dyDescent="0.2">
      <c r="Q14209" s="9"/>
    </row>
    <row r="14210" spans="17:17" x14ac:dyDescent="0.2">
      <c r="Q14210" s="9"/>
    </row>
    <row r="14211" spans="17:17" x14ac:dyDescent="0.2">
      <c r="Q14211" s="9"/>
    </row>
    <row r="14212" spans="17:17" x14ac:dyDescent="0.2">
      <c r="Q14212" s="9"/>
    </row>
    <row r="14213" spans="17:17" x14ac:dyDescent="0.2">
      <c r="Q14213" s="9"/>
    </row>
    <row r="14214" spans="17:17" x14ac:dyDescent="0.2">
      <c r="Q14214" s="9"/>
    </row>
    <row r="14215" spans="17:17" x14ac:dyDescent="0.2">
      <c r="Q14215" s="9"/>
    </row>
    <row r="14216" spans="17:17" x14ac:dyDescent="0.2">
      <c r="Q14216" s="9"/>
    </row>
    <row r="14217" spans="17:17" x14ac:dyDescent="0.2">
      <c r="Q14217" s="9"/>
    </row>
    <row r="14218" spans="17:17" x14ac:dyDescent="0.2">
      <c r="Q14218" s="9"/>
    </row>
    <row r="14219" spans="17:17" x14ac:dyDescent="0.2">
      <c r="Q14219" s="9"/>
    </row>
    <row r="14220" spans="17:17" x14ac:dyDescent="0.2">
      <c r="Q14220" s="9"/>
    </row>
    <row r="14221" spans="17:17" x14ac:dyDescent="0.2">
      <c r="Q14221" s="9"/>
    </row>
    <row r="14222" spans="17:17" x14ac:dyDescent="0.2">
      <c r="Q14222" s="9"/>
    </row>
    <row r="14223" spans="17:17" x14ac:dyDescent="0.2">
      <c r="Q14223" s="9"/>
    </row>
    <row r="14224" spans="17:17" x14ac:dyDescent="0.2">
      <c r="Q14224" s="9"/>
    </row>
    <row r="14225" spans="17:17" x14ac:dyDescent="0.2">
      <c r="Q14225" s="9"/>
    </row>
    <row r="14226" spans="17:17" x14ac:dyDescent="0.2">
      <c r="Q14226" s="9"/>
    </row>
    <row r="14227" spans="17:17" x14ac:dyDescent="0.2">
      <c r="Q14227" s="9"/>
    </row>
    <row r="14228" spans="17:17" x14ac:dyDescent="0.2">
      <c r="Q14228" s="9"/>
    </row>
    <row r="14229" spans="17:17" x14ac:dyDescent="0.2">
      <c r="Q14229" s="9"/>
    </row>
    <row r="14230" spans="17:17" x14ac:dyDescent="0.2">
      <c r="Q14230" s="9"/>
    </row>
    <row r="14231" spans="17:17" x14ac:dyDescent="0.2">
      <c r="Q14231" s="9"/>
    </row>
    <row r="14232" spans="17:17" x14ac:dyDescent="0.2">
      <c r="Q14232" s="9"/>
    </row>
    <row r="14233" spans="17:17" x14ac:dyDescent="0.2">
      <c r="Q14233" s="9"/>
    </row>
    <row r="14234" spans="17:17" x14ac:dyDescent="0.2">
      <c r="Q14234" s="9"/>
    </row>
    <row r="14235" spans="17:17" x14ac:dyDescent="0.2">
      <c r="Q14235" s="9"/>
    </row>
    <row r="14236" spans="17:17" x14ac:dyDescent="0.2">
      <c r="Q14236" s="9"/>
    </row>
    <row r="14237" spans="17:17" x14ac:dyDescent="0.2">
      <c r="Q14237" s="9"/>
    </row>
    <row r="14238" spans="17:17" x14ac:dyDescent="0.2">
      <c r="Q14238" s="9"/>
    </row>
    <row r="14239" spans="17:17" x14ac:dyDescent="0.2">
      <c r="Q14239" s="9"/>
    </row>
    <row r="14240" spans="17:17" x14ac:dyDescent="0.2">
      <c r="Q14240" s="9"/>
    </row>
    <row r="14241" spans="17:17" x14ac:dyDescent="0.2">
      <c r="Q14241" s="9"/>
    </row>
    <row r="14242" spans="17:17" x14ac:dyDescent="0.2">
      <c r="Q14242" s="9"/>
    </row>
    <row r="14243" spans="17:17" x14ac:dyDescent="0.2">
      <c r="Q14243" s="9"/>
    </row>
    <row r="14244" spans="17:17" x14ac:dyDescent="0.2">
      <c r="Q14244" s="9"/>
    </row>
    <row r="14245" spans="17:17" x14ac:dyDescent="0.2">
      <c r="Q14245" s="9"/>
    </row>
    <row r="14246" spans="17:17" x14ac:dyDescent="0.2">
      <c r="Q14246" s="9"/>
    </row>
    <row r="14247" spans="17:17" x14ac:dyDescent="0.2">
      <c r="Q14247" s="9"/>
    </row>
    <row r="14248" spans="17:17" x14ac:dyDescent="0.2">
      <c r="Q14248" s="9"/>
    </row>
    <row r="14249" spans="17:17" x14ac:dyDescent="0.2">
      <c r="Q14249" s="9"/>
    </row>
    <row r="14250" spans="17:17" x14ac:dyDescent="0.2">
      <c r="Q14250" s="9"/>
    </row>
    <row r="14251" spans="17:17" x14ac:dyDescent="0.2">
      <c r="Q14251" s="9"/>
    </row>
    <row r="14252" spans="17:17" x14ac:dyDescent="0.2">
      <c r="Q14252" s="9"/>
    </row>
    <row r="14253" spans="17:17" x14ac:dyDescent="0.2">
      <c r="Q14253" s="9"/>
    </row>
    <row r="14254" spans="17:17" x14ac:dyDescent="0.2">
      <c r="Q14254" s="9"/>
    </row>
    <row r="14255" spans="17:17" x14ac:dyDescent="0.2">
      <c r="Q14255" s="9"/>
    </row>
    <row r="14256" spans="17:17" x14ac:dyDescent="0.2">
      <c r="Q14256" s="9"/>
    </row>
    <row r="14257" spans="17:17" x14ac:dyDescent="0.2">
      <c r="Q14257" s="9"/>
    </row>
    <row r="14258" spans="17:17" x14ac:dyDescent="0.2">
      <c r="Q14258" s="9"/>
    </row>
    <row r="14259" spans="17:17" x14ac:dyDescent="0.2">
      <c r="Q14259" s="9"/>
    </row>
    <row r="14260" spans="17:17" x14ac:dyDescent="0.2">
      <c r="Q14260" s="9"/>
    </row>
    <row r="14261" spans="17:17" x14ac:dyDescent="0.2">
      <c r="Q14261" s="9"/>
    </row>
    <row r="14262" spans="17:17" x14ac:dyDescent="0.2">
      <c r="Q14262" s="9"/>
    </row>
    <row r="14263" spans="17:17" x14ac:dyDescent="0.2">
      <c r="Q14263" s="9"/>
    </row>
    <row r="14264" spans="17:17" x14ac:dyDescent="0.2">
      <c r="Q14264" s="9"/>
    </row>
    <row r="14265" spans="17:17" x14ac:dyDescent="0.2">
      <c r="Q14265" s="9"/>
    </row>
    <row r="14266" spans="17:17" x14ac:dyDescent="0.2">
      <c r="Q14266" s="9"/>
    </row>
    <row r="14267" spans="17:17" x14ac:dyDescent="0.2">
      <c r="Q14267" s="9"/>
    </row>
    <row r="14268" spans="17:17" x14ac:dyDescent="0.2">
      <c r="Q14268" s="9"/>
    </row>
    <row r="14269" spans="17:17" x14ac:dyDescent="0.2">
      <c r="Q14269" s="9"/>
    </row>
    <row r="14270" spans="17:17" x14ac:dyDescent="0.2">
      <c r="Q14270" s="9"/>
    </row>
    <row r="14271" spans="17:17" x14ac:dyDescent="0.2">
      <c r="Q14271" s="9"/>
    </row>
    <row r="14272" spans="17:17" x14ac:dyDescent="0.2">
      <c r="Q14272" s="9"/>
    </row>
    <row r="14273" spans="17:17" x14ac:dyDescent="0.2">
      <c r="Q14273" s="9"/>
    </row>
    <row r="14274" spans="17:17" x14ac:dyDescent="0.2">
      <c r="Q14274" s="9"/>
    </row>
    <row r="14275" spans="17:17" x14ac:dyDescent="0.2">
      <c r="Q14275" s="9"/>
    </row>
    <row r="14276" spans="17:17" x14ac:dyDescent="0.2">
      <c r="Q14276" s="9"/>
    </row>
    <row r="14277" spans="17:17" x14ac:dyDescent="0.2">
      <c r="Q14277" s="9"/>
    </row>
    <row r="14278" spans="17:17" x14ac:dyDescent="0.2">
      <c r="Q14278" s="9"/>
    </row>
    <row r="14279" spans="17:17" x14ac:dyDescent="0.2">
      <c r="Q14279" s="9"/>
    </row>
    <row r="14280" spans="17:17" x14ac:dyDescent="0.2">
      <c r="Q14280" s="9"/>
    </row>
    <row r="14281" spans="17:17" x14ac:dyDescent="0.2">
      <c r="Q14281" s="9"/>
    </row>
    <row r="14282" spans="17:17" x14ac:dyDescent="0.2">
      <c r="Q14282" s="9"/>
    </row>
    <row r="14283" spans="17:17" x14ac:dyDescent="0.2">
      <c r="Q14283" s="9"/>
    </row>
    <row r="14284" spans="17:17" x14ac:dyDescent="0.2">
      <c r="Q14284" s="9"/>
    </row>
    <row r="14285" spans="17:17" x14ac:dyDescent="0.2">
      <c r="Q14285" s="9"/>
    </row>
    <row r="14286" spans="17:17" x14ac:dyDescent="0.2">
      <c r="Q14286" s="9"/>
    </row>
    <row r="14287" spans="17:17" x14ac:dyDescent="0.2">
      <c r="Q14287" s="9"/>
    </row>
    <row r="14288" spans="17:17" x14ac:dyDescent="0.2">
      <c r="Q14288" s="9"/>
    </row>
    <row r="14289" spans="17:17" x14ac:dyDescent="0.2">
      <c r="Q14289" s="9"/>
    </row>
    <row r="14290" spans="17:17" x14ac:dyDescent="0.2">
      <c r="Q14290" s="9"/>
    </row>
    <row r="14291" spans="17:17" x14ac:dyDescent="0.2">
      <c r="Q14291" s="9"/>
    </row>
    <row r="14292" spans="17:17" x14ac:dyDescent="0.2">
      <c r="Q14292" s="9"/>
    </row>
    <row r="14293" spans="17:17" x14ac:dyDescent="0.2">
      <c r="Q14293" s="9"/>
    </row>
    <row r="14294" spans="17:17" x14ac:dyDescent="0.2">
      <c r="Q14294" s="9"/>
    </row>
    <row r="14295" spans="17:17" x14ac:dyDescent="0.2">
      <c r="Q14295" s="9"/>
    </row>
    <row r="14296" spans="17:17" x14ac:dyDescent="0.2">
      <c r="Q14296" s="9"/>
    </row>
    <row r="14297" spans="17:17" x14ac:dyDescent="0.2">
      <c r="Q14297" s="9"/>
    </row>
    <row r="14298" spans="17:17" x14ac:dyDescent="0.2">
      <c r="Q14298" s="9"/>
    </row>
    <row r="14299" spans="17:17" x14ac:dyDescent="0.2">
      <c r="Q14299" s="9"/>
    </row>
    <row r="14300" spans="17:17" x14ac:dyDescent="0.2">
      <c r="Q14300" s="9"/>
    </row>
    <row r="14301" spans="17:17" x14ac:dyDescent="0.2">
      <c r="Q14301" s="9"/>
    </row>
    <row r="14302" spans="17:17" x14ac:dyDescent="0.2">
      <c r="Q14302" s="9"/>
    </row>
    <row r="14303" spans="17:17" x14ac:dyDescent="0.2">
      <c r="Q14303" s="9"/>
    </row>
    <row r="14304" spans="17:17" x14ac:dyDescent="0.2">
      <c r="Q14304" s="9"/>
    </row>
    <row r="14305" spans="17:17" x14ac:dyDescent="0.2">
      <c r="Q14305" s="9"/>
    </row>
    <row r="14306" spans="17:17" x14ac:dyDescent="0.2">
      <c r="Q14306" s="9"/>
    </row>
    <row r="14307" spans="17:17" x14ac:dyDescent="0.2">
      <c r="Q14307" s="9"/>
    </row>
    <row r="14308" spans="17:17" x14ac:dyDescent="0.2">
      <c r="Q14308" s="9"/>
    </row>
    <row r="14309" spans="17:17" x14ac:dyDescent="0.2">
      <c r="Q14309" s="9"/>
    </row>
    <row r="14310" spans="17:17" x14ac:dyDescent="0.2">
      <c r="Q14310" s="9"/>
    </row>
    <row r="14311" spans="17:17" x14ac:dyDescent="0.2">
      <c r="Q14311" s="9"/>
    </row>
    <row r="14312" spans="17:17" x14ac:dyDescent="0.2">
      <c r="Q14312" s="9"/>
    </row>
    <row r="14313" spans="17:17" x14ac:dyDescent="0.2">
      <c r="Q14313" s="9"/>
    </row>
    <row r="14314" spans="17:17" x14ac:dyDescent="0.2">
      <c r="Q14314" s="9"/>
    </row>
    <row r="14315" spans="17:17" x14ac:dyDescent="0.2">
      <c r="Q14315" s="9"/>
    </row>
    <row r="14316" spans="17:17" x14ac:dyDescent="0.2">
      <c r="Q14316" s="9"/>
    </row>
    <row r="14317" spans="17:17" x14ac:dyDescent="0.2">
      <c r="Q14317" s="9"/>
    </row>
    <row r="14318" spans="17:17" x14ac:dyDescent="0.2">
      <c r="Q14318" s="9"/>
    </row>
    <row r="14319" spans="17:17" x14ac:dyDescent="0.2">
      <c r="Q14319" s="9"/>
    </row>
    <row r="14320" spans="17:17" x14ac:dyDescent="0.2">
      <c r="Q14320" s="9"/>
    </row>
    <row r="14321" spans="17:17" x14ac:dyDescent="0.2">
      <c r="Q14321" s="9"/>
    </row>
    <row r="14322" spans="17:17" x14ac:dyDescent="0.2">
      <c r="Q14322" s="9"/>
    </row>
    <row r="14323" spans="17:17" x14ac:dyDescent="0.2">
      <c r="Q14323" s="9"/>
    </row>
    <row r="14324" spans="17:17" x14ac:dyDescent="0.2">
      <c r="Q14324" s="9"/>
    </row>
    <row r="14325" spans="17:17" x14ac:dyDescent="0.2">
      <c r="Q14325" s="9"/>
    </row>
    <row r="14326" spans="17:17" x14ac:dyDescent="0.2">
      <c r="Q14326" s="9"/>
    </row>
    <row r="14327" spans="17:17" x14ac:dyDescent="0.2">
      <c r="Q14327" s="9"/>
    </row>
    <row r="14328" spans="17:17" x14ac:dyDescent="0.2">
      <c r="Q14328" s="9"/>
    </row>
    <row r="14329" spans="17:17" x14ac:dyDescent="0.2">
      <c r="Q14329" s="9"/>
    </row>
    <row r="14330" spans="17:17" x14ac:dyDescent="0.2">
      <c r="Q14330" s="9"/>
    </row>
    <row r="14331" spans="17:17" x14ac:dyDescent="0.2">
      <c r="Q14331" s="9"/>
    </row>
    <row r="14332" spans="17:17" x14ac:dyDescent="0.2">
      <c r="Q14332" s="9"/>
    </row>
    <row r="14333" spans="17:17" x14ac:dyDescent="0.2">
      <c r="Q14333" s="9"/>
    </row>
    <row r="14334" spans="17:17" x14ac:dyDescent="0.2">
      <c r="Q14334" s="9"/>
    </row>
    <row r="14335" spans="17:17" x14ac:dyDescent="0.2">
      <c r="Q14335" s="9"/>
    </row>
    <row r="14336" spans="17:17" x14ac:dyDescent="0.2">
      <c r="Q14336" s="9"/>
    </row>
    <row r="14337" spans="17:17" x14ac:dyDescent="0.2">
      <c r="Q14337" s="9"/>
    </row>
    <row r="14338" spans="17:17" x14ac:dyDescent="0.2">
      <c r="Q14338" s="9"/>
    </row>
    <row r="14339" spans="17:17" x14ac:dyDescent="0.2">
      <c r="Q14339" s="9"/>
    </row>
    <row r="14340" spans="17:17" x14ac:dyDescent="0.2">
      <c r="Q14340" s="9"/>
    </row>
    <row r="14341" spans="17:17" x14ac:dyDescent="0.2">
      <c r="Q14341" s="9"/>
    </row>
    <row r="14342" spans="17:17" x14ac:dyDescent="0.2">
      <c r="Q14342" s="9"/>
    </row>
    <row r="14343" spans="17:17" x14ac:dyDescent="0.2">
      <c r="Q14343" s="9"/>
    </row>
    <row r="14344" spans="17:17" x14ac:dyDescent="0.2">
      <c r="Q14344" s="9"/>
    </row>
    <row r="14345" spans="17:17" x14ac:dyDescent="0.2">
      <c r="Q14345" s="9"/>
    </row>
    <row r="14346" spans="17:17" x14ac:dyDescent="0.2">
      <c r="Q14346" s="9"/>
    </row>
    <row r="14347" spans="17:17" x14ac:dyDescent="0.2">
      <c r="Q14347" s="9"/>
    </row>
    <row r="14348" spans="17:17" x14ac:dyDescent="0.2">
      <c r="Q14348" s="9"/>
    </row>
    <row r="14349" spans="17:17" x14ac:dyDescent="0.2">
      <c r="Q14349" s="9"/>
    </row>
    <row r="14350" spans="17:17" x14ac:dyDescent="0.2">
      <c r="Q14350" s="9"/>
    </row>
    <row r="14351" spans="17:17" x14ac:dyDescent="0.2">
      <c r="Q14351" s="9"/>
    </row>
    <row r="14352" spans="17:17" x14ac:dyDescent="0.2">
      <c r="Q14352" s="9"/>
    </row>
    <row r="14353" spans="17:17" x14ac:dyDescent="0.2">
      <c r="Q14353" s="9"/>
    </row>
    <row r="14354" spans="17:17" x14ac:dyDescent="0.2">
      <c r="Q14354" s="9"/>
    </row>
    <row r="14355" spans="17:17" x14ac:dyDescent="0.2">
      <c r="Q14355" s="9"/>
    </row>
    <row r="14356" spans="17:17" x14ac:dyDescent="0.2">
      <c r="Q14356" s="9"/>
    </row>
    <row r="14357" spans="17:17" x14ac:dyDescent="0.2">
      <c r="Q14357" s="9"/>
    </row>
    <row r="14358" spans="17:17" x14ac:dyDescent="0.2">
      <c r="Q14358" s="9"/>
    </row>
    <row r="14359" spans="17:17" x14ac:dyDescent="0.2">
      <c r="Q14359" s="9"/>
    </row>
    <row r="14360" spans="17:17" x14ac:dyDescent="0.2">
      <c r="Q14360" s="9"/>
    </row>
    <row r="14361" spans="17:17" x14ac:dyDescent="0.2">
      <c r="Q14361" s="9"/>
    </row>
    <row r="14362" spans="17:17" x14ac:dyDescent="0.2">
      <c r="Q14362" s="9"/>
    </row>
    <row r="14363" spans="17:17" x14ac:dyDescent="0.2">
      <c r="Q14363" s="9"/>
    </row>
    <row r="14364" spans="17:17" x14ac:dyDescent="0.2">
      <c r="Q14364" s="9"/>
    </row>
    <row r="14365" spans="17:17" x14ac:dyDescent="0.2">
      <c r="Q14365" s="9"/>
    </row>
    <row r="14366" spans="17:17" x14ac:dyDescent="0.2">
      <c r="Q14366" s="9"/>
    </row>
    <row r="14367" spans="17:17" x14ac:dyDescent="0.2">
      <c r="Q14367" s="9"/>
    </row>
    <row r="14368" spans="17:17" x14ac:dyDescent="0.2">
      <c r="Q14368" s="9"/>
    </row>
    <row r="14369" spans="17:17" x14ac:dyDescent="0.2">
      <c r="Q14369" s="9"/>
    </row>
    <row r="14370" spans="17:17" x14ac:dyDescent="0.2">
      <c r="Q14370" s="9"/>
    </row>
    <row r="14371" spans="17:17" x14ac:dyDescent="0.2">
      <c r="Q14371" s="9"/>
    </row>
    <row r="14372" spans="17:17" x14ac:dyDescent="0.2">
      <c r="Q14372" s="9"/>
    </row>
    <row r="14373" spans="17:17" x14ac:dyDescent="0.2">
      <c r="Q14373" s="9"/>
    </row>
    <row r="14374" spans="17:17" x14ac:dyDescent="0.2">
      <c r="Q14374" s="9"/>
    </row>
    <row r="14375" spans="17:17" x14ac:dyDescent="0.2">
      <c r="Q14375" s="9"/>
    </row>
    <row r="14376" spans="17:17" x14ac:dyDescent="0.2">
      <c r="Q14376" s="9"/>
    </row>
    <row r="14377" spans="17:17" x14ac:dyDescent="0.2">
      <c r="Q14377" s="9"/>
    </row>
    <row r="14378" spans="17:17" x14ac:dyDescent="0.2">
      <c r="Q14378" s="9"/>
    </row>
    <row r="14379" spans="17:17" x14ac:dyDescent="0.2">
      <c r="Q14379" s="9"/>
    </row>
    <row r="14380" spans="17:17" x14ac:dyDescent="0.2">
      <c r="Q14380" s="9"/>
    </row>
    <row r="14381" spans="17:17" x14ac:dyDescent="0.2">
      <c r="Q14381" s="9"/>
    </row>
    <row r="14382" spans="17:17" x14ac:dyDescent="0.2">
      <c r="Q14382" s="9"/>
    </row>
    <row r="14383" spans="17:17" x14ac:dyDescent="0.2">
      <c r="Q14383" s="9"/>
    </row>
    <row r="14384" spans="17:17" x14ac:dyDescent="0.2">
      <c r="Q14384" s="9"/>
    </row>
    <row r="14385" spans="17:17" x14ac:dyDescent="0.2">
      <c r="Q14385" s="9"/>
    </row>
    <row r="14386" spans="17:17" x14ac:dyDescent="0.2">
      <c r="Q14386" s="9"/>
    </row>
    <row r="14387" spans="17:17" x14ac:dyDescent="0.2">
      <c r="Q14387" s="9"/>
    </row>
    <row r="14388" spans="17:17" x14ac:dyDescent="0.2">
      <c r="Q14388" s="9"/>
    </row>
    <row r="14389" spans="17:17" x14ac:dyDescent="0.2">
      <c r="Q14389" s="9"/>
    </row>
    <row r="14390" spans="17:17" x14ac:dyDescent="0.2">
      <c r="Q14390" s="9"/>
    </row>
    <row r="14391" spans="17:17" x14ac:dyDescent="0.2">
      <c r="Q14391" s="9"/>
    </row>
    <row r="14392" spans="17:17" x14ac:dyDescent="0.2">
      <c r="Q14392" s="9"/>
    </row>
    <row r="14393" spans="17:17" x14ac:dyDescent="0.2">
      <c r="Q14393" s="9"/>
    </row>
    <row r="14394" spans="17:17" x14ac:dyDescent="0.2">
      <c r="Q14394" s="9"/>
    </row>
    <row r="14395" spans="17:17" x14ac:dyDescent="0.2">
      <c r="Q14395" s="9"/>
    </row>
    <row r="14396" spans="17:17" x14ac:dyDescent="0.2">
      <c r="Q14396" s="9"/>
    </row>
    <row r="14397" spans="17:17" x14ac:dyDescent="0.2">
      <c r="Q14397" s="9"/>
    </row>
    <row r="14398" spans="17:17" x14ac:dyDescent="0.2">
      <c r="Q14398" s="9"/>
    </row>
    <row r="14399" spans="17:17" x14ac:dyDescent="0.2">
      <c r="Q14399" s="9"/>
    </row>
    <row r="14400" spans="17:17" x14ac:dyDescent="0.2">
      <c r="Q14400" s="9"/>
    </row>
    <row r="14401" spans="17:17" x14ac:dyDescent="0.2">
      <c r="Q14401" s="9"/>
    </row>
    <row r="14402" spans="17:17" x14ac:dyDescent="0.2">
      <c r="Q14402" s="9"/>
    </row>
    <row r="14403" spans="17:17" x14ac:dyDescent="0.2">
      <c r="Q14403" s="9"/>
    </row>
    <row r="14404" spans="17:17" x14ac:dyDescent="0.2">
      <c r="Q14404" s="9"/>
    </row>
    <row r="14405" spans="17:17" x14ac:dyDescent="0.2">
      <c r="Q14405" s="9"/>
    </row>
    <row r="14406" spans="17:17" x14ac:dyDescent="0.2">
      <c r="Q14406" s="9"/>
    </row>
    <row r="14407" spans="17:17" x14ac:dyDescent="0.2">
      <c r="Q14407" s="9"/>
    </row>
    <row r="14408" spans="17:17" x14ac:dyDescent="0.2">
      <c r="Q14408" s="9"/>
    </row>
    <row r="14409" spans="17:17" x14ac:dyDescent="0.2">
      <c r="Q14409" s="9"/>
    </row>
    <row r="14410" spans="17:17" x14ac:dyDescent="0.2">
      <c r="Q14410" s="9"/>
    </row>
    <row r="14411" spans="17:17" x14ac:dyDescent="0.2">
      <c r="Q14411" s="9"/>
    </row>
    <row r="14412" spans="17:17" x14ac:dyDescent="0.2">
      <c r="Q14412" s="9"/>
    </row>
    <row r="14413" spans="17:17" x14ac:dyDescent="0.2">
      <c r="Q14413" s="9"/>
    </row>
    <row r="14414" spans="17:17" x14ac:dyDescent="0.2">
      <c r="Q14414" s="9"/>
    </row>
    <row r="14415" spans="17:17" x14ac:dyDescent="0.2">
      <c r="Q14415" s="9"/>
    </row>
    <row r="14416" spans="17:17" x14ac:dyDescent="0.2">
      <c r="Q14416" s="9"/>
    </row>
    <row r="14417" spans="17:17" x14ac:dyDescent="0.2">
      <c r="Q14417" s="9"/>
    </row>
    <row r="14418" spans="17:17" x14ac:dyDescent="0.2">
      <c r="Q14418" s="9"/>
    </row>
    <row r="14419" spans="17:17" x14ac:dyDescent="0.2">
      <c r="Q14419" s="9"/>
    </row>
    <row r="14420" spans="17:17" x14ac:dyDescent="0.2">
      <c r="Q14420" s="9"/>
    </row>
    <row r="14421" spans="17:17" x14ac:dyDescent="0.2">
      <c r="Q14421" s="9"/>
    </row>
    <row r="14422" spans="17:17" x14ac:dyDescent="0.2">
      <c r="Q14422" s="9"/>
    </row>
    <row r="14423" spans="17:17" x14ac:dyDescent="0.2">
      <c r="Q14423" s="9"/>
    </row>
    <row r="14424" spans="17:17" x14ac:dyDescent="0.2">
      <c r="Q14424" s="9"/>
    </row>
    <row r="14425" spans="17:17" x14ac:dyDescent="0.2">
      <c r="Q14425" s="9"/>
    </row>
    <row r="14426" spans="17:17" x14ac:dyDescent="0.2">
      <c r="Q14426" s="9"/>
    </row>
    <row r="14427" spans="17:17" x14ac:dyDescent="0.2">
      <c r="Q14427" s="9"/>
    </row>
    <row r="14428" spans="17:17" x14ac:dyDescent="0.2">
      <c r="Q14428" s="9"/>
    </row>
    <row r="14429" spans="17:17" x14ac:dyDescent="0.2">
      <c r="Q14429" s="9"/>
    </row>
    <row r="14430" spans="17:17" x14ac:dyDescent="0.2">
      <c r="Q14430" s="9"/>
    </row>
    <row r="14431" spans="17:17" x14ac:dyDescent="0.2">
      <c r="Q14431" s="9"/>
    </row>
    <row r="14432" spans="17:17" x14ac:dyDescent="0.2">
      <c r="Q14432" s="9"/>
    </row>
    <row r="14433" spans="17:17" x14ac:dyDescent="0.2">
      <c r="Q14433" s="9"/>
    </row>
    <row r="14434" spans="17:17" x14ac:dyDescent="0.2">
      <c r="Q14434" s="9"/>
    </row>
    <row r="14435" spans="17:17" x14ac:dyDescent="0.2">
      <c r="Q14435" s="9"/>
    </row>
    <row r="14436" spans="17:17" x14ac:dyDescent="0.2">
      <c r="Q14436" s="9"/>
    </row>
    <row r="14437" spans="17:17" x14ac:dyDescent="0.2">
      <c r="Q14437" s="9"/>
    </row>
    <row r="14438" spans="17:17" x14ac:dyDescent="0.2">
      <c r="Q14438" s="9"/>
    </row>
    <row r="14439" spans="17:17" x14ac:dyDescent="0.2">
      <c r="Q14439" s="9"/>
    </row>
    <row r="14440" spans="17:17" x14ac:dyDescent="0.2">
      <c r="Q14440" s="9"/>
    </row>
    <row r="14441" spans="17:17" x14ac:dyDescent="0.2">
      <c r="Q14441" s="9"/>
    </row>
    <row r="14442" spans="17:17" x14ac:dyDescent="0.2">
      <c r="Q14442" s="9"/>
    </row>
    <row r="14443" spans="17:17" x14ac:dyDescent="0.2">
      <c r="Q14443" s="9"/>
    </row>
    <row r="14444" spans="17:17" x14ac:dyDescent="0.2">
      <c r="Q14444" s="9"/>
    </row>
    <row r="14445" spans="17:17" x14ac:dyDescent="0.2">
      <c r="Q14445" s="9"/>
    </row>
    <row r="14446" spans="17:17" x14ac:dyDescent="0.2">
      <c r="Q14446" s="9"/>
    </row>
    <row r="14447" spans="17:17" x14ac:dyDescent="0.2">
      <c r="Q14447" s="9"/>
    </row>
    <row r="14448" spans="17:17" x14ac:dyDescent="0.2">
      <c r="Q14448" s="9"/>
    </row>
    <row r="14449" spans="17:17" x14ac:dyDescent="0.2">
      <c r="Q14449" s="9"/>
    </row>
    <row r="14450" spans="17:17" x14ac:dyDescent="0.2">
      <c r="Q14450" s="9"/>
    </row>
    <row r="14451" spans="17:17" x14ac:dyDescent="0.2">
      <c r="Q14451" s="9"/>
    </row>
    <row r="14452" spans="17:17" x14ac:dyDescent="0.2">
      <c r="Q14452" s="9"/>
    </row>
    <row r="14453" spans="17:17" x14ac:dyDescent="0.2">
      <c r="Q14453" s="9"/>
    </row>
    <row r="14454" spans="17:17" x14ac:dyDescent="0.2">
      <c r="Q14454" s="9"/>
    </row>
    <row r="14455" spans="17:17" x14ac:dyDescent="0.2">
      <c r="Q14455" s="9"/>
    </row>
    <row r="14456" spans="17:17" x14ac:dyDescent="0.2">
      <c r="Q14456" s="9"/>
    </row>
    <row r="14457" spans="17:17" x14ac:dyDescent="0.2">
      <c r="Q14457" s="9"/>
    </row>
    <row r="14458" spans="17:17" x14ac:dyDescent="0.2">
      <c r="Q14458" s="9"/>
    </row>
    <row r="14459" spans="17:17" x14ac:dyDescent="0.2">
      <c r="Q14459" s="9"/>
    </row>
    <row r="14460" spans="17:17" x14ac:dyDescent="0.2">
      <c r="Q14460" s="9"/>
    </row>
    <row r="14461" spans="17:17" x14ac:dyDescent="0.2">
      <c r="Q14461" s="9"/>
    </row>
    <row r="14462" spans="17:17" x14ac:dyDescent="0.2">
      <c r="Q14462" s="9"/>
    </row>
    <row r="14463" spans="17:17" x14ac:dyDescent="0.2">
      <c r="Q14463" s="9"/>
    </row>
    <row r="14464" spans="17:17" x14ac:dyDescent="0.2">
      <c r="Q14464" s="9"/>
    </row>
    <row r="14465" spans="17:17" x14ac:dyDescent="0.2">
      <c r="Q14465" s="9"/>
    </row>
    <row r="14466" spans="17:17" x14ac:dyDescent="0.2">
      <c r="Q14466" s="9"/>
    </row>
    <row r="14467" spans="17:17" x14ac:dyDescent="0.2">
      <c r="Q14467" s="9"/>
    </row>
    <row r="14468" spans="17:17" x14ac:dyDescent="0.2">
      <c r="Q14468" s="9"/>
    </row>
    <row r="14469" spans="17:17" x14ac:dyDescent="0.2">
      <c r="Q14469" s="9"/>
    </row>
    <row r="14470" spans="17:17" x14ac:dyDescent="0.2">
      <c r="Q14470" s="9"/>
    </row>
    <row r="14471" spans="17:17" x14ac:dyDescent="0.2">
      <c r="Q14471" s="9"/>
    </row>
    <row r="14472" spans="17:17" x14ac:dyDescent="0.2">
      <c r="Q14472" s="9"/>
    </row>
    <row r="14473" spans="17:17" x14ac:dyDescent="0.2">
      <c r="Q14473" s="9"/>
    </row>
    <row r="14474" spans="17:17" x14ac:dyDescent="0.2">
      <c r="Q14474" s="9"/>
    </row>
    <row r="14475" spans="17:17" x14ac:dyDescent="0.2">
      <c r="Q14475" s="9"/>
    </row>
    <row r="14476" spans="17:17" x14ac:dyDescent="0.2">
      <c r="Q14476" s="9"/>
    </row>
    <row r="14477" spans="17:17" x14ac:dyDescent="0.2">
      <c r="Q14477" s="9"/>
    </row>
    <row r="14478" spans="17:17" x14ac:dyDescent="0.2">
      <c r="Q14478" s="9"/>
    </row>
    <row r="14479" spans="17:17" x14ac:dyDescent="0.2">
      <c r="Q14479" s="9"/>
    </row>
    <row r="14480" spans="17:17" x14ac:dyDescent="0.2">
      <c r="Q14480" s="9"/>
    </row>
    <row r="14481" spans="17:17" x14ac:dyDescent="0.2">
      <c r="Q14481" s="9"/>
    </row>
    <row r="14482" spans="17:17" x14ac:dyDescent="0.2">
      <c r="Q14482" s="9"/>
    </row>
    <row r="14483" spans="17:17" x14ac:dyDescent="0.2">
      <c r="Q14483" s="9"/>
    </row>
    <row r="14484" spans="17:17" x14ac:dyDescent="0.2">
      <c r="Q14484" s="9"/>
    </row>
    <row r="14485" spans="17:17" x14ac:dyDescent="0.2">
      <c r="Q14485" s="9"/>
    </row>
    <row r="14486" spans="17:17" x14ac:dyDescent="0.2">
      <c r="Q14486" s="9"/>
    </row>
    <row r="14487" spans="17:17" x14ac:dyDescent="0.2">
      <c r="Q14487" s="9"/>
    </row>
    <row r="14488" spans="17:17" x14ac:dyDescent="0.2">
      <c r="Q14488" s="9"/>
    </row>
    <row r="14489" spans="17:17" x14ac:dyDescent="0.2">
      <c r="Q14489" s="9"/>
    </row>
    <row r="14490" spans="17:17" x14ac:dyDescent="0.2">
      <c r="Q14490" s="9"/>
    </row>
    <row r="14491" spans="17:17" x14ac:dyDescent="0.2">
      <c r="Q14491" s="9"/>
    </row>
    <row r="14492" spans="17:17" x14ac:dyDescent="0.2">
      <c r="Q14492" s="9"/>
    </row>
    <row r="14493" spans="17:17" x14ac:dyDescent="0.2">
      <c r="Q14493" s="9"/>
    </row>
    <row r="14494" spans="17:17" x14ac:dyDescent="0.2">
      <c r="Q14494" s="9"/>
    </row>
    <row r="14495" spans="17:17" x14ac:dyDescent="0.2">
      <c r="Q14495" s="9"/>
    </row>
    <row r="14496" spans="17:17" x14ac:dyDescent="0.2">
      <c r="Q14496" s="9"/>
    </row>
    <row r="14497" spans="17:17" x14ac:dyDescent="0.2">
      <c r="Q14497" s="9"/>
    </row>
    <row r="14498" spans="17:17" x14ac:dyDescent="0.2">
      <c r="Q14498" s="9"/>
    </row>
    <row r="14499" spans="17:17" x14ac:dyDescent="0.2">
      <c r="Q14499" s="9"/>
    </row>
    <row r="14500" spans="17:17" x14ac:dyDescent="0.2">
      <c r="Q14500" s="9"/>
    </row>
    <row r="14501" spans="17:17" x14ac:dyDescent="0.2">
      <c r="Q14501" s="9"/>
    </row>
    <row r="14502" spans="17:17" x14ac:dyDescent="0.2">
      <c r="Q14502" s="9"/>
    </row>
    <row r="14503" spans="17:17" x14ac:dyDescent="0.2">
      <c r="Q14503" s="9"/>
    </row>
    <row r="14504" spans="17:17" x14ac:dyDescent="0.2">
      <c r="Q14504" s="9"/>
    </row>
    <row r="14505" spans="17:17" x14ac:dyDescent="0.2">
      <c r="Q14505" s="9"/>
    </row>
    <row r="14506" spans="17:17" x14ac:dyDescent="0.2">
      <c r="Q14506" s="9"/>
    </row>
    <row r="14507" spans="17:17" x14ac:dyDescent="0.2">
      <c r="Q14507" s="9"/>
    </row>
    <row r="14508" spans="17:17" x14ac:dyDescent="0.2">
      <c r="Q14508" s="9"/>
    </row>
    <row r="14509" spans="17:17" x14ac:dyDescent="0.2">
      <c r="Q14509" s="9"/>
    </row>
    <row r="14510" spans="17:17" x14ac:dyDescent="0.2">
      <c r="Q14510" s="9"/>
    </row>
    <row r="14511" spans="17:17" x14ac:dyDescent="0.2">
      <c r="Q14511" s="9"/>
    </row>
    <row r="14512" spans="17:17" x14ac:dyDescent="0.2">
      <c r="Q14512" s="9"/>
    </row>
    <row r="14513" spans="17:17" x14ac:dyDescent="0.2">
      <c r="Q14513" s="9"/>
    </row>
    <row r="14514" spans="17:17" x14ac:dyDescent="0.2">
      <c r="Q14514" s="9"/>
    </row>
    <row r="14515" spans="17:17" x14ac:dyDescent="0.2">
      <c r="Q14515" s="9"/>
    </row>
    <row r="14516" spans="17:17" x14ac:dyDescent="0.2">
      <c r="Q14516" s="9"/>
    </row>
    <row r="14517" spans="17:17" x14ac:dyDescent="0.2">
      <c r="Q14517" s="9"/>
    </row>
    <row r="14518" spans="17:17" x14ac:dyDescent="0.2">
      <c r="Q14518" s="9"/>
    </row>
    <row r="14519" spans="17:17" x14ac:dyDescent="0.2">
      <c r="Q14519" s="9"/>
    </row>
    <row r="14520" spans="17:17" x14ac:dyDescent="0.2">
      <c r="Q14520" s="9"/>
    </row>
    <row r="14521" spans="17:17" x14ac:dyDescent="0.2">
      <c r="Q14521" s="9"/>
    </row>
    <row r="14522" spans="17:17" x14ac:dyDescent="0.2">
      <c r="Q14522" s="9"/>
    </row>
    <row r="14523" spans="17:17" x14ac:dyDescent="0.2">
      <c r="Q14523" s="9"/>
    </row>
    <row r="14524" spans="17:17" x14ac:dyDescent="0.2">
      <c r="Q14524" s="9"/>
    </row>
    <row r="14525" spans="17:17" x14ac:dyDescent="0.2">
      <c r="Q14525" s="9"/>
    </row>
    <row r="14526" spans="17:17" x14ac:dyDescent="0.2">
      <c r="Q14526" s="9"/>
    </row>
    <row r="14527" spans="17:17" x14ac:dyDescent="0.2">
      <c r="Q14527" s="9"/>
    </row>
    <row r="14528" spans="17:17" x14ac:dyDescent="0.2">
      <c r="Q14528" s="9"/>
    </row>
    <row r="14529" spans="17:17" x14ac:dyDescent="0.2">
      <c r="Q14529" s="9"/>
    </row>
    <row r="14530" spans="17:17" x14ac:dyDescent="0.2">
      <c r="Q14530" s="9"/>
    </row>
    <row r="14531" spans="17:17" x14ac:dyDescent="0.2">
      <c r="Q14531" s="9"/>
    </row>
    <row r="14532" spans="17:17" x14ac:dyDescent="0.2">
      <c r="Q14532" s="9"/>
    </row>
    <row r="14533" spans="17:17" x14ac:dyDescent="0.2">
      <c r="Q14533" s="9"/>
    </row>
    <row r="14534" spans="17:17" x14ac:dyDescent="0.2">
      <c r="Q14534" s="9"/>
    </row>
    <row r="14535" spans="17:17" x14ac:dyDescent="0.2">
      <c r="Q14535" s="9"/>
    </row>
    <row r="14536" spans="17:17" x14ac:dyDescent="0.2">
      <c r="Q14536" s="9"/>
    </row>
    <row r="14537" spans="17:17" x14ac:dyDescent="0.2">
      <c r="Q14537" s="9"/>
    </row>
    <row r="14538" spans="17:17" x14ac:dyDescent="0.2">
      <c r="Q14538" s="9"/>
    </row>
    <row r="14539" spans="17:17" x14ac:dyDescent="0.2">
      <c r="Q14539" s="9"/>
    </row>
    <row r="14540" spans="17:17" x14ac:dyDescent="0.2">
      <c r="Q14540" s="9"/>
    </row>
    <row r="14541" spans="17:17" x14ac:dyDescent="0.2">
      <c r="Q14541" s="9"/>
    </row>
    <row r="14542" spans="17:17" x14ac:dyDescent="0.2">
      <c r="Q14542" s="9"/>
    </row>
    <row r="14543" spans="17:17" x14ac:dyDescent="0.2">
      <c r="Q14543" s="9"/>
    </row>
    <row r="14544" spans="17:17" x14ac:dyDescent="0.2">
      <c r="Q14544" s="9"/>
    </row>
    <row r="14545" spans="17:17" x14ac:dyDescent="0.2">
      <c r="Q14545" s="9"/>
    </row>
    <row r="14546" spans="17:17" x14ac:dyDescent="0.2">
      <c r="Q14546" s="9"/>
    </row>
    <row r="14547" spans="17:17" x14ac:dyDescent="0.2">
      <c r="Q14547" s="9"/>
    </row>
    <row r="14548" spans="17:17" x14ac:dyDescent="0.2">
      <c r="Q14548" s="9"/>
    </row>
    <row r="14549" spans="17:17" x14ac:dyDescent="0.2">
      <c r="Q14549" s="9"/>
    </row>
    <row r="14550" spans="17:17" x14ac:dyDescent="0.2">
      <c r="Q14550" s="9"/>
    </row>
    <row r="14551" spans="17:17" x14ac:dyDescent="0.2">
      <c r="Q14551" s="9"/>
    </row>
    <row r="14552" spans="17:17" x14ac:dyDescent="0.2">
      <c r="Q14552" s="9"/>
    </row>
    <row r="14553" spans="17:17" x14ac:dyDescent="0.2">
      <c r="Q14553" s="9"/>
    </row>
    <row r="14554" spans="17:17" x14ac:dyDescent="0.2">
      <c r="Q14554" s="9"/>
    </row>
    <row r="14555" spans="17:17" x14ac:dyDescent="0.2">
      <c r="Q14555" s="9"/>
    </row>
    <row r="14556" spans="17:17" x14ac:dyDescent="0.2">
      <c r="Q14556" s="9"/>
    </row>
    <row r="14557" spans="17:17" x14ac:dyDescent="0.2">
      <c r="Q14557" s="9"/>
    </row>
    <row r="14558" spans="17:17" x14ac:dyDescent="0.2">
      <c r="Q14558" s="9"/>
    </row>
    <row r="14559" spans="17:17" x14ac:dyDescent="0.2">
      <c r="Q14559" s="9"/>
    </row>
    <row r="14560" spans="17:17" x14ac:dyDescent="0.2">
      <c r="Q14560" s="9"/>
    </row>
    <row r="14561" spans="17:17" x14ac:dyDescent="0.2">
      <c r="Q14561" s="9"/>
    </row>
    <row r="14562" spans="17:17" x14ac:dyDescent="0.2">
      <c r="Q14562" s="9"/>
    </row>
    <row r="14563" spans="17:17" x14ac:dyDescent="0.2">
      <c r="Q14563" s="9"/>
    </row>
    <row r="14564" spans="17:17" x14ac:dyDescent="0.2">
      <c r="Q14564" s="9"/>
    </row>
    <row r="14565" spans="17:17" x14ac:dyDescent="0.2">
      <c r="Q14565" s="9"/>
    </row>
    <row r="14566" spans="17:17" x14ac:dyDescent="0.2">
      <c r="Q14566" s="9"/>
    </row>
    <row r="14567" spans="17:17" x14ac:dyDescent="0.2">
      <c r="Q14567" s="9"/>
    </row>
    <row r="14568" spans="17:17" x14ac:dyDescent="0.2">
      <c r="Q14568" s="9"/>
    </row>
    <row r="14569" spans="17:17" x14ac:dyDescent="0.2">
      <c r="Q14569" s="9"/>
    </row>
    <row r="14570" spans="17:17" x14ac:dyDescent="0.2">
      <c r="Q14570" s="9"/>
    </row>
    <row r="14571" spans="17:17" x14ac:dyDescent="0.2">
      <c r="Q14571" s="9"/>
    </row>
    <row r="14572" spans="17:17" x14ac:dyDescent="0.2">
      <c r="Q14572" s="9"/>
    </row>
    <row r="14573" spans="17:17" x14ac:dyDescent="0.2">
      <c r="Q14573" s="9"/>
    </row>
    <row r="14574" spans="17:17" x14ac:dyDescent="0.2">
      <c r="Q14574" s="9"/>
    </row>
    <row r="14575" spans="17:17" x14ac:dyDescent="0.2">
      <c r="Q14575" s="9"/>
    </row>
    <row r="14576" spans="17:17" x14ac:dyDescent="0.2">
      <c r="Q14576" s="9"/>
    </row>
    <row r="14577" spans="17:17" x14ac:dyDescent="0.2">
      <c r="Q14577" s="9"/>
    </row>
    <row r="14578" spans="17:17" x14ac:dyDescent="0.2">
      <c r="Q14578" s="9"/>
    </row>
    <row r="14579" spans="17:17" x14ac:dyDescent="0.2">
      <c r="Q14579" s="9"/>
    </row>
    <row r="14580" spans="17:17" x14ac:dyDescent="0.2">
      <c r="Q14580" s="9"/>
    </row>
    <row r="14581" spans="17:17" x14ac:dyDescent="0.2">
      <c r="Q14581" s="9"/>
    </row>
    <row r="14582" spans="17:17" x14ac:dyDescent="0.2">
      <c r="Q14582" s="9"/>
    </row>
    <row r="14583" spans="17:17" x14ac:dyDescent="0.2">
      <c r="Q14583" s="9"/>
    </row>
    <row r="14584" spans="17:17" x14ac:dyDescent="0.2">
      <c r="Q14584" s="9"/>
    </row>
    <row r="14585" spans="17:17" x14ac:dyDescent="0.2">
      <c r="Q14585" s="9"/>
    </row>
    <row r="14586" spans="17:17" x14ac:dyDescent="0.2">
      <c r="Q14586" s="9"/>
    </row>
    <row r="14587" spans="17:17" x14ac:dyDescent="0.2">
      <c r="Q14587" s="9"/>
    </row>
    <row r="14588" spans="17:17" x14ac:dyDescent="0.2">
      <c r="Q14588" s="9"/>
    </row>
    <row r="14589" spans="17:17" x14ac:dyDescent="0.2">
      <c r="Q14589" s="9"/>
    </row>
    <row r="14590" spans="17:17" x14ac:dyDescent="0.2">
      <c r="Q14590" s="9"/>
    </row>
    <row r="14591" spans="17:17" x14ac:dyDescent="0.2">
      <c r="Q14591" s="9"/>
    </row>
    <row r="14592" spans="17:17" x14ac:dyDescent="0.2">
      <c r="Q14592" s="9"/>
    </row>
    <row r="14593" spans="17:17" x14ac:dyDescent="0.2">
      <c r="Q14593" s="9"/>
    </row>
    <row r="14594" spans="17:17" x14ac:dyDescent="0.2">
      <c r="Q14594" s="9"/>
    </row>
    <row r="14595" spans="17:17" x14ac:dyDescent="0.2">
      <c r="Q14595" s="9"/>
    </row>
    <row r="14596" spans="17:17" x14ac:dyDescent="0.2">
      <c r="Q14596" s="9"/>
    </row>
    <row r="14597" spans="17:17" x14ac:dyDescent="0.2">
      <c r="Q14597" s="9"/>
    </row>
    <row r="14598" spans="17:17" x14ac:dyDescent="0.2">
      <c r="Q14598" s="9"/>
    </row>
    <row r="14599" spans="17:17" x14ac:dyDescent="0.2">
      <c r="Q14599" s="9"/>
    </row>
    <row r="14600" spans="17:17" x14ac:dyDescent="0.2">
      <c r="Q14600" s="9"/>
    </row>
    <row r="14601" spans="17:17" x14ac:dyDescent="0.2">
      <c r="Q14601" s="9"/>
    </row>
    <row r="14602" spans="17:17" x14ac:dyDescent="0.2">
      <c r="Q14602" s="9"/>
    </row>
    <row r="14603" spans="17:17" x14ac:dyDescent="0.2">
      <c r="Q14603" s="9"/>
    </row>
    <row r="14604" spans="17:17" x14ac:dyDescent="0.2">
      <c r="Q14604" s="9"/>
    </row>
    <row r="14605" spans="17:17" x14ac:dyDescent="0.2">
      <c r="Q14605" s="9"/>
    </row>
    <row r="14606" spans="17:17" x14ac:dyDescent="0.2">
      <c r="Q14606" s="9"/>
    </row>
    <row r="14607" spans="17:17" x14ac:dyDescent="0.2">
      <c r="Q14607" s="9"/>
    </row>
    <row r="14608" spans="17:17" x14ac:dyDescent="0.2">
      <c r="Q14608" s="9"/>
    </row>
    <row r="14609" spans="17:17" x14ac:dyDescent="0.2">
      <c r="Q14609" s="9"/>
    </row>
    <row r="14610" spans="17:17" x14ac:dyDescent="0.2">
      <c r="Q14610" s="9"/>
    </row>
    <row r="14611" spans="17:17" x14ac:dyDescent="0.2">
      <c r="Q14611" s="9"/>
    </row>
    <row r="14612" spans="17:17" x14ac:dyDescent="0.2">
      <c r="Q14612" s="9"/>
    </row>
    <row r="14613" spans="17:17" x14ac:dyDescent="0.2">
      <c r="Q14613" s="9"/>
    </row>
    <row r="14614" spans="17:17" x14ac:dyDescent="0.2">
      <c r="Q14614" s="9"/>
    </row>
    <row r="14615" spans="17:17" x14ac:dyDescent="0.2">
      <c r="Q14615" s="9"/>
    </row>
    <row r="14616" spans="17:17" x14ac:dyDescent="0.2">
      <c r="Q14616" s="9"/>
    </row>
    <row r="14617" spans="17:17" x14ac:dyDescent="0.2">
      <c r="Q14617" s="9"/>
    </row>
    <row r="14618" spans="17:17" x14ac:dyDescent="0.2">
      <c r="Q14618" s="9"/>
    </row>
    <row r="14619" spans="17:17" x14ac:dyDescent="0.2">
      <c r="Q14619" s="9"/>
    </row>
    <row r="14620" spans="17:17" x14ac:dyDescent="0.2">
      <c r="Q14620" s="9"/>
    </row>
    <row r="14621" spans="17:17" x14ac:dyDescent="0.2">
      <c r="Q14621" s="9"/>
    </row>
    <row r="14622" spans="17:17" x14ac:dyDescent="0.2">
      <c r="Q14622" s="9"/>
    </row>
    <row r="14623" spans="17:17" x14ac:dyDescent="0.2">
      <c r="Q14623" s="9"/>
    </row>
    <row r="14624" spans="17:17" x14ac:dyDescent="0.2">
      <c r="Q14624" s="9"/>
    </row>
    <row r="14625" spans="17:17" x14ac:dyDescent="0.2">
      <c r="Q14625" s="9"/>
    </row>
    <row r="14626" spans="17:17" x14ac:dyDescent="0.2">
      <c r="Q14626" s="9"/>
    </row>
    <row r="14627" spans="17:17" x14ac:dyDescent="0.2">
      <c r="Q14627" s="9"/>
    </row>
    <row r="14628" spans="17:17" x14ac:dyDescent="0.2">
      <c r="Q14628" s="9"/>
    </row>
    <row r="14629" spans="17:17" x14ac:dyDescent="0.2">
      <c r="Q14629" s="9"/>
    </row>
    <row r="14630" spans="17:17" x14ac:dyDescent="0.2">
      <c r="Q14630" s="9"/>
    </row>
    <row r="14631" spans="17:17" x14ac:dyDescent="0.2">
      <c r="Q14631" s="9"/>
    </row>
    <row r="14632" spans="17:17" x14ac:dyDescent="0.2">
      <c r="Q14632" s="9"/>
    </row>
    <row r="14633" spans="17:17" x14ac:dyDescent="0.2">
      <c r="Q14633" s="9"/>
    </row>
    <row r="14634" spans="17:17" x14ac:dyDescent="0.2">
      <c r="Q14634" s="9"/>
    </row>
    <row r="14635" spans="17:17" x14ac:dyDescent="0.2">
      <c r="Q14635" s="9"/>
    </row>
    <row r="14636" spans="17:17" x14ac:dyDescent="0.2">
      <c r="Q14636" s="9"/>
    </row>
    <row r="14637" spans="17:17" x14ac:dyDescent="0.2">
      <c r="Q14637" s="9"/>
    </row>
    <row r="14638" spans="17:17" x14ac:dyDescent="0.2">
      <c r="Q14638" s="9"/>
    </row>
    <row r="14639" spans="17:17" x14ac:dyDescent="0.2">
      <c r="Q14639" s="9"/>
    </row>
    <row r="14640" spans="17:17" x14ac:dyDescent="0.2">
      <c r="Q14640" s="9"/>
    </row>
    <row r="14641" spans="17:17" x14ac:dyDescent="0.2">
      <c r="Q14641" s="9"/>
    </row>
    <row r="14642" spans="17:17" x14ac:dyDescent="0.2">
      <c r="Q14642" s="9"/>
    </row>
    <row r="14643" spans="17:17" x14ac:dyDescent="0.2">
      <c r="Q14643" s="9"/>
    </row>
    <row r="14644" spans="17:17" x14ac:dyDescent="0.2">
      <c r="Q14644" s="9"/>
    </row>
    <row r="14645" spans="17:17" x14ac:dyDescent="0.2">
      <c r="Q14645" s="9"/>
    </row>
    <row r="14646" spans="17:17" x14ac:dyDescent="0.2">
      <c r="Q14646" s="9"/>
    </row>
    <row r="14647" spans="17:17" x14ac:dyDescent="0.2">
      <c r="Q14647" s="9"/>
    </row>
    <row r="14648" spans="17:17" x14ac:dyDescent="0.2">
      <c r="Q14648" s="9"/>
    </row>
    <row r="14649" spans="17:17" x14ac:dyDescent="0.2">
      <c r="Q14649" s="9"/>
    </row>
    <row r="14650" spans="17:17" x14ac:dyDescent="0.2">
      <c r="Q14650" s="9"/>
    </row>
    <row r="14651" spans="17:17" x14ac:dyDescent="0.2">
      <c r="Q14651" s="9"/>
    </row>
    <row r="14652" spans="17:17" x14ac:dyDescent="0.2">
      <c r="Q14652" s="9"/>
    </row>
    <row r="14653" spans="17:17" x14ac:dyDescent="0.2">
      <c r="Q14653" s="9"/>
    </row>
    <row r="14654" spans="17:17" x14ac:dyDescent="0.2">
      <c r="Q14654" s="9"/>
    </row>
    <row r="14655" spans="17:17" x14ac:dyDescent="0.2">
      <c r="Q14655" s="9"/>
    </row>
    <row r="14656" spans="17:17" x14ac:dyDescent="0.2">
      <c r="Q14656" s="9"/>
    </row>
    <row r="14657" spans="17:17" x14ac:dyDescent="0.2">
      <c r="Q14657" s="9"/>
    </row>
    <row r="14658" spans="17:17" x14ac:dyDescent="0.2">
      <c r="Q14658" s="9"/>
    </row>
    <row r="14659" spans="17:17" x14ac:dyDescent="0.2">
      <c r="Q14659" s="9"/>
    </row>
    <row r="14660" spans="17:17" x14ac:dyDescent="0.2">
      <c r="Q14660" s="9"/>
    </row>
    <row r="14661" spans="17:17" x14ac:dyDescent="0.2">
      <c r="Q14661" s="9"/>
    </row>
    <row r="14662" spans="17:17" x14ac:dyDescent="0.2">
      <c r="Q14662" s="9"/>
    </row>
    <row r="14663" spans="17:17" x14ac:dyDescent="0.2">
      <c r="Q14663" s="9"/>
    </row>
    <row r="14664" spans="17:17" x14ac:dyDescent="0.2">
      <c r="Q14664" s="9"/>
    </row>
    <row r="14665" spans="17:17" x14ac:dyDescent="0.2">
      <c r="Q14665" s="9"/>
    </row>
    <row r="14666" spans="17:17" x14ac:dyDescent="0.2">
      <c r="Q14666" s="9"/>
    </row>
    <row r="14667" spans="17:17" x14ac:dyDescent="0.2">
      <c r="Q14667" s="9"/>
    </row>
    <row r="14668" spans="17:17" x14ac:dyDescent="0.2">
      <c r="Q14668" s="9"/>
    </row>
    <row r="14669" spans="17:17" x14ac:dyDescent="0.2">
      <c r="Q14669" s="9"/>
    </row>
    <row r="14670" spans="17:17" x14ac:dyDescent="0.2">
      <c r="Q14670" s="9"/>
    </row>
    <row r="14671" spans="17:17" x14ac:dyDescent="0.2">
      <c r="Q14671" s="9"/>
    </row>
    <row r="14672" spans="17:17" x14ac:dyDescent="0.2">
      <c r="Q14672" s="9"/>
    </row>
    <row r="14673" spans="17:17" x14ac:dyDescent="0.2">
      <c r="Q14673" s="9"/>
    </row>
    <row r="14674" spans="17:17" x14ac:dyDescent="0.2">
      <c r="Q14674" s="9"/>
    </row>
    <row r="14675" spans="17:17" x14ac:dyDescent="0.2">
      <c r="Q14675" s="9"/>
    </row>
    <row r="14676" spans="17:17" x14ac:dyDescent="0.2">
      <c r="Q14676" s="9"/>
    </row>
    <row r="14677" spans="17:17" x14ac:dyDescent="0.2">
      <c r="Q14677" s="9"/>
    </row>
    <row r="14678" spans="17:17" x14ac:dyDescent="0.2">
      <c r="Q14678" s="9"/>
    </row>
    <row r="14679" spans="17:17" x14ac:dyDescent="0.2">
      <c r="Q14679" s="9"/>
    </row>
    <row r="14680" spans="17:17" x14ac:dyDescent="0.2">
      <c r="Q14680" s="9"/>
    </row>
    <row r="14681" spans="17:17" x14ac:dyDescent="0.2">
      <c r="Q14681" s="9"/>
    </row>
    <row r="14682" spans="17:17" x14ac:dyDescent="0.2">
      <c r="Q14682" s="9"/>
    </row>
    <row r="14683" spans="17:17" x14ac:dyDescent="0.2">
      <c r="Q14683" s="9"/>
    </row>
    <row r="14684" spans="17:17" x14ac:dyDescent="0.2">
      <c r="Q14684" s="9"/>
    </row>
    <row r="14685" spans="17:17" x14ac:dyDescent="0.2">
      <c r="Q14685" s="9"/>
    </row>
    <row r="14686" spans="17:17" x14ac:dyDescent="0.2">
      <c r="Q14686" s="9"/>
    </row>
    <row r="14687" spans="17:17" x14ac:dyDescent="0.2">
      <c r="Q14687" s="9"/>
    </row>
    <row r="14688" spans="17:17" x14ac:dyDescent="0.2">
      <c r="Q14688" s="9"/>
    </row>
    <row r="14689" spans="17:17" x14ac:dyDescent="0.2">
      <c r="Q14689" s="9"/>
    </row>
    <row r="14690" spans="17:17" x14ac:dyDescent="0.2">
      <c r="Q14690" s="9"/>
    </row>
    <row r="14691" spans="17:17" x14ac:dyDescent="0.2">
      <c r="Q14691" s="9"/>
    </row>
    <row r="14692" spans="17:17" x14ac:dyDescent="0.2">
      <c r="Q14692" s="9"/>
    </row>
    <row r="14693" spans="17:17" x14ac:dyDescent="0.2">
      <c r="Q14693" s="9"/>
    </row>
    <row r="14694" spans="17:17" x14ac:dyDescent="0.2">
      <c r="Q14694" s="9"/>
    </row>
    <row r="14695" spans="17:17" x14ac:dyDescent="0.2">
      <c r="Q14695" s="9"/>
    </row>
    <row r="14696" spans="17:17" x14ac:dyDescent="0.2">
      <c r="Q14696" s="9"/>
    </row>
    <row r="14697" spans="17:17" x14ac:dyDescent="0.2">
      <c r="Q14697" s="9"/>
    </row>
    <row r="14698" spans="17:17" x14ac:dyDescent="0.2">
      <c r="Q14698" s="9"/>
    </row>
    <row r="14699" spans="17:17" x14ac:dyDescent="0.2">
      <c r="Q14699" s="9"/>
    </row>
    <row r="14700" spans="17:17" x14ac:dyDescent="0.2">
      <c r="Q14700" s="9"/>
    </row>
    <row r="14701" spans="17:17" x14ac:dyDescent="0.2">
      <c r="Q14701" s="9"/>
    </row>
    <row r="14702" spans="17:17" x14ac:dyDescent="0.2">
      <c r="Q14702" s="9"/>
    </row>
    <row r="14703" spans="17:17" x14ac:dyDescent="0.2">
      <c r="Q14703" s="9"/>
    </row>
    <row r="14704" spans="17:17" x14ac:dyDescent="0.2">
      <c r="Q14704" s="9"/>
    </row>
    <row r="14705" spans="17:17" x14ac:dyDescent="0.2">
      <c r="Q14705" s="9"/>
    </row>
    <row r="14706" spans="17:17" x14ac:dyDescent="0.2">
      <c r="Q14706" s="9"/>
    </row>
    <row r="14707" spans="17:17" x14ac:dyDescent="0.2">
      <c r="Q14707" s="9"/>
    </row>
    <row r="14708" spans="17:17" x14ac:dyDescent="0.2">
      <c r="Q14708" s="9"/>
    </row>
    <row r="14709" spans="17:17" x14ac:dyDescent="0.2">
      <c r="Q14709" s="9"/>
    </row>
    <row r="14710" spans="17:17" x14ac:dyDescent="0.2">
      <c r="Q14710" s="9"/>
    </row>
    <row r="14711" spans="17:17" x14ac:dyDescent="0.2">
      <c r="Q14711" s="9"/>
    </row>
    <row r="14712" spans="17:17" x14ac:dyDescent="0.2">
      <c r="Q14712" s="9"/>
    </row>
    <row r="14713" spans="17:17" x14ac:dyDescent="0.2">
      <c r="Q14713" s="9"/>
    </row>
    <row r="14714" spans="17:17" x14ac:dyDescent="0.2">
      <c r="Q14714" s="9"/>
    </row>
    <row r="14715" spans="17:17" x14ac:dyDescent="0.2">
      <c r="Q14715" s="9"/>
    </row>
    <row r="14716" spans="17:17" x14ac:dyDescent="0.2">
      <c r="Q14716" s="9"/>
    </row>
    <row r="14717" spans="17:17" x14ac:dyDescent="0.2">
      <c r="Q14717" s="9"/>
    </row>
    <row r="14718" spans="17:17" x14ac:dyDescent="0.2">
      <c r="Q14718" s="9"/>
    </row>
    <row r="14719" spans="17:17" x14ac:dyDescent="0.2">
      <c r="Q14719" s="9"/>
    </row>
    <row r="14720" spans="17:17" x14ac:dyDescent="0.2">
      <c r="Q14720" s="9"/>
    </row>
    <row r="14721" spans="17:17" x14ac:dyDescent="0.2">
      <c r="Q14721" s="9"/>
    </row>
    <row r="14722" spans="17:17" x14ac:dyDescent="0.2">
      <c r="Q14722" s="9"/>
    </row>
    <row r="14723" spans="17:17" x14ac:dyDescent="0.2">
      <c r="Q14723" s="9"/>
    </row>
    <row r="14724" spans="17:17" x14ac:dyDescent="0.2">
      <c r="Q14724" s="9"/>
    </row>
    <row r="14725" spans="17:17" x14ac:dyDescent="0.2">
      <c r="Q14725" s="9"/>
    </row>
    <row r="14726" spans="17:17" x14ac:dyDescent="0.2">
      <c r="Q14726" s="9"/>
    </row>
    <row r="14727" spans="17:17" x14ac:dyDescent="0.2">
      <c r="Q14727" s="9"/>
    </row>
    <row r="14728" spans="17:17" x14ac:dyDescent="0.2">
      <c r="Q14728" s="9"/>
    </row>
    <row r="14729" spans="17:17" x14ac:dyDescent="0.2">
      <c r="Q14729" s="9"/>
    </row>
    <row r="14730" spans="17:17" x14ac:dyDescent="0.2">
      <c r="Q14730" s="9"/>
    </row>
    <row r="14731" spans="17:17" x14ac:dyDescent="0.2">
      <c r="Q14731" s="9"/>
    </row>
    <row r="14732" spans="17:17" x14ac:dyDescent="0.2">
      <c r="Q14732" s="9"/>
    </row>
    <row r="14733" spans="17:17" x14ac:dyDescent="0.2">
      <c r="Q14733" s="9"/>
    </row>
    <row r="14734" spans="17:17" x14ac:dyDescent="0.2">
      <c r="Q14734" s="9"/>
    </row>
    <row r="14735" spans="17:17" x14ac:dyDescent="0.2">
      <c r="Q14735" s="9"/>
    </row>
    <row r="14736" spans="17:17" x14ac:dyDescent="0.2">
      <c r="Q14736" s="9"/>
    </row>
    <row r="14737" spans="17:17" x14ac:dyDescent="0.2">
      <c r="Q14737" s="9"/>
    </row>
    <row r="14738" spans="17:17" x14ac:dyDescent="0.2">
      <c r="Q14738" s="9"/>
    </row>
    <row r="14739" spans="17:17" x14ac:dyDescent="0.2">
      <c r="Q14739" s="9"/>
    </row>
    <row r="14740" spans="17:17" x14ac:dyDescent="0.2">
      <c r="Q14740" s="9"/>
    </row>
    <row r="14741" spans="17:17" x14ac:dyDescent="0.2">
      <c r="Q14741" s="9"/>
    </row>
    <row r="14742" spans="17:17" x14ac:dyDescent="0.2">
      <c r="Q14742" s="9"/>
    </row>
    <row r="14743" spans="17:17" x14ac:dyDescent="0.2">
      <c r="Q14743" s="9"/>
    </row>
    <row r="14744" spans="17:17" x14ac:dyDescent="0.2">
      <c r="Q14744" s="9"/>
    </row>
    <row r="14745" spans="17:17" x14ac:dyDescent="0.2">
      <c r="Q14745" s="9"/>
    </row>
    <row r="14746" spans="17:17" x14ac:dyDescent="0.2">
      <c r="Q14746" s="9"/>
    </row>
    <row r="14747" spans="17:17" x14ac:dyDescent="0.2">
      <c r="Q14747" s="9"/>
    </row>
    <row r="14748" spans="17:17" x14ac:dyDescent="0.2">
      <c r="Q14748" s="9"/>
    </row>
    <row r="14749" spans="17:17" x14ac:dyDescent="0.2">
      <c r="Q14749" s="9"/>
    </row>
    <row r="14750" spans="17:17" x14ac:dyDescent="0.2">
      <c r="Q14750" s="9"/>
    </row>
    <row r="14751" spans="17:17" x14ac:dyDescent="0.2">
      <c r="Q14751" s="9"/>
    </row>
    <row r="14752" spans="17:17" x14ac:dyDescent="0.2">
      <c r="Q14752" s="9"/>
    </row>
    <row r="14753" spans="17:17" x14ac:dyDescent="0.2">
      <c r="Q14753" s="9"/>
    </row>
    <row r="14754" spans="17:17" x14ac:dyDescent="0.2">
      <c r="Q14754" s="9"/>
    </row>
    <row r="14755" spans="17:17" x14ac:dyDescent="0.2">
      <c r="Q14755" s="9"/>
    </row>
    <row r="14756" spans="17:17" x14ac:dyDescent="0.2">
      <c r="Q14756" s="9"/>
    </row>
    <row r="14757" spans="17:17" x14ac:dyDescent="0.2">
      <c r="Q14757" s="9"/>
    </row>
    <row r="14758" spans="17:17" x14ac:dyDescent="0.2">
      <c r="Q14758" s="9"/>
    </row>
    <row r="14759" spans="17:17" x14ac:dyDescent="0.2">
      <c r="Q14759" s="9"/>
    </row>
    <row r="14760" spans="17:17" x14ac:dyDescent="0.2">
      <c r="Q14760" s="9"/>
    </row>
    <row r="14761" spans="17:17" x14ac:dyDescent="0.2">
      <c r="Q14761" s="9"/>
    </row>
    <row r="14762" spans="17:17" x14ac:dyDescent="0.2">
      <c r="Q14762" s="9"/>
    </row>
    <row r="14763" spans="17:17" x14ac:dyDescent="0.2">
      <c r="Q14763" s="9"/>
    </row>
    <row r="14764" spans="17:17" x14ac:dyDescent="0.2">
      <c r="Q14764" s="9"/>
    </row>
    <row r="14765" spans="17:17" x14ac:dyDescent="0.2">
      <c r="Q14765" s="9"/>
    </row>
    <row r="14766" spans="17:17" x14ac:dyDescent="0.2">
      <c r="Q14766" s="9"/>
    </row>
    <row r="14767" spans="17:17" x14ac:dyDescent="0.2">
      <c r="Q14767" s="9"/>
    </row>
    <row r="14768" spans="17:17" x14ac:dyDescent="0.2">
      <c r="Q14768" s="9"/>
    </row>
    <row r="14769" spans="17:17" x14ac:dyDescent="0.2">
      <c r="Q14769" s="9"/>
    </row>
    <row r="14770" spans="17:17" x14ac:dyDescent="0.2">
      <c r="Q14770" s="9"/>
    </row>
    <row r="14771" spans="17:17" x14ac:dyDescent="0.2">
      <c r="Q14771" s="9"/>
    </row>
    <row r="14772" spans="17:17" x14ac:dyDescent="0.2">
      <c r="Q14772" s="9"/>
    </row>
    <row r="14773" spans="17:17" x14ac:dyDescent="0.2">
      <c r="Q14773" s="9"/>
    </row>
    <row r="14774" spans="17:17" x14ac:dyDescent="0.2">
      <c r="Q14774" s="9"/>
    </row>
    <row r="14775" spans="17:17" x14ac:dyDescent="0.2">
      <c r="Q14775" s="9"/>
    </row>
    <row r="14776" spans="17:17" x14ac:dyDescent="0.2">
      <c r="Q14776" s="9"/>
    </row>
    <row r="14777" spans="17:17" x14ac:dyDescent="0.2">
      <c r="Q14777" s="9"/>
    </row>
    <row r="14778" spans="17:17" x14ac:dyDescent="0.2">
      <c r="Q14778" s="9"/>
    </row>
    <row r="14779" spans="17:17" x14ac:dyDescent="0.2">
      <c r="Q14779" s="9"/>
    </row>
    <row r="14780" spans="17:17" x14ac:dyDescent="0.2">
      <c r="Q14780" s="9"/>
    </row>
    <row r="14781" spans="17:17" x14ac:dyDescent="0.2">
      <c r="Q14781" s="9"/>
    </row>
    <row r="14782" spans="17:17" x14ac:dyDescent="0.2">
      <c r="Q14782" s="9"/>
    </row>
    <row r="14783" spans="17:17" x14ac:dyDescent="0.2">
      <c r="Q14783" s="9"/>
    </row>
    <row r="14784" spans="17:17" x14ac:dyDescent="0.2">
      <c r="Q14784" s="9"/>
    </row>
    <row r="14785" spans="17:17" x14ac:dyDescent="0.2">
      <c r="Q14785" s="9"/>
    </row>
    <row r="14786" spans="17:17" x14ac:dyDescent="0.2">
      <c r="Q14786" s="9"/>
    </row>
    <row r="14787" spans="17:17" x14ac:dyDescent="0.2">
      <c r="Q14787" s="9"/>
    </row>
    <row r="14788" spans="17:17" x14ac:dyDescent="0.2">
      <c r="Q14788" s="9"/>
    </row>
    <row r="14789" spans="17:17" x14ac:dyDescent="0.2">
      <c r="Q14789" s="9"/>
    </row>
    <row r="14790" spans="17:17" x14ac:dyDescent="0.2">
      <c r="Q14790" s="9"/>
    </row>
    <row r="14791" spans="17:17" x14ac:dyDescent="0.2">
      <c r="Q14791" s="9"/>
    </row>
    <row r="14792" spans="17:17" x14ac:dyDescent="0.2">
      <c r="Q14792" s="9"/>
    </row>
    <row r="14793" spans="17:17" x14ac:dyDescent="0.2">
      <c r="Q14793" s="9"/>
    </row>
    <row r="14794" spans="17:17" x14ac:dyDescent="0.2">
      <c r="Q14794" s="9"/>
    </row>
    <row r="14795" spans="17:17" x14ac:dyDescent="0.2">
      <c r="Q14795" s="9"/>
    </row>
    <row r="14796" spans="17:17" x14ac:dyDescent="0.2">
      <c r="Q14796" s="9"/>
    </row>
    <row r="14797" spans="17:17" x14ac:dyDescent="0.2">
      <c r="Q14797" s="9"/>
    </row>
    <row r="14798" spans="17:17" x14ac:dyDescent="0.2">
      <c r="Q14798" s="9"/>
    </row>
    <row r="14799" spans="17:17" x14ac:dyDescent="0.2">
      <c r="Q14799" s="9"/>
    </row>
    <row r="14800" spans="17:17" x14ac:dyDescent="0.2">
      <c r="Q14800" s="9"/>
    </row>
    <row r="14801" spans="17:17" x14ac:dyDescent="0.2">
      <c r="Q14801" s="9"/>
    </row>
    <row r="14802" spans="17:17" x14ac:dyDescent="0.2">
      <c r="Q14802" s="9"/>
    </row>
    <row r="14803" spans="17:17" x14ac:dyDescent="0.2">
      <c r="Q14803" s="9"/>
    </row>
    <row r="14804" spans="17:17" x14ac:dyDescent="0.2">
      <c r="Q14804" s="9"/>
    </row>
    <row r="14805" spans="17:17" x14ac:dyDescent="0.2">
      <c r="Q14805" s="9"/>
    </row>
    <row r="14806" spans="17:17" x14ac:dyDescent="0.2">
      <c r="Q14806" s="9"/>
    </row>
    <row r="14807" spans="17:17" x14ac:dyDescent="0.2">
      <c r="Q14807" s="9"/>
    </row>
    <row r="14808" spans="17:17" x14ac:dyDescent="0.2">
      <c r="Q14808" s="9"/>
    </row>
    <row r="14809" spans="17:17" x14ac:dyDescent="0.2">
      <c r="Q14809" s="9"/>
    </row>
    <row r="14810" spans="17:17" x14ac:dyDescent="0.2">
      <c r="Q14810" s="9"/>
    </row>
    <row r="14811" spans="17:17" x14ac:dyDescent="0.2">
      <c r="Q14811" s="9"/>
    </row>
    <row r="14812" spans="17:17" x14ac:dyDescent="0.2">
      <c r="Q14812" s="9"/>
    </row>
    <row r="14813" spans="17:17" x14ac:dyDescent="0.2">
      <c r="Q14813" s="9"/>
    </row>
    <row r="14814" spans="17:17" x14ac:dyDescent="0.2">
      <c r="Q14814" s="9"/>
    </row>
    <row r="14815" spans="17:17" x14ac:dyDescent="0.2">
      <c r="Q14815" s="9"/>
    </row>
    <row r="14816" spans="17:17" x14ac:dyDescent="0.2">
      <c r="Q14816" s="9"/>
    </row>
    <row r="14817" spans="17:17" x14ac:dyDescent="0.2">
      <c r="Q14817" s="9"/>
    </row>
    <row r="14818" spans="17:17" x14ac:dyDescent="0.2">
      <c r="Q14818" s="9"/>
    </row>
    <row r="14819" spans="17:17" x14ac:dyDescent="0.2">
      <c r="Q14819" s="9"/>
    </row>
    <row r="14820" spans="17:17" x14ac:dyDescent="0.2">
      <c r="Q14820" s="9"/>
    </row>
    <row r="14821" spans="17:17" x14ac:dyDescent="0.2">
      <c r="Q14821" s="9"/>
    </row>
    <row r="14822" spans="17:17" x14ac:dyDescent="0.2">
      <c r="Q14822" s="9"/>
    </row>
    <row r="14823" spans="17:17" x14ac:dyDescent="0.2">
      <c r="Q14823" s="9"/>
    </row>
    <row r="14824" spans="17:17" x14ac:dyDescent="0.2">
      <c r="Q14824" s="9"/>
    </row>
    <row r="14825" spans="17:17" x14ac:dyDescent="0.2">
      <c r="Q14825" s="9"/>
    </row>
    <row r="14826" spans="17:17" x14ac:dyDescent="0.2">
      <c r="Q14826" s="9"/>
    </row>
    <row r="14827" spans="17:17" x14ac:dyDescent="0.2">
      <c r="Q14827" s="9"/>
    </row>
    <row r="14828" spans="17:17" x14ac:dyDescent="0.2">
      <c r="Q14828" s="9"/>
    </row>
    <row r="14829" spans="17:17" x14ac:dyDescent="0.2">
      <c r="Q14829" s="9"/>
    </row>
    <row r="14830" spans="17:17" x14ac:dyDescent="0.2">
      <c r="Q14830" s="9"/>
    </row>
    <row r="14831" spans="17:17" x14ac:dyDescent="0.2">
      <c r="Q14831" s="9"/>
    </row>
    <row r="14832" spans="17:17" x14ac:dyDescent="0.2">
      <c r="Q14832" s="9"/>
    </row>
    <row r="14833" spans="17:17" x14ac:dyDescent="0.2">
      <c r="Q14833" s="9"/>
    </row>
    <row r="14834" spans="17:17" x14ac:dyDescent="0.2">
      <c r="Q14834" s="9"/>
    </row>
    <row r="14835" spans="17:17" x14ac:dyDescent="0.2">
      <c r="Q14835" s="9"/>
    </row>
    <row r="14836" spans="17:17" x14ac:dyDescent="0.2">
      <c r="Q14836" s="9"/>
    </row>
    <row r="14837" spans="17:17" x14ac:dyDescent="0.2">
      <c r="Q14837" s="9"/>
    </row>
    <row r="14838" spans="17:17" x14ac:dyDescent="0.2">
      <c r="Q14838" s="9"/>
    </row>
    <row r="14839" spans="17:17" x14ac:dyDescent="0.2">
      <c r="Q14839" s="9"/>
    </row>
    <row r="14840" spans="17:17" x14ac:dyDescent="0.2">
      <c r="Q14840" s="9"/>
    </row>
    <row r="14841" spans="17:17" x14ac:dyDescent="0.2">
      <c r="Q14841" s="9"/>
    </row>
    <row r="14842" spans="17:17" x14ac:dyDescent="0.2">
      <c r="Q14842" s="9"/>
    </row>
    <row r="14843" spans="17:17" x14ac:dyDescent="0.2">
      <c r="Q14843" s="9"/>
    </row>
    <row r="14844" spans="17:17" x14ac:dyDescent="0.2">
      <c r="Q14844" s="9"/>
    </row>
    <row r="14845" spans="17:17" x14ac:dyDescent="0.2">
      <c r="Q14845" s="9"/>
    </row>
    <row r="14846" spans="17:17" x14ac:dyDescent="0.2">
      <c r="Q14846" s="9"/>
    </row>
    <row r="14847" spans="17:17" x14ac:dyDescent="0.2">
      <c r="Q14847" s="9"/>
    </row>
    <row r="14848" spans="17:17" x14ac:dyDescent="0.2">
      <c r="Q14848" s="9"/>
    </row>
    <row r="14849" spans="17:17" x14ac:dyDescent="0.2">
      <c r="Q14849" s="9"/>
    </row>
    <row r="14850" spans="17:17" x14ac:dyDescent="0.2">
      <c r="Q14850" s="9"/>
    </row>
    <row r="14851" spans="17:17" x14ac:dyDescent="0.2">
      <c r="Q14851" s="9"/>
    </row>
    <row r="14852" spans="17:17" x14ac:dyDescent="0.2">
      <c r="Q14852" s="9"/>
    </row>
    <row r="14853" spans="17:17" x14ac:dyDescent="0.2">
      <c r="Q14853" s="9"/>
    </row>
    <row r="14854" spans="17:17" x14ac:dyDescent="0.2">
      <c r="Q14854" s="9"/>
    </row>
    <row r="14855" spans="17:17" x14ac:dyDescent="0.2">
      <c r="Q14855" s="9"/>
    </row>
    <row r="14856" spans="17:17" x14ac:dyDescent="0.2">
      <c r="Q14856" s="9"/>
    </row>
    <row r="14857" spans="17:17" x14ac:dyDescent="0.2">
      <c r="Q14857" s="9"/>
    </row>
    <row r="14858" spans="17:17" x14ac:dyDescent="0.2">
      <c r="Q14858" s="9"/>
    </row>
    <row r="14859" spans="17:17" x14ac:dyDescent="0.2">
      <c r="Q14859" s="9"/>
    </row>
    <row r="14860" spans="17:17" x14ac:dyDescent="0.2">
      <c r="Q14860" s="9"/>
    </row>
    <row r="14861" spans="17:17" x14ac:dyDescent="0.2">
      <c r="Q14861" s="9"/>
    </row>
    <row r="14862" spans="17:17" x14ac:dyDescent="0.2">
      <c r="Q14862" s="9"/>
    </row>
    <row r="14863" spans="17:17" x14ac:dyDescent="0.2">
      <c r="Q14863" s="9"/>
    </row>
    <row r="14864" spans="17:17" x14ac:dyDescent="0.2">
      <c r="Q14864" s="9"/>
    </row>
    <row r="14865" spans="17:17" x14ac:dyDescent="0.2">
      <c r="Q14865" s="9"/>
    </row>
    <row r="14866" spans="17:17" x14ac:dyDescent="0.2">
      <c r="Q14866" s="9"/>
    </row>
    <row r="14867" spans="17:17" x14ac:dyDescent="0.2">
      <c r="Q14867" s="9"/>
    </row>
    <row r="14868" spans="17:17" x14ac:dyDescent="0.2">
      <c r="Q14868" s="9"/>
    </row>
    <row r="14869" spans="17:17" x14ac:dyDescent="0.2">
      <c r="Q14869" s="9"/>
    </row>
    <row r="14870" spans="17:17" x14ac:dyDescent="0.2">
      <c r="Q14870" s="9"/>
    </row>
    <row r="14871" spans="17:17" x14ac:dyDescent="0.2">
      <c r="Q14871" s="9"/>
    </row>
    <row r="14872" spans="17:17" x14ac:dyDescent="0.2">
      <c r="Q14872" s="9"/>
    </row>
    <row r="14873" spans="17:17" x14ac:dyDescent="0.2">
      <c r="Q14873" s="9"/>
    </row>
    <row r="14874" spans="17:17" x14ac:dyDescent="0.2">
      <c r="Q14874" s="9"/>
    </row>
    <row r="14875" spans="17:17" x14ac:dyDescent="0.2">
      <c r="Q14875" s="9"/>
    </row>
    <row r="14876" spans="17:17" x14ac:dyDescent="0.2">
      <c r="Q14876" s="9"/>
    </row>
    <row r="14877" spans="17:17" x14ac:dyDescent="0.2">
      <c r="Q14877" s="9"/>
    </row>
    <row r="14878" spans="17:17" x14ac:dyDescent="0.2">
      <c r="Q14878" s="9"/>
    </row>
    <row r="14879" spans="17:17" x14ac:dyDescent="0.2">
      <c r="Q14879" s="9"/>
    </row>
    <row r="14880" spans="17:17" x14ac:dyDescent="0.2">
      <c r="Q14880" s="9"/>
    </row>
    <row r="14881" spans="17:17" x14ac:dyDescent="0.2">
      <c r="Q14881" s="9"/>
    </row>
    <row r="14882" spans="17:17" x14ac:dyDescent="0.2">
      <c r="Q14882" s="9"/>
    </row>
    <row r="14883" spans="17:17" x14ac:dyDescent="0.2">
      <c r="Q14883" s="9"/>
    </row>
    <row r="14884" spans="17:17" x14ac:dyDescent="0.2">
      <c r="Q14884" s="9"/>
    </row>
    <row r="14885" spans="17:17" x14ac:dyDescent="0.2">
      <c r="Q14885" s="9"/>
    </row>
    <row r="14886" spans="17:17" x14ac:dyDescent="0.2">
      <c r="Q14886" s="9"/>
    </row>
    <row r="14887" spans="17:17" x14ac:dyDescent="0.2">
      <c r="Q14887" s="9"/>
    </row>
    <row r="14888" spans="17:17" x14ac:dyDescent="0.2">
      <c r="Q14888" s="9"/>
    </row>
    <row r="14889" spans="17:17" x14ac:dyDescent="0.2">
      <c r="Q14889" s="9"/>
    </row>
    <row r="14890" spans="17:17" x14ac:dyDescent="0.2">
      <c r="Q14890" s="9"/>
    </row>
    <row r="14891" spans="17:17" x14ac:dyDescent="0.2">
      <c r="Q14891" s="9"/>
    </row>
    <row r="14892" spans="17:17" x14ac:dyDescent="0.2">
      <c r="Q14892" s="9"/>
    </row>
    <row r="14893" spans="17:17" x14ac:dyDescent="0.2">
      <c r="Q14893" s="9"/>
    </row>
    <row r="14894" spans="17:17" x14ac:dyDescent="0.2">
      <c r="Q14894" s="9"/>
    </row>
    <row r="14895" spans="17:17" x14ac:dyDescent="0.2">
      <c r="Q14895" s="9"/>
    </row>
    <row r="14896" spans="17:17" x14ac:dyDescent="0.2">
      <c r="Q14896" s="9"/>
    </row>
    <row r="14897" spans="17:17" x14ac:dyDescent="0.2">
      <c r="Q14897" s="9"/>
    </row>
    <row r="14898" spans="17:17" x14ac:dyDescent="0.2">
      <c r="Q14898" s="9"/>
    </row>
    <row r="14899" spans="17:17" x14ac:dyDescent="0.2">
      <c r="Q14899" s="9"/>
    </row>
    <row r="14900" spans="17:17" x14ac:dyDescent="0.2">
      <c r="Q14900" s="9"/>
    </row>
    <row r="14901" spans="17:17" x14ac:dyDescent="0.2">
      <c r="Q14901" s="9"/>
    </row>
    <row r="14902" spans="17:17" x14ac:dyDescent="0.2">
      <c r="Q14902" s="9"/>
    </row>
    <row r="14903" spans="17:17" x14ac:dyDescent="0.2">
      <c r="Q14903" s="9"/>
    </row>
    <row r="14904" spans="17:17" x14ac:dyDescent="0.2">
      <c r="Q14904" s="9"/>
    </row>
    <row r="14905" spans="17:17" x14ac:dyDescent="0.2">
      <c r="Q14905" s="9"/>
    </row>
    <row r="14906" spans="17:17" x14ac:dyDescent="0.2">
      <c r="Q14906" s="9"/>
    </row>
    <row r="14907" spans="17:17" x14ac:dyDescent="0.2">
      <c r="Q14907" s="9"/>
    </row>
    <row r="14908" spans="17:17" x14ac:dyDescent="0.2">
      <c r="Q14908" s="9"/>
    </row>
    <row r="14909" spans="17:17" x14ac:dyDescent="0.2">
      <c r="Q14909" s="9"/>
    </row>
    <row r="14910" spans="17:17" x14ac:dyDescent="0.2">
      <c r="Q14910" s="9"/>
    </row>
    <row r="14911" spans="17:17" x14ac:dyDescent="0.2">
      <c r="Q14911" s="9"/>
    </row>
    <row r="14912" spans="17:17" x14ac:dyDescent="0.2">
      <c r="Q14912" s="9"/>
    </row>
    <row r="14913" spans="17:17" x14ac:dyDescent="0.2">
      <c r="Q14913" s="9"/>
    </row>
    <row r="14914" spans="17:17" x14ac:dyDescent="0.2">
      <c r="Q14914" s="9"/>
    </row>
    <row r="14915" spans="17:17" x14ac:dyDescent="0.2">
      <c r="Q14915" s="9"/>
    </row>
    <row r="14916" spans="17:17" x14ac:dyDescent="0.2">
      <c r="Q14916" s="9"/>
    </row>
    <row r="14917" spans="17:17" x14ac:dyDescent="0.2">
      <c r="Q14917" s="9"/>
    </row>
    <row r="14918" spans="17:17" x14ac:dyDescent="0.2">
      <c r="Q14918" s="9"/>
    </row>
    <row r="14919" spans="17:17" x14ac:dyDescent="0.2">
      <c r="Q14919" s="9"/>
    </row>
    <row r="14920" spans="17:17" x14ac:dyDescent="0.2">
      <c r="Q14920" s="9"/>
    </row>
    <row r="14921" spans="17:17" x14ac:dyDescent="0.2">
      <c r="Q14921" s="9"/>
    </row>
    <row r="14922" spans="17:17" x14ac:dyDescent="0.2">
      <c r="Q14922" s="9"/>
    </row>
    <row r="14923" spans="17:17" x14ac:dyDescent="0.2">
      <c r="Q14923" s="9"/>
    </row>
    <row r="14924" spans="17:17" x14ac:dyDescent="0.2">
      <c r="Q14924" s="9"/>
    </row>
    <row r="14925" spans="17:17" x14ac:dyDescent="0.2">
      <c r="Q14925" s="9"/>
    </row>
    <row r="14926" spans="17:17" x14ac:dyDescent="0.2">
      <c r="Q14926" s="9"/>
    </row>
    <row r="14927" spans="17:17" x14ac:dyDescent="0.2">
      <c r="Q14927" s="9"/>
    </row>
    <row r="14928" spans="17:17" x14ac:dyDescent="0.2">
      <c r="Q14928" s="9"/>
    </row>
    <row r="14929" spans="17:17" x14ac:dyDescent="0.2">
      <c r="Q14929" s="9"/>
    </row>
    <row r="14930" spans="17:17" x14ac:dyDescent="0.2">
      <c r="Q14930" s="9"/>
    </row>
    <row r="14931" spans="17:17" x14ac:dyDescent="0.2">
      <c r="Q14931" s="9"/>
    </row>
    <row r="14932" spans="17:17" x14ac:dyDescent="0.2">
      <c r="Q14932" s="9"/>
    </row>
    <row r="14933" spans="17:17" x14ac:dyDescent="0.2">
      <c r="Q14933" s="9"/>
    </row>
    <row r="14934" spans="17:17" x14ac:dyDescent="0.2">
      <c r="Q14934" s="9"/>
    </row>
    <row r="14935" spans="17:17" x14ac:dyDescent="0.2">
      <c r="Q14935" s="9"/>
    </row>
    <row r="14936" spans="17:17" x14ac:dyDescent="0.2">
      <c r="Q14936" s="9"/>
    </row>
    <row r="14937" spans="17:17" x14ac:dyDescent="0.2">
      <c r="Q14937" s="9"/>
    </row>
    <row r="14938" spans="17:17" x14ac:dyDescent="0.2">
      <c r="Q14938" s="9"/>
    </row>
    <row r="14939" spans="17:17" x14ac:dyDescent="0.2">
      <c r="Q14939" s="9"/>
    </row>
    <row r="14940" spans="17:17" x14ac:dyDescent="0.2">
      <c r="Q14940" s="9"/>
    </row>
    <row r="14941" spans="17:17" x14ac:dyDescent="0.2">
      <c r="Q14941" s="9"/>
    </row>
    <row r="14942" spans="17:17" x14ac:dyDescent="0.2">
      <c r="Q14942" s="9"/>
    </row>
    <row r="14943" spans="17:17" x14ac:dyDescent="0.2">
      <c r="Q14943" s="9"/>
    </row>
    <row r="14944" spans="17:17" x14ac:dyDescent="0.2">
      <c r="Q14944" s="9"/>
    </row>
    <row r="14945" spans="17:17" x14ac:dyDescent="0.2">
      <c r="Q14945" s="9"/>
    </row>
    <row r="14946" spans="17:17" x14ac:dyDescent="0.2">
      <c r="Q14946" s="9"/>
    </row>
    <row r="14947" spans="17:17" x14ac:dyDescent="0.2">
      <c r="Q14947" s="9"/>
    </row>
    <row r="14948" spans="17:17" x14ac:dyDescent="0.2">
      <c r="Q14948" s="9"/>
    </row>
    <row r="14949" spans="17:17" x14ac:dyDescent="0.2">
      <c r="Q14949" s="9"/>
    </row>
    <row r="14950" spans="17:17" x14ac:dyDescent="0.2">
      <c r="Q14950" s="9"/>
    </row>
    <row r="14951" spans="17:17" x14ac:dyDescent="0.2">
      <c r="Q14951" s="9"/>
    </row>
    <row r="14952" spans="17:17" x14ac:dyDescent="0.2">
      <c r="Q14952" s="9"/>
    </row>
    <row r="14953" spans="17:17" x14ac:dyDescent="0.2">
      <c r="Q14953" s="9"/>
    </row>
    <row r="14954" spans="17:17" x14ac:dyDescent="0.2">
      <c r="Q14954" s="9"/>
    </row>
    <row r="14955" spans="17:17" x14ac:dyDescent="0.2">
      <c r="Q14955" s="9"/>
    </row>
    <row r="14956" spans="17:17" x14ac:dyDescent="0.2">
      <c r="Q14956" s="9"/>
    </row>
    <row r="14957" spans="17:17" x14ac:dyDescent="0.2">
      <c r="Q14957" s="9"/>
    </row>
    <row r="14958" spans="17:17" x14ac:dyDescent="0.2">
      <c r="Q14958" s="9"/>
    </row>
    <row r="14959" spans="17:17" x14ac:dyDescent="0.2">
      <c r="Q14959" s="9"/>
    </row>
    <row r="14960" spans="17:17" x14ac:dyDescent="0.2">
      <c r="Q14960" s="9"/>
    </row>
    <row r="14961" spans="17:17" x14ac:dyDescent="0.2">
      <c r="Q14961" s="9"/>
    </row>
    <row r="14962" spans="17:17" x14ac:dyDescent="0.2">
      <c r="Q14962" s="9"/>
    </row>
    <row r="14963" spans="17:17" x14ac:dyDescent="0.2">
      <c r="Q14963" s="9"/>
    </row>
    <row r="14964" spans="17:17" x14ac:dyDescent="0.2">
      <c r="Q14964" s="9"/>
    </row>
    <row r="14965" spans="17:17" x14ac:dyDescent="0.2">
      <c r="Q14965" s="9"/>
    </row>
    <row r="14966" spans="17:17" x14ac:dyDescent="0.2">
      <c r="Q14966" s="9"/>
    </row>
    <row r="14967" spans="17:17" x14ac:dyDescent="0.2">
      <c r="Q14967" s="9"/>
    </row>
    <row r="14968" spans="17:17" x14ac:dyDescent="0.2">
      <c r="Q14968" s="9"/>
    </row>
    <row r="14969" spans="17:17" x14ac:dyDescent="0.2">
      <c r="Q14969" s="9"/>
    </row>
    <row r="14970" spans="17:17" x14ac:dyDescent="0.2">
      <c r="Q14970" s="9"/>
    </row>
    <row r="14971" spans="17:17" x14ac:dyDescent="0.2">
      <c r="Q14971" s="9"/>
    </row>
    <row r="14972" spans="17:17" x14ac:dyDescent="0.2">
      <c r="Q14972" s="9"/>
    </row>
    <row r="14973" spans="17:17" x14ac:dyDescent="0.2">
      <c r="Q14973" s="9"/>
    </row>
    <row r="14974" spans="17:17" x14ac:dyDescent="0.2">
      <c r="Q14974" s="9"/>
    </row>
    <row r="14975" spans="17:17" x14ac:dyDescent="0.2">
      <c r="Q14975" s="9"/>
    </row>
    <row r="14976" spans="17:17" x14ac:dyDescent="0.2">
      <c r="Q14976" s="9"/>
    </row>
    <row r="14977" spans="17:17" x14ac:dyDescent="0.2">
      <c r="Q14977" s="9"/>
    </row>
    <row r="14978" spans="17:17" x14ac:dyDescent="0.2">
      <c r="Q14978" s="9"/>
    </row>
    <row r="14979" spans="17:17" x14ac:dyDescent="0.2">
      <c r="Q14979" s="9"/>
    </row>
    <row r="14980" spans="17:17" x14ac:dyDescent="0.2">
      <c r="Q14980" s="9"/>
    </row>
    <row r="14981" spans="17:17" x14ac:dyDescent="0.2">
      <c r="Q14981" s="9"/>
    </row>
    <row r="14982" spans="17:17" x14ac:dyDescent="0.2">
      <c r="Q14982" s="9"/>
    </row>
    <row r="14983" spans="17:17" x14ac:dyDescent="0.2">
      <c r="Q14983" s="9"/>
    </row>
    <row r="14984" spans="17:17" x14ac:dyDescent="0.2">
      <c r="Q14984" s="9"/>
    </row>
    <row r="14985" spans="17:17" x14ac:dyDescent="0.2">
      <c r="Q14985" s="9"/>
    </row>
    <row r="14986" spans="17:17" x14ac:dyDescent="0.2">
      <c r="Q14986" s="9"/>
    </row>
    <row r="14987" spans="17:17" x14ac:dyDescent="0.2">
      <c r="Q14987" s="9"/>
    </row>
    <row r="14988" spans="17:17" x14ac:dyDescent="0.2">
      <c r="Q14988" s="9"/>
    </row>
    <row r="14989" spans="17:17" x14ac:dyDescent="0.2">
      <c r="Q14989" s="9"/>
    </row>
    <row r="14990" spans="17:17" x14ac:dyDescent="0.2">
      <c r="Q14990" s="9"/>
    </row>
    <row r="14991" spans="17:17" x14ac:dyDescent="0.2">
      <c r="Q14991" s="9"/>
    </row>
    <row r="14992" spans="17:17" x14ac:dyDescent="0.2">
      <c r="Q14992" s="9"/>
    </row>
    <row r="14993" spans="17:17" x14ac:dyDescent="0.2">
      <c r="Q14993" s="9"/>
    </row>
    <row r="14994" spans="17:17" x14ac:dyDescent="0.2">
      <c r="Q14994" s="9"/>
    </row>
    <row r="14995" spans="17:17" x14ac:dyDescent="0.2">
      <c r="Q14995" s="9"/>
    </row>
    <row r="14996" spans="17:17" x14ac:dyDescent="0.2">
      <c r="Q14996" s="9"/>
    </row>
    <row r="14997" spans="17:17" x14ac:dyDescent="0.2">
      <c r="Q14997" s="9"/>
    </row>
    <row r="14998" spans="17:17" x14ac:dyDescent="0.2">
      <c r="Q14998" s="9"/>
    </row>
    <row r="14999" spans="17:17" x14ac:dyDescent="0.2">
      <c r="Q14999" s="9"/>
    </row>
    <row r="15000" spans="17:17" x14ac:dyDescent="0.2">
      <c r="Q15000" s="9"/>
    </row>
    <row r="15001" spans="17:17" x14ac:dyDescent="0.2">
      <c r="Q15001" s="9"/>
    </row>
    <row r="15002" spans="17:17" x14ac:dyDescent="0.2">
      <c r="Q15002" s="9"/>
    </row>
    <row r="15003" spans="17:17" x14ac:dyDescent="0.2">
      <c r="Q15003" s="9"/>
    </row>
    <row r="15004" spans="17:17" x14ac:dyDescent="0.2">
      <c r="Q15004" s="9"/>
    </row>
    <row r="15005" spans="17:17" x14ac:dyDescent="0.2">
      <c r="Q15005" s="9"/>
    </row>
    <row r="15006" spans="17:17" x14ac:dyDescent="0.2">
      <c r="Q15006" s="9"/>
    </row>
    <row r="15007" spans="17:17" x14ac:dyDescent="0.2">
      <c r="Q15007" s="9"/>
    </row>
    <row r="15008" spans="17:17" x14ac:dyDescent="0.2">
      <c r="Q15008" s="9"/>
    </row>
    <row r="15009" spans="17:17" x14ac:dyDescent="0.2">
      <c r="Q15009" s="9"/>
    </row>
    <row r="15010" spans="17:17" x14ac:dyDescent="0.2">
      <c r="Q15010" s="9"/>
    </row>
    <row r="15011" spans="17:17" x14ac:dyDescent="0.2">
      <c r="Q15011" s="9"/>
    </row>
    <row r="15012" spans="17:17" x14ac:dyDescent="0.2">
      <c r="Q15012" s="9"/>
    </row>
    <row r="15013" spans="17:17" x14ac:dyDescent="0.2">
      <c r="Q15013" s="9"/>
    </row>
    <row r="15014" spans="17:17" x14ac:dyDescent="0.2">
      <c r="Q15014" s="9"/>
    </row>
    <row r="15015" spans="17:17" x14ac:dyDescent="0.2">
      <c r="Q15015" s="9"/>
    </row>
    <row r="15016" spans="17:17" x14ac:dyDescent="0.2">
      <c r="Q15016" s="9"/>
    </row>
    <row r="15017" spans="17:17" x14ac:dyDescent="0.2">
      <c r="Q15017" s="9"/>
    </row>
    <row r="15018" spans="17:17" x14ac:dyDescent="0.2">
      <c r="Q15018" s="9"/>
    </row>
    <row r="15019" spans="17:17" x14ac:dyDescent="0.2">
      <c r="Q15019" s="9"/>
    </row>
    <row r="15020" spans="17:17" x14ac:dyDescent="0.2">
      <c r="Q15020" s="9"/>
    </row>
    <row r="15021" spans="17:17" x14ac:dyDescent="0.2">
      <c r="Q15021" s="9"/>
    </row>
    <row r="15022" spans="17:17" x14ac:dyDescent="0.2">
      <c r="Q15022" s="9"/>
    </row>
    <row r="15023" spans="17:17" x14ac:dyDescent="0.2">
      <c r="Q15023" s="9"/>
    </row>
    <row r="15024" spans="17:17" x14ac:dyDescent="0.2">
      <c r="Q15024" s="9"/>
    </row>
    <row r="15025" spans="17:17" x14ac:dyDescent="0.2">
      <c r="Q15025" s="9"/>
    </row>
    <row r="15026" spans="17:17" x14ac:dyDescent="0.2">
      <c r="Q15026" s="9"/>
    </row>
    <row r="15027" spans="17:17" x14ac:dyDescent="0.2">
      <c r="Q15027" s="9"/>
    </row>
    <row r="15028" spans="17:17" x14ac:dyDescent="0.2">
      <c r="Q15028" s="9"/>
    </row>
    <row r="15029" spans="17:17" x14ac:dyDescent="0.2">
      <c r="Q15029" s="9"/>
    </row>
    <row r="15030" spans="17:17" x14ac:dyDescent="0.2">
      <c r="Q15030" s="9"/>
    </row>
    <row r="15031" spans="17:17" x14ac:dyDescent="0.2">
      <c r="Q15031" s="9"/>
    </row>
    <row r="15032" spans="17:17" x14ac:dyDescent="0.2">
      <c r="Q15032" s="9"/>
    </row>
    <row r="15033" spans="17:17" x14ac:dyDescent="0.2">
      <c r="Q15033" s="9"/>
    </row>
    <row r="15034" spans="17:17" x14ac:dyDescent="0.2">
      <c r="Q15034" s="9"/>
    </row>
    <row r="15035" spans="17:17" x14ac:dyDescent="0.2">
      <c r="Q15035" s="9"/>
    </row>
    <row r="15036" spans="17:17" x14ac:dyDescent="0.2">
      <c r="Q15036" s="9"/>
    </row>
    <row r="15037" spans="17:17" x14ac:dyDescent="0.2">
      <c r="Q15037" s="9"/>
    </row>
    <row r="15038" spans="17:17" x14ac:dyDescent="0.2">
      <c r="Q15038" s="9"/>
    </row>
    <row r="15039" spans="17:17" x14ac:dyDescent="0.2">
      <c r="Q15039" s="9"/>
    </row>
    <row r="15040" spans="17:17" x14ac:dyDescent="0.2">
      <c r="Q15040" s="9"/>
    </row>
    <row r="15041" spans="17:17" x14ac:dyDescent="0.2">
      <c r="Q15041" s="9"/>
    </row>
    <row r="15042" spans="17:17" x14ac:dyDescent="0.2">
      <c r="Q15042" s="9"/>
    </row>
    <row r="15043" spans="17:17" x14ac:dyDescent="0.2">
      <c r="Q15043" s="9"/>
    </row>
    <row r="15044" spans="17:17" x14ac:dyDescent="0.2">
      <c r="Q15044" s="9"/>
    </row>
    <row r="15045" spans="17:17" x14ac:dyDescent="0.2">
      <c r="Q15045" s="9"/>
    </row>
    <row r="15046" spans="17:17" x14ac:dyDescent="0.2">
      <c r="Q15046" s="9"/>
    </row>
    <row r="15047" spans="17:17" x14ac:dyDescent="0.2">
      <c r="Q15047" s="9"/>
    </row>
    <row r="15048" spans="17:17" x14ac:dyDescent="0.2">
      <c r="Q15048" s="9"/>
    </row>
    <row r="15049" spans="17:17" x14ac:dyDescent="0.2">
      <c r="Q15049" s="9"/>
    </row>
    <row r="15050" spans="17:17" x14ac:dyDescent="0.2">
      <c r="Q15050" s="9"/>
    </row>
    <row r="15051" spans="17:17" x14ac:dyDescent="0.2">
      <c r="Q15051" s="9"/>
    </row>
    <row r="15052" spans="17:17" x14ac:dyDescent="0.2">
      <c r="Q15052" s="9"/>
    </row>
    <row r="15053" spans="17:17" x14ac:dyDescent="0.2">
      <c r="Q15053" s="9"/>
    </row>
    <row r="15054" spans="17:17" x14ac:dyDescent="0.2">
      <c r="Q15054" s="9"/>
    </row>
    <row r="15055" spans="17:17" x14ac:dyDescent="0.2">
      <c r="Q15055" s="9"/>
    </row>
    <row r="15056" spans="17:17" x14ac:dyDescent="0.2">
      <c r="Q15056" s="9"/>
    </row>
    <row r="15057" spans="17:17" x14ac:dyDescent="0.2">
      <c r="Q15057" s="9"/>
    </row>
    <row r="15058" spans="17:17" x14ac:dyDescent="0.2">
      <c r="Q15058" s="9"/>
    </row>
    <row r="15059" spans="17:17" x14ac:dyDescent="0.2">
      <c r="Q15059" s="9"/>
    </row>
    <row r="15060" spans="17:17" x14ac:dyDescent="0.2">
      <c r="Q15060" s="9"/>
    </row>
    <row r="15061" spans="17:17" x14ac:dyDescent="0.2">
      <c r="Q15061" s="9"/>
    </row>
    <row r="15062" spans="17:17" x14ac:dyDescent="0.2">
      <c r="Q15062" s="9"/>
    </row>
    <row r="15063" spans="17:17" x14ac:dyDescent="0.2">
      <c r="Q15063" s="9"/>
    </row>
    <row r="15064" spans="17:17" x14ac:dyDescent="0.2">
      <c r="Q15064" s="9"/>
    </row>
    <row r="15065" spans="17:17" x14ac:dyDescent="0.2">
      <c r="Q15065" s="9"/>
    </row>
    <row r="15066" spans="17:17" x14ac:dyDescent="0.2">
      <c r="Q15066" s="9"/>
    </row>
    <row r="15067" spans="17:17" x14ac:dyDescent="0.2">
      <c r="Q15067" s="9"/>
    </row>
    <row r="15068" spans="17:17" x14ac:dyDescent="0.2">
      <c r="Q15068" s="9"/>
    </row>
    <row r="15069" spans="17:17" x14ac:dyDescent="0.2">
      <c r="Q15069" s="9"/>
    </row>
    <row r="15070" spans="17:17" x14ac:dyDescent="0.2">
      <c r="Q15070" s="9"/>
    </row>
    <row r="15071" spans="17:17" x14ac:dyDescent="0.2">
      <c r="Q15071" s="9"/>
    </row>
    <row r="15072" spans="17:17" x14ac:dyDescent="0.2">
      <c r="Q15072" s="9"/>
    </row>
    <row r="15073" spans="17:17" x14ac:dyDescent="0.2">
      <c r="Q15073" s="9"/>
    </row>
    <row r="15074" spans="17:17" x14ac:dyDescent="0.2">
      <c r="Q15074" s="9"/>
    </row>
    <row r="15075" spans="17:17" x14ac:dyDescent="0.2">
      <c r="Q15075" s="9"/>
    </row>
    <row r="15076" spans="17:17" x14ac:dyDescent="0.2">
      <c r="Q15076" s="9"/>
    </row>
    <row r="15077" spans="17:17" x14ac:dyDescent="0.2">
      <c r="Q15077" s="9"/>
    </row>
    <row r="15078" spans="17:17" x14ac:dyDescent="0.2">
      <c r="Q15078" s="9"/>
    </row>
    <row r="15079" spans="17:17" x14ac:dyDescent="0.2">
      <c r="Q15079" s="9"/>
    </row>
    <row r="15080" spans="17:17" x14ac:dyDescent="0.2">
      <c r="Q15080" s="9"/>
    </row>
    <row r="15081" spans="17:17" x14ac:dyDescent="0.2">
      <c r="Q15081" s="9"/>
    </row>
    <row r="15082" spans="17:17" x14ac:dyDescent="0.2">
      <c r="Q15082" s="9"/>
    </row>
    <row r="15083" spans="17:17" x14ac:dyDescent="0.2">
      <c r="Q15083" s="9"/>
    </row>
    <row r="15084" spans="17:17" x14ac:dyDescent="0.2">
      <c r="Q15084" s="9"/>
    </row>
    <row r="15085" spans="17:17" x14ac:dyDescent="0.2">
      <c r="Q15085" s="9"/>
    </row>
    <row r="15086" spans="17:17" x14ac:dyDescent="0.2">
      <c r="Q15086" s="9"/>
    </row>
    <row r="15087" spans="17:17" x14ac:dyDescent="0.2">
      <c r="Q15087" s="9"/>
    </row>
    <row r="15088" spans="17:17" x14ac:dyDescent="0.2">
      <c r="Q15088" s="9"/>
    </row>
    <row r="15089" spans="17:17" x14ac:dyDescent="0.2">
      <c r="Q15089" s="9"/>
    </row>
    <row r="15090" spans="17:17" x14ac:dyDescent="0.2">
      <c r="Q15090" s="9"/>
    </row>
    <row r="15091" spans="17:17" x14ac:dyDescent="0.2">
      <c r="Q15091" s="9"/>
    </row>
    <row r="15092" spans="17:17" x14ac:dyDescent="0.2">
      <c r="Q15092" s="9"/>
    </row>
    <row r="15093" spans="17:17" x14ac:dyDescent="0.2">
      <c r="Q15093" s="9"/>
    </row>
    <row r="15094" spans="17:17" x14ac:dyDescent="0.2">
      <c r="Q15094" s="9"/>
    </row>
    <row r="15095" spans="17:17" x14ac:dyDescent="0.2">
      <c r="Q15095" s="9"/>
    </row>
    <row r="15096" spans="17:17" x14ac:dyDescent="0.2">
      <c r="Q15096" s="9"/>
    </row>
    <row r="15097" spans="17:17" x14ac:dyDescent="0.2">
      <c r="Q15097" s="9"/>
    </row>
    <row r="15098" spans="17:17" x14ac:dyDescent="0.2">
      <c r="Q15098" s="9"/>
    </row>
    <row r="15099" spans="17:17" x14ac:dyDescent="0.2">
      <c r="Q15099" s="9"/>
    </row>
    <row r="15100" spans="17:17" x14ac:dyDescent="0.2">
      <c r="Q15100" s="9"/>
    </row>
    <row r="15101" spans="17:17" x14ac:dyDescent="0.2">
      <c r="Q15101" s="9"/>
    </row>
    <row r="15102" spans="17:17" x14ac:dyDescent="0.2">
      <c r="Q15102" s="9"/>
    </row>
    <row r="15103" spans="17:17" x14ac:dyDescent="0.2">
      <c r="Q15103" s="9"/>
    </row>
    <row r="15104" spans="17:17" x14ac:dyDescent="0.2">
      <c r="Q15104" s="9"/>
    </row>
    <row r="15105" spans="17:17" x14ac:dyDescent="0.2">
      <c r="Q15105" s="9"/>
    </row>
    <row r="15106" spans="17:17" x14ac:dyDescent="0.2">
      <c r="Q15106" s="9"/>
    </row>
    <row r="15107" spans="17:17" x14ac:dyDescent="0.2">
      <c r="Q15107" s="9"/>
    </row>
    <row r="15108" spans="17:17" x14ac:dyDescent="0.2">
      <c r="Q15108" s="9"/>
    </row>
    <row r="15109" spans="17:17" x14ac:dyDescent="0.2">
      <c r="Q15109" s="9"/>
    </row>
    <row r="15110" spans="17:17" x14ac:dyDescent="0.2">
      <c r="Q15110" s="9"/>
    </row>
    <row r="15111" spans="17:17" x14ac:dyDescent="0.2">
      <c r="Q15111" s="9"/>
    </row>
    <row r="15112" spans="17:17" x14ac:dyDescent="0.2">
      <c r="Q15112" s="9"/>
    </row>
    <row r="15113" spans="17:17" x14ac:dyDescent="0.2">
      <c r="Q15113" s="9"/>
    </row>
    <row r="15114" spans="17:17" x14ac:dyDescent="0.2">
      <c r="Q15114" s="9"/>
    </row>
    <row r="15115" spans="17:17" x14ac:dyDescent="0.2">
      <c r="Q15115" s="9"/>
    </row>
    <row r="15116" spans="17:17" x14ac:dyDescent="0.2">
      <c r="Q15116" s="9"/>
    </row>
    <row r="15117" spans="17:17" x14ac:dyDescent="0.2">
      <c r="Q15117" s="9"/>
    </row>
    <row r="15118" spans="17:17" x14ac:dyDescent="0.2">
      <c r="Q15118" s="9"/>
    </row>
    <row r="15119" spans="17:17" x14ac:dyDescent="0.2">
      <c r="Q15119" s="9"/>
    </row>
    <row r="15120" spans="17:17" x14ac:dyDescent="0.2">
      <c r="Q15120" s="9"/>
    </row>
    <row r="15121" spans="17:17" x14ac:dyDescent="0.2">
      <c r="Q15121" s="9"/>
    </row>
    <row r="15122" spans="17:17" x14ac:dyDescent="0.2">
      <c r="Q15122" s="9"/>
    </row>
    <row r="15123" spans="17:17" x14ac:dyDescent="0.2">
      <c r="Q15123" s="9"/>
    </row>
    <row r="15124" spans="17:17" x14ac:dyDescent="0.2">
      <c r="Q15124" s="9"/>
    </row>
    <row r="15125" spans="17:17" x14ac:dyDescent="0.2">
      <c r="Q15125" s="9"/>
    </row>
    <row r="15126" spans="17:17" x14ac:dyDescent="0.2">
      <c r="Q15126" s="9"/>
    </row>
    <row r="15127" spans="17:17" x14ac:dyDescent="0.2">
      <c r="Q15127" s="9"/>
    </row>
    <row r="15128" spans="17:17" x14ac:dyDescent="0.2">
      <c r="Q15128" s="9"/>
    </row>
    <row r="15129" spans="17:17" x14ac:dyDescent="0.2">
      <c r="Q15129" s="9"/>
    </row>
    <row r="15130" spans="17:17" x14ac:dyDescent="0.2">
      <c r="Q15130" s="9"/>
    </row>
    <row r="15131" spans="17:17" x14ac:dyDescent="0.2">
      <c r="Q15131" s="9"/>
    </row>
    <row r="15132" spans="17:17" x14ac:dyDescent="0.2">
      <c r="Q15132" s="9"/>
    </row>
    <row r="15133" spans="17:17" x14ac:dyDescent="0.2">
      <c r="Q15133" s="9"/>
    </row>
    <row r="15134" spans="17:17" x14ac:dyDescent="0.2">
      <c r="Q15134" s="9"/>
    </row>
    <row r="15135" spans="17:17" x14ac:dyDescent="0.2">
      <c r="Q15135" s="9"/>
    </row>
    <row r="15136" spans="17:17" x14ac:dyDescent="0.2">
      <c r="Q15136" s="9"/>
    </row>
    <row r="15137" spans="17:17" x14ac:dyDescent="0.2">
      <c r="Q15137" s="9"/>
    </row>
    <row r="15138" spans="17:17" x14ac:dyDescent="0.2">
      <c r="Q15138" s="9"/>
    </row>
    <row r="15139" spans="17:17" x14ac:dyDescent="0.2">
      <c r="Q15139" s="9"/>
    </row>
    <row r="15140" spans="17:17" x14ac:dyDescent="0.2">
      <c r="Q15140" s="9"/>
    </row>
    <row r="15141" spans="17:17" x14ac:dyDescent="0.2">
      <c r="Q15141" s="9"/>
    </row>
    <row r="15142" spans="17:17" x14ac:dyDescent="0.2">
      <c r="Q15142" s="9"/>
    </row>
    <row r="15143" spans="17:17" x14ac:dyDescent="0.2">
      <c r="Q15143" s="9"/>
    </row>
    <row r="15144" spans="17:17" x14ac:dyDescent="0.2">
      <c r="Q15144" s="9"/>
    </row>
    <row r="15145" spans="17:17" x14ac:dyDescent="0.2">
      <c r="Q15145" s="9"/>
    </row>
    <row r="15146" spans="17:17" x14ac:dyDescent="0.2">
      <c r="Q15146" s="9"/>
    </row>
    <row r="15147" spans="17:17" x14ac:dyDescent="0.2">
      <c r="Q15147" s="9"/>
    </row>
    <row r="15148" spans="17:17" x14ac:dyDescent="0.2">
      <c r="Q15148" s="9"/>
    </row>
    <row r="15149" spans="17:17" x14ac:dyDescent="0.2">
      <c r="Q15149" s="9"/>
    </row>
    <row r="15150" spans="17:17" x14ac:dyDescent="0.2">
      <c r="Q15150" s="9"/>
    </row>
    <row r="15151" spans="17:17" x14ac:dyDescent="0.2">
      <c r="Q15151" s="9"/>
    </row>
    <row r="15152" spans="17:17" x14ac:dyDescent="0.2">
      <c r="Q15152" s="9"/>
    </row>
    <row r="15153" spans="17:17" x14ac:dyDescent="0.2">
      <c r="Q15153" s="9"/>
    </row>
    <row r="15154" spans="17:17" x14ac:dyDescent="0.2">
      <c r="Q15154" s="9"/>
    </row>
    <row r="15155" spans="17:17" x14ac:dyDescent="0.2">
      <c r="Q15155" s="9"/>
    </row>
    <row r="15156" spans="17:17" x14ac:dyDescent="0.2">
      <c r="Q15156" s="9"/>
    </row>
    <row r="15157" spans="17:17" x14ac:dyDescent="0.2">
      <c r="Q15157" s="9"/>
    </row>
    <row r="15158" spans="17:17" x14ac:dyDescent="0.2">
      <c r="Q15158" s="9"/>
    </row>
    <row r="15159" spans="17:17" x14ac:dyDescent="0.2">
      <c r="Q15159" s="9"/>
    </row>
    <row r="15160" spans="17:17" x14ac:dyDescent="0.2">
      <c r="Q15160" s="9"/>
    </row>
    <row r="15161" spans="17:17" x14ac:dyDescent="0.2">
      <c r="Q15161" s="9"/>
    </row>
    <row r="15162" spans="17:17" x14ac:dyDescent="0.2">
      <c r="Q15162" s="9"/>
    </row>
    <row r="15163" spans="17:17" x14ac:dyDescent="0.2">
      <c r="Q15163" s="9"/>
    </row>
    <row r="15164" spans="17:17" x14ac:dyDescent="0.2">
      <c r="Q15164" s="9"/>
    </row>
    <row r="15165" spans="17:17" x14ac:dyDescent="0.2">
      <c r="Q15165" s="9"/>
    </row>
    <row r="15166" spans="17:17" x14ac:dyDescent="0.2">
      <c r="Q15166" s="9"/>
    </row>
    <row r="15167" spans="17:17" x14ac:dyDescent="0.2">
      <c r="Q15167" s="9"/>
    </row>
    <row r="15168" spans="17:17" x14ac:dyDescent="0.2">
      <c r="Q15168" s="9"/>
    </row>
    <row r="15169" spans="17:17" x14ac:dyDescent="0.2">
      <c r="Q15169" s="9"/>
    </row>
    <row r="15170" spans="17:17" x14ac:dyDescent="0.2">
      <c r="Q15170" s="9"/>
    </row>
    <row r="15171" spans="17:17" x14ac:dyDescent="0.2">
      <c r="Q15171" s="9"/>
    </row>
    <row r="15172" spans="17:17" x14ac:dyDescent="0.2">
      <c r="Q15172" s="9"/>
    </row>
    <row r="15173" spans="17:17" x14ac:dyDescent="0.2">
      <c r="Q15173" s="9"/>
    </row>
    <row r="15174" spans="17:17" x14ac:dyDescent="0.2">
      <c r="Q15174" s="9"/>
    </row>
    <row r="15175" spans="17:17" x14ac:dyDescent="0.2">
      <c r="Q15175" s="9"/>
    </row>
    <row r="15176" spans="17:17" x14ac:dyDescent="0.2">
      <c r="Q15176" s="9"/>
    </row>
    <row r="15177" spans="17:17" x14ac:dyDescent="0.2">
      <c r="Q15177" s="9"/>
    </row>
    <row r="15178" spans="17:17" x14ac:dyDescent="0.2">
      <c r="Q15178" s="9"/>
    </row>
    <row r="15179" spans="17:17" x14ac:dyDescent="0.2">
      <c r="Q15179" s="9"/>
    </row>
    <row r="15180" spans="17:17" x14ac:dyDescent="0.2">
      <c r="Q15180" s="9"/>
    </row>
    <row r="15181" spans="17:17" x14ac:dyDescent="0.2">
      <c r="Q15181" s="9"/>
    </row>
    <row r="15182" spans="17:17" x14ac:dyDescent="0.2">
      <c r="Q15182" s="9"/>
    </row>
    <row r="15183" spans="17:17" x14ac:dyDescent="0.2">
      <c r="Q15183" s="9"/>
    </row>
    <row r="15184" spans="17:17" x14ac:dyDescent="0.2">
      <c r="Q15184" s="9"/>
    </row>
    <row r="15185" spans="17:17" x14ac:dyDescent="0.2">
      <c r="Q15185" s="9"/>
    </row>
    <row r="15186" spans="17:17" x14ac:dyDescent="0.2">
      <c r="Q15186" s="9"/>
    </row>
    <row r="15187" spans="17:17" x14ac:dyDescent="0.2">
      <c r="Q15187" s="9"/>
    </row>
    <row r="15188" spans="17:17" x14ac:dyDescent="0.2">
      <c r="Q15188" s="9"/>
    </row>
    <row r="15189" spans="17:17" x14ac:dyDescent="0.2">
      <c r="Q15189" s="9"/>
    </row>
    <row r="15190" spans="17:17" x14ac:dyDescent="0.2">
      <c r="Q15190" s="9"/>
    </row>
    <row r="15191" spans="17:17" x14ac:dyDescent="0.2">
      <c r="Q15191" s="9"/>
    </row>
    <row r="15192" spans="17:17" x14ac:dyDescent="0.2">
      <c r="Q15192" s="9"/>
    </row>
    <row r="15193" spans="17:17" x14ac:dyDescent="0.2">
      <c r="Q15193" s="9"/>
    </row>
    <row r="15194" spans="17:17" x14ac:dyDescent="0.2">
      <c r="Q15194" s="9"/>
    </row>
    <row r="15195" spans="17:17" x14ac:dyDescent="0.2">
      <c r="Q15195" s="9"/>
    </row>
    <row r="15196" spans="17:17" x14ac:dyDescent="0.2">
      <c r="Q15196" s="9"/>
    </row>
    <row r="15197" spans="17:17" x14ac:dyDescent="0.2">
      <c r="Q15197" s="9"/>
    </row>
    <row r="15198" spans="17:17" x14ac:dyDescent="0.2">
      <c r="Q15198" s="9"/>
    </row>
    <row r="15199" spans="17:17" x14ac:dyDescent="0.2">
      <c r="Q15199" s="9"/>
    </row>
    <row r="15200" spans="17:17" x14ac:dyDescent="0.2">
      <c r="Q15200" s="9"/>
    </row>
    <row r="15201" spans="17:17" x14ac:dyDescent="0.2">
      <c r="Q15201" s="9"/>
    </row>
    <row r="15202" spans="17:17" x14ac:dyDescent="0.2">
      <c r="Q15202" s="9"/>
    </row>
    <row r="15203" spans="17:17" x14ac:dyDescent="0.2">
      <c r="Q15203" s="9"/>
    </row>
    <row r="15204" spans="17:17" x14ac:dyDescent="0.2">
      <c r="Q15204" s="9"/>
    </row>
    <row r="15205" spans="17:17" x14ac:dyDescent="0.2">
      <c r="Q15205" s="9"/>
    </row>
    <row r="15206" spans="17:17" x14ac:dyDescent="0.2">
      <c r="Q15206" s="9"/>
    </row>
    <row r="15207" spans="17:17" x14ac:dyDescent="0.2">
      <c r="Q15207" s="9"/>
    </row>
    <row r="15208" spans="17:17" x14ac:dyDescent="0.2">
      <c r="Q15208" s="9"/>
    </row>
    <row r="15209" spans="17:17" x14ac:dyDescent="0.2">
      <c r="Q15209" s="9"/>
    </row>
    <row r="15210" spans="17:17" x14ac:dyDescent="0.2">
      <c r="Q15210" s="9"/>
    </row>
    <row r="15211" spans="17:17" x14ac:dyDescent="0.2">
      <c r="Q15211" s="9"/>
    </row>
    <row r="15212" spans="17:17" x14ac:dyDescent="0.2">
      <c r="Q15212" s="9"/>
    </row>
    <row r="15213" spans="17:17" x14ac:dyDescent="0.2">
      <c r="Q15213" s="9"/>
    </row>
    <row r="15214" spans="17:17" x14ac:dyDescent="0.2">
      <c r="Q15214" s="9"/>
    </row>
    <row r="15215" spans="17:17" x14ac:dyDescent="0.2">
      <c r="Q15215" s="9"/>
    </row>
    <row r="15216" spans="17:17" x14ac:dyDescent="0.2">
      <c r="Q15216" s="9"/>
    </row>
    <row r="15217" spans="17:17" x14ac:dyDescent="0.2">
      <c r="Q15217" s="9"/>
    </row>
    <row r="15218" spans="17:17" x14ac:dyDescent="0.2">
      <c r="Q15218" s="9"/>
    </row>
    <row r="15219" spans="17:17" x14ac:dyDescent="0.2">
      <c r="Q15219" s="9"/>
    </row>
    <row r="15220" spans="17:17" x14ac:dyDescent="0.2">
      <c r="Q15220" s="9"/>
    </row>
    <row r="15221" spans="17:17" x14ac:dyDescent="0.2">
      <c r="Q15221" s="9"/>
    </row>
    <row r="15222" spans="17:17" x14ac:dyDescent="0.2">
      <c r="Q15222" s="9"/>
    </row>
    <row r="15223" spans="17:17" x14ac:dyDescent="0.2">
      <c r="Q15223" s="9"/>
    </row>
    <row r="15224" spans="17:17" x14ac:dyDescent="0.2">
      <c r="Q15224" s="9"/>
    </row>
    <row r="15225" spans="17:17" x14ac:dyDescent="0.2">
      <c r="Q15225" s="9"/>
    </row>
    <row r="15226" spans="17:17" x14ac:dyDescent="0.2">
      <c r="Q15226" s="9"/>
    </row>
    <row r="15227" spans="17:17" x14ac:dyDescent="0.2">
      <c r="Q15227" s="9"/>
    </row>
    <row r="15228" spans="17:17" x14ac:dyDescent="0.2">
      <c r="Q15228" s="9"/>
    </row>
    <row r="15229" spans="17:17" x14ac:dyDescent="0.2">
      <c r="Q15229" s="9"/>
    </row>
    <row r="15230" spans="17:17" x14ac:dyDescent="0.2">
      <c r="Q15230" s="9"/>
    </row>
    <row r="15231" spans="17:17" x14ac:dyDescent="0.2">
      <c r="Q15231" s="9"/>
    </row>
    <row r="15232" spans="17:17" x14ac:dyDescent="0.2">
      <c r="Q15232" s="9"/>
    </row>
    <row r="15233" spans="17:17" x14ac:dyDescent="0.2">
      <c r="Q15233" s="9"/>
    </row>
    <row r="15234" spans="17:17" x14ac:dyDescent="0.2">
      <c r="Q15234" s="9"/>
    </row>
    <row r="15235" spans="17:17" x14ac:dyDescent="0.2">
      <c r="Q15235" s="9"/>
    </row>
    <row r="15236" spans="17:17" x14ac:dyDescent="0.2">
      <c r="Q15236" s="9"/>
    </row>
    <row r="15237" spans="17:17" x14ac:dyDescent="0.2">
      <c r="Q15237" s="9"/>
    </row>
    <row r="15238" spans="17:17" x14ac:dyDescent="0.2">
      <c r="Q15238" s="9"/>
    </row>
    <row r="15239" spans="17:17" x14ac:dyDescent="0.2">
      <c r="Q15239" s="9"/>
    </row>
    <row r="15240" spans="17:17" x14ac:dyDescent="0.2">
      <c r="Q15240" s="9"/>
    </row>
    <row r="15241" spans="17:17" x14ac:dyDescent="0.2">
      <c r="Q15241" s="9"/>
    </row>
    <row r="15242" spans="17:17" x14ac:dyDescent="0.2">
      <c r="Q15242" s="9"/>
    </row>
    <row r="15243" spans="17:17" x14ac:dyDescent="0.2">
      <c r="Q15243" s="9"/>
    </row>
    <row r="15244" spans="17:17" x14ac:dyDescent="0.2">
      <c r="Q15244" s="9"/>
    </row>
    <row r="15245" spans="17:17" x14ac:dyDescent="0.2">
      <c r="Q15245" s="9"/>
    </row>
    <row r="15246" spans="17:17" x14ac:dyDescent="0.2">
      <c r="Q15246" s="9"/>
    </row>
    <row r="15247" spans="17:17" x14ac:dyDescent="0.2">
      <c r="Q15247" s="9"/>
    </row>
    <row r="15248" spans="17:17" x14ac:dyDescent="0.2">
      <c r="Q15248" s="9"/>
    </row>
    <row r="15249" spans="17:17" x14ac:dyDescent="0.2">
      <c r="Q15249" s="9"/>
    </row>
    <row r="15250" spans="17:17" x14ac:dyDescent="0.2">
      <c r="Q15250" s="9"/>
    </row>
    <row r="15251" spans="17:17" x14ac:dyDescent="0.2">
      <c r="Q15251" s="9"/>
    </row>
    <row r="15252" spans="17:17" x14ac:dyDescent="0.2">
      <c r="Q15252" s="9"/>
    </row>
    <row r="15253" spans="17:17" x14ac:dyDescent="0.2">
      <c r="Q15253" s="9"/>
    </row>
    <row r="15254" spans="17:17" x14ac:dyDescent="0.2">
      <c r="Q15254" s="9"/>
    </row>
    <row r="15255" spans="17:17" x14ac:dyDescent="0.2">
      <c r="Q15255" s="9"/>
    </row>
    <row r="15256" spans="17:17" x14ac:dyDescent="0.2">
      <c r="Q15256" s="9"/>
    </row>
    <row r="15257" spans="17:17" x14ac:dyDescent="0.2">
      <c r="Q15257" s="9"/>
    </row>
    <row r="15258" spans="17:17" x14ac:dyDescent="0.2">
      <c r="Q15258" s="9"/>
    </row>
    <row r="15259" spans="17:17" x14ac:dyDescent="0.2">
      <c r="Q15259" s="9"/>
    </row>
    <row r="15260" spans="17:17" x14ac:dyDescent="0.2">
      <c r="Q15260" s="9"/>
    </row>
    <row r="15261" spans="17:17" x14ac:dyDescent="0.2">
      <c r="Q15261" s="9"/>
    </row>
    <row r="15262" spans="17:17" x14ac:dyDescent="0.2">
      <c r="Q15262" s="9"/>
    </row>
    <row r="15263" spans="17:17" x14ac:dyDescent="0.2">
      <c r="Q15263" s="9"/>
    </row>
    <row r="15264" spans="17:17" x14ac:dyDescent="0.2">
      <c r="Q15264" s="9"/>
    </row>
    <row r="15265" spans="17:17" x14ac:dyDescent="0.2">
      <c r="Q15265" s="9"/>
    </row>
    <row r="15266" spans="17:17" x14ac:dyDescent="0.2">
      <c r="Q15266" s="9"/>
    </row>
    <row r="15267" spans="17:17" x14ac:dyDescent="0.2">
      <c r="Q15267" s="9"/>
    </row>
    <row r="15268" spans="17:17" x14ac:dyDescent="0.2">
      <c r="Q15268" s="9"/>
    </row>
    <row r="15269" spans="17:17" x14ac:dyDescent="0.2">
      <c r="Q15269" s="9"/>
    </row>
    <row r="15270" spans="17:17" x14ac:dyDescent="0.2">
      <c r="Q15270" s="9"/>
    </row>
    <row r="15271" spans="17:17" x14ac:dyDescent="0.2">
      <c r="Q15271" s="9"/>
    </row>
    <row r="15272" spans="17:17" x14ac:dyDescent="0.2">
      <c r="Q15272" s="9"/>
    </row>
    <row r="15273" spans="17:17" x14ac:dyDescent="0.2">
      <c r="Q15273" s="9"/>
    </row>
    <row r="15274" spans="17:17" x14ac:dyDescent="0.2">
      <c r="Q15274" s="9"/>
    </row>
    <row r="15275" spans="17:17" x14ac:dyDescent="0.2">
      <c r="Q15275" s="9"/>
    </row>
    <row r="15276" spans="17:17" x14ac:dyDescent="0.2">
      <c r="Q15276" s="9"/>
    </row>
    <row r="15277" spans="17:17" x14ac:dyDescent="0.2">
      <c r="Q15277" s="9"/>
    </row>
    <row r="15278" spans="17:17" x14ac:dyDescent="0.2">
      <c r="Q15278" s="9"/>
    </row>
    <row r="15279" spans="17:17" x14ac:dyDescent="0.2">
      <c r="Q15279" s="9"/>
    </row>
    <row r="15280" spans="17:17" x14ac:dyDescent="0.2">
      <c r="Q15280" s="9"/>
    </row>
    <row r="15281" spans="17:17" x14ac:dyDescent="0.2">
      <c r="Q15281" s="9"/>
    </row>
    <row r="15282" spans="17:17" x14ac:dyDescent="0.2">
      <c r="Q15282" s="9"/>
    </row>
    <row r="15283" spans="17:17" x14ac:dyDescent="0.2">
      <c r="Q15283" s="9"/>
    </row>
    <row r="15284" spans="17:17" x14ac:dyDescent="0.2">
      <c r="Q15284" s="9"/>
    </row>
    <row r="15285" spans="17:17" x14ac:dyDescent="0.2">
      <c r="Q15285" s="9"/>
    </row>
    <row r="15286" spans="17:17" x14ac:dyDescent="0.2">
      <c r="Q15286" s="9"/>
    </row>
    <row r="15287" spans="17:17" x14ac:dyDescent="0.2">
      <c r="Q15287" s="9"/>
    </row>
    <row r="15288" spans="17:17" x14ac:dyDescent="0.2">
      <c r="Q15288" s="9"/>
    </row>
    <row r="15289" spans="17:17" x14ac:dyDescent="0.2">
      <c r="Q15289" s="9"/>
    </row>
    <row r="15290" spans="17:17" x14ac:dyDescent="0.2">
      <c r="Q15290" s="9"/>
    </row>
    <row r="15291" spans="17:17" x14ac:dyDescent="0.2">
      <c r="Q15291" s="9"/>
    </row>
    <row r="15292" spans="17:17" x14ac:dyDescent="0.2">
      <c r="Q15292" s="9"/>
    </row>
    <row r="15293" spans="17:17" x14ac:dyDescent="0.2">
      <c r="Q15293" s="9"/>
    </row>
    <row r="15294" spans="17:17" x14ac:dyDescent="0.2">
      <c r="Q15294" s="9"/>
    </row>
    <row r="15295" spans="17:17" x14ac:dyDescent="0.2">
      <c r="Q15295" s="9"/>
    </row>
    <row r="15296" spans="17:17" x14ac:dyDescent="0.2">
      <c r="Q15296" s="9"/>
    </row>
    <row r="15297" spans="17:17" x14ac:dyDescent="0.2">
      <c r="Q15297" s="9"/>
    </row>
    <row r="15298" spans="17:17" x14ac:dyDescent="0.2">
      <c r="Q15298" s="9"/>
    </row>
    <row r="15299" spans="17:17" x14ac:dyDescent="0.2">
      <c r="Q15299" s="9"/>
    </row>
    <row r="15300" spans="17:17" x14ac:dyDescent="0.2">
      <c r="Q15300" s="9"/>
    </row>
    <row r="15301" spans="17:17" x14ac:dyDescent="0.2">
      <c r="Q15301" s="9"/>
    </row>
    <row r="15302" spans="17:17" x14ac:dyDescent="0.2">
      <c r="Q15302" s="9"/>
    </row>
    <row r="15303" spans="17:17" x14ac:dyDescent="0.2">
      <c r="Q15303" s="9"/>
    </row>
    <row r="15304" spans="17:17" x14ac:dyDescent="0.2">
      <c r="Q15304" s="9"/>
    </row>
    <row r="15305" spans="17:17" x14ac:dyDescent="0.2">
      <c r="Q15305" s="9"/>
    </row>
    <row r="15306" spans="17:17" x14ac:dyDescent="0.2">
      <c r="Q15306" s="9"/>
    </row>
    <row r="15307" spans="17:17" x14ac:dyDescent="0.2">
      <c r="Q15307" s="9"/>
    </row>
    <row r="15308" spans="17:17" x14ac:dyDescent="0.2">
      <c r="Q15308" s="9"/>
    </row>
    <row r="15309" spans="17:17" x14ac:dyDescent="0.2">
      <c r="Q15309" s="9"/>
    </row>
    <row r="15310" spans="17:17" x14ac:dyDescent="0.2">
      <c r="Q15310" s="9"/>
    </row>
    <row r="15311" spans="17:17" x14ac:dyDescent="0.2">
      <c r="Q15311" s="9"/>
    </row>
    <row r="15312" spans="17:17" x14ac:dyDescent="0.2">
      <c r="Q15312" s="9"/>
    </row>
    <row r="15313" spans="17:17" x14ac:dyDescent="0.2">
      <c r="Q15313" s="9"/>
    </row>
    <row r="15314" spans="17:17" x14ac:dyDescent="0.2">
      <c r="Q15314" s="9"/>
    </row>
    <row r="15315" spans="17:17" x14ac:dyDescent="0.2">
      <c r="Q15315" s="9"/>
    </row>
    <row r="15316" spans="17:17" x14ac:dyDescent="0.2">
      <c r="Q15316" s="9"/>
    </row>
    <row r="15317" spans="17:17" x14ac:dyDescent="0.2">
      <c r="Q15317" s="9"/>
    </row>
    <row r="15318" spans="17:17" x14ac:dyDescent="0.2">
      <c r="Q15318" s="9"/>
    </row>
    <row r="15319" spans="17:17" x14ac:dyDescent="0.2">
      <c r="Q15319" s="9"/>
    </row>
    <row r="15320" spans="17:17" x14ac:dyDescent="0.2">
      <c r="Q15320" s="9"/>
    </row>
    <row r="15321" spans="17:17" x14ac:dyDescent="0.2">
      <c r="Q15321" s="9"/>
    </row>
    <row r="15322" spans="17:17" x14ac:dyDescent="0.2">
      <c r="Q15322" s="9"/>
    </row>
    <row r="15323" spans="17:17" x14ac:dyDescent="0.2">
      <c r="Q15323" s="9"/>
    </row>
    <row r="15324" spans="17:17" x14ac:dyDescent="0.2">
      <c r="Q15324" s="9"/>
    </row>
    <row r="15325" spans="17:17" x14ac:dyDescent="0.2">
      <c r="Q15325" s="9"/>
    </row>
    <row r="15326" spans="17:17" x14ac:dyDescent="0.2">
      <c r="Q15326" s="9"/>
    </row>
    <row r="15327" spans="17:17" x14ac:dyDescent="0.2">
      <c r="Q15327" s="9"/>
    </row>
    <row r="15328" spans="17:17" x14ac:dyDescent="0.2">
      <c r="Q15328" s="9"/>
    </row>
    <row r="15329" spans="17:17" x14ac:dyDescent="0.2">
      <c r="Q15329" s="9"/>
    </row>
    <row r="15330" spans="17:17" x14ac:dyDescent="0.2">
      <c r="Q15330" s="9"/>
    </row>
    <row r="15331" spans="17:17" x14ac:dyDescent="0.2">
      <c r="Q15331" s="9"/>
    </row>
    <row r="15332" spans="17:17" x14ac:dyDescent="0.2">
      <c r="Q15332" s="9"/>
    </row>
    <row r="15333" spans="17:17" x14ac:dyDescent="0.2">
      <c r="Q15333" s="9"/>
    </row>
    <row r="15334" spans="17:17" x14ac:dyDescent="0.2">
      <c r="Q15334" s="9"/>
    </row>
    <row r="15335" spans="17:17" x14ac:dyDescent="0.2">
      <c r="Q15335" s="9"/>
    </row>
    <row r="15336" spans="17:17" x14ac:dyDescent="0.2">
      <c r="Q15336" s="9"/>
    </row>
    <row r="15337" spans="17:17" x14ac:dyDescent="0.2">
      <c r="Q15337" s="9"/>
    </row>
    <row r="15338" spans="17:17" x14ac:dyDescent="0.2">
      <c r="Q15338" s="9"/>
    </row>
    <row r="15339" spans="17:17" x14ac:dyDescent="0.2">
      <c r="Q15339" s="9"/>
    </row>
    <row r="15340" spans="17:17" x14ac:dyDescent="0.2">
      <c r="Q15340" s="9"/>
    </row>
    <row r="15341" spans="17:17" x14ac:dyDescent="0.2">
      <c r="Q15341" s="9"/>
    </row>
    <row r="15342" spans="17:17" x14ac:dyDescent="0.2">
      <c r="Q15342" s="9"/>
    </row>
    <row r="15343" spans="17:17" x14ac:dyDescent="0.2">
      <c r="Q15343" s="9"/>
    </row>
    <row r="15344" spans="17:17" x14ac:dyDescent="0.2">
      <c r="Q15344" s="9"/>
    </row>
    <row r="15345" spans="17:17" x14ac:dyDescent="0.2">
      <c r="Q15345" s="9"/>
    </row>
    <row r="15346" spans="17:17" x14ac:dyDescent="0.2">
      <c r="Q15346" s="9"/>
    </row>
    <row r="15347" spans="17:17" x14ac:dyDescent="0.2">
      <c r="Q15347" s="9"/>
    </row>
    <row r="15348" spans="17:17" x14ac:dyDescent="0.2">
      <c r="Q15348" s="9"/>
    </row>
    <row r="15349" spans="17:17" x14ac:dyDescent="0.2">
      <c r="Q15349" s="9"/>
    </row>
    <row r="15350" spans="17:17" x14ac:dyDescent="0.2">
      <c r="Q15350" s="9"/>
    </row>
    <row r="15351" spans="17:17" x14ac:dyDescent="0.2">
      <c r="Q15351" s="9"/>
    </row>
    <row r="15352" spans="17:17" x14ac:dyDescent="0.2">
      <c r="Q15352" s="9"/>
    </row>
    <row r="15353" spans="17:17" x14ac:dyDescent="0.2">
      <c r="Q15353" s="9"/>
    </row>
    <row r="15354" spans="17:17" x14ac:dyDescent="0.2">
      <c r="Q15354" s="9"/>
    </row>
    <row r="15355" spans="17:17" x14ac:dyDescent="0.2">
      <c r="Q15355" s="9"/>
    </row>
    <row r="15356" spans="17:17" x14ac:dyDescent="0.2">
      <c r="Q15356" s="9"/>
    </row>
    <row r="15357" spans="17:17" x14ac:dyDescent="0.2">
      <c r="Q15357" s="9"/>
    </row>
    <row r="15358" spans="17:17" x14ac:dyDescent="0.2">
      <c r="Q15358" s="9"/>
    </row>
    <row r="15359" spans="17:17" x14ac:dyDescent="0.2">
      <c r="Q15359" s="9"/>
    </row>
    <row r="15360" spans="17:17" x14ac:dyDescent="0.2">
      <c r="Q15360" s="9"/>
    </row>
    <row r="15361" spans="17:17" x14ac:dyDescent="0.2">
      <c r="Q15361" s="9"/>
    </row>
    <row r="15362" spans="17:17" x14ac:dyDescent="0.2">
      <c r="Q15362" s="9"/>
    </row>
    <row r="15363" spans="17:17" x14ac:dyDescent="0.2">
      <c r="Q15363" s="9"/>
    </row>
    <row r="15364" spans="17:17" x14ac:dyDescent="0.2">
      <c r="Q15364" s="9"/>
    </row>
    <row r="15365" spans="17:17" x14ac:dyDescent="0.2">
      <c r="Q15365" s="9"/>
    </row>
    <row r="15366" spans="17:17" x14ac:dyDescent="0.2">
      <c r="Q15366" s="9"/>
    </row>
    <row r="15367" spans="17:17" x14ac:dyDescent="0.2">
      <c r="Q15367" s="9"/>
    </row>
    <row r="15368" spans="17:17" x14ac:dyDescent="0.2">
      <c r="Q15368" s="9"/>
    </row>
    <row r="15369" spans="17:17" x14ac:dyDescent="0.2">
      <c r="Q15369" s="9"/>
    </row>
    <row r="15370" spans="17:17" x14ac:dyDescent="0.2">
      <c r="Q15370" s="9"/>
    </row>
    <row r="15371" spans="17:17" x14ac:dyDescent="0.2">
      <c r="Q15371" s="9"/>
    </row>
    <row r="15372" spans="17:17" x14ac:dyDescent="0.2">
      <c r="Q15372" s="9"/>
    </row>
    <row r="15373" spans="17:17" x14ac:dyDescent="0.2">
      <c r="Q15373" s="9"/>
    </row>
    <row r="15374" spans="17:17" x14ac:dyDescent="0.2">
      <c r="Q15374" s="9"/>
    </row>
    <row r="15375" spans="17:17" x14ac:dyDescent="0.2">
      <c r="Q15375" s="9"/>
    </row>
    <row r="15376" spans="17:17" x14ac:dyDescent="0.2">
      <c r="Q15376" s="9"/>
    </row>
    <row r="15377" spans="17:17" x14ac:dyDescent="0.2">
      <c r="Q15377" s="9"/>
    </row>
    <row r="15378" spans="17:17" x14ac:dyDescent="0.2">
      <c r="Q15378" s="9"/>
    </row>
    <row r="15379" spans="17:17" x14ac:dyDescent="0.2">
      <c r="Q15379" s="9"/>
    </row>
    <row r="15380" spans="17:17" x14ac:dyDescent="0.2">
      <c r="Q15380" s="9"/>
    </row>
    <row r="15381" spans="17:17" x14ac:dyDescent="0.2">
      <c r="Q15381" s="9"/>
    </row>
    <row r="15382" spans="17:17" x14ac:dyDescent="0.2">
      <c r="Q15382" s="9"/>
    </row>
    <row r="15383" spans="17:17" x14ac:dyDescent="0.2">
      <c r="Q15383" s="9"/>
    </row>
    <row r="15384" spans="17:17" x14ac:dyDescent="0.2">
      <c r="Q15384" s="9"/>
    </row>
    <row r="15385" spans="17:17" x14ac:dyDescent="0.2">
      <c r="Q15385" s="9"/>
    </row>
    <row r="15386" spans="17:17" x14ac:dyDescent="0.2">
      <c r="Q15386" s="9"/>
    </row>
    <row r="15387" spans="17:17" x14ac:dyDescent="0.2">
      <c r="Q15387" s="9"/>
    </row>
    <row r="15388" spans="17:17" x14ac:dyDescent="0.2">
      <c r="Q15388" s="9"/>
    </row>
    <row r="15389" spans="17:17" x14ac:dyDescent="0.2">
      <c r="Q15389" s="9"/>
    </row>
    <row r="15390" spans="17:17" x14ac:dyDescent="0.2">
      <c r="Q15390" s="9"/>
    </row>
    <row r="15391" spans="17:17" x14ac:dyDescent="0.2">
      <c r="Q15391" s="9"/>
    </row>
    <row r="15392" spans="17:17" x14ac:dyDescent="0.2">
      <c r="Q15392" s="9"/>
    </row>
    <row r="15393" spans="17:17" x14ac:dyDescent="0.2">
      <c r="Q15393" s="9"/>
    </row>
    <row r="15394" spans="17:17" x14ac:dyDescent="0.2">
      <c r="Q15394" s="9"/>
    </row>
    <row r="15395" spans="17:17" x14ac:dyDescent="0.2">
      <c r="Q15395" s="9"/>
    </row>
    <row r="15396" spans="17:17" x14ac:dyDescent="0.2">
      <c r="Q15396" s="9"/>
    </row>
    <row r="15397" spans="17:17" x14ac:dyDescent="0.2">
      <c r="Q15397" s="9"/>
    </row>
    <row r="15398" spans="17:17" x14ac:dyDescent="0.2">
      <c r="Q15398" s="9"/>
    </row>
    <row r="15399" spans="17:17" x14ac:dyDescent="0.2">
      <c r="Q15399" s="9"/>
    </row>
    <row r="15400" spans="17:17" x14ac:dyDescent="0.2">
      <c r="Q15400" s="9"/>
    </row>
    <row r="15401" spans="17:17" x14ac:dyDescent="0.2">
      <c r="Q15401" s="9"/>
    </row>
    <row r="15402" spans="17:17" x14ac:dyDescent="0.2">
      <c r="Q15402" s="9"/>
    </row>
    <row r="15403" spans="17:17" x14ac:dyDescent="0.2">
      <c r="Q15403" s="9"/>
    </row>
    <row r="15404" spans="17:17" x14ac:dyDescent="0.2">
      <c r="Q15404" s="9"/>
    </row>
    <row r="15405" spans="17:17" x14ac:dyDescent="0.2">
      <c r="Q15405" s="9"/>
    </row>
    <row r="15406" spans="17:17" x14ac:dyDescent="0.2">
      <c r="Q15406" s="9"/>
    </row>
    <row r="15407" spans="17:17" x14ac:dyDescent="0.2">
      <c r="Q15407" s="9"/>
    </row>
    <row r="15408" spans="17:17" x14ac:dyDescent="0.2">
      <c r="Q15408" s="9"/>
    </row>
    <row r="15409" spans="17:17" x14ac:dyDescent="0.2">
      <c r="Q15409" s="9"/>
    </row>
    <row r="15410" spans="17:17" x14ac:dyDescent="0.2">
      <c r="Q15410" s="9"/>
    </row>
    <row r="15411" spans="17:17" x14ac:dyDescent="0.2">
      <c r="Q15411" s="9"/>
    </row>
    <row r="15412" spans="17:17" x14ac:dyDescent="0.2">
      <c r="Q15412" s="9"/>
    </row>
    <row r="15413" spans="17:17" x14ac:dyDescent="0.2">
      <c r="Q15413" s="9"/>
    </row>
    <row r="15414" spans="17:17" x14ac:dyDescent="0.2">
      <c r="Q15414" s="9"/>
    </row>
    <row r="15415" spans="17:17" x14ac:dyDescent="0.2">
      <c r="Q15415" s="9"/>
    </row>
    <row r="15416" spans="17:17" x14ac:dyDescent="0.2">
      <c r="Q15416" s="9"/>
    </row>
    <row r="15417" spans="17:17" x14ac:dyDescent="0.2">
      <c r="Q15417" s="9"/>
    </row>
    <row r="15418" spans="17:17" x14ac:dyDescent="0.2">
      <c r="Q15418" s="9"/>
    </row>
    <row r="15419" spans="17:17" x14ac:dyDescent="0.2">
      <c r="Q15419" s="9"/>
    </row>
    <row r="15420" spans="17:17" x14ac:dyDescent="0.2">
      <c r="Q15420" s="9"/>
    </row>
    <row r="15421" spans="17:17" x14ac:dyDescent="0.2">
      <c r="Q15421" s="9"/>
    </row>
    <row r="15422" spans="17:17" x14ac:dyDescent="0.2">
      <c r="Q15422" s="9"/>
    </row>
    <row r="15423" spans="17:17" x14ac:dyDescent="0.2">
      <c r="Q15423" s="9"/>
    </row>
    <row r="15424" spans="17:17" x14ac:dyDescent="0.2">
      <c r="Q15424" s="9"/>
    </row>
    <row r="15425" spans="17:17" x14ac:dyDescent="0.2">
      <c r="Q15425" s="9"/>
    </row>
    <row r="15426" spans="17:17" x14ac:dyDescent="0.2">
      <c r="Q15426" s="9"/>
    </row>
    <row r="15427" spans="17:17" x14ac:dyDescent="0.2">
      <c r="Q15427" s="9"/>
    </row>
    <row r="15428" spans="17:17" x14ac:dyDescent="0.2">
      <c r="Q15428" s="9"/>
    </row>
    <row r="15429" spans="17:17" x14ac:dyDescent="0.2">
      <c r="Q15429" s="9"/>
    </row>
    <row r="15430" spans="17:17" x14ac:dyDescent="0.2">
      <c r="Q15430" s="9"/>
    </row>
    <row r="15431" spans="17:17" x14ac:dyDescent="0.2">
      <c r="Q15431" s="9"/>
    </row>
    <row r="15432" spans="17:17" x14ac:dyDescent="0.2">
      <c r="Q15432" s="9"/>
    </row>
    <row r="15433" spans="17:17" x14ac:dyDescent="0.2">
      <c r="Q15433" s="9"/>
    </row>
    <row r="15434" spans="17:17" x14ac:dyDescent="0.2">
      <c r="Q15434" s="9"/>
    </row>
    <row r="15435" spans="17:17" x14ac:dyDescent="0.2">
      <c r="Q15435" s="9"/>
    </row>
    <row r="15436" spans="17:17" x14ac:dyDescent="0.2">
      <c r="Q15436" s="9"/>
    </row>
    <row r="15437" spans="17:17" x14ac:dyDescent="0.2">
      <c r="Q15437" s="9"/>
    </row>
    <row r="15438" spans="17:17" x14ac:dyDescent="0.2">
      <c r="Q15438" s="9"/>
    </row>
    <row r="15439" spans="17:17" x14ac:dyDescent="0.2">
      <c r="Q15439" s="9"/>
    </row>
    <row r="15440" spans="17:17" x14ac:dyDescent="0.2">
      <c r="Q15440" s="9"/>
    </row>
    <row r="15441" spans="17:17" x14ac:dyDescent="0.2">
      <c r="Q15441" s="9"/>
    </row>
    <row r="15442" spans="17:17" x14ac:dyDescent="0.2">
      <c r="Q15442" s="9"/>
    </row>
    <row r="15443" spans="17:17" x14ac:dyDescent="0.2">
      <c r="Q15443" s="9"/>
    </row>
    <row r="15444" spans="17:17" x14ac:dyDescent="0.2">
      <c r="Q15444" s="9"/>
    </row>
    <row r="15445" spans="17:17" x14ac:dyDescent="0.2">
      <c r="Q15445" s="9"/>
    </row>
    <row r="15446" spans="17:17" x14ac:dyDescent="0.2">
      <c r="Q15446" s="9"/>
    </row>
    <row r="15447" spans="17:17" x14ac:dyDescent="0.2">
      <c r="Q15447" s="9"/>
    </row>
    <row r="15448" spans="17:17" x14ac:dyDescent="0.2">
      <c r="Q15448" s="9"/>
    </row>
    <row r="15449" spans="17:17" x14ac:dyDescent="0.2">
      <c r="Q15449" s="9"/>
    </row>
    <row r="15450" spans="17:17" x14ac:dyDescent="0.2">
      <c r="Q15450" s="9"/>
    </row>
    <row r="15451" spans="17:17" x14ac:dyDescent="0.2">
      <c r="Q15451" s="9"/>
    </row>
    <row r="15452" spans="17:17" x14ac:dyDescent="0.2">
      <c r="Q15452" s="9"/>
    </row>
    <row r="15453" spans="17:17" x14ac:dyDescent="0.2">
      <c r="Q15453" s="9"/>
    </row>
    <row r="15454" spans="17:17" x14ac:dyDescent="0.2">
      <c r="Q15454" s="9"/>
    </row>
    <row r="15455" spans="17:17" x14ac:dyDescent="0.2">
      <c r="Q15455" s="9"/>
    </row>
    <row r="15456" spans="17:17" x14ac:dyDescent="0.2">
      <c r="Q15456" s="9"/>
    </row>
    <row r="15457" spans="17:17" x14ac:dyDescent="0.2">
      <c r="Q15457" s="9"/>
    </row>
    <row r="15458" spans="17:17" x14ac:dyDescent="0.2">
      <c r="Q15458" s="9"/>
    </row>
    <row r="15459" spans="17:17" x14ac:dyDescent="0.2">
      <c r="Q15459" s="9"/>
    </row>
    <row r="15460" spans="17:17" x14ac:dyDescent="0.2">
      <c r="Q15460" s="9"/>
    </row>
    <row r="15461" spans="17:17" x14ac:dyDescent="0.2">
      <c r="Q15461" s="9"/>
    </row>
    <row r="15462" spans="17:17" x14ac:dyDescent="0.2">
      <c r="Q15462" s="9"/>
    </row>
    <row r="15463" spans="17:17" x14ac:dyDescent="0.2">
      <c r="Q15463" s="9"/>
    </row>
    <row r="15464" spans="17:17" x14ac:dyDescent="0.2">
      <c r="Q15464" s="9"/>
    </row>
    <row r="15465" spans="17:17" x14ac:dyDescent="0.2">
      <c r="Q15465" s="9"/>
    </row>
    <row r="15466" spans="17:17" x14ac:dyDescent="0.2">
      <c r="Q15466" s="9"/>
    </row>
    <row r="15467" spans="17:17" x14ac:dyDescent="0.2">
      <c r="Q15467" s="9"/>
    </row>
    <row r="15468" spans="17:17" x14ac:dyDescent="0.2">
      <c r="Q15468" s="9"/>
    </row>
    <row r="15469" spans="17:17" x14ac:dyDescent="0.2">
      <c r="Q15469" s="9"/>
    </row>
    <row r="15470" spans="17:17" x14ac:dyDescent="0.2">
      <c r="Q15470" s="9"/>
    </row>
    <row r="15471" spans="17:17" x14ac:dyDescent="0.2">
      <c r="Q15471" s="9"/>
    </row>
    <row r="15472" spans="17:17" x14ac:dyDescent="0.2">
      <c r="Q15472" s="9"/>
    </row>
    <row r="15473" spans="17:17" x14ac:dyDescent="0.2">
      <c r="Q15473" s="9"/>
    </row>
    <row r="15474" spans="17:17" x14ac:dyDescent="0.2">
      <c r="Q15474" s="9"/>
    </row>
    <row r="15475" spans="17:17" x14ac:dyDescent="0.2">
      <c r="Q15475" s="9"/>
    </row>
    <row r="15476" spans="17:17" x14ac:dyDescent="0.2">
      <c r="Q15476" s="9"/>
    </row>
    <row r="15477" spans="17:17" x14ac:dyDescent="0.2">
      <c r="Q15477" s="9"/>
    </row>
    <row r="15478" spans="17:17" x14ac:dyDescent="0.2">
      <c r="Q15478" s="9"/>
    </row>
    <row r="15479" spans="17:17" x14ac:dyDescent="0.2">
      <c r="Q15479" s="9"/>
    </row>
    <row r="15480" spans="17:17" x14ac:dyDescent="0.2">
      <c r="Q15480" s="9"/>
    </row>
    <row r="15481" spans="17:17" x14ac:dyDescent="0.2">
      <c r="Q15481" s="9"/>
    </row>
    <row r="15482" spans="17:17" x14ac:dyDescent="0.2">
      <c r="Q15482" s="9"/>
    </row>
    <row r="15483" spans="17:17" x14ac:dyDescent="0.2">
      <c r="Q15483" s="9"/>
    </row>
    <row r="15484" spans="17:17" x14ac:dyDescent="0.2">
      <c r="Q15484" s="9"/>
    </row>
    <row r="15485" spans="17:17" x14ac:dyDescent="0.2">
      <c r="Q15485" s="9"/>
    </row>
    <row r="15486" spans="17:17" x14ac:dyDescent="0.2">
      <c r="Q15486" s="9"/>
    </row>
    <row r="15487" spans="17:17" x14ac:dyDescent="0.2">
      <c r="Q15487" s="9"/>
    </row>
    <row r="15488" spans="17:17" x14ac:dyDescent="0.2">
      <c r="Q15488" s="9"/>
    </row>
    <row r="15489" spans="17:17" x14ac:dyDescent="0.2">
      <c r="Q15489" s="9"/>
    </row>
    <row r="15490" spans="17:17" x14ac:dyDescent="0.2">
      <c r="Q15490" s="9"/>
    </row>
    <row r="15491" spans="17:17" x14ac:dyDescent="0.2">
      <c r="Q15491" s="9"/>
    </row>
    <row r="15492" spans="17:17" x14ac:dyDescent="0.2">
      <c r="Q15492" s="9"/>
    </row>
    <row r="15493" spans="17:17" x14ac:dyDescent="0.2">
      <c r="Q15493" s="9"/>
    </row>
    <row r="15494" spans="17:17" x14ac:dyDescent="0.2">
      <c r="Q15494" s="9"/>
    </row>
    <row r="15495" spans="17:17" x14ac:dyDescent="0.2">
      <c r="Q15495" s="9"/>
    </row>
    <row r="15496" spans="17:17" x14ac:dyDescent="0.2">
      <c r="Q15496" s="9"/>
    </row>
    <row r="15497" spans="17:17" x14ac:dyDescent="0.2">
      <c r="Q15497" s="9"/>
    </row>
    <row r="15498" spans="17:17" x14ac:dyDescent="0.2">
      <c r="Q15498" s="9"/>
    </row>
    <row r="15499" spans="17:17" x14ac:dyDescent="0.2">
      <c r="Q15499" s="9"/>
    </row>
    <row r="15500" spans="17:17" x14ac:dyDescent="0.2">
      <c r="Q15500" s="9"/>
    </row>
    <row r="15501" spans="17:17" x14ac:dyDescent="0.2">
      <c r="Q15501" s="9"/>
    </row>
    <row r="15502" spans="17:17" x14ac:dyDescent="0.2">
      <c r="Q15502" s="9"/>
    </row>
    <row r="15503" spans="17:17" x14ac:dyDescent="0.2">
      <c r="Q15503" s="9"/>
    </row>
    <row r="15504" spans="17:17" x14ac:dyDescent="0.2">
      <c r="Q15504" s="9"/>
    </row>
    <row r="15505" spans="17:17" x14ac:dyDescent="0.2">
      <c r="Q15505" s="9"/>
    </row>
    <row r="15506" spans="17:17" x14ac:dyDescent="0.2">
      <c r="Q15506" s="9"/>
    </row>
    <row r="15507" spans="17:17" x14ac:dyDescent="0.2">
      <c r="Q15507" s="9"/>
    </row>
    <row r="15508" spans="17:17" x14ac:dyDescent="0.2">
      <c r="Q15508" s="9"/>
    </row>
    <row r="15509" spans="17:17" x14ac:dyDescent="0.2">
      <c r="Q15509" s="9"/>
    </row>
    <row r="15510" spans="17:17" x14ac:dyDescent="0.2">
      <c r="Q15510" s="9"/>
    </row>
    <row r="15511" spans="17:17" x14ac:dyDescent="0.2">
      <c r="Q15511" s="9"/>
    </row>
    <row r="15512" spans="17:17" x14ac:dyDescent="0.2">
      <c r="Q15512" s="9"/>
    </row>
    <row r="15513" spans="17:17" x14ac:dyDescent="0.2">
      <c r="Q15513" s="9"/>
    </row>
    <row r="15514" spans="17:17" x14ac:dyDescent="0.2">
      <c r="Q15514" s="9"/>
    </row>
    <row r="15515" spans="17:17" x14ac:dyDescent="0.2">
      <c r="Q15515" s="9"/>
    </row>
    <row r="15516" spans="17:17" x14ac:dyDescent="0.2">
      <c r="Q15516" s="9"/>
    </row>
    <row r="15517" spans="17:17" x14ac:dyDescent="0.2">
      <c r="Q15517" s="9"/>
    </row>
    <row r="15518" spans="17:17" x14ac:dyDescent="0.2">
      <c r="Q15518" s="9"/>
    </row>
    <row r="15519" spans="17:17" x14ac:dyDescent="0.2">
      <c r="Q15519" s="9"/>
    </row>
    <row r="15520" spans="17:17" x14ac:dyDescent="0.2">
      <c r="Q15520" s="9"/>
    </row>
    <row r="15521" spans="17:17" x14ac:dyDescent="0.2">
      <c r="Q15521" s="9"/>
    </row>
    <row r="15522" spans="17:17" x14ac:dyDescent="0.2">
      <c r="Q15522" s="9"/>
    </row>
    <row r="15523" spans="17:17" x14ac:dyDescent="0.2">
      <c r="Q15523" s="9"/>
    </row>
    <row r="15524" spans="17:17" x14ac:dyDescent="0.2">
      <c r="Q15524" s="9"/>
    </row>
    <row r="15525" spans="17:17" x14ac:dyDescent="0.2">
      <c r="Q15525" s="9"/>
    </row>
    <row r="15526" spans="17:17" x14ac:dyDescent="0.2">
      <c r="Q15526" s="9"/>
    </row>
    <row r="15527" spans="17:17" x14ac:dyDescent="0.2">
      <c r="Q15527" s="9"/>
    </row>
    <row r="15528" spans="17:17" x14ac:dyDescent="0.2">
      <c r="Q15528" s="9"/>
    </row>
    <row r="15529" spans="17:17" x14ac:dyDescent="0.2">
      <c r="Q15529" s="9"/>
    </row>
    <row r="15530" spans="17:17" x14ac:dyDescent="0.2">
      <c r="Q15530" s="9"/>
    </row>
    <row r="15531" spans="17:17" x14ac:dyDescent="0.2">
      <c r="Q15531" s="9"/>
    </row>
    <row r="15532" spans="17:17" x14ac:dyDescent="0.2">
      <c r="Q15532" s="9"/>
    </row>
    <row r="15533" spans="17:17" x14ac:dyDescent="0.2">
      <c r="Q15533" s="9"/>
    </row>
    <row r="15534" spans="17:17" x14ac:dyDescent="0.2">
      <c r="Q15534" s="9"/>
    </row>
    <row r="15535" spans="17:17" x14ac:dyDescent="0.2">
      <c r="Q15535" s="9"/>
    </row>
    <row r="15536" spans="17:17" x14ac:dyDescent="0.2">
      <c r="Q15536" s="9"/>
    </row>
    <row r="15537" spans="17:17" x14ac:dyDescent="0.2">
      <c r="Q15537" s="9"/>
    </row>
    <row r="15538" spans="17:17" x14ac:dyDescent="0.2">
      <c r="Q15538" s="9"/>
    </row>
    <row r="15539" spans="17:17" x14ac:dyDescent="0.2">
      <c r="Q15539" s="9"/>
    </row>
    <row r="15540" spans="17:17" x14ac:dyDescent="0.2">
      <c r="Q15540" s="9"/>
    </row>
    <row r="15541" spans="17:17" x14ac:dyDescent="0.2">
      <c r="Q15541" s="9"/>
    </row>
    <row r="15542" spans="17:17" x14ac:dyDescent="0.2">
      <c r="Q15542" s="9"/>
    </row>
    <row r="15543" spans="17:17" x14ac:dyDescent="0.2">
      <c r="Q15543" s="9"/>
    </row>
    <row r="15544" spans="17:17" x14ac:dyDescent="0.2">
      <c r="Q15544" s="9"/>
    </row>
    <row r="15545" spans="17:17" x14ac:dyDescent="0.2">
      <c r="Q15545" s="9"/>
    </row>
    <row r="15546" spans="17:17" x14ac:dyDescent="0.2">
      <c r="Q15546" s="9"/>
    </row>
    <row r="15547" spans="17:17" x14ac:dyDescent="0.2">
      <c r="Q15547" s="9"/>
    </row>
    <row r="15548" spans="17:17" x14ac:dyDescent="0.2">
      <c r="Q15548" s="9"/>
    </row>
    <row r="15549" spans="17:17" x14ac:dyDescent="0.2">
      <c r="Q15549" s="9"/>
    </row>
    <row r="15550" spans="17:17" x14ac:dyDescent="0.2">
      <c r="Q15550" s="9"/>
    </row>
    <row r="15551" spans="17:17" x14ac:dyDescent="0.2">
      <c r="Q15551" s="9"/>
    </row>
    <row r="15552" spans="17:17" x14ac:dyDescent="0.2">
      <c r="Q15552" s="9"/>
    </row>
    <row r="15553" spans="17:17" x14ac:dyDescent="0.2">
      <c r="Q15553" s="9"/>
    </row>
    <row r="15554" spans="17:17" x14ac:dyDescent="0.2">
      <c r="Q15554" s="9"/>
    </row>
    <row r="15555" spans="17:17" x14ac:dyDescent="0.2">
      <c r="Q15555" s="9"/>
    </row>
    <row r="15556" spans="17:17" x14ac:dyDescent="0.2">
      <c r="Q15556" s="9"/>
    </row>
    <row r="15557" spans="17:17" x14ac:dyDescent="0.2">
      <c r="Q15557" s="9"/>
    </row>
    <row r="15558" spans="17:17" x14ac:dyDescent="0.2">
      <c r="Q15558" s="9"/>
    </row>
    <row r="15559" spans="17:17" x14ac:dyDescent="0.2">
      <c r="Q15559" s="9"/>
    </row>
    <row r="15560" spans="17:17" x14ac:dyDescent="0.2">
      <c r="Q15560" s="9"/>
    </row>
    <row r="15561" spans="17:17" x14ac:dyDescent="0.2">
      <c r="Q15561" s="9"/>
    </row>
    <row r="15562" spans="17:17" x14ac:dyDescent="0.2">
      <c r="Q15562" s="9"/>
    </row>
    <row r="15563" spans="17:17" x14ac:dyDescent="0.2">
      <c r="Q15563" s="9"/>
    </row>
    <row r="15564" spans="17:17" x14ac:dyDescent="0.2">
      <c r="Q15564" s="9"/>
    </row>
    <row r="15565" spans="17:17" x14ac:dyDescent="0.2">
      <c r="Q15565" s="9"/>
    </row>
    <row r="15566" spans="17:17" x14ac:dyDescent="0.2">
      <c r="Q15566" s="9"/>
    </row>
    <row r="15567" spans="17:17" x14ac:dyDescent="0.2">
      <c r="Q15567" s="9"/>
    </row>
    <row r="15568" spans="17:17" x14ac:dyDescent="0.2">
      <c r="Q15568" s="9"/>
    </row>
    <row r="15569" spans="17:17" x14ac:dyDescent="0.2">
      <c r="Q15569" s="9"/>
    </row>
    <row r="15570" spans="17:17" x14ac:dyDescent="0.2">
      <c r="Q15570" s="9"/>
    </row>
    <row r="15571" spans="17:17" x14ac:dyDescent="0.2">
      <c r="Q15571" s="9"/>
    </row>
    <row r="15572" spans="17:17" x14ac:dyDescent="0.2">
      <c r="Q15572" s="9"/>
    </row>
    <row r="15573" spans="17:17" x14ac:dyDescent="0.2">
      <c r="Q15573" s="9"/>
    </row>
    <row r="15574" spans="17:17" x14ac:dyDescent="0.2">
      <c r="Q15574" s="9"/>
    </row>
    <row r="15575" spans="17:17" x14ac:dyDescent="0.2">
      <c r="Q15575" s="9"/>
    </row>
    <row r="15576" spans="17:17" x14ac:dyDescent="0.2">
      <c r="Q15576" s="9"/>
    </row>
    <row r="15577" spans="17:17" x14ac:dyDescent="0.2">
      <c r="Q15577" s="9"/>
    </row>
    <row r="15578" spans="17:17" x14ac:dyDescent="0.2">
      <c r="Q15578" s="9"/>
    </row>
    <row r="15579" spans="17:17" x14ac:dyDescent="0.2">
      <c r="Q15579" s="9"/>
    </row>
    <row r="15580" spans="17:17" x14ac:dyDescent="0.2">
      <c r="Q15580" s="9"/>
    </row>
    <row r="15581" spans="17:17" x14ac:dyDescent="0.2">
      <c r="Q15581" s="9"/>
    </row>
    <row r="15582" spans="17:17" x14ac:dyDescent="0.2">
      <c r="Q15582" s="9"/>
    </row>
    <row r="15583" spans="17:17" x14ac:dyDescent="0.2">
      <c r="Q15583" s="9"/>
    </row>
    <row r="15584" spans="17:17" x14ac:dyDescent="0.2">
      <c r="Q15584" s="9"/>
    </row>
    <row r="15585" spans="17:17" x14ac:dyDescent="0.2">
      <c r="Q15585" s="9"/>
    </row>
    <row r="15586" spans="17:17" x14ac:dyDescent="0.2">
      <c r="Q15586" s="9"/>
    </row>
    <row r="15587" spans="17:17" x14ac:dyDescent="0.2">
      <c r="Q15587" s="9"/>
    </row>
    <row r="15588" spans="17:17" x14ac:dyDescent="0.2">
      <c r="Q15588" s="9"/>
    </row>
    <row r="15589" spans="17:17" x14ac:dyDescent="0.2">
      <c r="Q15589" s="9"/>
    </row>
    <row r="15590" spans="17:17" x14ac:dyDescent="0.2">
      <c r="Q15590" s="9"/>
    </row>
    <row r="15591" spans="17:17" x14ac:dyDescent="0.2">
      <c r="Q15591" s="9"/>
    </row>
    <row r="15592" spans="17:17" x14ac:dyDescent="0.2">
      <c r="Q15592" s="9"/>
    </row>
    <row r="15593" spans="17:17" x14ac:dyDescent="0.2">
      <c r="Q15593" s="9"/>
    </row>
    <row r="15594" spans="17:17" x14ac:dyDescent="0.2">
      <c r="Q15594" s="9"/>
    </row>
    <row r="15595" spans="17:17" x14ac:dyDescent="0.2">
      <c r="Q15595" s="9"/>
    </row>
    <row r="15596" spans="17:17" x14ac:dyDescent="0.2">
      <c r="Q15596" s="9"/>
    </row>
    <row r="15597" spans="17:17" x14ac:dyDescent="0.2">
      <c r="Q15597" s="9"/>
    </row>
    <row r="15598" spans="17:17" x14ac:dyDescent="0.2">
      <c r="Q15598" s="9"/>
    </row>
    <row r="15599" spans="17:17" x14ac:dyDescent="0.2">
      <c r="Q15599" s="9"/>
    </row>
    <row r="15600" spans="17:17" x14ac:dyDescent="0.2">
      <c r="Q15600" s="9"/>
    </row>
    <row r="15601" spans="17:17" x14ac:dyDescent="0.2">
      <c r="Q15601" s="9"/>
    </row>
    <row r="15602" spans="17:17" x14ac:dyDescent="0.2">
      <c r="Q15602" s="9"/>
    </row>
    <row r="15603" spans="17:17" x14ac:dyDescent="0.2">
      <c r="Q15603" s="9"/>
    </row>
    <row r="15604" spans="17:17" x14ac:dyDescent="0.2">
      <c r="Q15604" s="9"/>
    </row>
    <row r="15605" spans="17:17" x14ac:dyDescent="0.2">
      <c r="Q15605" s="9"/>
    </row>
    <row r="15606" spans="17:17" x14ac:dyDescent="0.2">
      <c r="Q15606" s="9"/>
    </row>
    <row r="15607" spans="17:17" x14ac:dyDescent="0.2">
      <c r="Q15607" s="9"/>
    </row>
    <row r="15608" spans="17:17" x14ac:dyDescent="0.2">
      <c r="Q15608" s="9"/>
    </row>
    <row r="15609" spans="17:17" x14ac:dyDescent="0.2">
      <c r="Q15609" s="9"/>
    </row>
    <row r="15610" spans="17:17" x14ac:dyDescent="0.2">
      <c r="Q15610" s="9"/>
    </row>
    <row r="15611" spans="17:17" x14ac:dyDescent="0.2">
      <c r="Q15611" s="9"/>
    </row>
    <row r="15612" spans="17:17" x14ac:dyDescent="0.2">
      <c r="Q15612" s="9"/>
    </row>
    <row r="15613" spans="17:17" x14ac:dyDescent="0.2">
      <c r="Q15613" s="9"/>
    </row>
    <row r="15614" spans="17:17" x14ac:dyDescent="0.2">
      <c r="Q15614" s="9"/>
    </row>
    <row r="15615" spans="17:17" x14ac:dyDescent="0.2">
      <c r="Q15615" s="9"/>
    </row>
    <row r="15616" spans="17:17" x14ac:dyDescent="0.2">
      <c r="Q15616" s="9"/>
    </row>
    <row r="15617" spans="17:17" x14ac:dyDescent="0.2">
      <c r="Q15617" s="9"/>
    </row>
    <row r="15618" spans="17:17" x14ac:dyDescent="0.2">
      <c r="Q15618" s="9"/>
    </row>
    <row r="15619" spans="17:17" x14ac:dyDescent="0.2">
      <c r="Q15619" s="9"/>
    </row>
    <row r="15620" spans="17:17" x14ac:dyDescent="0.2">
      <c r="Q15620" s="9"/>
    </row>
    <row r="15621" spans="17:17" x14ac:dyDescent="0.2">
      <c r="Q15621" s="9"/>
    </row>
    <row r="15622" spans="17:17" x14ac:dyDescent="0.2">
      <c r="Q15622" s="9"/>
    </row>
    <row r="15623" spans="17:17" x14ac:dyDescent="0.2">
      <c r="Q15623" s="9"/>
    </row>
    <row r="15624" spans="17:17" x14ac:dyDescent="0.2">
      <c r="Q15624" s="9"/>
    </row>
    <row r="15625" spans="17:17" x14ac:dyDescent="0.2">
      <c r="Q15625" s="9"/>
    </row>
    <row r="15626" spans="17:17" x14ac:dyDescent="0.2">
      <c r="Q15626" s="9"/>
    </row>
    <row r="15627" spans="17:17" x14ac:dyDescent="0.2">
      <c r="Q15627" s="9"/>
    </row>
    <row r="15628" spans="17:17" x14ac:dyDescent="0.2">
      <c r="Q15628" s="9"/>
    </row>
    <row r="15629" spans="17:17" x14ac:dyDescent="0.2">
      <c r="Q15629" s="9"/>
    </row>
    <row r="15630" spans="17:17" x14ac:dyDescent="0.2">
      <c r="Q15630" s="9"/>
    </row>
    <row r="15631" spans="17:17" x14ac:dyDescent="0.2">
      <c r="Q15631" s="9"/>
    </row>
    <row r="15632" spans="17:17" x14ac:dyDescent="0.2">
      <c r="Q15632" s="9"/>
    </row>
    <row r="15633" spans="17:17" x14ac:dyDescent="0.2">
      <c r="Q15633" s="9"/>
    </row>
    <row r="15634" spans="17:17" x14ac:dyDescent="0.2">
      <c r="Q15634" s="9"/>
    </row>
    <row r="15635" spans="17:17" x14ac:dyDescent="0.2">
      <c r="Q15635" s="9"/>
    </row>
    <row r="15636" spans="17:17" x14ac:dyDescent="0.2">
      <c r="Q15636" s="9"/>
    </row>
    <row r="15637" spans="17:17" x14ac:dyDescent="0.2">
      <c r="Q15637" s="9"/>
    </row>
    <row r="15638" spans="17:17" x14ac:dyDescent="0.2">
      <c r="Q15638" s="9"/>
    </row>
    <row r="15639" spans="17:17" x14ac:dyDescent="0.2">
      <c r="Q15639" s="9"/>
    </row>
    <row r="15640" spans="17:17" x14ac:dyDescent="0.2">
      <c r="Q15640" s="9"/>
    </row>
    <row r="15641" spans="17:17" x14ac:dyDescent="0.2">
      <c r="Q15641" s="9"/>
    </row>
    <row r="15642" spans="17:17" x14ac:dyDescent="0.2">
      <c r="Q15642" s="9"/>
    </row>
    <row r="15643" spans="17:17" x14ac:dyDescent="0.2">
      <c r="Q15643" s="9"/>
    </row>
    <row r="15644" spans="17:17" x14ac:dyDescent="0.2">
      <c r="Q15644" s="9"/>
    </row>
    <row r="15645" spans="17:17" x14ac:dyDescent="0.2">
      <c r="Q15645" s="9"/>
    </row>
    <row r="15646" spans="17:17" x14ac:dyDescent="0.2">
      <c r="Q15646" s="9"/>
    </row>
    <row r="15647" spans="17:17" x14ac:dyDescent="0.2">
      <c r="Q15647" s="9"/>
    </row>
    <row r="15648" spans="17:17" x14ac:dyDescent="0.2">
      <c r="Q15648" s="9"/>
    </row>
    <row r="15649" spans="17:17" x14ac:dyDescent="0.2">
      <c r="Q15649" s="9"/>
    </row>
    <row r="15650" spans="17:17" x14ac:dyDescent="0.2">
      <c r="Q15650" s="9"/>
    </row>
    <row r="15651" spans="17:17" x14ac:dyDescent="0.2">
      <c r="Q15651" s="9"/>
    </row>
    <row r="15652" spans="17:17" x14ac:dyDescent="0.2">
      <c r="Q15652" s="9"/>
    </row>
    <row r="15653" spans="17:17" x14ac:dyDescent="0.2">
      <c r="Q15653" s="9"/>
    </row>
    <row r="15654" spans="17:17" x14ac:dyDescent="0.2">
      <c r="Q15654" s="9"/>
    </row>
    <row r="15655" spans="17:17" x14ac:dyDescent="0.2">
      <c r="Q15655" s="9"/>
    </row>
    <row r="15656" spans="17:17" x14ac:dyDescent="0.2">
      <c r="Q15656" s="9"/>
    </row>
    <row r="15657" spans="17:17" x14ac:dyDescent="0.2">
      <c r="Q15657" s="9"/>
    </row>
    <row r="15658" spans="17:17" x14ac:dyDescent="0.2">
      <c r="Q15658" s="9"/>
    </row>
    <row r="15659" spans="17:17" x14ac:dyDescent="0.2">
      <c r="Q15659" s="9"/>
    </row>
    <row r="15660" spans="17:17" x14ac:dyDescent="0.2">
      <c r="Q15660" s="9"/>
    </row>
    <row r="15661" spans="17:17" x14ac:dyDescent="0.2">
      <c r="Q15661" s="9"/>
    </row>
    <row r="15662" spans="17:17" x14ac:dyDescent="0.2">
      <c r="Q15662" s="9"/>
    </row>
    <row r="15663" spans="17:17" x14ac:dyDescent="0.2">
      <c r="Q15663" s="9"/>
    </row>
    <row r="15664" spans="17:17" x14ac:dyDescent="0.2">
      <c r="Q15664" s="9"/>
    </row>
    <row r="15665" spans="17:17" x14ac:dyDescent="0.2">
      <c r="Q15665" s="9"/>
    </row>
    <row r="15666" spans="17:17" x14ac:dyDescent="0.2">
      <c r="Q15666" s="9"/>
    </row>
    <row r="15667" spans="17:17" x14ac:dyDescent="0.2">
      <c r="Q15667" s="9"/>
    </row>
    <row r="15668" spans="17:17" x14ac:dyDescent="0.2">
      <c r="Q15668" s="9"/>
    </row>
    <row r="15669" spans="17:17" x14ac:dyDescent="0.2">
      <c r="Q15669" s="9"/>
    </row>
    <row r="15670" spans="17:17" x14ac:dyDescent="0.2">
      <c r="Q15670" s="9"/>
    </row>
    <row r="15671" spans="17:17" x14ac:dyDescent="0.2">
      <c r="Q15671" s="9"/>
    </row>
    <row r="15672" spans="17:17" x14ac:dyDescent="0.2">
      <c r="Q15672" s="9"/>
    </row>
    <row r="15673" spans="17:17" x14ac:dyDescent="0.2">
      <c r="Q15673" s="9"/>
    </row>
    <row r="15674" spans="17:17" x14ac:dyDescent="0.2">
      <c r="Q15674" s="9"/>
    </row>
    <row r="15675" spans="17:17" x14ac:dyDescent="0.2">
      <c r="Q15675" s="9"/>
    </row>
    <row r="15676" spans="17:17" x14ac:dyDescent="0.2">
      <c r="Q15676" s="9"/>
    </row>
    <row r="15677" spans="17:17" x14ac:dyDescent="0.2">
      <c r="Q15677" s="9"/>
    </row>
    <row r="15678" spans="17:17" x14ac:dyDescent="0.2">
      <c r="Q15678" s="9"/>
    </row>
    <row r="15679" spans="17:17" x14ac:dyDescent="0.2">
      <c r="Q15679" s="9"/>
    </row>
    <row r="15680" spans="17:17" x14ac:dyDescent="0.2">
      <c r="Q15680" s="9"/>
    </row>
    <row r="15681" spans="17:17" x14ac:dyDescent="0.2">
      <c r="Q15681" s="9"/>
    </row>
    <row r="15682" spans="17:17" x14ac:dyDescent="0.2">
      <c r="Q15682" s="9"/>
    </row>
    <row r="15683" spans="17:17" x14ac:dyDescent="0.2">
      <c r="Q15683" s="9"/>
    </row>
    <row r="15684" spans="17:17" x14ac:dyDescent="0.2">
      <c r="Q15684" s="9"/>
    </row>
    <row r="15685" spans="17:17" x14ac:dyDescent="0.2">
      <c r="Q15685" s="9"/>
    </row>
    <row r="15686" spans="17:17" x14ac:dyDescent="0.2">
      <c r="Q15686" s="9"/>
    </row>
    <row r="15687" spans="17:17" x14ac:dyDescent="0.2">
      <c r="Q15687" s="9"/>
    </row>
    <row r="15688" spans="17:17" x14ac:dyDescent="0.2">
      <c r="Q15688" s="9"/>
    </row>
    <row r="15689" spans="17:17" x14ac:dyDescent="0.2">
      <c r="Q15689" s="9"/>
    </row>
    <row r="15690" spans="17:17" x14ac:dyDescent="0.2">
      <c r="Q15690" s="9"/>
    </row>
    <row r="15691" spans="17:17" x14ac:dyDescent="0.2">
      <c r="Q15691" s="9"/>
    </row>
    <row r="15692" spans="17:17" x14ac:dyDescent="0.2">
      <c r="Q15692" s="9"/>
    </row>
    <row r="15693" spans="17:17" x14ac:dyDescent="0.2">
      <c r="Q15693" s="9"/>
    </row>
    <row r="15694" spans="17:17" x14ac:dyDescent="0.2">
      <c r="Q15694" s="9"/>
    </row>
    <row r="15695" spans="17:17" x14ac:dyDescent="0.2">
      <c r="Q15695" s="9"/>
    </row>
    <row r="15696" spans="17:17" x14ac:dyDescent="0.2">
      <c r="Q15696" s="9"/>
    </row>
    <row r="15697" spans="17:17" x14ac:dyDescent="0.2">
      <c r="Q15697" s="9"/>
    </row>
    <row r="15698" spans="17:17" x14ac:dyDescent="0.2">
      <c r="Q15698" s="9"/>
    </row>
    <row r="15699" spans="17:17" x14ac:dyDescent="0.2">
      <c r="Q15699" s="9"/>
    </row>
    <row r="15700" spans="17:17" x14ac:dyDescent="0.2">
      <c r="Q15700" s="9"/>
    </row>
    <row r="15701" spans="17:17" x14ac:dyDescent="0.2">
      <c r="Q15701" s="9"/>
    </row>
    <row r="15702" spans="17:17" x14ac:dyDescent="0.2">
      <c r="Q15702" s="9"/>
    </row>
    <row r="15703" spans="17:17" x14ac:dyDescent="0.2">
      <c r="Q15703" s="9"/>
    </row>
    <row r="15704" spans="17:17" x14ac:dyDescent="0.2">
      <c r="Q15704" s="9"/>
    </row>
    <row r="15705" spans="17:17" x14ac:dyDescent="0.2">
      <c r="Q15705" s="9"/>
    </row>
    <row r="15706" spans="17:17" x14ac:dyDescent="0.2">
      <c r="Q15706" s="9"/>
    </row>
    <row r="15707" spans="17:17" x14ac:dyDescent="0.2">
      <c r="Q15707" s="9"/>
    </row>
    <row r="15708" spans="17:17" x14ac:dyDescent="0.2">
      <c r="Q15708" s="9"/>
    </row>
    <row r="15709" spans="17:17" x14ac:dyDescent="0.2">
      <c r="Q15709" s="9"/>
    </row>
    <row r="15710" spans="17:17" x14ac:dyDescent="0.2">
      <c r="Q15710" s="9"/>
    </row>
    <row r="15711" spans="17:17" x14ac:dyDescent="0.2">
      <c r="Q15711" s="9"/>
    </row>
    <row r="15712" spans="17:17" x14ac:dyDescent="0.2">
      <c r="Q15712" s="9"/>
    </row>
    <row r="15713" spans="17:17" x14ac:dyDescent="0.2">
      <c r="Q15713" s="9"/>
    </row>
    <row r="15714" spans="17:17" x14ac:dyDescent="0.2">
      <c r="Q15714" s="9"/>
    </row>
    <row r="15715" spans="17:17" x14ac:dyDescent="0.2">
      <c r="Q15715" s="9"/>
    </row>
    <row r="15716" spans="17:17" x14ac:dyDescent="0.2">
      <c r="Q15716" s="9"/>
    </row>
    <row r="15717" spans="17:17" x14ac:dyDescent="0.2">
      <c r="Q15717" s="9"/>
    </row>
    <row r="15718" spans="17:17" x14ac:dyDescent="0.2">
      <c r="Q15718" s="9"/>
    </row>
    <row r="15719" spans="17:17" x14ac:dyDescent="0.2">
      <c r="Q15719" s="9"/>
    </row>
    <row r="15720" spans="17:17" x14ac:dyDescent="0.2">
      <c r="Q15720" s="9"/>
    </row>
    <row r="15721" spans="17:17" x14ac:dyDescent="0.2">
      <c r="Q15721" s="9"/>
    </row>
    <row r="15722" spans="17:17" x14ac:dyDescent="0.2">
      <c r="Q15722" s="9"/>
    </row>
    <row r="15723" spans="17:17" x14ac:dyDescent="0.2">
      <c r="Q15723" s="9"/>
    </row>
    <row r="15724" spans="17:17" x14ac:dyDescent="0.2">
      <c r="Q15724" s="9"/>
    </row>
    <row r="15725" spans="17:17" x14ac:dyDescent="0.2">
      <c r="Q15725" s="9"/>
    </row>
    <row r="15726" spans="17:17" x14ac:dyDescent="0.2">
      <c r="Q15726" s="9"/>
    </row>
    <row r="15727" spans="17:17" x14ac:dyDescent="0.2">
      <c r="Q15727" s="9"/>
    </row>
    <row r="15728" spans="17:17" x14ac:dyDescent="0.2">
      <c r="Q15728" s="9"/>
    </row>
    <row r="15729" spans="17:17" x14ac:dyDescent="0.2">
      <c r="Q15729" s="9"/>
    </row>
    <row r="15730" spans="17:17" x14ac:dyDescent="0.2">
      <c r="Q15730" s="9"/>
    </row>
    <row r="15731" spans="17:17" x14ac:dyDescent="0.2">
      <c r="Q15731" s="9"/>
    </row>
    <row r="15732" spans="17:17" x14ac:dyDescent="0.2">
      <c r="Q15732" s="9"/>
    </row>
    <row r="15733" spans="17:17" x14ac:dyDescent="0.2">
      <c r="Q15733" s="9"/>
    </row>
    <row r="15734" spans="17:17" x14ac:dyDescent="0.2">
      <c r="Q15734" s="9"/>
    </row>
    <row r="15735" spans="17:17" x14ac:dyDescent="0.2">
      <c r="Q15735" s="9"/>
    </row>
    <row r="15736" spans="17:17" x14ac:dyDescent="0.2">
      <c r="Q15736" s="9"/>
    </row>
    <row r="15737" spans="17:17" x14ac:dyDescent="0.2">
      <c r="Q15737" s="9"/>
    </row>
    <row r="15738" spans="17:17" x14ac:dyDescent="0.2">
      <c r="Q15738" s="9"/>
    </row>
    <row r="15739" spans="17:17" x14ac:dyDescent="0.2">
      <c r="Q15739" s="9"/>
    </row>
    <row r="15740" spans="17:17" x14ac:dyDescent="0.2">
      <c r="Q15740" s="9"/>
    </row>
    <row r="15741" spans="17:17" x14ac:dyDescent="0.2">
      <c r="Q15741" s="9"/>
    </row>
    <row r="15742" spans="17:17" x14ac:dyDescent="0.2">
      <c r="Q15742" s="9"/>
    </row>
    <row r="15743" spans="17:17" x14ac:dyDescent="0.2">
      <c r="Q15743" s="9"/>
    </row>
    <row r="15744" spans="17:17" x14ac:dyDescent="0.2">
      <c r="Q15744" s="9"/>
    </row>
    <row r="15745" spans="17:17" x14ac:dyDescent="0.2">
      <c r="Q15745" s="9"/>
    </row>
    <row r="15746" spans="17:17" x14ac:dyDescent="0.2">
      <c r="Q15746" s="9"/>
    </row>
    <row r="15747" spans="17:17" x14ac:dyDescent="0.2">
      <c r="Q15747" s="9"/>
    </row>
    <row r="15748" spans="17:17" x14ac:dyDescent="0.2">
      <c r="Q15748" s="9"/>
    </row>
    <row r="15749" spans="17:17" x14ac:dyDescent="0.2">
      <c r="Q15749" s="9"/>
    </row>
    <row r="15750" spans="17:17" x14ac:dyDescent="0.2">
      <c r="Q15750" s="9"/>
    </row>
    <row r="15751" spans="17:17" x14ac:dyDescent="0.2">
      <c r="Q15751" s="9"/>
    </row>
    <row r="15752" spans="17:17" x14ac:dyDescent="0.2">
      <c r="Q15752" s="9"/>
    </row>
    <row r="15753" spans="17:17" x14ac:dyDescent="0.2">
      <c r="Q15753" s="9"/>
    </row>
    <row r="15754" spans="17:17" x14ac:dyDescent="0.2">
      <c r="Q15754" s="9"/>
    </row>
    <row r="15755" spans="17:17" x14ac:dyDescent="0.2">
      <c r="Q15755" s="9"/>
    </row>
    <row r="15756" spans="17:17" x14ac:dyDescent="0.2">
      <c r="Q15756" s="9"/>
    </row>
    <row r="15757" spans="17:17" x14ac:dyDescent="0.2">
      <c r="Q15757" s="9"/>
    </row>
    <row r="15758" spans="17:17" x14ac:dyDescent="0.2">
      <c r="Q15758" s="9"/>
    </row>
    <row r="15759" spans="17:17" x14ac:dyDescent="0.2">
      <c r="Q15759" s="9"/>
    </row>
    <row r="15760" spans="17:17" x14ac:dyDescent="0.2">
      <c r="Q15760" s="9"/>
    </row>
    <row r="15761" spans="17:17" x14ac:dyDescent="0.2">
      <c r="Q15761" s="9"/>
    </row>
    <row r="15762" spans="17:17" x14ac:dyDescent="0.2">
      <c r="Q15762" s="9"/>
    </row>
    <row r="15763" spans="17:17" x14ac:dyDescent="0.2">
      <c r="Q15763" s="9"/>
    </row>
    <row r="15764" spans="17:17" x14ac:dyDescent="0.2">
      <c r="Q15764" s="9"/>
    </row>
    <row r="15765" spans="17:17" x14ac:dyDescent="0.2">
      <c r="Q15765" s="9"/>
    </row>
    <row r="15766" spans="17:17" x14ac:dyDescent="0.2">
      <c r="Q15766" s="9"/>
    </row>
    <row r="15767" spans="17:17" x14ac:dyDescent="0.2">
      <c r="Q15767" s="9"/>
    </row>
    <row r="15768" spans="17:17" x14ac:dyDescent="0.2">
      <c r="Q15768" s="9"/>
    </row>
    <row r="15769" spans="17:17" x14ac:dyDescent="0.2">
      <c r="Q15769" s="9"/>
    </row>
    <row r="15770" spans="17:17" x14ac:dyDescent="0.2">
      <c r="Q15770" s="9"/>
    </row>
    <row r="15771" spans="17:17" x14ac:dyDescent="0.2">
      <c r="Q15771" s="9"/>
    </row>
    <row r="15772" spans="17:17" x14ac:dyDescent="0.2">
      <c r="Q15772" s="9"/>
    </row>
    <row r="15773" spans="17:17" x14ac:dyDescent="0.2">
      <c r="Q15773" s="9"/>
    </row>
    <row r="15774" spans="17:17" x14ac:dyDescent="0.2">
      <c r="Q15774" s="9"/>
    </row>
    <row r="15775" spans="17:17" x14ac:dyDescent="0.2">
      <c r="Q15775" s="9"/>
    </row>
    <row r="15776" spans="17:17" x14ac:dyDescent="0.2">
      <c r="Q15776" s="9"/>
    </row>
    <row r="15777" spans="17:17" x14ac:dyDescent="0.2">
      <c r="Q15777" s="9"/>
    </row>
    <row r="15778" spans="17:17" x14ac:dyDescent="0.2">
      <c r="Q15778" s="9"/>
    </row>
    <row r="15779" spans="17:17" x14ac:dyDescent="0.2">
      <c r="Q15779" s="9"/>
    </row>
    <row r="15780" spans="17:17" x14ac:dyDescent="0.2">
      <c r="Q15780" s="9"/>
    </row>
    <row r="15781" spans="17:17" x14ac:dyDescent="0.2">
      <c r="Q15781" s="9"/>
    </row>
    <row r="15782" spans="17:17" x14ac:dyDescent="0.2">
      <c r="Q15782" s="9"/>
    </row>
    <row r="15783" spans="17:17" x14ac:dyDescent="0.2">
      <c r="Q15783" s="9"/>
    </row>
    <row r="15784" spans="17:17" x14ac:dyDescent="0.2">
      <c r="Q15784" s="9"/>
    </row>
    <row r="15785" spans="17:17" x14ac:dyDescent="0.2">
      <c r="Q15785" s="9"/>
    </row>
    <row r="15786" spans="17:17" x14ac:dyDescent="0.2">
      <c r="Q15786" s="9"/>
    </row>
    <row r="15787" spans="17:17" x14ac:dyDescent="0.2">
      <c r="Q15787" s="9"/>
    </row>
    <row r="15788" spans="17:17" x14ac:dyDescent="0.2">
      <c r="Q15788" s="9"/>
    </row>
    <row r="15789" spans="17:17" x14ac:dyDescent="0.2">
      <c r="Q15789" s="9"/>
    </row>
    <row r="15790" spans="17:17" x14ac:dyDescent="0.2">
      <c r="Q15790" s="9"/>
    </row>
    <row r="15791" spans="17:17" x14ac:dyDescent="0.2">
      <c r="Q15791" s="9"/>
    </row>
    <row r="15792" spans="17:17" x14ac:dyDescent="0.2">
      <c r="Q15792" s="9"/>
    </row>
    <row r="15793" spans="17:17" x14ac:dyDescent="0.2">
      <c r="Q15793" s="9"/>
    </row>
    <row r="15794" spans="17:17" x14ac:dyDescent="0.2">
      <c r="Q15794" s="9"/>
    </row>
    <row r="15795" spans="17:17" x14ac:dyDescent="0.2">
      <c r="Q15795" s="9"/>
    </row>
    <row r="15796" spans="17:17" x14ac:dyDescent="0.2">
      <c r="Q15796" s="9"/>
    </row>
    <row r="15797" spans="17:17" x14ac:dyDescent="0.2">
      <c r="Q15797" s="9"/>
    </row>
    <row r="15798" spans="17:17" x14ac:dyDescent="0.2">
      <c r="Q15798" s="9"/>
    </row>
    <row r="15799" spans="17:17" x14ac:dyDescent="0.2">
      <c r="Q15799" s="9"/>
    </row>
    <row r="15800" spans="17:17" x14ac:dyDescent="0.2">
      <c r="Q15800" s="9"/>
    </row>
    <row r="15801" spans="17:17" x14ac:dyDescent="0.2">
      <c r="Q15801" s="9"/>
    </row>
    <row r="15802" spans="17:17" x14ac:dyDescent="0.2">
      <c r="Q15802" s="9"/>
    </row>
    <row r="15803" spans="17:17" x14ac:dyDescent="0.2">
      <c r="Q15803" s="9"/>
    </row>
    <row r="15804" spans="17:17" x14ac:dyDescent="0.2">
      <c r="Q15804" s="9"/>
    </row>
    <row r="15805" spans="17:17" x14ac:dyDescent="0.2">
      <c r="Q15805" s="9"/>
    </row>
    <row r="15806" spans="17:17" x14ac:dyDescent="0.2">
      <c r="Q15806" s="9"/>
    </row>
    <row r="15807" spans="17:17" x14ac:dyDescent="0.2">
      <c r="Q15807" s="9"/>
    </row>
    <row r="15808" spans="17:17" x14ac:dyDescent="0.2">
      <c r="Q15808" s="9"/>
    </row>
    <row r="15809" spans="17:17" x14ac:dyDescent="0.2">
      <c r="Q15809" s="9"/>
    </row>
    <row r="15810" spans="17:17" x14ac:dyDescent="0.2">
      <c r="Q15810" s="9"/>
    </row>
    <row r="15811" spans="17:17" x14ac:dyDescent="0.2">
      <c r="Q15811" s="9"/>
    </row>
    <row r="15812" spans="17:17" x14ac:dyDescent="0.2">
      <c r="Q15812" s="9"/>
    </row>
    <row r="15813" spans="17:17" x14ac:dyDescent="0.2">
      <c r="Q15813" s="9"/>
    </row>
    <row r="15814" spans="17:17" x14ac:dyDescent="0.2">
      <c r="Q15814" s="9"/>
    </row>
    <row r="15815" spans="17:17" x14ac:dyDescent="0.2">
      <c r="Q15815" s="9"/>
    </row>
    <row r="15816" spans="17:17" x14ac:dyDescent="0.2">
      <c r="Q15816" s="9"/>
    </row>
    <row r="15817" spans="17:17" x14ac:dyDescent="0.2">
      <c r="Q15817" s="9"/>
    </row>
    <row r="15818" spans="17:17" x14ac:dyDescent="0.2">
      <c r="Q15818" s="9"/>
    </row>
    <row r="15819" spans="17:17" x14ac:dyDescent="0.2">
      <c r="Q15819" s="9"/>
    </row>
    <row r="15820" spans="17:17" x14ac:dyDescent="0.2">
      <c r="Q15820" s="9"/>
    </row>
    <row r="15821" spans="17:17" x14ac:dyDescent="0.2">
      <c r="Q15821" s="9"/>
    </row>
    <row r="15822" spans="17:17" x14ac:dyDescent="0.2">
      <c r="Q15822" s="9"/>
    </row>
    <row r="15823" spans="17:17" x14ac:dyDescent="0.2">
      <c r="Q15823" s="9"/>
    </row>
    <row r="15824" spans="17:17" x14ac:dyDescent="0.2">
      <c r="Q15824" s="9"/>
    </row>
    <row r="15825" spans="17:17" x14ac:dyDescent="0.2">
      <c r="Q15825" s="9"/>
    </row>
    <row r="15826" spans="17:17" x14ac:dyDescent="0.2">
      <c r="Q15826" s="9"/>
    </row>
    <row r="15827" spans="17:17" x14ac:dyDescent="0.2">
      <c r="Q15827" s="9"/>
    </row>
    <row r="15828" spans="17:17" x14ac:dyDescent="0.2">
      <c r="Q15828" s="9"/>
    </row>
    <row r="15829" spans="17:17" x14ac:dyDescent="0.2">
      <c r="Q15829" s="9"/>
    </row>
    <row r="15830" spans="17:17" x14ac:dyDescent="0.2">
      <c r="Q15830" s="9"/>
    </row>
    <row r="15831" spans="17:17" x14ac:dyDescent="0.2">
      <c r="Q15831" s="9"/>
    </row>
    <row r="15832" spans="17:17" x14ac:dyDescent="0.2">
      <c r="Q15832" s="9"/>
    </row>
    <row r="15833" spans="17:17" x14ac:dyDescent="0.2">
      <c r="Q15833" s="9"/>
    </row>
    <row r="15834" spans="17:17" x14ac:dyDescent="0.2">
      <c r="Q15834" s="9"/>
    </row>
    <row r="15835" spans="17:17" x14ac:dyDescent="0.2">
      <c r="Q15835" s="9"/>
    </row>
    <row r="15836" spans="17:17" x14ac:dyDescent="0.2">
      <c r="Q15836" s="9"/>
    </row>
    <row r="15837" spans="17:17" x14ac:dyDescent="0.2">
      <c r="Q15837" s="9"/>
    </row>
    <row r="15838" spans="17:17" x14ac:dyDescent="0.2">
      <c r="Q15838" s="9"/>
    </row>
    <row r="15839" spans="17:17" x14ac:dyDescent="0.2">
      <c r="Q15839" s="9"/>
    </row>
    <row r="15840" spans="17:17" x14ac:dyDescent="0.2">
      <c r="Q15840" s="9"/>
    </row>
    <row r="15841" spans="17:17" x14ac:dyDescent="0.2">
      <c r="Q15841" s="9"/>
    </row>
    <row r="15842" spans="17:17" x14ac:dyDescent="0.2">
      <c r="Q15842" s="9"/>
    </row>
    <row r="15843" spans="17:17" x14ac:dyDescent="0.2">
      <c r="Q15843" s="9"/>
    </row>
    <row r="15844" spans="17:17" x14ac:dyDescent="0.2">
      <c r="Q15844" s="9"/>
    </row>
    <row r="15845" spans="17:17" x14ac:dyDescent="0.2">
      <c r="Q15845" s="9"/>
    </row>
    <row r="15846" spans="17:17" x14ac:dyDescent="0.2">
      <c r="Q15846" s="9"/>
    </row>
    <row r="15847" spans="17:17" x14ac:dyDescent="0.2">
      <c r="Q15847" s="9"/>
    </row>
    <row r="15848" spans="17:17" x14ac:dyDescent="0.2">
      <c r="Q15848" s="9"/>
    </row>
    <row r="15849" spans="17:17" x14ac:dyDescent="0.2">
      <c r="Q15849" s="9"/>
    </row>
    <row r="15850" spans="17:17" x14ac:dyDescent="0.2">
      <c r="Q15850" s="9"/>
    </row>
    <row r="15851" spans="17:17" x14ac:dyDescent="0.2">
      <c r="Q15851" s="9"/>
    </row>
    <row r="15852" spans="17:17" x14ac:dyDescent="0.2">
      <c r="Q15852" s="9"/>
    </row>
    <row r="15853" spans="17:17" x14ac:dyDescent="0.2">
      <c r="Q15853" s="9"/>
    </row>
    <row r="15854" spans="17:17" x14ac:dyDescent="0.2">
      <c r="Q15854" s="9"/>
    </row>
    <row r="15855" spans="17:17" x14ac:dyDescent="0.2">
      <c r="Q15855" s="9"/>
    </row>
    <row r="15856" spans="17:17" x14ac:dyDescent="0.2">
      <c r="Q15856" s="9"/>
    </row>
    <row r="15857" spans="17:17" x14ac:dyDescent="0.2">
      <c r="Q15857" s="9"/>
    </row>
    <row r="15858" spans="17:17" x14ac:dyDescent="0.2">
      <c r="Q15858" s="9"/>
    </row>
    <row r="15859" spans="17:17" x14ac:dyDescent="0.2">
      <c r="Q15859" s="9"/>
    </row>
    <row r="15860" spans="17:17" x14ac:dyDescent="0.2">
      <c r="Q15860" s="9"/>
    </row>
    <row r="15861" spans="17:17" x14ac:dyDescent="0.2">
      <c r="Q15861" s="9"/>
    </row>
    <row r="15862" spans="17:17" x14ac:dyDescent="0.2">
      <c r="Q15862" s="9"/>
    </row>
    <row r="15863" spans="17:17" x14ac:dyDescent="0.2">
      <c r="Q15863" s="9"/>
    </row>
    <row r="15864" spans="17:17" x14ac:dyDescent="0.2">
      <c r="Q15864" s="9"/>
    </row>
    <row r="15865" spans="17:17" x14ac:dyDescent="0.2">
      <c r="Q15865" s="9"/>
    </row>
    <row r="15866" spans="17:17" x14ac:dyDescent="0.2">
      <c r="Q15866" s="9"/>
    </row>
    <row r="15867" spans="17:17" x14ac:dyDescent="0.2">
      <c r="Q15867" s="9"/>
    </row>
    <row r="15868" spans="17:17" x14ac:dyDescent="0.2">
      <c r="Q15868" s="9"/>
    </row>
    <row r="15869" spans="17:17" x14ac:dyDescent="0.2">
      <c r="Q15869" s="9"/>
    </row>
    <row r="15870" spans="17:17" x14ac:dyDescent="0.2">
      <c r="Q15870" s="9"/>
    </row>
    <row r="15871" spans="17:17" x14ac:dyDescent="0.2">
      <c r="Q15871" s="9"/>
    </row>
    <row r="15872" spans="17:17" x14ac:dyDescent="0.2">
      <c r="Q15872" s="9"/>
    </row>
    <row r="15873" spans="17:17" x14ac:dyDescent="0.2">
      <c r="Q15873" s="9"/>
    </row>
    <row r="15874" spans="17:17" x14ac:dyDescent="0.2">
      <c r="Q15874" s="9"/>
    </row>
    <row r="15875" spans="17:17" x14ac:dyDescent="0.2">
      <c r="Q15875" s="9"/>
    </row>
    <row r="15876" spans="17:17" x14ac:dyDescent="0.2">
      <c r="Q15876" s="9"/>
    </row>
    <row r="15877" spans="17:17" x14ac:dyDescent="0.2">
      <c r="Q15877" s="9"/>
    </row>
    <row r="15878" spans="17:17" x14ac:dyDescent="0.2">
      <c r="Q15878" s="9"/>
    </row>
    <row r="15879" spans="17:17" x14ac:dyDescent="0.2">
      <c r="Q15879" s="9"/>
    </row>
    <row r="15880" spans="17:17" x14ac:dyDescent="0.2">
      <c r="Q15880" s="9"/>
    </row>
    <row r="15881" spans="17:17" x14ac:dyDescent="0.2">
      <c r="Q15881" s="9"/>
    </row>
    <row r="15882" spans="17:17" x14ac:dyDescent="0.2">
      <c r="Q15882" s="9"/>
    </row>
    <row r="15883" spans="17:17" x14ac:dyDescent="0.2">
      <c r="Q15883" s="9"/>
    </row>
    <row r="15884" spans="17:17" x14ac:dyDescent="0.2">
      <c r="Q15884" s="9"/>
    </row>
    <row r="15885" spans="17:17" x14ac:dyDescent="0.2">
      <c r="Q15885" s="9"/>
    </row>
    <row r="15886" spans="17:17" x14ac:dyDescent="0.2">
      <c r="Q15886" s="9"/>
    </row>
    <row r="15887" spans="17:17" x14ac:dyDescent="0.2">
      <c r="Q15887" s="9"/>
    </row>
    <row r="15888" spans="17:17" x14ac:dyDescent="0.2">
      <c r="Q15888" s="9"/>
    </row>
    <row r="15889" spans="17:17" x14ac:dyDescent="0.2">
      <c r="Q15889" s="9"/>
    </row>
    <row r="15890" spans="17:17" x14ac:dyDescent="0.2">
      <c r="Q15890" s="9"/>
    </row>
    <row r="15891" spans="17:17" x14ac:dyDescent="0.2">
      <c r="Q15891" s="9"/>
    </row>
    <row r="15892" spans="17:17" x14ac:dyDescent="0.2">
      <c r="Q15892" s="9"/>
    </row>
    <row r="15893" spans="17:17" x14ac:dyDescent="0.2">
      <c r="Q15893" s="9"/>
    </row>
    <row r="15894" spans="17:17" x14ac:dyDescent="0.2">
      <c r="Q15894" s="9"/>
    </row>
    <row r="15895" spans="17:17" x14ac:dyDescent="0.2">
      <c r="Q15895" s="9"/>
    </row>
    <row r="15896" spans="17:17" x14ac:dyDescent="0.2">
      <c r="Q15896" s="9"/>
    </row>
    <row r="15897" spans="17:17" x14ac:dyDescent="0.2">
      <c r="Q15897" s="9"/>
    </row>
    <row r="15898" spans="17:17" x14ac:dyDescent="0.2">
      <c r="Q15898" s="9"/>
    </row>
    <row r="15899" spans="17:17" x14ac:dyDescent="0.2">
      <c r="Q15899" s="9"/>
    </row>
    <row r="15900" spans="17:17" x14ac:dyDescent="0.2">
      <c r="Q15900" s="9"/>
    </row>
    <row r="15901" spans="17:17" x14ac:dyDescent="0.2">
      <c r="Q15901" s="9"/>
    </row>
    <row r="15902" spans="17:17" x14ac:dyDescent="0.2">
      <c r="Q15902" s="9"/>
    </row>
    <row r="15903" spans="17:17" x14ac:dyDescent="0.2">
      <c r="Q15903" s="9"/>
    </row>
    <row r="15904" spans="17:17" x14ac:dyDescent="0.2">
      <c r="Q15904" s="9"/>
    </row>
    <row r="15905" spans="17:17" x14ac:dyDescent="0.2">
      <c r="Q15905" s="9"/>
    </row>
    <row r="15906" spans="17:17" x14ac:dyDescent="0.2">
      <c r="Q15906" s="9"/>
    </row>
    <row r="15907" spans="17:17" x14ac:dyDescent="0.2">
      <c r="Q15907" s="9"/>
    </row>
    <row r="15908" spans="17:17" x14ac:dyDescent="0.2">
      <c r="Q15908" s="9"/>
    </row>
    <row r="15909" spans="17:17" x14ac:dyDescent="0.2">
      <c r="Q15909" s="9"/>
    </row>
    <row r="15910" spans="17:17" x14ac:dyDescent="0.2">
      <c r="Q15910" s="9"/>
    </row>
    <row r="15911" spans="17:17" x14ac:dyDescent="0.2">
      <c r="Q15911" s="9"/>
    </row>
    <row r="15912" spans="17:17" x14ac:dyDescent="0.2">
      <c r="Q15912" s="9"/>
    </row>
    <row r="15913" spans="17:17" x14ac:dyDescent="0.2">
      <c r="Q15913" s="9"/>
    </row>
    <row r="15914" spans="17:17" x14ac:dyDescent="0.2">
      <c r="Q15914" s="9"/>
    </row>
    <row r="15915" spans="17:17" x14ac:dyDescent="0.2">
      <c r="Q15915" s="9"/>
    </row>
    <row r="15916" spans="17:17" x14ac:dyDescent="0.2">
      <c r="Q15916" s="9"/>
    </row>
    <row r="15917" spans="17:17" x14ac:dyDescent="0.2">
      <c r="Q15917" s="9"/>
    </row>
    <row r="15918" spans="17:17" x14ac:dyDescent="0.2">
      <c r="Q15918" s="9"/>
    </row>
    <row r="15919" spans="17:17" x14ac:dyDescent="0.2">
      <c r="Q15919" s="9"/>
    </row>
    <row r="15920" spans="17:17" x14ac:dyDescent="0.2">
      <c r="Q15920" s="9"/>
    </row>
    <row r="15921" spans="17:17" x14ac:dyDescent="0.2">
      <c r="Q15921" s="9"/>
    </row>
    <row r="15922" spans="17:17" x14ac:dyDescent="0.2">
      <c r="Q15922" s="9"/>
    </row>
    <row r="15923" spans="17:17" x14ac:dyDescent="0.2">
      <c r="Q15923" s="9"/>
    </row>
    <row r="15924" spans="17:17" x14ac:dyDescent="0.2">
      <c r="Q15924" s="9"/>
    </row>
    <row r="15925" spans="17:17" x14ac:dyDescent="0.2">
      <c r="Q15925" s="9"/>
    </row>
    <row r="15926" spans="17:17" x14ac:dyDescent="0.2">
      <c r="Q15926" s="9"/>
    </row>
    <row r="15927" spans="17:17" x14ac:dyDescent="0.2">
      <c r="Q15927" s="9"/>
    </row>
    <row r="15928" spans="17:17" x14ac:dyDescent="0.2">
      <c r="Q15928" s="9"/>
    </row>
    <row r="15929" spans="17:17" x14ac:dyDescent="0.2">
      <c r="Q15929" s="9"/>
    </row>
    <row r="15930" spans="17:17" x14ac:dyDescent="0.2">
      <c r="Q15930" s="9"/>
    </row>
    <row r="15931" spans="17:17" x14ac:dyDescent="0.2">
      <c r="Q15931" s="9"/>
    </row>
    <row r="15932" spans="17:17" x14ac:dyDescent="0.2">
      <c r="Q15932" s="9"/>
    </row>
    <row r="15933" spans="17:17" x14ac:dyDescent="0.2">
      <c r="Q15933" s="9"/>
    </row>
    <row r="15934" spans="17:17" x14ac:dyDescent="0.2">
      <c r="Q15934" s="9"/>
    </row>
    <row r="15935" spans="17:17" x14ac:dyDescent="0.2">
      <c r="Q15935" s="9"/>
    </row>
    <row r="15936" spans="17:17" x14ac:dyDescent="0.2">
      <c r="Q15936" s="9"/>
    </row>
    <row r="15937" spans="17:17" x14ac:dyDescent="0.2">
      <c r="Q15937" s="9"/>
    </row>
    <row r="15938" spans="17:17" x14ac:dyDescent="0.2">
      <c r="Q15938" s="9"/>
    </row>
    <row r="15939" spans="17:17" x14ac:dyDescent="0.2">
      <c r="Q15939" s="9"/>
    </row>
    <row r="15940" spans="17:17" x14ac:dyDescent="0.2">
      <c r="Q15940" s="9"/>
    </row>
    <row r="15941" spans="17:17" x14ac:dyDescent="0.2">
      <c r="Q15941" s="9"/>
    </row>
    <row r="15942" spans="17:17" x14ac:dyDescent="0.2">
      <c r="Q15942" s="9"/>
    </row>
    <row r="15943" spans="17:17" x14ac:dyDescent="0.2">
      <c r="Q15943" s="9"/>
    </row>
    <row r="15944" spans="17:17" x14ac:dyDescent="0.2">
      <c r="Q15944" s="9"/>
    </row>
    <row r="15945" spans="17:17" x14ac:dyDescent="0.2">
      <c r="Q15945" s="9"/>
    </row>
    <row r="15946" spans="17:17" x14ac:dyDescent="0.2">
      <c r="Q15946" s="9"/>
    </row>
    <row r="15947" spans="17:17" x14ac:dyDescent="0.2">
      <c r="Q15947" s="9"/>
    </row>
    <row r="15948" spans="17:17" x14ac:dyDescent="0.2">
      <c r="Q15948" s="9"/>
    </row>
    <row r="15949" spans="17:17" x14ac:dyDescent="0.2">
      <c r="Q15949" s="9"/>
    </row>
    <row r="15950" spans="17:17" x14ac:dyDescent="0.2">
      <c r="Q15950" s="9"/>
    </row>
    <row r="15951" spans="17:17" x14ac:dyDescent="0.2">
      <c r="Q15951" s="9"/>
    </row>
    <row r="15952" spans="17:17" x14ac:dyDescent="0.2">
      <c r="Q15952" s="9"/>
    </row>
    <row r="15953" spans="17:17" x14ac:dyDescent="0.2">
      <c r="Q15953" s="9"/>
    </row>
    <row r="15954" spans="17:17" x14ac:dyDescent="0.2">
      <c r="Q15954" s="9"/>
    </row>
    <row r="15955" spans="17:17" x14ac:dyDescent="0.2">
      <c r="Q15955" s="9"/>
    </row>
    <row r="15956" spans="17:17" x14ac:dyDescent="0.2">
      <c r="Q15956" s="9"/>
    </row>
    <row r="15957" spans="17:17" x14ac:dyDescent="0.2">
      <c r="Q15957" s="9"/>
    </row>
    <row r="15958" spans="17:17" x14ac:dyDescent="0.2">
      <c r="Q15958" s="9"/>
    </row>
    <row r="15959" spans="17:17" x14ac:dyDescent="0.2">
      <c r="Q15959" s="9"/>
    </row>
    <row r="15960" spans="17:17" x14ac:dyDescent="0.2">
      <c r="Q15960" s="9"/>
    </row>
    <row r="15961" spans="17:17" x14ac:dyDescent="0.2">
      <c r="Q15961" s="9"/>
    </row>
    <row r="15962" spans="17:17" x14ac:dyDescent="0.2">
      <c r="Q15962" s="9"/>
    </row>
    <row r="15963" spans="17:17" x14ac:dyDescent="0.2">
      <c r="Q15963" s="9"/>
    </row>
    <row r="15964" spans="17:17" x14ac:dyDescent="0.2">
      <c r="Q15964" s="9"/>
    </row>
    <row r="15965" spans="17:17" x14ac:dyDescent="0.2">
      <c r="Q15965" s="9"/>
    </row>
    <row r="15966" spans="17:17" x14ac:dyDescent="0.2">
      <c r="Q15966" s="9"/>
    </row>
    <row r="15967" spans="17:17" x14ac:dyDescent="0.2">
      <c r="Q15967" s="9"/>
    </row>
    <row r="15968" spans="17:17" x14ac:dyDescent="0.2">
      <c r="Q15968" s="9"/>
    </row>
    <row r="15969" spans="17:17" x14ac:dyDescent="0.2">
      <c r="Q15969" s="9"/>
    </row>
    <row r="15970" spans="17:17" x14ac:dyDescent="0.2">
      <c r="Q15970" s="9"/>
    </row>
    <row r="15971" spans="17:17" x14ac:dyDescent="0.2">
      <c r="Q15971" s="9"/>
    </row>
    <row r="15972" spans="17:17" x14ac:dyDescent="0.2">
      <c r="Q15972" s="9"/>
    </row>
    <row r="15973" spans="17:17" x14ac:dyDescent="0.2">
      <c r="Q15973" s="9"/>
    </row>
    <row r="15974" spans="17:17" x14ac:dyDescent="0.2">
      <c r="Q15974" s="9"/>
    </row>
    <row r="15975" spans="17:17" x14ac:dyDescent="0.2">
      <c r="Q15975" s="9"/>
    </row>
    <row r="15976" spans="17:17" x14ac:dyDescent="0.2">
      <c r="Q15976" s="9"/>
    </row>
    <row r="15977" spans="17:17" x14ac:dyDescent="0.2">
      <c r="Q15977" s="9"/>
    </row>
    <row r="15978" spans="17:17" x14ac:dyDescent="0.2">
      <c r="Q15978" s="9"/>
    </row>
    <row r="15979" spans="17:17" x14ac:dyDescent="0.2">
      <c r="Q15979" s="9"/>
    </row>
    <row r="15980" spans="17:17" x14ac:dyDescent="0.2">
      <c r="Q15980" s="9"/>
    </row>
    <row r="15981" spans="17:17" x14ac:dyDescent="0.2">
      <c r="Q15981" s="9"/>
    </row>
    <row r="15982" spans="17:17" x14ac:dyDescent="0.2">
      <c r="Q15982" s="9"/>
    </row>
    <row r="15983" spans="17:17" x14ac:dyDescent="0.2">
      <c r="Q15983" s="9"/>
    </row>
    <row r="15984" spans="17:17" x14ac:dyDescent="0.2">
      <c r="Q15984" s="9"/>
    </row>
    <row r="15985" spans="17:17" x14ac:dyDescent="0.2">
      <c r="Q15985" s="9"/>
    </row>
    <row r="15986" spans="17:17" x14ac:dyDescent="0.2">
      <c r="Q15986" s="9"/>
    </row>
    <row r="15987" spans="17:17" x14ac:dyDescent="0.2">
      <c r="Q15987" s="9"/>
    </row>
    <row r="15988" spans="17:17" x14ac:dyDescent="0.2">
      <c r="Q15988" s="9"/>
    </row>
    <row r="15989" spans="17:17" x14ac:dyDescent="0.2">
      <c r="Q15989" s="9"/>
    </row>
    <row r="15990" spans="17:17" x14ac:dyDescent="0.2">
      <c r="Q15990" s="9"/>
    </row>
    <row r="15991" spans="17:17" x14ac:dyDescent="0.2">
      <c r="Q15991" s="9"/>
    </row>
    <row r="15992" spans="17:17" x14ac:dyDescent="0.2">
      <c r="Q15992" s="9"/>
    </row>
    <row r="15993" spans="17:17" x14ac:dyDescent="0.2">
      <c r="Q15993" s="9"/>
    </row>
    <row r="15994" spans="17:17" x14ac:dyDescent="0.2">
      <c r="Q15994" s="9"/>
    </row>
    <row r="15995" spans="17:17" x14ac:dyDescent="0.2">
      <c r="Q15995" s="9"/>
    </row>
    <row r="15996" spans="17:17" x14ac:dyDescent="0.2">
      <c r="Q15996" s="9"/>
    </row>
    <row r="15997" spans="17:17" x14ac:dyDescent="0.2">
      <c r="Q15997" s="9"/>
    </row>
    <row r="15998" spans="17:17" x14ac:dyDescent="0.2">
      <c r="Q15998" s="9"/>
    </row>
    <row r="15999" spans="17:17" x14ac:dyDescent="0.2">
      <c r="Q15999" s="9"/>
    </row>
    <row r="16000" spans="17:17" x14ac:dyDescent="0.2">
      <c r="Q16000" s="9"/>
    </row>
    <row r="16001" spans="17:17" x14ac:dyDescent="0.2">
      <c r="Q16001" s="9"/>
    </row>
    <row r="16002" spans="17:17" x14ac:dyDescent="0.2">
      <c r="Q16002" s="9"/>
    </row>
    <row r="16003" spans="17:17" x14ac:dyDescent="0.2">
      <c r="Q16003" s="9"/>
    </row>
    <row r="16004" spans="17:17" x14ac:dyDescent="0.2">
      <c r="Q16004" s="9"/>
    </row>
    <row r="16005" spans="17:17" x14ac:dyDescent="0.2">
      <c r="Q16005" s="9"/>
    </row>
    <row r="16006" spans="17:17" x14ac:dyDescent="0.2">
      <c r="Q16006" s="9"/>
    </row>
    <row r="16007" spans="17:17" x14ac:dyDescent="0.2">
      <c r="Q16007" s="9"/>
    </row>
    <row r="16008" spans="17:17" x14ac:dyDescent="0.2">
      <c r="Q16008" s="9"/>
    </row>
    <row r="16009" spans="17:17" x14ac:dyDescent="0.2">
      <c r="Q16009" s="9"/>
    </row>
    <row r="16010" spans="17:17" x14ac:dyDescent="0.2">
      <c r="Q16010" s="9"/>
    </row>
    <row r="16011" spans="17:17" x14ac:dyDescent="0.2">
      <c r="Q16011" s="9"/>
    </row>
    <row r="16012" spans="17:17" x14ac:dyDescent="0.2">
      <c r="Q16012" s="9"/>
    </row>
    <row r="16013" spans="17:17" x14ac:dyDescent="0.2">
      <c r="Q16013" s="9"/>
    </row>
    <row r="16014" spans="17:17" x14ac:dyDescent="0.2">
      <c r="Q16014" s="9"/>
    </row>
    <row r="16015" spans="17:17" x14ac:dyDescent="0.2">
      <c r="Q16015" s="9"/>
    </row>
    <row r="16016" spans="17:17" x14ac:dyDescent="0.2">
      <c r="Q16016" s="9"/>
    </row>
    <row r="16017" spans="17:17" x14ac:dyDescent="0.2">
      <c r="Q16017" s="9"/>
    </row>
    <row r="16018" spans="17:17" x14ac:dyDescent="0.2">
      <c r="Q16018" s="9"/>
    </row>
    <row r="16019" spans="17:17" x14ac:dyDescent="0.2">
      <c r="Q16019" s="9"/>
    </row>
    <row r="16020" spans="17:17" x14ac:dyDescent="0.2">
      <c r="Q16020" s="9"/>
    </row>
    <row r="16021" spans="17:17" x14ac:dyDescent="0.2">
      <c r="Q16021" s="9"/>
    </row>
    <row r="16022" spans="17:17" x14ac:dyDescent="0.2">
      <c r="Q16022" s="9"/>
    </row>
    <row r="16023" spans="17:17" x14ac:dyDescent="0.2">
      <c r="Q16023" s="9"/>
    </row>
    <row r="16024" spans="17:17" x14ac:dyDescent="0.2">
      <c r="Q16024" s="9"/>
    </row>
    <row r="16025" spans="17:17" x14ac:dyDescent="0.2">
      <c r="Q16025" s="9"/>
    </row>
    <row r="16026" spans="17:17" x14ac:dyDescent="0.2">
      <c r="Q16026" s="9"/>
    </row>
    <row r="16027" spans="17:17" x14ac:dyDescent="0.2">
      <c r="Q16027" s="9"/>
    </row>
    <row r="16028" spans="17:17" x14ac:dyDescent="0.2">
      <c r="Q16028" s="9"/>
    </row>
    <row r="16029" spans="17:17" x14ac:dyDescent="0.2">
      <c r="Q16029" s="9"/>
    </row>
    <row r="16030" spans="17:17" x14ac:dyDescent="0.2">
      <c r="Q16030" s="9"/>
    </row>
    <row r="16031" spans="17:17" x14ac:dyDescent="0.2">
      <c r="Q16031" s="9"/>
    </row>
    <row r="16032" spans="17:17" x14ac:dyDescent="0.2">
      <c r="Q16032" s="9"/>
    </row>
    <row r="16033" spans="17:17" x14ac:dyDescent="0.2">
      <c r="Q16033" s="9"/>
    </row>
    <row r="16034" spans="17:17" x14ac:dyDescent="0.2">
      <c r="Q16034" s="9"/>
    </row>
    <row r="16035" spans="17:17" x14ac:dyDescent="0.2">
      <c r="Q16035" s="9"/>
    </row>
    <row r="16036" spans="17:17" x14ac:dyDescent="0.2">
      <c r="Q16036" s="9"/>
    </row>
    <row r="16037" spans="17:17" x14ac:dyDescent="0.2">
      <c r="Q16037" s="9"/>
    </row>
    <row r="16038" spans="17:17" x14ac:dyDescent="0.2">
      <c r="Q16038" s="9"/>
    </row>
    <row r="16039" spans="17:17" x14ac:dyDescent="0.2">
      <c r="Q16039" s="9"/>
    </row>
    <row r="16040" spans="17:17" x14ac:dyDescent="0.2">
      <c r="Q16040" s="9"/>
    </row>
    <row r="16041" spans="17:17" x14ac:dyDescent="0.2">
      <c r="Q16041" s="9"/>
    </row>
    <row r="16042" spans="17:17" x14ac:dyDescent="0.2">
      <c r="Q16042" s="9"/>
    </row>
    <row r="16043" spans="17:17" x14ac:dyDescent="0.2">
      <c r="Q16043" s="9"/>
    </row>
    <row r="16044" spans="17:17" x14ac:dyDescent="0.2">
      <c r="Q16044" s="9"/>
    </row>
    <row r="16045" spans="17:17" x14ac:dyDescent="0.2">
      <c r="Q16045" s="9"/>
    </row>
    <row r="16046" spans="17:17" x14ac:dyDescent="0.2">
      <c r="Q16046" s="9"/>
    </row>
    <row r="16047" spans="17:17" x14ac:dyDescent="0.2">
      <c r="Q16047" s="9"/>
    </row>
    <row r="16048" spans="17:17" x14ac:dyDescent="0.2">
      <c r="Q16048" s="9"/>
    </row>
    <row r="16049" spans="17:17" x14ac:dyDescent="0.2">
      <c r="Q16049" s="9"/>
    </row>
    <row r="16050" spans="17:17" x14ac:dyDescent="0.2">
      <c r="Q16050" s="9"/>
    </row>
    <row r="16051" spans="17:17" x14ac:dyDescent="0.2">
      <c r="Q16051" s="9"/>
    </row>
    <row r="16052" spans="17:17" x14ac:dyDescent="0.2">
      <c r="Q16052" s="9"/>
    </row>
    <row r="16053" spans="17:17" x14ac:dyDescent="0.2">
      <c r="Q16053" s="9"/>
    </row>
    <row r="16054" spans="17:17" x14ac:dyDescent="0.2">
      <c r="Q16054" s="9"/>
    </row>
    <row r="16055" spans="17:17" x14ac:dyDescent="0.2">
      <c r="Q16055" s="9"/>
    </row>
    <row r="16056" spans="17:17" x14ac:dyDescent="0.2">
      <c r="Q16056" s="9"/>
    </row>
    <row r="16057" spans="17:17" x14ac:dyDescent="0.2">
      <c r="Q16057" s="9"/>
    </row>
    <row r="16058" spans="17:17" x14ac:dyDescent="0.2">
      <c r="Q16058" s="9"/>
    </row>
    <row r="16059" spans="17:17" x14ac:dyDescent="0.2">
      <c r="Q16059" s="9"/>
    </row>
    <row r="16060" spans="17:17" x14ac:dyDescent="0.2">
      <c r="Q16060" s="9"/>
    </row>
    <row r="16061" spans="17:17" x14ac:dyDescent="0.2">
      <c r="Q16061" s="9"/>
    </row>
    <row r="16062" spans="17:17" x14ac:dyDescent="0.2">
      <c r="Q16062" s="9"/>
    </row>
    <row r="16063" spans="17:17" x14ac:dyDescent="0.2">
      <c r="Q16063" s="9"/>
    </row>
    <row r="16064" spans="17:17" x14ac:dyDescent="0.2">
      <c r="Q16064" s="9"/>
    </row>
    <row r="16065" spans="17:17" x14ac:dyDescent="0.2">
      <c r="Q16065" s="9"/>
    </row>
    <row r="16066" spans="17:17" x14ac:dyDescent="0.2">
      <c r="Q16066" s="9"/>
    </row>
    <row r="16067" spans="17:17" x14ac:dyDescent="0.2">
      <c r="Q16067" s="9"/>
    </row>
    <row r="16068" spans="17:17" x14ac:dyDescent="0.2">
      <c r="Q16068" s="9"/>
    </row>
    <row r="16069" spans="17:17" x14ac:dyDescent="0.2">
      <c r="Q16069" s="9"/>
    </row>
    <row r="16070" spans="17:17" x14ac:dyDescent="0.2">
      <c r="Q16070" s="9"/>
    </row>
    <row r="16071" spans="17:17" x14ac:dyDescent="0.2">
      <c r="Q16071" s="9"/>
    </row>
    <row r="16072" spans="17:17" x14ac:dyDescent="0.2">
      <c r="Q16072" s="9"/>
    </row>
    <row r="16073" spans="17:17" x14ac:dyDescent="0.2">
      <c r="Q16073" s="9"/>
    </row>
    <row r="16074" spans="17:17" x14ac:dyDescent="0.2">
      <c r="Q16074" s="9"/>
    </row>
    <row r="16075" spans="17:17" x14ac:dyDescent="0.2">
      <c r="Q16075" s="9"/>
    </row>
    <row r="16076" spans="17:17" x14ac:dyDescent="0.2">
      <c r="Q16076" s="9"/>
    </row>
    <row r="16077" spans="17:17" x14ac:dyDescent="0.2">
      <c r="Q16077" s="9"/>
    </row>
    <row r="16078" spans="17:17" x14ac:dyDescent="0.2">
      <c r="Q16078" s="9"/>
    </row>
    <row r="16079" spans="17:17" x14ac:dyDescent="0.2">
      <c r="Q16079" s="9"/>
    </row>
    <row r="16080" spans="17:17" x14ac:dyDescent="0.2">
      <c r="Q16080" s="9"/>
    </row>
    <row r="16081" spans="17:17" x14ac:dyDescent="0.2">
      <c r="Q16081" s="9"/>
    </row>
    <row r="16082" spans="17:17" x14ac:dyDescent="0.2">
      <c r="Q16082" s="9"/>
    </row>
    <row r="16083" spans="17:17" x14ac:dyDescent="0.2">
      <c r="Q16083" s="9"/>
    </row>
    <row r="16084" spans="17:17" x14ac:dyDescent="0.2">
      <c r="Q16084" s="9"/>
    </row>
    <row r="16085" spans="17:17" x14ac:dyDescent="0.2">
      <c r="Q16085" s="9"/>
    </row>
    <row r="16086" spans="17:17" x14ac:dyDescent="0.2">
      <c r="Q16086" s="9"/>
    </row>
    <row r="16087" spans="17:17" x14ac:dyDescent="0.2">
      <c r="Q16087" s="9"/>
    </row>
    <row r="16088" spans="17:17" x14ac:dyDescent="0.2">
      <c r="Q16088" s="9"/>
    </row>
    <row r="16089" spans="17:17" x14ac:dyDescent="0.2">
      <c r="Q16089" s="9"/>
    </row>
    <row r="16090" spans="17:17" x14ac:dyDescent="0.2">
      <c r="Q16090" s="9"/>
    </row>
    <row r="16091" spans="17:17" x14ac:dyDescent="0.2">
      <c r="Q16091" s="9"/>
    </row>
    <row r="16092" spans="17:17" x14ac:dyDescent="0.2">
      <c r="Q16092" s="9"/>
    </row>
    <row r="16093" spans="17:17" x14ac:dyDescent="0.2">
      <c r="Q16093" s="9"/>
    </row>
    <row r="16094" spans="17:17" x14ac:dyDescent="0.2">
      <c r="Q16094" s="9"/>
    </row>
    <row r="16095" spans="17:17" x14ac:dyDescent="0.2">
      <c r="Q16095" s="9"/>
    </row>
    <row r="16096" spans="17:17" x14ac:dyDescent="0.2">
      <c r="Q16096" s="9"/>
    </row>
    <row r="16097" spans="17:17" x14ac:dyDescent="0.2">
      <c r="Q16097" s="9"/>
    </row>
    <row r="16098" spans="17:17" x14ac:dyDescent="0.2">
      <c r="Q16098" s="9"/>
    </row>
    <row r="16099" spans="17:17" x14ac:dyDescent="0.2">
      <c r="Q16099" s="9"/>
    </row>
    <row r="16100" spans="17:17" x14ac:dyDescent="0.2">
      <c r="Q16100" s="9"/>
    </row>
    <row r="16101" spans="17:17" x14ac:dyDescent="0.2">
      <c r="Q16101" s="9"/>
    </row>
    <row r="16102" spans="17:17" x14ac:dyDescent="0.2">
      <c r="Q16102" s="9"/>
    </row>
    <row r="16103" spans="17:17" x14ac:dyDescent="0.2">
      <c r="Q16103" s="9"/>
    </row>
    <row r="16104" spans="17:17" x14ac:dyDescent="0.2">
      <c r="Q16104" s="9"/>
    </row>
    <row r="16105" spans="17:17" x14ac:dyDescent="0.2">
      <c r="Q16105" s="9"/>
    </row>
    <row r="16106" spans="17:17" x14ac:dyDescent="0.2">
      <c r="Q16106" s="9"/>
    </row>
    <row r="16107" spans="17:17" x14ac:dyDescent="0.2">
      <c r="Q16107" s="9"/>
    </row>
    <row r="16108" spans="17:17" x14ac:dyDescent="0.2">
      <c r="Q16108" s="9"/>
    </row>
    <row r="16109" spans="17:17" x14ac:dyDescent="0.2">
      <c r="Q16109" s="9"/>
    </row>
    <row r="16110" spans="17:17" x14ac:dyDescent="0.2">
      <c r="Q16110" s="9"/>
    </row>
    <row r="16111" spans="17:17" x14ac:dyDescent="0.2">
      <c r="Q16111" s="9"/>
    </row>
    <row r="16112" spans="17:17" x14ac:dyDescent="0.2">
      <c r="Q16112" s="9"/>
    </row>
    <row r="16113" spans="17:17" x14ac:dyDescent="0.2">
      <c r="Q16113" s="9"/>
    </row>
    <row r="16114" spans="17:17" x14ac:dyDescent="0.2">
      <c r="Q16114" s="9"/>
    </row>
    <row r="16115" spans="17:17" x14ac:dyDescent="0.2">
      <c r="Q16115" s="9"/>
    </row>
    <row r="16116" spans="17:17" x14ac:dyDescent="0.2">
      <c r="Q16116" s="9"/>
    </row>
    <row r="16117" spans="17:17" x14ac:dyDescent="0.2">
      <c r="Q16117" s="9"/>
    </row>
    <row r="16118" spans="17:17" x14ac:dyDescent="0.2">
      <c r="Q16118" s="9"/>
    </row>
    <row r="16119" spans="17:17" x14ac:dyDescent="0.2">
      <c r="Q16119" s="9"/>
    </row>
    <row r="16120" spans="17:17" x14ac:dyDescent="0.2">
      <c r="Q16120" s="9"/>
    </row>
    <row r="16121" spans="17:17" x14ac:dyDescent="0.2">
      <c r="Q16121" s="9"/>
    </row>
    <row r="16122" spans="17:17" x14ac:dyDescent="0.2">
      <c r="Q16122" s="9"/>
    </row>
    <row r="16123" spans="17:17" x14ac:dyDescent="0.2">
      <c r="Q16123" s="9"/>
    </row>
    <row r="16124" spans="17:17" x14ac:dyDescent="0.2">
      <c r="Q16124" s="9"/>
    </row>
    <row r="16125" spans="17:17" x14ac:dyDescent="0.2">
      <c r="Q16125" s="9"/>
    </row>
    <row r="16126" spans="17:17" x14ac:dyDescent="0.2">
      <c r="Q16126" s="9"/>
    </row>
    <row r="16127" spans="17:17" x14ac:dyDescent="0.2">
      <c r="Q16127" s="9"/>
    </row>
    <row r="16128" spans="17:17" x14ac:dyDescent="0.2">
      <c r="Q16128" s="9"/>
    </row>
    <row r="16129" spans="17:17" x14ac:dyDescent="0.2">
      <c r="Q16129" s="9"/>
    </row>
    <row r="16130" spans="17:17" x14ac:dyDescent="0.2">
      <c r="Q16130" s="9"/>
    </row>
    <row r="16131" spans="17:17" x14ac:dyDescent="0.2">
      <c r="Q16131" s="9"/>
    </row>
    <row r="16132" spans="17:17" x14ac:dyDescent="0.2">
      <c r="Q16132" s="9"/>
    </row>
    <row r="16133" spans="17:17" x14ac:dyDescent="0.2">
      <c r="Q16133" s="9"/>
    </row>
    <row r="16134" spans="17:17" x14ac:dyDescent="0.2">
      <c r="Q16134" s="9"/>
    </row>
    <row r="16135" spans="17:17" x14ac:dyDescent="0.2">
      <c r="Q16135" s="9"/>
    </row>
    <row r="16136" spans="17:17" x14ac:dyDescent="0.2">
      <c r="Q16136" s="9"/>
    </row>
    <row r="16137" spans="17:17" x14ac:dyDescent="0.2">
      <c r="Q16137" s="9"/>
    </row>
    <row r="16138" spans="17:17" x14ac:dyDescent="0.2">
      <c r="Q16138" s="9"/>
    </row>
    <row r="16139" spans="17:17" x14ac:dyDescent="0.2">
      <c r="Q16139" s="9"/>
    </row>
    <row r="16140" spans="17:17" x14ac:dyDescent="0.2">
      <c r="Q16140" s="9"/>
    </row>
    <row r="16141" spans="17:17" x14ac:dyDescent="0.2">
      <c r="Q16141" s="9"/>
    </row>
    <row r="16142" spans="17:17" x14ac:dyDescent="0.2">
      <c r="Q16142" s="9"/>
    </row>
    <row r="16143" spans="17:17" x14ac:dyDescent="0.2">
      <c r="Q16143" s="9"/>
    </row>
    <row r="16144" spans="17:17" x14ac:dyDescent="0.2">
      <c r="Q16144" s="9"/>
    </row>
    <row r="16145" spans="17:17" x14ac:dyDescent="0.2">
      <c r="Q16145" s="9"/>
    </row>
    <row r="16146" spans="17:17" x14ac:dyDescent="0.2">
      <c r="Q16146" s="9"/>
    </row>
    <row r="16147" spans="17:17" x14ac:dyDescent="0.2">
      <c r="Q16147" s="9"/>
    </row>
    <row r="16148" spans="17:17" x14ac:dyDescent="0.2">
      <c r="Q16148" s="9"/>
    </row>
    <row r="16149" spans="17:17" x14ac:dyDescent="0.2">
      <c r="Q16149" s="9"/>
    </row>
    <row r="16150" spans="17:17" x14ac:dyDescent="0.2">
      <c r="Q16150" s="9"/>
    </row>
    <row r="16151" spans="17:17" x14ac:dyDescent="0.2">
      <c r="Q16151" s="9"/>
    </row>
    <row r="16152" spans="17:17" x14ac:dyDescent="0.2">
      <c r="Q16152" s="9"/>
    </row>
    <row r="16153" spans="17:17" x14ac:dyDescent="0.2">
      <c r="Q16153" s="9"/>
    </row>
    <row r="16154" spans="17:17" x14ac:dyDescent="0.2">
      <c r="Q16154" s="9"/>
    </row>
    <row r="16155" spans="17:17" x14ac:dyDescent="0.2">
      <c r="Q16155" s="9"/>
    </row>
    <row r="16156" spans="17:17" x14ac:dyDescent="0.2">
      <c r="Q16156" s="9"/>
    </row>
    <row r="16157" spans="17:17" x14ac:dyDescent="0.2">
      <c r="Q16157" s="9"/>
    </row>
    <row r="16158" spans="17:17" x14ac:dyDescent="0.2">
      <c r="Q16158" s="9"/>
    </row>
    <row r="16159" spans="17:17" x14ac:dyDescent="0.2">
      <c r="Q16159" s="9"/>
    </row>
    <row r="16160" spans="17:17" x14ac:dyDescent="0.2">
      <c r="Q16160" s="9"/>
    </row>
    <row r="16161" spans="17:17" x14ac:dyDescent="0.2">
      <c r="Q16161" s="9"/>
    </row>
    <row r="16162" spans="17:17" x14ac:dyDescent="0.2">
      <c r="Q16162" s="9"/>
    </row>
    <row r="16163" spans="17:17" x14ac:dyDescent="0.2">
      <c r="Q16163" s="9"/>
    </row>
    <row r="16164" spans="17:17" x14ac:dyDescent="0.2">
      <c r="Q16164" s="9"/>
    </row>
    <row r="16165" spans="17:17" x14ac:dyDescent="0.2">
      <c r="Q16165" s="9"/>
    </row>
    <row r="16166" spans="17:17" x14ac:dyDescent="0.2">
      <c r="Q16166" s="9"/>
    </row>
    <row r="16167" spans="17:17" x14ac:dyDescent="0.2">
      <c r="Q16167" s="9"/>
    </row>
    <row r="16168" spans="17:17" x14ac:dyDescent="0.2">
      <c r="Q16168" s="9"/>
    </row>
    <row r="16169" spans="17:17" x14ac:dyDescent="0.2">
      <c r="Q16169" s="9"/>
    </row>
    <row r="16170" spans="17:17" x14ac:dyDescent="0.2">
      <c r="Q16170" s="9"/>
    </row>
    <row r="16171" spans="17:17" x14ac:dyDescent="0.2">
      <c r="Q16171" s="9"/>
    </row>
    <row r="16172" spans="17:17" x14ac:dyDescent="0.2">
      <c r="Q16172" s="9"/>
    </row>
    <row r="16173" spans="17:17" x14ac:dyDescent="0.2">
      <c r="Q16173" s="9"/>
    </row>
    <row r="16174" spans="17:17" x14ac:dyDescent="0.2">
      <c r="Q16174" s="9"/>
    </row>
    <row r="16175" spans="17:17" x14ac:dyDescent="0.2">
      <c r="Q16175" s="9"/>
    </row>
    <row r="16176" spans="17:17" x14ac:dyDescent="0.2">
      <c r="Q16176" s="9"/>
    </row>
    <row r="16177" spans="17:17" x14ac:dyDescent="0.2">
      <c r="Q16177" s="9"/>
    </row>
    <row r="16178" spans="17:17" x14ac:dyDescent="0.2">
      <c r="Q16178" s="9"/>
    </row>
    <row r="16179" spans="17:17" x14ac:dyDescent="0.2">
      <c r="Q16179" s="9"/>
    </row>
    <row r="16180" spans="17:17" x14ac:dyDescent="0.2">
      <c r="Q16180" s="9"/>
    </row>
    <row r="16181" spans="17:17" x14ac:dyDescent="0.2">
      <c r="Q16181" s="9"/>
    </row>
    <row r="16182" spans="17:17" x14ac:dyDescent="0.2">
      <c r="Q16182" s="9"/>
    </row>
    <row r="16183" spans="17:17" x14ac:dyDescent="0.2">
      <c r="Q16183" s="9"/>
    </row>
    <row r="16184" spans="17:17" x14ac:dyDescent="0.2">
      <c r="Q16184" s="9"/>
    </row>
    <row r="16185" spans="17:17" x14ac:dyDescent="0.2">
      <c r="Q16185" s="9"/>
    </row>
    <row r="16186" spans="17:17" x14ac:dyDescent="0.2">
      <c r="Q16186" s="9"/>
    </row>
    <row r="16187" spans="17:17" x14ac:dyDescent="0.2">
      <c r="Q16187" s="9"/>
    </row>
    <row r="16188" spans="17:17" x14ac:dyDescent="0.2">
      <c r="Q16188" s="9"/>
    </row>
    <row r="16189" spans="17:17" x14ac:dyDescent="0.2">
      <c r="Q16189" s="9"/>
    </row>
    <row r="16190" spans="17:17" x14ac:dyDescent="0.2">
      <c r="Q16190" s="9"/>
    </row>
    <row r="16191" spans="17:17" x14ac:dyDescent="0.2">
      <c r="Q16191" s="9"/>
    </row>
    <row r="16192" spans="17:17" x14ac:dyDescent="0.2">
      <c r="Q16192" s="9"/>
    </row>
    <row r="16193" spans="17:17" x14ac:dyDescent="0.2">
      <c r="Q16193" s="9"/>
    </row>
    <row r="16194" spans="17:17" x14ac:dyDescent="0.2">
      <c r="Q16194" s="9"/>
    </row>
    <row r="16195" spans="17:17" x14ac:dyDescent="0.2">
      <c r="Q16195" s="9"/>
    </row>
    <row r="16196" spans="17:17" x14ac:dyDescent="0.2">
      <c r="Q16196" s="9"/>
    </row>
    <row r="16197" spans="17:17" x14ac:dyDescent="0.2">
      <c r="Q16197" s="9"/>
    </row>
    <row r="16198" spans="17:17" x14ac:dyDescent="0.2">
      <c r="Q16198" s="9"/>
    </row>
    <row r="16199" spans="17:17" x14ac:dyDescent="0.2">
      <c r="Q16199" s="9"/>
    </row>
    <row r="16200" spans="17:17" x14ac:dyDescent="0.2">
      <c r="Q16200" s="9"/>
    </row>
    <row r="16201" spans="17:17" x14ac:dyDescent="0.2">
      <c r="Q16201" s="9"/>
    </row>
    <row r="16202" spans="17:17" x14ac:dyDescent="0.2">
      <c r="Q16202" s="9"/>
    </row>
    <row r="16203" spans="17:17" x14ac:dyDescent="0.2">
      <c r="Q16203" s="9"/>
    </row>
    <row r="16204" spans="17:17" x14ac:dyDescent="0.2">
      <c r="Q16204" s="9"/>
    </row>
    <row r="16205" spans="17:17" x14ac:dyDescent="0.2">
      <c r="Q16205" s="9"/>
    </row>
    <row r="16206" spans="17:17" x14ac:dyDescent="0.2">
      <c r="Q16206" s="9"/>
    </row>
    <row r="16207" spans="17:17" x14ac:dyDescent="0.2">
      <c r="Q16207" s="9"/>
    </row>
    <row r="16208" spans="17:17" x14ac:dyDescent="0.2">
      <c r="Q16208" s="9"/>
    </row>
    <row r="16209" spans="17:17" x14ac:dyDescent="0.2">
      <c r="Q16209" s="9"/>
    </row>
    <row r="16210" spans="17:17" x14ac:dyDescent="0.2">
      <c r="Q16210" s="9"/>
    </row>
    <row r="16211" spans="17:17" x14ac:dyDescent="0.2">
      <c r="Q16211" s="9"/>
    </row>
    <row r="16212" spans="17:17" x14ac:dyDescent="0.2">
      <c r="Q16212" s="9"/>
    </row>
    <row r="16213" spans="17:17" x14ac:dyDescent="0.2">
      <c r="Q16213" s="9"/>
    </row>
    <row r="16214" spans="17:17" x14ac:dyDescent="0.2">
      <c r="Q16214" s="9"/>
    </row>
    <row r="16215" spans="17:17" x14ac:dyDescent="0.2">
      <c r="Q16215" s="9"/>
    </row>
    <row r="16216" spans="17:17" x14ac:dyDescent="0.2">
      <c r="Q16216" s="9"/>
    </row>
    <row r="16217" spans="17:17" x14ac:dyDescent="0.2">
      <c r="Q16217" s="9"/>
    </row>
    <row r="16218" spans="17:17" x14ac:dyDescent="0.2">
      <c r="Q16218" s="9"/>
    </row>
    <row r="16219" spans="17:17" x14ac:dyDescent="0.2">
      <c r="Q16219" s="9"/>
    </row>
    <row r="16220" spans="17:17" x14ac:dyDescent="0.2">
      <c r="Q16220" s="9"/>
    </row>
    <row r="16221" spans="17:17" x14ac:dyDescent="0.2">
      <c r="Q16221" s="9"/>
    </row>
    <row r="16222" spans="17:17" x14ac:dyDescent="0.2">
      <c r="Q16222" s="9"/>
    </row>
    <row r="16223" spans="17:17" x14ac:dyDescent="0.2">
      <c r="Q16223" s="9"/>
    </row>
    <row r="16224" spans="17:17" x14ac:dyDescent="0.2">
      <c r="Q16224" s="9"/>
    </row>
    <row r="16225" spans="17:17" x14ac:dyDescent="0.2">
      <c r="Q16225" s="9"/>
    </row>
    <row r="16226" spans="17:17" x14ac:dyDescent="0.2">
      <c r="Q16226" s="9"/>
    </row>
    <row r="16227" spans="17:17" x14ac:dyDescent="0.2">
      <c r="Q16227" s="9"/>
    </row>
    <row r="16228" spans="17:17" x14ac:dyDescent="0.2">
      <c r="Q16228" s="9"/>
    </row>
    <row r="16229" spans="17:17" x14ac:dyDescent="0.2">
      <c r="Q16229" s="9"/>
    </row>
    <row r="16230" spans="17:17" x14ac:dyDescent="0.2">
      <c r="Q16230" s="9"/>
    </row>
    <row r="16231" spans="17:17" x14ac:dyDescent="0.2">
      <c r="Q16231" s="9"/>
    </row>
    <row r="16232" spans="17:17" x14ac:dyDescent="0.2">
      <c r="Q16232" s="9"/>
    </row>
    <row r="16233" spans="17:17" x14ac:dyDescent="0.2">
      <c r="Q16233" s="9"/>
    </row>
    <row r="16234" spans="17:17" x14ac:dyDescent="0.2">
      <c r="Q16234" s="9"/>
    </row>
    <row r="16235" spans="17:17" x14ac:dyDescent="0.2">
      <c r="Q16235" s="9"/>
    </row>
    <row r="16236" spans="17:17" x14ac:dyDescent="0.2">
      <c r="Q16236" s="9"/>
    </row>
    <row r="16237" spans="17:17" x14ac:dyDescent="0.2">
      <c r="Q16237" s="9"/>
    </row>
    <row r="16238" spans="17:17" x14ac:dyDescent="0.2">
      <c r="Q16238" s="9"/>
    </row>
    <row r="16239" spans="17:17" x14ac:dyDescent="0.2">
      <c r="Q16239" s="9"/>
    </row>
    <row r="16240" spans="17:17" x14ac:dyDescent="0.2">
      <c r="Q16240" s="9"/>
    </row>
    <row r="16241" spans="17:17" x14ac:dyDescent="0.2">
      <c r="Q16241" s="9"/>
    </row>
    <row r="16242" spans="17:17" x14ac:dyDescent="0.2">
      <c r="Q16242" s="9"/>
    </row>
    <row r="16243" spans="17:17" x14ac:dyDescent="0.2">
      <c r="Q16243" s="9"/>
    </row>
    <row r="16244" spans="17:17" x14ac:dyDescent="0.2">
      <c r="Q16244" s="9"/>
    </row>
    <row r="16245" spans="17:17" x14ac:dyDescent="0.2">
      <c r="Q16245" s="9"/>
    </row>
    <row r="16246" spans="17:17" x14ac:dyDescent="0.2">
      <c r="Q16246" s="9"/>
    </row>
    <row r="16247" spans="17:17" x14ac:dyDescent="0.2">
      <c r="Q16247" s="9"/>
    </row>
    <row r="16248" spans="17:17" x14ac:dyDescent="0.2">
      <c r="Q16248" s="9"/>
    </row>
    <row r="16249" spans="17:17" x14ac:dyDescent="0.2">
      <c r="Q16249" s="9"/>
    </row>
    <row r="16250" spans="17:17" x14ac:dyDescent="0.2">
      <c r="Q16250" s="9"/>
    </row>
    <row r="16251" spans="17:17" x14ac:dyDescent="0.2">
      <c r="Q16251" s="9"/>
    </row>
    <row r="16252" spans="17:17" x14ac:dyDescent="0.2">
      <c r="Q16252" s="9"/>
    </row>
    <row r="16253" spans="17:17" x14ac:dyDescent="0.2">
      <c r="Q16253" s="9"/>
    </row>
    <row r="16254" spans="17:17" x14ac:dyDescent="0.2">
      <c r="Q16254" s="9"/>
    </row>
    <row r="16255" spans="17:17" x14ac:dyDescent="0.2">
      <c r="Q16255" s="9"/>
    </row>
    <row r="16256" spans="17:17" x14ac:dyDescent="0.2">
      <c r="Q16256" s="9"/>
    </row>
    <row r="16257" spans="17:17" x14ac:dyDescent="0.2">
      <c r="Q16257" s="9"/>
    </row>
    <row r="16258" spans="17:17" x14ac:dyDescent="0.2">
      <c r="Q16258" s="9"/>
    </row>
    <row r="16259" spans="17:17" x14ac:dyDescent="0.2">
      <c r="Q16259" s="9"/>
    </row>
    <row r="16260" spans="17:17" x14ac:dyDescent="0.2">
      <c r="Q16260" s="9"/>
    </row>
    <row r="16261" spans="17:17" x14ac:dyDescent="0.2">
      <c r="Q16261" s="9"/>
    </row>
    <row r="16262" spans="17:17" x14ac:dyDescent="0.2">
      <c r="Q16262" s="9"/>
    </row>
    <row r="16263" spans="17:17" x14ac:dyDescent="0.2">
      <c r="Q16263" s="9"/>
    </row>
    <row r="16264" spans="17:17" x14ac:dyDescent="0.2">
      <c r="Q16264" s="9"/>
    </row>
    <row r="16265" spans="17:17" x14ac:dyDescent="0.2">
      <c r="Q16265" s="9"/>
    </row>
    <row r="16266" spans="17:17" x14ac:dyDescent="0.2">
      <c r="Q16266" s="9"/>
    </row>
    <row r="16267" spans="17:17" x14ac:dyDescent="0.2">
      <c r="Q16267" s="9"/>
    </row>
    <row r="16268" spans="17:17" x14ac:dyDescent="0.2">
      <c r="Q16268" s="9"/>
    </row>
    <row r="16269" spans="17:17" x14ac:dyDescent="0.2">
      <c r="Q16269" s="9"/>
    </row>
    <row r="16270" spans="17:17" x14ac:dyDescent="0.2">
      <c r="Q16270" s="9"/>
    </row>
    <row r="16271" spans="17:17" x14ac:dyDescent="0.2">
      <c r="Q16271" s="9"/>
    </row>
    <row r="16272" spans="17:17" x14ac:dyDescent="0.2">
      <c r="Q16272" s="9"/>
    </row>
    <row r="16273" spans="17:17" x14ac:dyDescent="0.2">
      <c r="Q16273" s="9"/>
    </row>
    <row r="16274" spans="17:17" x14ac:dyDescent="0.2">
      <c r="Q16274" s="9"/>
    </row>
    <row r="16275" spans="17:17" x14ac:dyDescent="0.2">
      <c r="Q16275" s="9"/>
    </row>
    <row r="16276" spans="17:17" x14ac:dyDescent="0.2">
      <c r="Q16276" s="9"/>
    </row>
    <row r="16277" spans="17:17" x14ac:dyDescent="0.2">
      <c r="Q16277" s="9"/>
    </row>
    <row r="16278" spans="17:17" x14ac:dyDescent="0.2">
      <c r="Q16278" s="9"/>
    </row>
    <row r="16279" spans="17:17" x14ac:dyDescent="0.2">
      <c r="Q16279" s="9"/>
    </row>
    <row r="16280" spans="17:17" x14ac:dyDescent="0.2">
      <c r="Q16280" s="9"/>
    </row>
    <row r="16281" spans="17:17" x14ac:dyDescent="0.2">
      <c r="Q16281" s="9"/>
    </row>
    <row r="16282" spans="17:17" x14ac:dyDescent="0.2">
      <c r="Q16282" s="9"/>
    </row>
    <row r="16283" spans="17:17" x14ac:dyDescent="0.2">
      <c r="Q16283" s="9"/>
    </row>
    <row r="16284" spans="17:17" x14ac:dyDescent="0.2">
      <c r="Q16284" s="9"/>
    </row>
    <row r="16285" spans="17:17" x14ac:dyDescent="0.2">
      <c r="Q16285" s="9"/>
    </row>
    <row r="16286" spans="17:17" x14ac:dyDescent="0.2">
      <c r="Q16286" s="9"/>
    </row>
    <row r="16287" spans="17:17" x14ac:dyDescent="0.2">
      <c r="Q16287" s="9"/>
    </row>
    <row r="16288" spans="17:17" x14ac:dyDescent="0.2">
      <c r="Q16288" s="9"/>
    </row>
    <row r="16289" spans="17:17" x14ac:dyDescent="0.2">
      <c r="Q16289" s="9"/>
    </row>
    <row r="16290" spans="17:17" x14ac:dyDescent="0.2">
      <c r="Q16290" s="9"/>
    </row>
    <row r="16291" spans="17:17" x14ac:dyDescent="0.2">
      <c r="Q16291" s="9"/>
    </row>
    <row r="16292" spans="17:17" x14ac:dyDescent="0.2">
      <c r="Q16292" s="9"/>
    </row>
    <row r="16293" spans="17:17" x14ac:dyDescent="0.2">
      <c r="Q16293" s="9"/>
    </row>
    <row r="16294" spans="17:17" x14ac:dyDescent="0.2">
      <c r="Q16294" s="9"/>
    </row>
    <row r="16295" spans="17:17" x14ac:dyDescent="0.2">
      <c r="Q16295" s="9"/>
    </row>
    <row r="16296" spans="17:17" x14ac:dyDescent="0.2">
      <c r="Q16296" s="9"/>
    </row>
    <row r="16297" spans="17:17" x14ac:dyDescent="0.2">
      <c r="Q16297" s="9"/>
    </row>
    <row r="16298" spans="17:17" x14ac:dyDescent="0.2">
      <c r="Q16298" s="9"/>
    </row>
    <row r="16299" spans="17:17" x14ac:dyDescent="0.2">
      <c r="Q16299" s="9"/>
    </row>
    <row r="16300" spans="17:17" x14ac:dyDescent="0.2">
      <c r="Q16300" s="9"/>
    </row>
    <row r="16301" spans="17:17" x14ac:dyDescent="0.2">
      <c r="Q16301" s="9"/>
    </row>
    <row r="16302" spans="17:17" x14ac:dyDescent="0.2">
      <c r="Q16302" s="9"/>
    </row>
    <row r="16303" spans="17:17" x14ac:dyDescent="0.2">
      <c r="Q16303" s="9"/>
    </row>
    <row r="16304" spans="17:17" x14ac:dyDescent="0.2">
      <c r="Q16304" s="9"/>
    </row>
    <row r="16305" spans="17:17" x14ac:dyDescent="0.2">
      <c r="Q16305" s="9"/>
    </row>
    <row r="16306" spans="17:17" x14ac:dyDescent="0.2">
      <c r="Q16306" s="9"/>
    </row>
    <row r="16307" spans="17:17" x14ac:dyDescent="0.2">
      <c r="Q16307" s="9"/>
    </row>
    <row r="16308" spans="17:17" x14ac:dyDescent="0.2">
      <c r="Q16308" s="9"/>
    </row>
    <row r="16309" spans="17:17" x14ac:dyDescent="0.2">
      <c r="Q16309" s="9"/>
    </row>
    <row r="16310" spans="17:17" x14ac:dyDescent="0.2">
      <c r="Q16310" s="9"/>
    </row>
    <row r="16311" spans="17:17" x14ac:dyDescent="0.2">
      <c r="Q16311" s="9"/>
    </row>
    <row r="16312" spans="17:17" x14ac:dyDescent="0.2">
      <c r="Q16312" s="9"/>
    </row>
    <row r="16313" spans="17:17" x14ac:dyDescent="0.2">
      <c r="Q16313" s="9"/>
    </row>
    <row r="16314" spans="17:17" x14ac:dyDescent="0.2">
      <c r="Q16314" s="9"/>
    </row>
    <row r="16315" spans="17:17" x14ac:dyDescent="0.2">
      <c r="Q16315" s="9"/>
    </row>
    <row r="16316" spans="17:17" x14ac:dyDescent="0.2">
      <c r="Q16316" s="9"/>
    </row>
    <row r="16317" spans="17:17" x14ac:dyDescent="0.2">
      <c r="Q16317" s="9"/>
    </row>
    <row r="16318" spans="17:17" x14ac:dyDescent="0.2">
      <c r="Q16318" s="9"/>
    </row>
    <row r="16319" spans="17:17" x14ac:dyDescent="0.2">
      <c r="Q16319" s="9"/>
    </row>
    <row r="16320" spans="17:17" x14ac:dyDescent="0.2">
      <c r="Q16320" s="9"/>
    </row>
    <row r="16321" spans="17:17" x14ac:dyDescent="0.2">
      <c r="Q16321" s="9"/>
    </row>
    <row r="16322" spans="17:17" x14ac:dyDescent="0.2">
      <c r="Q16322" s="9"/>
    </row>
    <row r="16323" spans="17:17" x14ac:dyDescent="0.2">
      <c r="Q16323" s="9"/>
    </row>
    <row r="16324" spans="17:17" x14ac:dyDescent="0.2">
      <c r="Q16324" s="9"/>
    </row>
    <row r="16325" spans="17:17" x14ac:dyDescent="0.2">
      <c r="Q16325" s="9"/>
    </row>
    <row r="16326" spans="17:17" x14ac:dyDescent="0.2">
      <c r="Q16326" s="9"/>
    </row>
    <row r="16327" spans="17:17" x14ac:dyDescent="0.2">
      <c r="Q16327" s="9"/>
    </row>
    <row r="16328" spans="17:17" x14ac:dyDescent="0.2">
      <c r="Q16328" s="9"/>
    </row>
    <row r="16329" spans="17:17" x14ac:dyDescent="0.2">
      <c r="Q16329" s="9"/>
    </row>
    <row r="16330" spans="17:17" x14ac:dyDescent="0.2">
      <c r="Q16330" s="9"/>
    </row>
    <row r="16331" spans="17:17" x14ac:dyDescent="0.2">
      <c r="Q16331" s="9"/>
    </row>
    <row r="16332" spans="17:17" x14ac:dyDescent="0.2">
      <c r="Q16332" s="9"/>
    </row>
    <row r="16333" spans="17:17" x14ac:dyDescent="0.2">
      <c r="Q16333" s="9"/>
    </row>
    <row r="16334" spans="17:17" x14ac:dyDescent="0.2">
      <c r="Q16334" s="9"/>
    </row>
    <row r="16335" spans="17:17" x14ac:dyDescent="0.2">
      <c r="Q16335" s="9"/>
    </row>
    <row r="16336" spans="17:17" x14ac:dyDescent="0.2">
      <c r="Q16336" s="9"/>
    </row>
    <row r="16337" spans="17:17" x14ac:dyDescent="0.2">
      <c r="Q16337" s="9"/>
    </row>
    <row r="16338" spans="17:17" x14ac:dyDescent="0.2">
      <c r="Q16338" s="9"/>
    </row>
    <row r="16339" spans="17:17" x14ac:dyDescent="0.2">
      <c r="Q16339" s="9"/>
    </row>
    <row r="16340" spans="17:17" x14ac:dyDescent="0.2">
      <c r="Q16340" s="9"/>
    </row>
    <row r="16341" spans="17:17" x14ac:dyDescent="0.2">
      <c r="Q16341" s="9"/>
    </row>
    <row r="16342" spans="17:17" x14ac:dyDescent="0.2">
      <c r="Q16342" s="9"/>
    </row>
    <row r="16343" spans="17:17" x14ac:dyDescent="0.2">
      <c r="Q16343" s="9"/>
    </row>
    <row r="16344" spans="17:17" x14ac:dyDescent="0.2">
      <c r="Q16344" s="9"/>
    </row>
    <row r="16345" spans="17:17" x14ac:dyDescent="0.2">
      <c r="Q16345" s="9"/>
    </row>
    <row r="16346" spans="17:17" x14ac:dyDescent="0.2">
      <c r="Q16346" s="9"/>
    </row>
    <row r="16347" spans="17:17" x14ac:dyDescent="0.2">
      <c r="Q16347" s="9"/>
    </row>
    <row r="16348" spans="17:17" x14ac:dyDescent="0.2">
      <c r="Q16348" s="9"/>
    </row>
    <row r="16349" spans="17:17" x14ac:dyDescent="0.2">
      <c r="Q16349" s="9"/>
    </row>
    <row r="16350" spans="17:17" x14ac:dyDescent="0.2">
      <c r="Q16350" s="9"/>
    </row>
    <row r="16351" spans="17:17" x14ac:dyDescent="0.2">
      <c r="Q16351" s="9"/>
    </row>
    <row r="16352" spans="17:17" x14ac:dyDescent="0.2">
      <c r="Q16352" s="9"/>
    </row>
    <row r="16353" spans="17:17" x14ac:dyDescent="0.2">
      <c r="Q16353" s="9"/>
    </row>
    <row r="16354" spans="17:17" x14ac:dyDescent="0.2">
      <c r="Q16354" s="9"/>
    </row>
    <row r="16355" spans="17:17" x14ac:dyDescent="0.2">
      <c r="Q16355" s="9"/>
    </row>
    <row r="16356" spans="17:17" x14ac:dyDescent="0.2">
      <c r="Q16356" s="9"/>
    </row>
    <row r="16357" spans="17:17" x14ac:dyDescent="0.2">
      <c r="Q16357" s="9"/>
    </row>
    <row r="16358" spans="17:17" x14ac:dyDescent="0.2">
      <c r="Q16358" s="9"/>
    </row>
    <row r="16359" spans="17:17" x14ac:dyDescent="0.2">
      <c r="Q16359" s="9"/>
    </row>
    <row r="16360" spans="17:17" x14ac:dyDescent="0.2">
      <c r="Q16360" s="9"/>
    </row>
    <row r="16361" spans="17:17" x14ac:dyDescent="0.2">
      <c r="Q16361" s="9"/>
    </row>
    <row r="16362" spans="17:17" x14ac:dyDescent="0.2">
      <c r="Q16362" s="9"/>
    </row>
    <row r="16363" spans="17:17" x14ac:dyDescent="0.2">
      <c r="Q16363" s="9"/>
    </row>
    <row r="16364" spans="17:17" x14ac:dyDescent="0.2">
      <c r="Q16364" s="9"/>
    </row>
    <row r="16365" spans="17:17" x14ac:dyDescent="0.2">
      <c r="Q16365" s="9"/>
    </row>
    <row r="16366" spans="17:17" x14ac:dyDescent="0.2">
      <c r="Q16366" s="9"/>
    </row>
    <row r="16367" spans="17:17" x14ac:dyDescent="0.2">
      <c r="Q16367" s="9"/>
    </row>
    <row r="16368" spans="17:17" x14ac:dyDescent="0.2">
      <c r="Q16368" s="9"/>
    </row>
    <row r="16369" spans="17:17" x14ac:dyDescent="0.2">
      <c r="Q16369" s="9"/>
    </row>
    <row r="16370" spans="17:17" x14ac:dyDescent="0.2">
      <c r="Q16370" s="9"/>
    </row>
    <row r="16371" spans="17:17" x14ac:dyDescent="0.2">
      <c r="Q16371" s="9"/>
    </row>
    <row r="16372" spans="17:17" x14ac:dyDescent="0.2">
      <c r="Q16372" s="9"/>
    </row>
    <row r="16373" spans="17:17" x14ac:dyDescent="0.2">
      <c r="Q16373" s="9"/>
    </row>
    <row r="16374" spans="17:17" x14ac:dyDescent="0.2">
      <c r="Q16374" s="9"/>
    </row>
    <row r="16375" spans="17:17" x14ac:dyDescent="0.2">
      <c r="Q16375" s="9"/>
    </row>
    <row r="16376" spans="17:17" x14ac:dyDescent="0.2">
      <c r="Q16376" s="9"/>
    </row>
    <row r="16377" spans="17:17" x14ac:dyDescent="0.2">
      <c r="Q16377" s="9"/>
    </row>
    <row r="16378" spans="17:17" x14ac:dyDescent="0.2">
      <c r="Q16378" s="9"/>
    </row>
    <row r="16379" spans="17:17" x14ac:dyDescent="0.2">
      <c r="Q16379" s="9"/>
    </row>
    <row r="16380" spans="17:17" x14ac:dyDescent="0.2">
      <c r="Q16380" s="9"/>
    </row>
    <row r="16381" spans="17:17" x14ac:dyDescent="0.2">
      <c r="Q16381" s="9"/>
    </row>
    <row r="16382" spans="17:17" x14ac:dyDescent="0.2">
      <c r="Q16382" s="9"/>
    </row>
    <row r="16383" spans="17:17" x14ac:dyDescent="0.2">
      <c r="Q16383" s="9"/>
    </row>
    <row r="16384" spans="17:17" x14ac:dyDescent="0.2">
      <c r="Q16384" s="9"/>
    </row>
    <row r="16385" spans="17:17" x14ac:dyDescent="0.2">
      <c r="Q16385" s="9"/>
    </row>
    <row r="16386" spans="17:17" x14ac:dyDescent="0.2">
      <c r="Q16386" s="9"/>
    </row>
    <row r="16387" spans="17:17" x14ac:dyDescent="0.2">
      <c r="Q16387" s="9"/>
    </row>
    <row r="16388" spans="17:17" x14ac:dyDescent="0.2">
      <c r="Q16388" s="9"/>
    </row>
    <row r="16389" spans="17:17" x14ac:dyDescent="0.2">
      <c r="Q16389" s="9"/>
    </row>
    <row r="16390" spans="17:17" x14ac:dyDescent="0.2">
      <c r="Q16390" s="9"/>
    </row>
    <row r="16391" spans="17:17" x14ac:dyDescent="0.2">
      <c r="Q16391" s="9"/>
    </row>
    <row r="16392" spans="17:17" x14ac:dyDescent="0.2">
      <c r="Q16392" s="9"/>
    </row>
    <row r="16393" spans="17:17" x14ac:dyDescent="0.2">
      <c r="Q16393" s="9"/>
    </row>
    <row r="16394" spans="17:17" x14ac:dyDescent="0.2">
      <c r="Q16394" s="9"/>
    </row>
    <row r="16395" spans="17:17" x14ac:dyDescent="0.2">
      <c r="Q16395" s="9"/>
    </row>
  </sheetData>
  <mergeCells count="7">
    <mergeCell ref="A79:E79"/>
    <mergeCell ref="B83:E83"/>
    <mergeCell ref="R1:AG1"/>
    <mergeCell ref="AH1:AW1"/>
    <mergeCell ref="A58:Q58"/>
    <mergeCell ref="S58:AI58"/>
    <mergeCell ref="AL58:BB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48"/>
  <sheetViews>
    <sheetView topLeftCell="AF1" zoomScale="50" workbookViewId="0">
      <selection sqref="A1:BC21"/>
    </sheetView>
  </sheetViews>
  <sheetFormatPr baseColWidth="10" defaultRowHeight="15" x14ac:dyDescent="0.2"/>
  <cols>
    <col min="1" max="1" width="17.83203125" customWidth="1"/>
  </cols>
  <sheetData>
    <row r="1" spans="1:55" x14ac:dyDescent="0.2">
      <c r="B1" s="2" t="s">
        <v>63</v>
      </c>
      <c r="C1" s="1">
        <v>42818</v>
      </c>
      <c r="D1" s="1">
        <v>42825</v>
      </c>
      <c r="E1" s="1">
        <v>42832</v>
      </c>
      <c r="F1" s="1">
        <v>42839</v>
      </c>
      <c r="G1" s="1">
        <v>42846</v>
      </c>
      <c r="H1" s="1">
        <v>42853</v>
      </c>
      <c r="I1" s="1">
        <v>42860</v>
      </c>
      <c r="J1" s="1">
        <v>42867</v>
      </c>
      <c r="K1" s="1">
        <v>42874</v>
      </c>
      <c r="L1" s="1">
        <v>42881</v>
      </c>
      <c r="M1" s="1">
        <v>42888</v>
      </c>
      <c r="N1" s="1">
        <v>42895</v>
      </c>
      <c r="O1" s="1">
        <v>42902</v>
      </c>
      <c r="P1" s="1">
        <v>42909</v>
      </c>
      <c r="Q1" s="1">
        <v>42916</v>
      </c>
      <c r="R1" s="1">
        <v>42923</v>
      </c>
      <c r="S1" s="1">
        <v>42930</v>
      </c>
      <c r="T1" s="1">
        <v>42937</v>
      </c>
      <c r="U1" s="1">
        <v>42944</v>
      </c>
      <c r="V1" s="1">
        <v>42951</v>
      </c>
      <c r="W1" s="1">
        <v>42958</v>
      </c>
      <c r="X1" s="1">
        <v>42965</v>
      </c>
      <c r="Y1" s="1">
        <v>42972</v>
      </c>
      <c r="Z1" s="1">
        <v>42979</v>
      </c>
      <c r="AA1" s="1">
        <v>42986</v>
      </c>
      <c r="AB1" s="1">
        <v>42993</v>
      </c>
      <c r="AC1" s="1">
        <v>43000</v>
      </c>
      <c r="AD1" s="1">
        <v>43007</v>
      </c>
      <c r="AE1" s="1">
        <v>43014</v>
      </c>
      <c r="AF1" s="1">
        <v>43021</v>
      </c>
      <c r="AG1" s="1">
        <v>43028</v>
      </c>
      <c r="AH1" s="1">
        <v>43035</v>
      </c>
      <c r="AI1" s="1">
        <v>43042</v>
      </c>
      <c r="AJ1" s="1">
        <v>43049</v>
      </c>
      <c r="AK1" s="1">
        <v>43056</v>
      </c>
      <c r="AL1" s="1">
        <v>43063</v>
      </c>
      <c r="AM1" s="1">
        <v>43070</v>
      </c>
      <c r="AN1" s="1">
        <v>43077</v>
      </c>
      <c r="AO1" s="1">
        <v>43084</v>
      </c>
      <c r="AP1" s="1">
        <v>43091</v>
      </c>
      <c r="AQ1" s="1">
        <v>43098</v>
      </c>
      <c r="AR1" s="1">
        <v>43105</v>
      </c>
      <c r="AS1" s="1">
        <v>43112</v>
      </c>
      <c r="AT1" s="1">
        <v>43119</v>
      </c>
      <c r="AU1" s="1">
        <v>43126</v>
      </c>
      <c r="AV1" s="1">
        <v>43133</v>
      </c>
      <c r="AW1" s="1">
        <v>43140</v>
      </c>
      <c r="AX1" s="1">
        <v>43147</v>
      </c>
      <c r="AY1" s="1">
        <v>43154</v>
      </c>
      <c r="AZ1" s="1">
        <v>43161</v>
      </c>
      <c r="BA1" s="1">
        <v>43168</v>
      </c>
      <c r="BB1" s="1">
        <v>43175</v>
      </c>
      <c r="BC1" s="1">
        <v>43182</v>
      </c>
    </row>
    <row r="2" spans="1:55" x14ac:dyDescent="0.2">
      <c r="A2" t="s">
        <v>14</v>
      </c>
      <c r="B2" s="3">
        <v>0.02</v>
      </c>
      <c r="C2">
        <v>19.8</v>
      </c>
      <c r="D2">
        <v>20.059999999999999</v>
      </c>
      <c r="E2">
        <v>19.34</v>
      </c>
      <c r="F2">
        <v>19.39</v>
      </c>
      <c r="G2">
        <v>18.555</v>
      </c>
      <c r="H2">
        <v>19.02</v>
      </c>
      <c r="I2">
        <v>19.600000000000001</v>
      </c>
      <c r="J2">
        <v>19.954999999999998</v>
      </c>
      <c r="K2">
        <v>20.18</v>
      </c>
      <c r="L2">
        <v>19.774999999999999</v>
      </c>
      <c r="M2">
        <v>19.704999999999998</v>
      </c>
      <c r="N2">
        <v>19.28</v>
      </c>
      <c r="O2">
        <v>16.7</v>
      </c>
      <c r="P2">
        <v>17.09</v>
      </c>
      <c r="Q2">
        <v>16.739999999999998</v>
      </c>
      <c r="R2">
        <v>16.62</v>
      </c>
      <c r="S2">
        <v>17.195</v>
      </c>
      <c r="T2">
        <v>17.14</v>
      </c>
      <c r="U2">
        <v>17.414999999999999</v>
      </c>
      <c r="V2">
        <v>17.399999999999999</v>
      </c>
      <c r="W2">
        <v>16.8</v>
      </c>
      <c r="X2">
        <v>16.695</v>
      </c>
      <c r="Y2">
        <v>15.45</v>
      </c>
      <c r="Z2">
        <v>15.074999999999999</v>
      </c>
      <c r="AA2">
        <v>14.97</v>
      </c>
      <c r="AB2">
        <v>15.345000000000001</v>
      </c>
      <c r="AC2">
        <v>15.414999999999999</v>
      </c>
      <c r="AD2">
        <v>15.82</v>
      </c>
      <c r="AE2">
        <v>15.835000000000001</v>
      </c>
      <c r="AF2">
        <v>15.755000000000001</v>
      </c>
      <c r="AG2">
        <v>16.32</v>
      </c>
      <c r="AH2">
        <v>16.164999999999999</v>
      </c>
      <c r="AI2">
        <v>16.27</v>
      </c>
      <c r="AJ2">
        <v>17.059999999999999</v>
      </c>
      <c r="AK2">
        <v>17.004999999999999</v>
      </c>
      <c r="AL2">
        <v>17.015000000000001</v>
      </c>
      <c r="AM2">
        <v>17.995000000000001</v>
      </c>
      <c r="AN2">
        <v>18.565000000000001</v>
      </c>
      <c r="AO2">
        <v>18.239999999999998</v>
      </c>
      <c r="AP2">
        <v>18.2</v>
      </c>
      <c r="AQ2">
        <v>18.335000000000001</v>
      </c>
      <c r="AR2">
        <v>18.474</v>
      </c>
      <c r="AS2">
        <v>18.37</v>
      </c>
      <c r="AT2">
        <v>18.821999999999999</v>
      </c>
      <c r="AU2">
        <v>18.440000000000001</v>
      </c>
      <c r="AV2">
        <v>17.850000000000001</v>
      </c>
      <c r="AW2">
        <v>17.533999999999999</v>
      </c>
      <c r="AX2">
        <v>17.788</v>
      </c>
      <c r="AY2">
        <v>17.62</v>
      </c>
      <c r="AZ2">
        <v>18.378</v>
      </c>
      <c r="BA2">
        <v>18.202000000000002</v>
      </c>
      <c r="BB2">
        <v>18.54</v>
      </c>
      <c r="BC2">
        <v>18.692</v>
      </c>
    </row>
    <row r="3" spans="1:55" x14ac:dyDescent="0.2">
      <c r="A3" t="s">
        <v>0</v>
      </c>
      <c r="B3" s="3">
        <v>0.08</v>
      </c>
      <c r="C3">
        <v>178.55</v>
      </c>
      <c r="D3">
        <v>178.3</v>
      </c>
      <c r="E3">
        <v>178.3</v>
      </c>
      <c r="F3">
        <v>178.05</v>
      </c>
      <c r="G3">
        <v>180.4</v>
      </c>
      <c r="H3">
        <v>183.9</v>
      </c>
      <c r="I3">
        <v>184.15</v>
      </c>
      <c r="J3">
        <v>176.2</v>
      </c>
      <c r="K3">
        <v>172.5</v>
      </c>
      <c r="L3">
        <v>172.15</v>
      </c>
      <c r="M3">
        <v>171.5</v>
      </c>
      <c r="N3">
        <v>170</v>
      </c>
      <c r="O3">
        <v>174.05</v>
      </c>
      <c r="P3">
        <v>168.5</v>
      </c>
      <c r="Q3">
        <v>167.75</v>
      </c>
      <c r="R3">
        <v>176.2</v>
      </c>
      <c r="S3">
        <v>180.6</v>
      </c>
      <c r="T3">
        <v>177.2</v>
      </c>
      <c r="U3">
        <v>192.55</v>
      </c>
      <c r="V3">
        <v>199.95</v>
      </c>
      <c r="W3">
        <v>192</v>
      </c>
      <c r="X3">
        <v>189.25</v>
      </c>
      <c r="Y3">
        <v>187.7</v>
      </c>
      <c r="Z3">
        <v>190.4</v>
      </c>
      <c r="AA3">
        <v>194.95</v>
      </c>
      <c r="AB3">
        <v>197.9</v>
      </c>
      <c r="AC3">
        <v>192.25</v>
      </c>
      <c r="AD3">
        <v>191.4</v>
      </c>
      <c r="AE3">
        <v>192.5</v>
      </c>
      <c r="AF3">
        <v>193.1</v>
      </c>
      <c r="AG3">
        <v>187.25</v>
      </c>
      <c r="AH3">
        <v>191.4</v>
      </c>
      <c r="AI3">
        <v>187</v>
      </c>
      <c r="AJ3">
        <v>181</v>
      </c>
      <c r="AK3">
        <v>185.8</v>
      </c>
      <c r="AL3">
        <v>180</v>
      </c>
      <c r="AM3">
        <v>175.1</v>
      </c>
      <c r="AN3">
        <v>180.6</v>
      </c>
      <c r="AO3">
        <v>172.25</v>
      </c>
      <c r="AP3">
        <v>169.4</v>
      </c>
      <c r="AQ3">
        <v>167.15</v>
      </c>
      <c r="AR3">
        <v>172.05</v>
      </c>
      <c r="AS3">
        <v>168.55</v>
      </c>
      <c r="AT3">
        <v>182.8</v>
      </c>
      <c r="AU3">
        <v>184.5</v>
      </c>
      <c r="AV3">
        <v>180.25</v>
      </c>
      <c r="AW3">
        <v>176.85</v>
      </c>
      <c r="AX3">
        <v>180.25</v>
      </c>
      <c r="AY3">
        <v>181.8</v>
      </c>
      <c r="AZ3">
        <v>172.2</v>
      </c>
      <c r="BA3">
        <v>173.7</v>
      </c>
      <c r="BB3">
        <v>194.1</v>
      </c>
      <c r="BC3">
        <v>195.6</v>
      </c>
    </row>
    <row r="4" spans="1:55" x14ac:dyDescent="0.2">
      <c r="A4" t="s">
        <v>82</v>
      </c>
      <c r="B4" s="3">
        <v>0.08</v>
      </c>
      <c r="C4">
        <v>169.55</v>
      </c>
      <c r="D4">
        <v>173.65</v>
      </c>
      <c r="E4">
        <v>172.55</v>
      </c>
      <c r="F4">
        <v>170.75</v>
      </c>
      <c r="G4">
        <v>170.25</v>
      </c>
      <c r="H4">
        <v>174.8</v>
      </c>
      <c r="I4">
        <v>173.9</v>
      </c>
      <c r="J4">
        <v>172.8</v>
      </c>
      <c r="K4">
        <v>169.8</v>
      </c>
      <c r="L4">
        <v>171.05</v>
      </c>
      <c r="M4">
        <v>173.35</v>
      </c>
      <c r="N4">
        <v>173.85</v>
      </c>
      <c r="O4">
        <v>174.45</v>
      </c>
      <c r="P4">
        <v>173.9</v>
      </c>
      <c r="Q4">
        <v>172.4</v>
      </c>
      <c r="R4">
        <v>178.75</v>
      </c>
      <c r="S4">
        <v>182.8</v>
      </c>
      <c r="T4">
        <v>176.85</v>
      </c>
      <c r="U4">
        <v>180.65</v>
      </c>
      <c r="V4">
        <v>185.8</v>
      </c>
      <c r="W4">
        <v>180.15</v>
      </c>
      <c r="X4">
        <v>182.7</v>
      </c>
      <c r="Y4">
        <v>182.2</v>
      </c>
      <c r="Z4">
        <v>180.95</v>
      </c>
      <c r="AA4">
        <v>180.15</v>
      </c>
      <c r="AB4">
        <v>184.95</v>
      </c>
      <c r="AC4">
        <v>186.7</v>
      </c>
      <c r="AD4">
        <v>189.95</v>
      </c>
      <c r="AE4">
        <v>193.85</v>
      </c>
      <c r="AF4">
        <v>195.55</v>
      </c>
      <c r="AG4">
        <v>197</v>
      </c>
      <c r="AH4">
        <v>199.55</v>
      </c>
      <c r="AI4">
        <v>202.85</v>
      </c>
      <c r="AJ4">
        <v>199.85</v>
      </c>
      <c r="AK4">
        <v>197.05</v>
      </c>
      <c r="AL4">
        <v>197.95</v>
      </c>
      <c r="AM4">
        <v>195.75</v>
      </c>
      <c r="AN4">
        <v>199.15</v>
      </c>
      <c r="AO4">
        <v>197.15</v>
      </c>
      <c r="AP4">
        <v>195.25</v>
      </c>
      <c r="AQ4">
        <v>191.5</v>
      </c>
      <c r="AR4">
        <v>198.56</v>
      </c>
      <c r="AS4">
        <v>202</v>
      </c>
      <c r="AT4">
        <v>205.45</v>
      </c>
      <c r="AU4">
        <v>203.9</v>
      </c>
      <c r="AV4">
        <v>200.35</v>
      </c>
      <c r="AW4">
        <v>185.16</v>
      </c>
      <c r="AX4">
        <v>190.6</v>
      </c>
      <c r="AY4">
        <v>191.5</v>
      </c>
      <c r="AZ4">
        <v>183.8</v>
      </c>
      <c r="BA4">
        <v>190.02</v>
      </c>
      <c r="BB4">
        <v>188.92</v>
      </c>
      <c r="BC4">
        <v>180.36</v>
      </c>
    </row>
    <row r="5" spans="1:55" x14ac:dyDescent="0.2">
      <c r="A5" t="s">
        <v>9</v>
      </c>
      <c r="B5" s="3">
        <v>0.02</v>
      </c>
      <c r="C5">
        <v>90.26</v>
      </c>
      <c r="D5">
        <v>92.92</v>
      </c>
      <c r="E5">
        <v>93.27</v>
      </c>
      <c r="F5">
        <v>90.77</v>
      </c>
      <c r="G5">
        <v>88.77</v>
      </c>
      <c r="H5">
        <v>89.46</v>
      </c>
      <c r="I5">
        <v>90.14</v>
      </c>
      <c r="J5">
        <v>89.56</v>
      </c>
      <c r="K5">
        <v>85.74</v>
      </c>
      <c r="L5">
        <v>83.86</v>
      </c>
      <c r="M5">
        <v>85.31</v>
      </c>
      <c r="N5">
        <v>86.59</v>
      </c>
      <c r="O5">
        <v>85.03</v>
      </c>
      <c r="P5">
        <v>84.98</v>
      </c>
      <c r="Q5">
        <v>81.09</v>
      </c>
      <c r="R5">
        <v>81.12</v>
      </c>
      <c r="S5">
        <v>83.72</v>
      </c>
      <c r="T5">
        <v>80.88</v>
      </c>
      <c r="U5">
        <v>79.64</v>
      </c>
      <c r="V5">
        <v>82.11</v>
      </c>
      <c r="W5">
        <v>79.87</v>
      </c>
      <c r="X5">
        <v>81.400000000000006</v>
      </c>
      <c r="Y5">
        <v>82.3</v>
      </c>
      <c r="Z5">
        <v>82.44</v>
      </c>
      <c r="AA5">
        <v>84.4</v>
      </c>
      <c r="AB5">
        <v>86.2</v>
      </c>
      <c r="AC5">
        <v>88.34</v>
      </c>
      <c r="AD5">
        <v>90.04</v>
      </c>
      <c r="AE5">
        <v>89.97</v>
      </c>
      <c r="AF5">
        <v>88.9</v>
      </c>
      <c r="AG5">
        <v>90.45</v>
      </c>
      <c r="AH5">
        <v>93.83</v>
      </c>
      <c r="AI5">
        <v>97.01</v>
      </c>
      <c r="AJ5">
        <v>94.43</v>
      </c>
      <c r="AK5">
        <v>92.01</v>
      </c>
      <c r="AL5">
        <v>95.1</v>
      </c>
      <c r="AM5">
        <v>92.64</v>
      </c>
      <c r="AN5">
        <v>94.08</v>
      </c>
      <c r="AO5">
        <v>93.67</v>
      </c>
      <c r="AP5">
        <v>93.51</v>
      </c>
      <c r="AQ5">
        <v>91.74</v>
      </c>
      <c r="AR5">
        <v>94.85</v>
      </c>
      <c r="AS5">
        <v>94.87</v>
      </c>
      <c r="AT5">
        <v>97.67</v>
      </c>
      <c r="AU5">
        <v>95.29</v>
      </c>
      <c r="AV5">
        <v>90.39</v>
      </c>
      <c r="AW5">
        <v>84.83</v>
      </c>
      <c r="AX5">
        <v>86.74</v>
      </c>
      <c r="AY5">
        <v>88.07</v>
      </c>
      <c r="AZ5">
        <v>82.82</v>
      </c>
      <c r="BA5">
        <v>84.99</v>
      </c>
      <c r="BB5">
        <v>84.74</v>
      </c>
      <c r="BC5">
        <v>81.069999999999993</v>
      </c>
    </row>
    <row r="6" spans="1:55" x14ac:dyDescent="0.2">
      <c r="A6" t="s">
        <v>80</v>
      </c>
      <c r="B6" s="3">
        <v>0.02</v>
      </c>
      <c r="C6">
        <v>107</v>
      </c>
      <c r="D6">
        <v>108.05</v>
      </c>
      <c r="E6">
        <v>107.5</v>
      </c>
      <c r="F6">
        <v>106.55</v>
      </c>
      <c r="G6">
        <v>105.2</v>
      </c>
      <c r="H6">
        <v>113.6</v>
      </c>
      <c r="I6">
        <v>115.1</v>
      </c>
      <c r="J6">
        <v>116.75</v>
      </c>
      <c r="K6">
        <v>116.95</v>
      </c>
      <c r="L6">
        <v>116.7</v>
      </c>
      <c r="M6">
        <v>121.6</v>
      </c>
      <c r="N6">
        <v>119.05</v>
      </c>
      <c r="O6">
        <v>122.8</v>
      </c>
      <c r="P6">
        <v>121.9</v>
      </c>
      <c r="Q6">
        <v>113.2</v>
      </c>
      <c r="R6">
        <v>109.95</v>
      </c>
      <c r="S6">
        <v>112.75</v>
      </c>
      <c r="T6">
        <v>111</v>
      </c>
      <c r="U6">
        <v>107.7</v>
      </c>
      <c r="V6">
        <v>107</v>
      </c>
      <c r="W6">
        <v>105.7</v>
      </c>
      <c r="X6">
        <v>107.9</v>
      </c>
      <c r="Y6">
        <v>109</v>
      </c>
      <c r="Z6">
        <v>108.35</v>
      </c>
      <c r="AA6">
        <v>108.65</v>
      </c>
      <c r="AB6">
        <v>110.25</v>
      </c>
      <c r="AC6">
        <v>110.1</v>
      </c>
      <c r="AD6">
        <v>115.3</v>
      </c>
      <c r="AE6">
        <v>117.2</v>
      </c>
      <c r="AF6">
        <v>118.15</v>
      </c>
      <c r="AG6">
        <v>117.95</v>
      </c>
      <c r="AH6">
        <v>111.7</v>
      </c>
      <c r="AI6">
        <v>116</v>
      </c>
      <c r="AJ6">
        <v>109.8</v>
      </c>
      <c r="AK6">
        <v>107.55</v>
      </c>
      <c r="AL6">
        <v>107.75</v>
      </c>
      <c r="AM6">
        <v>106.3</v>
      </c>
      <c r="AN6">
        <v>104.7</v>
      </c>
      <c r="AO6">
        <v>106.5</v>
      </c>
      <c r="AP6">
        <v>105.45</v>
      </c>
      <c r="AQ6">
        <v>104</v>
      </c>
      <c r="AR6">
        <v>108.22</v>
      </c>
      <c r="AS6">
        <v>104.86</v>
      </c>
      <c r="AT6">
        <v>104.08</v>
      </c>
      <c r="AU6">
        <v>107.1</v>
      </c>
      <c r="AV6">
        <v>102</v>
      </c>
      <c r="AW6">
        <v>96.14</v>
      </c>
      <c r="AX6">
        <v>98.54</v>
      </c>
      <c r="AY6">
        <v>97.92</v>
      </c>
      <c r="AZ6">
        <v>92.69</v>
      </c>
      <c r="BA6">
        <v>97.81</v>
      </c>
      <c r="BB6">
        <v>95.54</v>
      </c>
      <c r="BC6">
        <v>90.35</v>
      </c>
    </row>
    <row r="7" spans="1:55" x14ac:dyDescent="0.2">
      <c r="A7" t="s">
        <v>81</v>
      </c>
      <c r="B7" s="3">
        <v>0.08</v>
      </c>
      <c r="C7">
        <v>83.68</v>
      </c>
      <c r="D7">
        <v>85.51</v>
      </c>
      <c r="E7">
        <v>82.79</v>
      </c>
      <c r="F7">
        <v>82.83</v>
      </c>
      <c r="G7">
        <v>84.93</v>
      </c>
      <c r="H7">
        <v>87.65</v>
      </c>
      <c r="I7">
        <v>89.1</v>
      </c>
      <c r="J7">
        <v>87.24</v>
      </c>
      <c r="K7">
        <v>86.18</v>
      </c>
      <c r="L7">
        <v>84.31</v>
      </c>
      <c r="M7">
        <v>85.93</v>
      </c>
      <c r="N7">
        <v>84.43</v>
      </c>
      <c r="O7">
        <v>83.36</v>
      </c>
      <c r="P7">
        <v>83.6</v>
      </c>
      <c r="Q7">
        <v>81.28</v>
      </c>
      <c r="R7">
        <v>81.38</v>
      </c>
      <c r="S7">
        <v>83.74</v>
      </c>
      <c r="T7">
        <v>81.19</v>
      </c>
      <c r="U7">
        <v>77.849999999999994</v>
      </c>
      <c r="V7">
        <v>81.349999999999994</v>
      </c>
      <c r="W7">
        <v>79.95</v>
      </c>
      <c r="X7">
        <v>79.540000000000006</v>
      </c>
      <c r="Y7">
        <v>79.290000000000006</v>
      </c>
      <c r="Z7">
        <v>79</v>
      </c>
      <c r="AA7">
        <v>82.52</v>
      </c>
      <c r="AB7">
        <v>84.83</v>
      </c>
      <c r="AC7">
        <v>85.09</v>
      </c>
      <c r="AD7">
        <v>85.83</v>
      </c>
      <c r="AE7">
        <v>89.05</v>
      </c>
      <c r="AF7">
        <v>87.27</v>
      </c>
      <c r="AG7">
        <v>86.3</v>
      </c>
      <c r="AH7">
        <v>87.22</v>
      </c>
      <c r="AI7">
        <v>89.57</v>
      </c>
      <c r="AJ7">
        <v>86.34</v>
      </c>
      <c r="AK7">
        <v>84.93</v>
      </c>
      <c r="AL7">
        <v>86.38</v>
      </c>
      <c r="AM7">
        <v>83.57</v>
      </c>
      <c r="AN7">
        <v>85.48</v>
      </c>
      <c r="AO7">
        <v>85.95</v>
      </c>
      <c r="AP7">
        <v>87.52</v>
      </c>
      <c r="AQ7">
        <v>86.83</v>
      </c>
      <c r="AR7">
        <v>88.5</v>
      </c>
      <c r="AS7">
        <v>89.81</v>
      </c>
      <c r="AT7">
        <v>94.68</v>
      </c>
      <c r="AU7">
        <v>93.83</v>
      </c>
      <c r="AV7">
        <v>90.18</v>
      </c>
      <c r="AW7">
        <v>86.64</v>
      </c>
      <c r="AX7">
        <v>88.12</v>
      </c>
      <c r="AY7">
        <v>87.05</v>
      </c>
      <c r="AZ7">
        <v>83.97</v>
      </c>
      <c r="BA7">
        <v>85.13</v>
      </c>
      <c r="BB7">
        <v>85.86</v>
      </c>
      <c r="BC7">
        <v>84.18</v>
      </c>
    </row>
    <row r="8" spans="1:55" x14ac:dyDescent="0.2">
      <c r="A8" s="9" t="s">
        <v>15</v>
      </c>
      <c r="B8" s="3">
        <v>0.08</v>
      </c>
      <c r="C8" s="9">
        <v>63.61</v>
      </c>
      <c r="D8" s="9">
        <v>63.76</v>
      </c>
      <c r="E8" s="9">
        <v>64.17</v>
      </c>
      <c r="F8" s="9">
        <v>64.27</v>
      </c>
      <c r="G8" s="9">
        <v>62.15</v>
      </c>
      <c r="H8" s="9">
        <v>64.180000000000007</v>
      </c>
      <c r="I8" s="9">
        <v>65.010000000000005</v>
      </c>
      <c r="J8" s="9">
        <v>67.12</v>
      </c>
      <c r="K8" s="9">
        <v>65.849999999999994</v>
      </c>
      <c r="L8" s="9">
        <v>66.55</v>
      </c>
      <c r="M8" s="9">
        <v>67.319999999999993</v>
      </c>
      <c r="N8" s="9">
        <v>66.91</v>
      </c>
      <c r="O8" s="9">
        <v>67.430000000000007</v>
      </c>
      <c r="P8" s="9">
        <v>67.48</v>
      </c>
      <c r="Q8" s="9">
        <v>65.81</v>
      </c>
      <c r="R8" s="9">
        <v>65.58</v>
      </c>
      <c r="S8" s="9">
        <v>65.94</v>
      </c>
      <c r="T8" s="9">
        <v>64.650000000000006</v>
      </c>
      <c r="U8" s="9">
        <v>63.65</v>
      </c>
      <c r="V8" s="9">
        <v>67.05</v>
      </c>
      <c r="W8" s="9">
        <v>64.92</v>
      </c>
      <c r="X8" s="9">
        <v>66.19</v>
      </c>
      <c r="Y8" s="9">
        <v>66.7</v>
      </c>
      <c r="Z8" s="9">
        <v>65.819999999999993</v>
      </c>
      <c r="AA8" s="9">
        <v>67.45</v>
      </c>
      <c r="AB8" s="9">
        <v>67.22</v>
      </c>
      <c r="AC8" s="9">
        <v>66.7</v>
      </c>
      <c r="AD8" s="9">
        <v>66.37</v>
      </c>
      <c r="AE8" s="9">
        <v>68.319999999999993</v>
      </c>
      <c r="AF8" s="9">
        <v>68.89</v>
      </c>
      <c r="AG8" s="9">
        <v>70.290000000000006</v>
      </c>
      <c r="AH8" s="9">
        <v>70</v>
      </c>
      <c r="AI8" s="9">
        <v>70.53</v>
      </c>
      <c r="AJ8" s="9">
        <v>68.959999999999994</v>
      </c>
      <c r="AK8" s="9">
        <v>68.92</v>
      </c>
      <c r="AL8" s="9">
        <v>70.790000000000006</v>
      </c>
      <c r="AM8" s="9">
        <v>69.790000000000006</v>
      </c>
      <c r="AN8" s="9">
        <v>70.94</v>
      </c>
      <c r="AO8" s="9">
        <v>71.2</v>
      </c>
      <c r="AP8" s="9">
        <v>70.599999999999994</v>
      </c>
      <c r="AQ8" s="9">
        <v>69.95</v>
      </c>
      <c r="AR8" s="9">
        <v>71.75</v>
      </c>
      <c r="AS8" s="9">
        <v>69.59</v>
      </c>
      <c r="AT8" s="9">
        <v>70.39</v>
      </c>
      <c r="AU8" s="9">
        <v>69.86</v>
      </c>
      <c r="AV8" s="9">
        <v>68.5</v>
      </c>
      <c r="AW8" s="9">
        <v>63.79</v>
      </c>
      <c r="AX8" s="9">
        <v>65.489999999999995</v>
      </c>
      <c r="AY8" s="9">
        <v>65.819999999999993</v>
      </c>
      <c r="AZ8" s="9">
        <v>63.77</v>
      </c>
      <c r="BA8" s="9">
        <v>67.5</v>
      </c>
      <c r="BB8" s="9">
        <v>67.28</v>
      </c>
      <c r="BC8" s="9">
        <v>64.16</v>
      </c>
    </row>
    <row r="9" spans="1:55" x14ac:dyDescent="0.2">
      <c r="A9" t="s">
        <v>4</v>
      </c>
      <c r="B9" s="3">
        <v>0.02</v>
      </c>
      <c r="C9">
        <v>23.55</v>
      </c>
      <c r="D9">
        <v>24.254999999999999</v>
      </c>
      <c r="E9">
        <v>23.68</v>
      </c>
      <c r="F9">
        <v>23.25</v>
      </c>
      <c r="G9">
        <v>23.495000000000001</v>
      </c>
      <c r="H9">
        <v>24.51</v>
      </c>
      <c r="I9">
        <v>25</v>
      </c>
      <c r="J9">
        <v>24.234999999999999</v>
      </c>
      <c r="K9">
        <v>23.79</v>
      </c>
      <c r="L9">
        <v>23.704999999999998</v>
      </c>
      <c r="M9">
        <v>23.885000000000002</v>
      </c>
      <c r="N9">
        <v>24.024999999999999</v>
      </c>
      <c r="O9">
        <v>24.225000000000001</v>
      </c>
      <c r="P9">
        <v>23.92</v>
      </c>
      <c r="Q9">
        <v>23.95</v>
      </c>
      <c r="R9">
        <v>25</v>
      </c>
      <c r="S9">
        <v>25.215</v>
      </c>
      <c r="T9">
        <v>24.56</v>
      </c>
      <c r="U9">
        <v>25.145</v>
      </c>
      <c r="V9">
        <v>25.47</v>
      </c>
      <c r="W9">
        <v>24.565000000000001</v>
      </c>
      <c r="X9">
        <v>24.78</v>
      </c>
      <c r="Y9">
        <v>24.79</v>
      </c>
      <c r="Z9">
        <v>24.495000000000001</v>
      </c>
      <c r="AA9">
        <v>23.954999999999998</v>
      </c>
      <c r="AB9">
        <v>24.55</v>
      </c>
      <c r="AC9">
        <v>24.954999999999998</v>
      </c>
      <c r="AD9">
        <v>25.59</v>
      </c>
      <c r="AE9">
        <v>25.94</v>
      </c>
      <c r="AF9">
        <v>25.31</v>
      </c>
      <c r="AG9">
        <v>25.475000000000001</v>
      </c>
      <c r="AH9">
        <v>25.754999999999999</v>
      </c>
      <c r="AI9">
        <v>25.475000000000001</v>
      </c>
      <c r="AJ9">
        <v>25.215</v>
      </c>
      <c r="AK9">
        <v>25.14</v>
      </c>
      <c r="AL9">
        <v>25.35</v>
      </c>
      <c r="AM9">
        <v>25.23</v>
      </c>
      <c r="AN9">
        <v>25.27</v>
      </c>
      <c r="AO9">
        <v>25.274999999999999</v>
      </c>
      <c r="AP9">
        <v>25.175000000000001</v>
      </c>
      <c r="AQ9">
        <v>24.734999999999999</v>
      </c>
      <c r="AR9">
        <v>25.504999999999999</v>
      </c>
      <c r="AS9">
        <v>26.86</v>
      </c>
      <c r="AT9">
        <v>27.335000000000001</v>
      </c>
      <c r="AU9">
        <v>26.92</v>
      </c>
      <c r="AV9">
        <v>26.565000000000001</v>
      </c>
      <c r="AW9">
        <v>24.91</v>
      </c>
      <c r="AX9">
        <v>25.22</v>
      </c>
      <c r="AY9">
        <v>25.48</v>
      </c>
      <c r="AZ9">
        <v>25.05</v>
      </c>
      <c r="BA9">
        <v>22.49</v>
      </c>
      <c r="BB9">
        <v>22.795000000000002</v>
      </c>
      <c r="BC9">
        <v>21.31</v>
      </c>
    </row>
    <row r="10" spans="1:55" x14ac:dyDescent="0.2">
      <c r="A10" s="9" t="s">
        <v>83</v>
      </c>
      <c r="B10" s="3">
        <v>0.02</v>
      </c>
      <c r="C10" s="9">
        <v>70.56</v>
      </c>
      <c r="D10" s="9">
        <v>69.2</v>
      </c>
      <c r="E10" s="9">
        <v>67</v>
      </c>
      <c r="F10" s="9">
        <v>66.42</v>
      </c>
      <c r="G10" s="9">
        <v>66.17</v>
      </c>
      <c r="H10" s="9">
        <v>68.400000000000006</v>
      </c>
      <c r="I10" s="9">
        <v>68.52</v>
      </c>
      <c r="J10" s="9">
        <v>69.069999999999993</v>
      </c>
      <c r="K10" s="9">
        <v>67.89</v>
      </c>
      <c r="L10" s="9">
        <v>65.38</v>
      </c>
      <c r="M10" s="9">
        <v>65.84</v>
      </c>
      <c r="N10" s="9">
        <v>65.459999999999994</v>
      </c>
      <c r="O10" s="9">
        <v>65.2</v>
      </c>
      <c r="P10" s="9">
        <v>65.34</v>
      </c>
      <c r="Q10" s="9">
        <v>63.37</v>
      </c>
      <c r="R10" s="9">
        <v>63.48</v>
      </c>
      <c r="S10" s="9">
        <v>64.87</v>
      </c>
      <c r="T10" s="9">
        <v>62.58</v>
      </c>
      <c r="U10" s="9">
        <v>59.85</v>
      </c>
      <c r="V10" s="9">
        <v>60.53</v>
      </c>
      <c r="W10" s="9">
        <v>59.8</v>
      </c>
      <c r="X10" s="9">
        <v>60.31</v>
      </c>
      <c r="Y10" s="9">
        <v>62.17</v>
      </c>
      <c r="Z10" s="9">
        <v>61.8</v>
      </c>
      <c r="AA10" s="9">
        <v>64.83</v>
      </c>
      <c r="AB10" s="9">
        <v>66.25</v>
      </c>
      <c r="AC10" s="9">
        <v>66.599999999999994</v>
      </c>
      <c r="AD10" s="9">
        <v>67.47</v>
      </c>
      <c r="AE10" s="9">
        <v>68.7</v>
      </c>
      <c r="AF10" s="9">
        <v>67.91</v>
      </c>
      <c r="AG10" s="9">
        <v>68.36</v>
      </c>
      <c r="AH10" s="9">
        <v>71.11</v>
      </c>
      <c r="AI10" s="9">
        <v>73.25</v>
      </c>
      <c r="AJ10" s="9">
        <v>70.569999999999993</v>
      </c>
      <c r="AK10" s="9">
        <v>68.97</v>
      </c>
      <c r="AL10" s="9">
        <v>70</v>
      </c>
      <c r="AM10" s="9">
        <v>68.290000000000006</v>
      </c>
      <c r="AN10" s="9">
        <v>70.3</v>
      </c>
      <c r="AO10" s="9">
        <v>71.010000000000005</v>
      </c>
      <c r="AP10" s="9">
        <v>71.31</v>
      </c>
      <c r="AQ10" s="9">
        <v>70.8</v>
      </c>
      <c r="AR10" s="9">
        <v>72.98</v>
      </c>
      <c r="AS10" s="9">
        <v>74.180000000000007</v>
      </c>
      <c r="AT10" s="9">
        <v>75.010000000000005</v>
      </c>
      <c r="AU10" s="9">
        <v>74.81</v>
      </c>
      <c r="AV10" s="9">
        <v>71.17</v>
      </c>
      <c r="AW10" s="9">
        <v>70.13</v>
      </c>
      <c r="AX10" s="9">
        <v>72.5</v>
      </c>
      <c r="AY10" s="9">
        <v>70.41</v>
      </c>
      <c r="AZ10" s="9">
        <v>67.349999999999994</v>
      </c>
      <c r="BA10" s="9">
        <v>67.92</v>
      </c>
      <c r="BB10" s="9">
        <v>69.17</v>
      </c>
      <c r="BC10" s="9">
        <v>65.77</v>
      </c>
    </row>
    <row r="11" spans="1:55" x14ac:dyDescent="0.2">
      <c r="A11" t="s">
        <v>6</v>
      </c>
      <c r="B11" s="3">
        <v>0.08</v>
      </c>
      <c r="C11">
        <v>31.44</v>
      </c>
      <c r="D11">
        <v>32.104999999999997</v>
      </c>
      <c r="E11">
        <v>31.555</v>
      </c>
      <c r="F11">
        <v>31.094999999999999</v>
      </c>
      <c r="G11">
        <v>30.715</v>
      </c>
      <c r="H11">
        <v>33</v>
      </c>
      <c r="I11">
        <v>33.085000000000001</v>
      </c>
      <c r="J11">
        <v>32.090000000000003</v>
      </c>
      <c r="K11">
        <v>31.565000000000001</v>
      </c>
      <c r="L11">
        <v>31.585000000000001</v>
      </c>
      <c r="M11">
        <v>32.634999999999998</v>
      </c>
      <c r="N11">
        <v>31.91</v>
      </c>
      <c r="O11">
        <v>32.384999999999998</v>
      </c>
      <c r="P11">
        <v>32.494999999999997</v>
      </c>
      <c r="Q11">
        <v>32.82</v>
      </c>
      <c r="R11">
        <v>32.83</v>
      </c>
      <c r="S11">
        <v>34.159999999999997</v>
      </c>
      <c r="T11">
        <v>33.07</v>
      </c>
      <c r="U11">
        <v>32.755000000000003</v>
      </c>
      <c r="V11">
        <v>34.200000000000003</v>
      </c>
      <c r="W11">
        <v>34.24</v>
      </c>
      <c r="X11">
        <v>34.979999999999997</v>
      </c>
      <c r="Y11">
        <v>34.729999999999997</v>
      </c>
      <c r="Z11">
        <v>35.134999999999998</v>
      </c>
      <c r="AA11">
        <v>35.21</v>
      </c>
      <c r="AB11">
        <v>36.119999999999997</v>
      </c>
      <c r="AC11">
        <v>37.225000000000001</v>
      </c>
      <c r="AD11">
        <v>37.664999999999999</v>
      </c>
      <c r="AE11">
        <v>37.229999999999997</v>
      </c>
      <c r="AF11">
        <v>38.204999999999998</v>
      </c>
      <c r="AG11">
        <v>38.22</v>
      </c>
      <c r="AH11">
        <v>39.1</v>
      </c>
      <c r="AI11">
        <v>40.215000000000003</v>
      </c>
      <c r="AJ11">
        <v>39.204999999999998</v>
      </c>
      <c r="AK11">
        <v>39.07</v>
      </c>
      <c r="AL11">
        <v>39.56</v>
      </c>
      <c r="AM11">
        <v>39.26</v>
      </c>
      <c r="AN11">
        <v>40.409999999999997</v>
      </c>
      <c r="AO11">
        <v>40.354999999999997</v>
      </c>
      <c r="AP11">
        <v>40.494999999999997</v>
      </c>
      <c r="AQ11">
        <v>39.75</v>
      </c>
      <c r="AR11">
        <v>40.76</v>
      </c>
      <c r="AS11">
        <v>40.44</v>
      </c>
      <c r="AT11">
        <v>40.96</v>
      </c>
      <c r="AU11">
        <v>38.96</v>
      </c>
      <c r="AV11">
        <v>37.229999999999997</v>
      </c>
      <c r="AW11">
        <v>35.950000000000003</v>
      </c>
      <c r="AX11">
        <v>37.26</v>
      </c>
      <c r="AY11">
        <v>37.43</v>
      </c>
      <c r="AZ11">
        <v>36.119999999999997</v>
      </c>
      <c r="BA11">
        <v>37.19</v>
      </c>
      <c r="BB11">
        <v>36.86</v>
      </c>
      <c r="BC11">
        <v>35.04</v>
      </c>
    </row>
    <row r="12" spans="1:55" x14ac:dyDescent="0.2">
      <c r="A12" t="s">
        <v>12</v>
      </c>
      <c r="B12" s="3">
        <v>0.08</v>
      </c>
      <c r="C12">
        <v>12.58</v>
      </c>
      <c r="D12">
        <v>13.28</v>
      </c>
      <c r="E12">
        <v>13.45</v>
      </c>
      <c r="F12">
        <v>13.164999999999999</v>
      </c>
      <c r="G12">
        <v>12.785</v>
      </c>
      <c r="H12">
        <v>12.95</v>
      </c>
      <c r="I12">
        <v>13.83</v>
      </c>
      <c r="J12">
        <v>13.8</v>
      </c>
      <c r="K12">
        <v>13.48</v>
      </c>
      <c r="L12">
        <v>13.24</v>
      </c>
      <c r="M12">
        <v>13.5</v>
      </c>
      <c r="N12">
        <v>13.93</v>
      </c>
      <c r="O12">
        <v>14.015000000000001</v>
      </c>
      <c r="P12">
        <v>13.914999999999999</v>
      </c>
      <c r="Q12">
        <v>13.215</v>
      </c>
      <c r="R12">
        <v>13.095000000000001</v>
      </c>
      <c r="S12">
        <v>13.315</v>
      </c>
      <c r="T12">
        <v>13.57</v>
      </c>
      <c r="U12">
        <v>13.64</v>
      </c>
      <c r="V12">
        <v>13.845000000000001</v>
      </c>
      <c r="W12">
        <v>13.56</v>
      </c>
      <c r="X12">
        <v>14.15</v>
      </c>
      <c r="Y12">
        <v>14.33</v>
      </c>
      <c r="Z12">
        <v>14.1</v>
      </c>
      <c r="AA12">
        <v>14.75</v>
      </c>
      <c r="AB12">
        <v>14.4</v>
      </c>
      <c r="AC12">
        <v>14.39</v>
      </c>
      <c r="AD12">
        <v>14.37</v>
      </c>
      <c r="AE12">
        <v>14.31</v>
      </c>
      <c r="AF12">
        <v>14.43</v>
      </c>
      <c r="AG12">
        <v>14.32</v>
      </c>
      <c r="AH12">
        <v>14.5</v>
      </c>
      <c r="AI12">
        <v>14.635</v>
      </c>
      <c r="AJ12">
        <v>14.734999999999999</v>
      </c>
      <c r="AK12">
        <v>14.305</v>
      </c>
      <c r="AL12">
        <v>14.455</v>
      </c>
      <c r="AM12">
        <v>14.69</v>
      </c>
      <c r="AN12">
        <v>14.815</v>
      </c>
      <c r="AO12">
        <v>14.54</v>
      </c>
      <c r="AP12">
        <v>14.565</v>
      </c>
      <c r="AQ12">
        <v>14.335000000000001</v>
      </c>
      <c r="AR12">
        <v>14.595000000000001</v>
      </c>
      <c r="AS12">
        <v>14.56</v>
      </c>
      <c r="AT12">
        <v>14.42</v>
      </c>
      <c r="AU12">
        <v>13.994999999999999</v>
      </c>
      <c r="AV12">
        <v>13.574999999999999</v>
      </c>
      <c r="AW12">
        <v>12.635</v>
      </c>
      <c r="AX12">
        <v>12.65</v>
      </c>
      <c r="AY12">
        <v>12.975</v>
      </c>
      <c r="AZ12">
        <v>12.27</v>
      </c>
      <c r="BA12">
        <v>13.175000000000001</v>
      </c>
      <c r="BB12">
        <v>13.54</v>
      </c>
      <c r="BC12">
        <v>13.255000000000001</v>
      </c>
    </row>
    <row r="13" spans="1:55" x14ac:dyDescent="0.2">
      <c r="A13" t="s">
        <v>11</v>
      </c>
      <c r="B13" s="3">
        <v>0.08</v>
      </c>
      <c r="C13">
        <v>7.2620000000000005</v>
      </c>
      <c r="D13">
        <v>7.4509999999999996</v>
      </c>
      <c r="E13">
        <v>7.39</v>
      </c>
      <c r="F13">
        <v>7.282</v>
      </c>
      <c r="G13">
        <v>7.1740000000000004</v>
      </c>
      <c r="H13">
        <v>7.157</v>
      </c>
      <c r="I13">
        <v>7.0659999999999998</v>
      </c>
      <c r="J13">
        <v>7.21</v>
      </c>
      <c r="K13">
        <v>7.3949999999999996</v>
      </c>
      <c r="L13">
        <v>7.5380000000000003</v>
      </c>
      <c r="M13">
        <v>7.8330000000000002</v>
      </c>
      <c r="N13">
        <v>8.7970000000000006</v>
      </c>
      <c r="O13">
        <v>8.84</v>
      </c>
      <c r="P13">
        <v>8.9049999999999994</v>
      </c>
      <c r="Q13">
        <v>8.2479999999999993</v>
      </c>
      <c r="R13">
        <v>8.2430000000000003</v>
      </c>
      <c r="S13">
        <v>8.5719999999999992</v>
      </c>
      <c r="T13">
        <v>8.3610000000000007</v>
      </c>
      <c r="U13">
        <v>8.2620000000000005</v>
      </c>
      <c r="V13">
        <v>8.81</v>
      </c>
      <c r="W13">
        <v>9.2579999999999991</v>
      </c>
      <c r="X13">
        <v>9.6210000000000004</v>
      </c>
      <c r="Y13">
        <v>9.4559999999999995</v>
      </c>
      <c r="Z13">
        <v>9.6289999999999996</v>
      </c>
      <c r="AA13">
        <v>9.5809999999999995</v>
      </c>
      <c r="AB13">
        <v>9.1590000000000007</v>
      </c>
      <c r="AC13">
        <v>9.3130000000000006</v>
      </c>
      <c r="AD13">
        <v>9.5760000000000005</v>
      </c>
      <c r="AE13">
        <v>9.4</v>
      </c>
      <c r="AF13">
        <v>9.99</v>
      </c>
      <c r="AG13">
        <v>10.039999999999999</v>
      </c>
      <c r="AH13">
        <v>10.074999999999999</v>
      </c>
      <c r="AI13">
        <v>10.365</v>
      </c>
      <c r="AJ13">
        <v>10.255000000000001</v>
      </c>
      <c r="AK13">
        <v>9.7780000000000005</v>
      </c>
      <c r="AL13">
        <v>9.7219999999999995</v>
      </c>
      <c r="AM13">
        <v>9.6140000000000008</v>
      </c>
      <c r="AN13">
        <v>9.7899999999999991</v>
      </c>
      <c r="AO13">
        <v>9.3870000000000005</v>
      </c>
      <c r="AP13">
        <v>9.2129999999999992</v>
      </c>
      <c r="AQ13">
        <v>9.0609999999999999</v>
      </c>
      <c r="AR13">
        <v>9.2370000000000001</v>
      </c>
      <c r="AS13">
        <v>8.9049999999999994</v>
      </c>
      <c r="AT13">
        <v>8.92</v>
      </c>
      <c r="AU13">
        <v>8.6180000000000003</v>
      </c>
      <c r="AV13">
        <v>8.2349999999999994</v>
      </c>
      <c r="AW13">
        <v>7.992</v>
      </c>
      <c r="AX13">
        <v>8.14</v>
      </c>
      <c r="AY13">
        <v>8.6839999999999993</v>
      </c>
      <c r="AZ13">
        <v>8.0269999999999992</v>
      </c>
      <c r="BA13">
        <v>8.4529999999999994</v>
      </c>
      <c r="BB13">
        <v>9.0329999999999995</v>
      </c>
      <c r="BC13">
        <v>8.8640000000000008</v>
      </c>
    </row>
    <row r="14" spans="1:55" x14ac:dyDescent="0.2">
      <c r="A14" t="s">
        <v>5</v>
      </c>
      <c r="B14" s="3">
        <v>0.02</v>
      </c>
      <c r="C14">
        <v>73.81</v>
      </c>
      <c r="D14">
        <v>75.33</v>
      </c>
      <c r="E14">
        <v>74.680000000000007</v>
      </c>
      <c r="F14">
        <v>74.92</v>
      </c>
      <c r="G14">
        <v>73.55</v>
      </c>
      <c r="H14">
        <v>74.41</v>
      </c>
      <c r="I14">
        <v>78.89</v>
      </c>
      <c r="J14">
        <v>79.489999999999995</v>
      </c>
      <c r="K14">
        <v>76.040000000000006</v>
      </c>
      <c r="L14">
        <v>76.34</v>
      </c>
      <c r="M14">
        <v>76.81</v>
      </c>
      <c r="N14">
        <v>77.760000000000005</v>
      </c>
      <c r="O14">
        <v>79.34</v>
      </c>
      <c r="P14">
        <v>78.239999999999995</v>
      </c>
      <c r="Q14">
        <v>75.06</v>
      </c>
      <c r="R14">
        <v>74.72</v>
      </c>
      <c r="S14">
        <v>76.23</v>
      </c>
      <c r="T14">
        <v>73.459999999999994</v>
      </c>
      <c r="U14">
        <v>72.25</v>
      </c>
      <c r="V14">
        <v>69.95</v>
      </c>
      <c r="W14">
        <v>68.349999999999994</v>
      </c>
      <c r="X14">
        <v>68.7</v>
      </c>
      <c r="Y14">
        <v>71.09</v>
      </c>
      <c r="Z14">
        <v>71.3</v>
      </c>
      <c r="AA14">
        <v>70.25</v>
      </c>
      <c r="AB14">
        <v>69.91</v>
      </c>
      <c r="AC14">
        <v>67.72</v>
      </c>
      <c r="AD14">
        <v>68.25</v>
      </c>
      <c r="AE14">
        <v>70.38</v>
      </c>
      <c r="AF14">
        <v>69.45</v>
      </c>
      <c r="AG14">
        <v>71.17</v>
      </c>
      <c r="AH14">
        <v>72.08</v>
      </c>
      <c r="AI14">
        <v>69.77</v>
      </c>
      <c r="AJ14">
        <v>68.39</v>
      </c>
      <c r="AK14">
        <v>63.37</v>
      </c>
      <c r="AL14">
        <v>60.76</v>
      </c>
      <c r="AM14">
        <v>60.6</v>
      </c>
      <c r="AN14">
        <v>66.22</v>
      </c>
      <c r="AO14">
        <v>64.180000000000007</v>
      </c>
      <c r="AP14">
        <v>65.36</v>
      </c>
      <c r="AQ14">
        <v>65.069999999999993</v>
      </c>
      <c r="AR14">
        <v>67.06</v>
      </c>
      <c r="AS14">
        <v>65.42</v>
      </c>
      <c r="AT14">
        <v>67.14</v>
      </c>
      <c r="AU14">
        <v>69.66</v>
      </c>
      <c r="AV14">
        <v>66.680000000000007</v>
      </c>
      <c r="AW14">
        <v>61.62</v>
      </c>
      <c r="AX14">
        <v>63.94</v>
      </c>
      <c r="AY14">
        <v>63.48</v>
      </c>
      <c r="AZ14">
        <v>62.9</v>
      </c>
      <c r="BA14">
        <v>65.900000000000006</v>
      </c>
      <c r="BB14">
        <v>63.92</v>
      </c>
      <c r="BC14">
        <v>60.74</v>
      </c>
    </row>
    <row r="15" spans="1:55" x14ac:dyDescent="0.2">
      <c r="A15" t="s">
        <v>13</v>
      </c>
      <c r="B15" s="3">
        <v>0.02</v>
      </c>
      <c r="C15">
        <v>32.35</v>
      </c>
      <c r="D15">
        <v>33.04</v>
      </c>
      <c r="E15">
        <v>33.92</v>
      </c>
      <c r="F15">
        <v>34.325000000000003</v>
      </c>
      <c r="G15">
        <v>34.19</v>
      </c>
      <c r="H15">
        <v>35.21</v>
      </c>
      <c r="I15">
        <v>36.314999999999998</v>
      </c>
      <c r="J15">
        <v>36.424999999999997</v>
      </c>
      <c r="K15">
        <v>35.935000000000002</v>
      </c>
      <c r="L15">
        <v>36.270000000000003</v>
      </c>
      <c r="M15">
        <v>36.664999999999999</v>
      </c>
      <c r="N15">
        <v>36.405000000000001</v>
      </c>
      <c r="O15">
        <v>35.21</v>
      </c>
      <c r="P15">
        <v>34.86</v>
      </c>
      <c r="Q15">
        <v>33.61</v>
      </c>
      <c r="R15">
        <v>33.634999999999998</v>
      </c>
      <c r="S15">
        <v>34.200000000000003</v>
      </c>
      <c r="T15">
        <v>33.625</v>
      </c>
      <c r="U15">
        <v>33.5</v>
      </c>
      <c r="V15">
        <v>33.96</v>
      </c>
      <c r="W15">
        <v>33.17</v>
      </c>
      <c r="X15">
        <v>33.445</v>
      </c>
      <c r="Y15">
        <v>33.409999999999997</v>
      </c>
      <c r="Z15">
        <v>31.85</v>
      </c>
      <c r="AA15">
        <v>30.895</v>
      </c>
      <c r="AB15">
        <v>32.645000000000003</v>
      </c>
      <c r="AC15">
        <v>31.905000000000001</v>
      </c>
      <c r="AD15">
        <v>31.885000000000002</v>
      </c>
      <c r="AE15">
        <v>30.945</v>
      </c>
      <c r="AF15">
        <v>31.18</v>
      </c>
      <c r="AG15">
        <v>30.99</v>
      </c>
      <c r="AH15">
        <v>31.26</v>
      </c>
      <c r="AI15">
        <v>31.15</v>
      </c>
      <c r="AJ15">
        <v>29.555</v>
      </c>
      <c r="AK15">
        <v>29.265000000000001</v>
      </c>
      <c r="AL15">
        <v>29.475000000000001</v>
      </c>
      <c r="AM15">
        <v>29.57</v>
      </c>
      <c r="AN15">
        <v>31.074999999999999</v>
      </c>
      <c r="AO15">
        <v>29.954999999999998</v>
      </c>
      <c r="AP15">
        <v>29.614999999999998</v>
      </c>
      <c r="AQ15">
        <v>29.045000000000002</v>
      </c>
      <c r="AR15">
        <v>29.6</v>
      </c>
      <c r="AS15">
        <v>28.69</v>
      </c>
      <c r="AT15">
        <v>28.56</v>
      </c>
      <c r="AU15">
        <v>29.01</v>
      </c>
      <c r="AV15">
        <v>27.65</v>
      </c>
      <c r="AW15">
        <v>26.11</v>
      </c>
      <c r="AX15">
        <v>26.82</v>
      </c>
      <c r="AY15">
        <v>25</v>
      </c>
      <c r="AZ15">
        <v>24</v>
      </c>
      <c r="BA15">
        <v>24.07</v>
      </c>
      <c r="BB15">
        <v>25.87</v>
      </c>
      <c r="BC15">
        <v>25.08</v>
      </c>
    </row>
    <row r="16" spans="1:55" x14ac:dyDescent="0.2">
      <c r="A16" t="s">
        <v>2</v>
      </c>
      <c r="B16" s="3">
        <v>0.08</v>
      </c>
      <c r="C16">
        <v>177.85</v>
      </c>
      <c r="D16">
        <v>180.15</v>
      </c>
      <c r="E16">
        <v>180.7</v>
      </c>
      <c r="F16">
        <v>181.05</v>
      </c>
      <c r="G16">
        <v>180.8</v>
      </c>
      <c r="H16">
        <v>182.85</v>
      </c>
      <c r="I16">
        <v>188.55</v>
      </c>
      <c r="J16">
        <v>190.05</v>
      </c>
      <c r="K16">
        <v>187.1</v>
      </c>
      <c r="L16">
        <v>189.1</v>
      </c>
      <c r="M16">
        <v>192.9</v>
      </c>
      <c r="N16">
        <v>190.05</v>
      </c>
      <c r="O16">
        <v>191</v>
      </c>
      <c r="P16">
        <v>188.1</v>
      </c>
      <c r="Q16">
        <v>182.4</v>
      </c>
      <c r="R16">
        <v>179.35</v>
      </c>
      <c r="S16">
        <v>184.15</v>
      </c>
      <c r="T16">
        <v>180.9</v>
      </c>
      <c r="U16">
        <v>176.05</v>
      </c>
      <c r="V16">
        <v>176.55</v>
      </c>
      <c r="W16">
        <v>173.6</v>
      </c>
      <c r="X16">
        <v>175.4</v>
      </c>
      <c r="Y16">
        <v>178.05</v>
      </c>
      <c r="Z16">
        <v>177.95</v>
      </c>
      <c r="AA16">
        <v>178.6</v>
      </c>
      <c r="AB16">
        <v>178.9</v>
      </c>
      <c r="AC16">
        <v>180.95</v>
      </c>
      <c r="AD16">
        <v>179.9</v>
      </c>
      <c r="AE16">
        <v>180.75</v>
      </c>
      <c r="AF16">
        <v>188.5</v>
      </c>
      <c r="AG16">
        <v>185.55</v>
      </c>
      <c r="AH16">
        <v>190.2</v>
      </c>
      <c r="AI16">
        <v>192.6</v>
      </c>
      <c r="AJ16">
        <v>186.2</v>
      </c>
      <c r="AK16">
        <v>185.4</v>
      </c>
      <c r="AL16">
        <v>187.2</v>
      </c>
      <c r="AM16">
        <v>184.6</v>
      </c>
      <c r="AN16">
        <v>188.4</v>
      </c>
      <c r="AO16">
        <v>187.25</v>
      </c>
      <c r="AP16">
        <v>186.8</v>
      </c>
      <c r="AQ16">
        <v>184.95</v>
      </c>
      <c r="AR16">
        <v>186.9</v>
      </c>
      <c r="AS16">
        <v>184.05</v>
      </c>
      <c r="AT16">
        <v>185.8</v>
      </c>
      <c r="AU16">
        <v>182.6</v>
      </c>
      <c r="AV16">
        <v>180.65</v>
      </c>
      <c r="AW16">
        <v>172.35</v>
      </c>
      <c r="AX16">
        <v>176.8</v>
      </c>
      <c r="AY16">
        <v>178.7</v>
      </c>
      <c r="AZ16">
        <v>171.1</v>
      </c>
      <c r="BA16">
        <v>181.65</v>
      </c>
      <c r="BB16">
        <v>180.05</v>
      </c>
      <c r="BC16">
        <v>175.95</v>
      </c>
    </row>
    <row r="17" spans="1:95" x14ac:dyDescent="0.2">
      <c r="A17" t="s">
        <v>7</v>
      </c>
      <c r="B17" s="3">
        <v>0.08</v>
      </c>
      <c r="C17">
        <v>69.599999999999994</v>
      </c>
      <c r="D17">
        <v>70.03</v>
      </c>
      <c r="E17">
        <v>72.83</v>
      </c>
      <c r="F17">
        <v>72.8</v>
      </c>
      <c r="G17">
        <v>73.73</v>
      </c>
      <c r="H17">
        <v>76.02</v>
      </c>
      <c r="I17">
        <v>78.13</v>
      </c>
      <c r="J17">
        <v>77.03</v>
      </c>
      <c r="K17">
        <v>76.36</v>
      </c>
      <c r="L17">
        <v>79.569999999999993</v>
      </c>
      <c r="M17">
        <v>79.78</v>
      </c>
      <c r="N17">
        <v>79.2</v>
      </c>
      <c r="O17">
        <v>80.209999999999994</v>
      </c>
      <c r="P17">
        <v>81.819999999999993</v>
      </c>
      <c r="Q17">
        <v>80.239999999999995</v>
      </c>
      <c r="R17">
        <v>81.97</v>
      </c>
      <c r="S17">
        <v>83.43</v>
      </c>
      <c r="T17">
        <v>81.05</v>
      </c>
      <c r="U17">
        <v>80.16</v>
      </c>
      <c r="V17">
        <v>81.77</v>
      </c>
      <c r="W17">
        <v>80.239999999999995</v>
      </c>
      <c r="X17">
        <v>82.99</v>
      </c>
      <c r="Y17">
        <v>83.45</v>
      </c>
      <c r="Z17">
        <v>82.24</v>
      </c>
      <c r="AA17">
        <v>81.36</v>
      </c>
      <c r="AB17">
        <v>85</v>
      </c>
      <c r="AC17">
        <v>84.98</v>
      </c>
      <c r="AD17">
        <v>86.44</v>
      </c>
      <c r="AE17">
        <v>86.93</v>
      </c>
      <c r="AF17">
        <v>85.83</v>
      </c>
      <c r="AG17">
        <v>86.34</v>
      </c>
      <c r="AH17">
        <v>91.22</v>
      </c>
      <c r="AI17">
        <v>91.34</v>
      </c>
      <c r="AJ17">
        <v>87</v>
      </c>
      <c r="AK17">
        <v>87.21</v>
      </c>
      <c r="AL17">
        <v>86.8</v>
      </c>
      <c r="AM17">
        <v>87.75</v>
      </c>
      <c r="AN17">
        <v>89.07</v>
      </c>
      <c r="AO17">
        <v>86.11</v>
      </c>
      <c r="AP17">
        <v>88.05</v>
      </c>
      <c r="AQ17">
        <v>85.91</v>
      </c>
      <c r="AR17">
        <v>89.2</v>
      </c>
      <c r="AS17">
        <v>90.48</v>
      </c>
      <c r="AT17">
        <v>91.26</v>
      </c>
      <c r="AU17">
        <v>90.04</v>
      </c>
      <c r="AV17">
        <v>86.74</v>
      </c>
      <c r="AW17">
        <v>83.1</v>
      </c>
      <c r="AX17">
        <v>89.1</v>
      </c>
      <c r="AY17">
        <v>90.3</v>
      </c>
      <c r="AZ17">
        <v>84.84</v>
      </c>
      <c r="BA17">
        <v>88.76</v>
      </c>
      <c r="BB17">
        <v>87.98</v>
      </c>
      <c r="BC17">
        <v>82.96</v>
      </c>
    </row>
    <row r="18" spans="1:95" x14ac:dyDescent="0.2">
      <c r="A18" s="9" t="s">
        <v>8</v>
      </c>
      <c r="B18" s="3">
        <v>0.02</v>
      </c>
      <c r="C18" s="9">
        <v>124.35</v>
      </c>
      <c r="D18" s="9">
        <v>128.4</v>
      </c>
      <c r="E18" s="9">
        <v>128.4</v>
      </c>
      <c r="F18" s="9">
        <v>126.55</v>
      </c>
      <c r="G18" s="9">
        <v>125.35</v>
      </c>
      <c r="H18" s="9">
        <v>131.6</v>
      </c>
      <c r="I18" s="9">
        <v>132</v>
      </c>
      <c r="J18" s="9">
        <v>130</v>
      </c>
      <c r="K18" s="9">
        <v>128.15</v>
      </c>
      <c r="L18" s="9">
        <v>126.05</v>
      </c>
      <c r="M18" s="9">
        <v>129.5</v>
      </c>
      <c r="N18" s="9">
        <v>129.4</v>
      </c>
      <c r="O18" s="9">
        <v>124.55</v>
      </c>
      <c r="P18" s="9">
        <v>124.75</v>
      </c>
      <c r="Q18" s="9">
        <v>120.35</v>
      </c>
      <c r="R18" s="9">
        <v>120.85</v>
      </c>
      <c r="S18" s="9">
        <v>120.3</v>
      </c>
      <c r="T18" s="9">
        <v>115.95</v>
      </c>
      <c r="U18" s="9">
        <v>115.75</v>
      </c>
      <c r="V18" s="9">
        <v>111.55</v>
      </c>
      <c r="W18" s="9">
        <v>109.2</v>
      </c>
      <c r="X18" s="9">
        <v>111.3</v>
      </c>
      <c r="Y18" s="9">
        <v>110.85</v>
      </c>
      <c r="Z18" s="9">
        <v>110.75</v>
      </c>
      <c r="AA18" s="9">
        <v>112.25</v>
      </c>
      <c r="AB18" s="9">
        <v>116.3</v>
      </c>
      <c r="AC18" s="9">
        <v>116.55</v>
      </c>
      <c r="AD18" s="9">
        <v>119.2</v>
      </c>
      <c r="AE18" s="9">
        <v>119.6</v>
      </c>
      <c r="AF18" s="9">
        <v>119.9</v>
      </c>
      <c r="AG18" s="9">
        <v>115.9</v>
      </c>
      <c r="AH18" s="9">
        <v>120.5</v>
      </c>
      <c r="AI18" s="9">
        <v>124.2</v>
      </c>
      <c r="AJ18" s="9">
        <v>116.95</v>
      </c>
      <c r="AK18" s="9">
        <v>114.9</v>
      </c>
      <c r="AL18" s="9">
        <v>114.05</v>
      </c>
      <c r="AM18" s="9">
        <v>113.05</v>
      </c>
      <c r="AN18" s="9">
        <v>115.2</v>
      </c>
      <c r="AO18" s="9">
        <v>116.45</v>
      </c>
      <c r="AP18" s="9">
        <v>117.45</v>
      </c>
      <c r="AQ18" s="9">
        <v>116.15</v>
      </c>
      <c r="AR18" s="9">
        <v>120.12</v>
      </c>
      <c r="AS18" s="9">
        <v>122.44</v>
      </c>
      <c r="AT18" s="9">
        <v>123.7</v>
      </c>
      <c r="AU18" s="9">
        <v>121.06</v>
      </c>
      <c r="AV18" s="9">
        <v>114.88</v>
      </c>
      <c r="AW18" s="9">
        <v>107.02</v>
      </c>
      <c r="AX18" s="9">
        <v>111.18</v>
      </c>
      <c r="AY18" s="9">
        <v>110.72</v>
      </c>
      <c r="AZ18" s="9">
        <v>102.98</v>
      </c>
      <c r="BA18" s="9">
        <v>105.7</v>
      </c>
      <c r="BB18" s="9">
        <v>107.16</v>
      </c>
      <c r="BC18" s="9">
        <v>101.44</v>
      </c>
    </row>
    <row r="19" spans="1:95" x14ac:dyDescent="0.2">
      <c r="A19" s="9" t="s">
        <v>10</v>
      </c>
      <c r="B19" s="3">
        <v>0.02</v>
      </c>
      <c r="C19" s="9">
        <v>222.7</v>
      </c>
      <c r="D19" s="9">
        <v>219.1</v>
      </c>
      <c r="E19" s="9">
        <v>223.5</v>
      </c>
      <c r="F19" s="9">
        <v>224.1</v>
      </c>
      <c r="G19" s="9">
        <v>219.65</v>
      </c>
      <c r="H19" s="9">
        <v>225.45</v>
      </c>
      <c r="I19" s="9">
        <v>229.6</v>
      </c>
      <c r="J19" s="9">
        <v>236.8</v>
      </c>
      <c r="K19" s="9">
        <v>229.8</v>
      </c>
      <c r="L19" s="9">
        <v>232</v>
      </c>
      <c r="M19" s="9">
        <v>236.15</v>
      </c>
      <c r="N19" s="9">
        <v>233.55</v>
      </c>
      <c r="O19" s="9">
        <v>232</v>
      </c>
      <c r="P19" s="9">
        <v>232.85</v>
      </c>
      <c r="Q19" s="9">
        <v>220.65</v>
      </c>
      <c r="R19" s="9">
        <v>213.55</v>
      </c>
      <c r="S19" s="9">
        <v>215.3</v>
      </c>
      <c r="T19" s="9">
        <v>215.35</v>
      </c>
      <c r="U19" s="9">
        <v>213.45</v>
      </c>
      <c r="V19" s="9">
        <v>214.2</v>
      </c>
      <c r="W19" s="9">
        <v>208.15</v>
      </c>
      <c r="X19" s="9">
        <v>213.8</v>
      </c>
      <c r="Y19" s="9">
        <v>212.15</v>
      </c>
      <c r="Z19" s="9">
        <v>211.05</v>
      </c>
      <c r="AA19" s="9">
        <v>212.6</v>
      </c>
      <c r="AB19" s="9">
        <v>208.3</v>
      </c>
      <c r="AC19" s="9">
        <v>205</v>
      </c>
      <c r="AD19" s="9">
        <v>205.75</v>
      </c>
      <c r="AE19" s="9">
        <v>205.8</v>
      </c>
      <c r="AF19" s="9">
        <v>208.2</v>
      </c>
      <c r="AG19" s="9">
        <v>206.9</v>
      </c>
      <c r="AH19" s="9">
        <v>212.9</v>
      </c>
      <c r="AI19" s="9">
        <v>216.05</v>
      </c>
      <c r="AJ19" s="9">
        <v>218.85</v>
      </c>
      <c r="AK19" s="9">
        <v>218.2</v>
      </c>
      <c r="AL19" s="9">
        <v>218.3</v>
      </c>
      <c r="AM19" s="9">
        <v>214.55</v>
      </c>
      <c r="AN19" s="9">
        <v>224.5</v>
      </c>
      <c r="AO19" s="9">
        <v>212.05</v>
      </c>
      <c r="AP19" s="9">
        <v>210.65</v>
      </c>
      <c r="AQ19" s="9">
        <v>210</v>
      </c>
      <c r="AR19" s="9">
        <v>211.1</v>
      </c>
      <c r="AS19" s="9">
        <v>204.4</v>
      </c>
      <c r="AT19" s="9">
        <v>203</v>
      </c>
      <c r="AU19" s="9">
        <v>205.1</v>
      </c>
      <c r="AV19" s="9">
        <v>201.1</v>
      </c>
      <c r="AW19" s="9">
        <v>187.35</v>
      </c>
      <c r="AX19" s="9">
        <v>188.85</v>
      </c>
      <c r="AY19" s="9">
        <v>192.55</v>
      </c>
      <c r="AZ19" s="9">
        <v>187.4</v>
      </c>
      <c r="BA19" s="9">
        <v>190.75</v>
      </c>
      <c r="BB19" s="9">
        <v>191.6</v>
      </c>
      <c r="BC19" s="9">
        <v>185.75</v>
      </c>
    </row>
    <row r="20" spans="1:95" x14ac:dyDescent="0.2">
      <c r="A20" t="s">
        <v>3</v>
      </c>
      <c r="B20" s="3">
        <v>0.02</v>
      </c>
      <c r="C20">
        <v>46.6</v>
      </c>
      <c r="D20">
        <v>46.57</v>
      </c>
      <c r="E20">
        <v>47.65</v>
      </c>
      <c r="F20">
        <v>47.97</v>
      </c>
      <c r="G20">
        <v>47.7</v>
      </c>
      <c r="H20">
        <v>48.145000000000003</v>
      </c>
      <c r="I20">
        <v>48.125</v>
      </c>
      <c r="J20">
        <v>49.145000000000003</v>
      </c>
      <c r="K20">
        <v>49.234999999999999</v>
      </c>
      <c r="L20">
        <v>50.54</v>
      </c>
      <c r="M20">
        <v>51.09</v>
      </c>
      <c r="N20">
        <v>50.25</v>
      </c>
      <c r="O20">
        <v>49.81</v>
      </c>
      <c r="P20">
        <v>49.91</v>
      </c>
      <c r="Q20">
        <v>48.32</v>
      </c>
      <c r="R20">
        <v>48.07</v>
      </c>
      <c r="S20">
        <v>49.555</v>
      </c>
      <c r="T20">
        <v>49.664999999999999</v>
      </c>
      <c r="U20">
        <v>49.435000000000002</v>
      </c>
      <c r="V20">
        <v>49.49</v>
      </c>
      <c r="W20">
        <v>49.145000000000003</v>
      </c>
      <c r="X20">
        <v>49.87</v>
      </c>
      <c r="Y20">
        <v>49.92</v>
      </c>
      <c r="Z20">
        <v>50.06</v>
      </c>
      <c r="AA20">
        <v>50.44</v>
      </c>
      <c r="AB20">
        <v>50.63</v>
      </c>
      <c r="AC20">
        <v>49.13</v>
      </c>
      <c r="AD20">
        <v>50.04</v>
      </c>
      <c r="AE20">
        <v>50.11</v>
      </c>
      <c r="AF20">
        <v>51.75</v>
      </c>
      <c r="AG20">
        <v>47.79</v>
      </c>
      <c r="AH20">
        <v>49.195</v>
      </c>
      <c r="AI20">
        <v>49.42</v>
      </c>
      <c r="AJ20">
        <v>48.81</v>
      </c>
      <c r="AK20">
        <v>47.585000000000001</v>
      </c>
      <c r="AL20">
        <v>48.465000000000003</v>
      </c>
      <c r="AM20">
        <v>47.77</v>
      </c>
      <c r="AN20">
        <v>48.814999999999998</v>
      </c>
      <c r="AO20">
        <v>48.524999999999999</v>
      </c>
      <c r="AP20">
        <v>47.48</v>
      </c>
      <c r="AQ20">
        <v>46.954999999999998</v>
      </c>
      <c r="AR20">
        <v>47.064999999999998</v>
      </c>
      <c r="AS20">
        <v>45.715000000000003</v>
      </c>
      <c r="AT20">
        <v>47.07</v>
      </c>
      <c r="AU20">
        <v>46.155000000000001</v>
      </c>
      <c r="AV20">
        <v>46.704999999999998</v>
      </c>
      <c r="AW20">
        <v>43.725000000000001</v>
      </c>
      <c r="AX20">
        <v>43.965000000000003</v>
      </c>
      <c r="AY20">
        <v>43.484999999999999</v>
      </c>
      <c r="AZ20">
        <v>42.17</v>
      </c>
      <c r="BA20">
        <v>44.734999999999999</v>
      </c>
      <c r="BB20">
        <v>43.22</v>
      </c>
      <c r="BC20">
        <v>43.44</v>
      </c>
    </row>
    <row r="21" spans="1:95" x14ac:dyDescent="0.2">
      <c r="A21" s="4" t="s">
        <v>1</v>
      </c>
      <c r="B21" s="3">
        <v>0.08</v>
      </c>
      <c r="C21" s="4">
        <v>17.164999999999999</v>
      </c>
      <c r="D21" s="4">
        <v>18.225000000000001</v>
      </c>
      <c r="E21" s="4">
        <v>18.074999999999999</v>
      </c>
      <c r="F21" s="4">
        <v>18</v>
      </c>
      <c r="G21" s="4">
        <v>17.66</v>
      </c>
      <c r="H21" s="4">
        <v>18.215</v>
      </c>
      <c r="I21" s="4">
        <v>18.745000000000001</v>
      </c>
      <c r="J21" s="4">
        <v>19.25</v>
      </c>
      <c r="K21" s="4">
        <v>18.940000000000001</v>
      </c>
      <c r="L21" s="4">
        <v>19.579999999999998</v>
      </c>
      <c r="M21" s="4">
        <v>19.920000000000002</v>
      </c>
      <c r="N21" s="4">
        <v>20.05</v>
      </c>
      <c r="O21" s="4">
        <v>20.56</v>
      </c>
      <c r="P21" s="4">
        <v>20.594999999999999</v>
      </c>
      <c r="Q21" s="4">
        <v>19.489999999999998</v>
      </c>
      <c r="R21" s="4">
        <v>19.55</v>
      </c>
      <c r="S21" s="4">
        <v>19.815000000000001</v>
      </c>
      <c r="T21" s="4">
        <v>19.585000000000001</v>
      </c>
      <c r="U21" s="4">
        <v>19.829999999999998</v>
      </c>
      <c r="V21" s="4">
        <v>20.260000000000002</v>
      </c>
      <c r="W21" s="4">
        <v>18.975000000000001</v>
      </c>
      <c r="X21" s="4">
        <v>18.945</v>
      </c>
      <c r="Y21" s="4">
        <v>19.38</v>
      </c>
      <c r="Z21" s="4">
        <v>20.28</v>
      </c>
      <c r="AA21" s="4">
        <v>19.940000000000001</v>
      </c>
      <c r="AB21" s="4">
        <v>20.98</v>
      </c>
      <c r="AC21" s="4">
        <v>20.745000000000001</v>
      </c>
      <c r="AD21" s="4">
        <v>21.42</v>
      </c>
      <c r="AE21" s="4">
        <v>21.16</v>
      </c>
      <c r="AF21" s="4">
        <v>21.254999999999999</v>
      </c>
      <c r="AG21" s="4">
        <v>20.815000000000001</v>
      </c>
      <c r="AH21" s="4">
        <v>20.555</v>
      </c>
      <c r="AI21" s="4">
        <v>21.74</v>
      </c>
      <c r="AJ21" s="4">
        <v>20.875</v>
      </c>
      <c r="AK21" s="4">
        <v>22.61</v>
      </c>
      <c r="AL21" s="4">
        <v>23.274999999999999</v>
      </c>
      <c r="AM21" s="4">
        <v>22.05</v>
      </c>
      <c r="AN21" s="4">
        <v>22.195</v>
      </c>
      <c r="AO21" s="4">
        <v>22.42</v>
      </c>
      <c r="AP21" s="4">
        <v>22.765000000000001</v>
      </c>
      <c r="AQ21" s="4">
        <v>22.42</v>
      </c>
      <c r="AR21" s="4">
        <v>23.55</v>
      </c>
      <c r="AS21" s="4">
        <v>23.38</v>
      </c>
      <c r="AT21" s="4">
        <v>23.64</v>
      </c>
      <c r="AU21" s="4">
        <v>23.25</v>
      </c>
      <c r="AV21" s="4">
        <v>22.66</v>
      </c>
      <c r="AW21" s="4">
        <v>21.29</v>
      </c>
      <c r="AX21" s="4">
        <v>20.86</v>
      </c>
      <c r="AY21" s="4">
        <v>20.9</v>
      </c>
      <c r="AZ21" s="4">
        <v>20.350000000000001</v>
      </c>
      <c r="BA21" s="4">
        <v>21.27</v>
      </c>
      <c r="BB21" s="4">
        <v>21.72</v>
      </c>
      <c r="BC21" s="4">
        <v>21.05</v>
      </c>
    </row>
    <row r="22" spans="1:95" s="4" customFormat="1" x14ac:dyDescent="0.2">
      <c r="A22" s="4" t="s">
        <v>19</v>
      </c>
      <c r="C22" s="4">
        <v>0.40300000000000002</v>
      </c>
      <c r="D22" s="4">
        <v>0.32800000000000001</v>
      </c>
      <c r="E22" s="4">
        <v>0.22800000000000001</v>
      </c>
      <c r="F22" s="4">
        <v>0.187</v>
      </c>
      <c r="G22" s="4">
        <v>0.253</v>
      </c>
      <c r="H22" s="4">
        <v>0.317</v>
      </c>
      <c r="I22" s="4">
        <v>0.41799999999999998</v>
      </c>
      <c r="J22" s="4">
        <v>0.39100000000000001</v>
      </c>
      <c r="K22" s="4">
        <v>0.36799999999999999</v>
      </c>
      <c r="L22" s="4">
        <v>0.33100000000000002</v>
      </c>
      <c r="M22" s="4">
        <v>0.27400000000000002</v>
      </c>
      <c r="N22" s="4">
        <v>0.26400000000000001</v>
      </c>
      <c r="O22" s="4">
        <v>0.27600000000000002</v>
      </c>
      <c r="P22" s="4">
        <v>0.255</v>
      </c>
      <c r="Q22" s="4">
        <v>0.46600000000000003</v>
      </c>
      <c r="R22" s="4">
        <v>0.57299999999999995</v>
      </c>
      <c r="S22" s="4">
        <v>0.59699999999999998</v>
      </c>
      <c r="T22" s="4">
        <v>0.50600000000000001</v>
      </c>
      <c r="U22" s="4">
        <v>0.54200000000000004</v>
      </c>
      <c r="V22" s="4">
        <v>0.46800000000000003</v>
      </c>
      <c r="W22" s="4">
        <v>0.38200000000000001</v>
      </c>
      <c r="X22" s="4">
        <v>0.41399999999999998</v>
      </c>
      <c r="Y22" s="4">
        <v>0.38</v>
      </c>
      <c r="Z22" s="4">
        <v>0.379</v>
      </c>
      <c r="AA22" s="4">
        <v>0.312</v>
      </c>
      <c r="AB22" s="4">
        <v>0.433</v>
      </c>
      <c r="AC22" s="4">
        <v>0.44700000000000001</v>
      </c>
      <c r="AD22" s="4">
        <v>0.46400000000000002</v>
      </c>
      <c r="AE22" s="4">
        <v>0.45900000000000002</v>
      </c>
      <c r="AF22" s="4">
        <v>0.40300000000000002</v>
      </c>
      <c r="AG22" s="4">
        <v>0.45200000000000001</v>
      </c>
      <c r="AH22" s="4">
        <v>0.38300000000000001</v>
      </c>
      <c r="AI22" s="4">
        <v>0.36399999999999999</v>
      </c>
      <c r="AJ22" s="4">
        <v>0.41</v>
      </c>
      <c r="AK22" s="4">
        <v>0.36099999999999999</v>
      </c>
      <c r="AL22" s="4">
        <v>0.36</v>
      </c>
      <c r="AM22" s="4">
        <v>0.30499999999999999</v>
      </c>
      <c r="AN22" s="4">
        <v>0.307</v>
      </c>
      <c r="AO22" s="4">
        <v>0.30099999999999999</v>
      </c>
      <c r="AP22" s="4">
        <v>0.42</v>
      </c>
      <c r="AQ22" s="4">
        <v>0.42699999999999999</v>
      </c>
      <c r="AR22" s="4">
        <v>0.439</v>
      </c>
      <c r="AS22" s="4">
        <v>0.58099999999999996</v>
      </c>
      <c r="AT22" s="4">
        <v>0.56799999999999995</v>
      </c>
      <c r="AU22" s="4">
        <v>0.629</v>
      </c>
      <c r="AV22" s="4">
        <v>0.76700000000000002</v>
      </c>
      <c r="AW22" s="4">
        <v>0.745</v>
      </c>
      <c r="AX22" s="4">
        <v>0.70599999999999996</v>
      </c>
      <c r="AY22" s="4">
        <v>0.65300000000000002</v>
      </c>
      <c r="AZ22" s="4">
        <v>0.65100000000000002</v>
      </c>
      <c r="BA22" s="4">
        <v>0.64800000000000002</v>
      </c>
      <c r="BB22" s="4">
        <v>0.57099999999999995</v>
      </c>
      <c r="BC22" s="4">
        <v>0.52700000000000002</v>
      </c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x14ac:dyDescent="0.2">
      <c r="A23" s="14" t="s">
        <v>78</v>
      </c>
      <c r="B23" s="9"/>
      <c r="C23" s="9"/>
      <c r="D23" s="13">
        <f t="array" ref="D23">SUM((D2:D21-C2:C21)/C2:C21*$B$2:$B$21)</f>
        <v>2.0870696339683106E-2</v>
      </c>
      <c r="E23" s="13">
        <f t="array" ref="E23">SUM((E2:E21-D2:D21)/D2:D21*($B$2:$B$21))</f>
        <v>-1.3826975451184166E-3</v>
      </c>
      <c r="F23" s="13">
        <f t="array" ref="F23">SUM((F2:F21-E2:E21)/E2:E21*($B$2:$B$21))</f>
        <v>-6.0183861006575775E-3</v>
      </c>
      <c r="G23" s="13">
        <f t="array" ref="G23">SUM((G2:G21-F2:F21)/F2:F21*($B$2:$B$21))</f>
        <v>-7.4255004016931274E-3</v>
      </c>
      <c r="H23" s="13">
        <f t="array" ref="H23">SUM((H2:H21-G2:G21)/G2:G21*($B$2:$B$21))</f>
        <v>2.7899722741486402E-2</v>
      </c>
      <c r="I23" s="13">
        <f t="array" ref="I23">SUM((I2:I21-H2:H21)/H2:H21*($B$2:$B$21))</f>
        <v>1.7435479875413502E-2</v>
      </c>
      <c r="J23" s="13">
        <f t="array" ref="J23">SUM((J2:J21-I2:I21)/I2:I21*($B$2:$B$21))</f>
        <v>-1.2874866948977483E-3</v>
      </c>
      <c r="K23" s="13">
        <f t="array" ref="K23">SUM((K2:K21-J2:J21)/J2:J21*($B$2:$B$21))</f>
        <v>-1.3170141425123861E-2</v>
      </c>
      <c r="L23" s="13">
        <f t="array" ref="L23">SUM((L2:L21-K2:K21)/K2:K21*($B$2:$B$21))</f>
        <v>5.6015499365465269E-3</v>
      </c>
      <c r="M23" s="13">
        <f t="array" ref="M23">SUM((M2:M21-L2:L21)/L2:L21*($B$2:$B$21))</f>
        <v>1.6676779018094598E-2</v>
      </c>
      <c r="N23" s="13">
        <f t="array" ref="N23">SUM((N2:N21-M2:M21)/M2:M21*($B$2:$B$21))</f>
        <v>6.0144708110268473E-3</v>
      </c>
      <c r="O23" s="13">
        <f t="array" ref="O23">SUM((O2:O21-N2:N21)/N2:N21*($B$2:$B$21))</f>
        <v>3.6876907415766243E-3</v>
      </c>
      <c r="P23" s="13">
        <f t="array" ref="P23">SUM((P2:P21-O2:O21)/O2:O21*($B$2:$B$21))</f>
        <v>-1.9277907509135717E-3</v>
      </c>
      <c r="Q23" s="13">
        <f t="array" ref="Q23">SUM((Q2:Q21-P2:P21)/P2:P21*($B$2:$B$21))</f>
        <v>-2.9884992133935678E-2</v>
      </c>
      <c r="R23" s="13">
        <f t="array" ref="R23">SUM((R2:R21-Q2:Q21)/Q2:Q21*($B$2:$B$21))</f>
        <v>6.1398042326266675E-3</v>
      </c>
      <c r="S23" s="13">
        <f t="array" ref="S23">SUM((S2:S21-R2:R21)/R2:R21*($B$2:$B$21))</f>
        <v>2.2880883159380829E-2</v>
      </c>
      <c r="T23" s="13">
        <f t="array" ref="T23">SUM((T2:T21-S2:S21)/S2:S21*($B$2:$B$21))</f>
        <v>-1.9739186056544913E-2</v>
      </c>
      <c r="U23" s="13">
        <f t="array" ref="U23">SUM((U2:U21-T2:T21)/T2:T21*($B$2:$B$21))</f>
        <v>-8.8240948981608441E-4</v>
      </c>
      <c r="V23" s="13">
        <f t="array" ref="V23">SUM((V2:V21-U2:U21)/U2:U21*($B$2:$B$21))</f>
        <v>2.6795330693283929E-2</v>
      </c>
      <c r="W23" s="13">
        <f t="array" ref="W23">SUM((W2:W21-V2:V21)/V2:V21*($B$2:$B$21))</f>
        <v>-1.9402927039229946E-2</v>
      </c>
      <c r="X23" s="13">
        <f t="array" ref="X23">SUM((X2:X21-W2:W21)/W2:W21*($B$2:$B$21))</f>
        <v>1.5443407401237697E-2</v>
      </c>
      <c r="Y23" s="13">
        <f t="array" ref="Y23">SUM((Y2:Y21-X2:X21)/X2:X21*($B$2:$B$21))</f>
        <v>2.0718392568843122E-3</v>
      </c>
      <c r="Z23" s="13">
        <f t="array" ref="Z23">SUM((Z2:Z21-Y2:Y21)/Y2:Y21*($B$2:$B$21))</f>
        <v>1.0084978348936175E-3</v>
      </c>
      <c r="AA23" s="13">
        <f t="array" ref="AA23">SUM((AA2:AA21-Z2:Z21)/Z2:Z21*($B$2:$B$21))</f>
        <v>9.265287079317815E-3</v>
      </c>
      <c r="AB23" s="13">
        <f t="array" ref="AB23">SUM((AB2:AB21-AA2:AA21)/AA2:AA21*($B$2:$B$21))</f>
        <v>1.3425882393892349E-2</v>
      </c>
      <c r="AC23" s="13">
        <f t="array" ref="AC23">SUM((AC2:AC21-AB2:AB21)/AB2:AB21*($B$2:$B$21))</f>
        <v>8.8794640195404527E-4</v>
      </c>
      <c r="AD23" s="13">
        <f t="array" ref="AD23">SUM((AD2:AD21-AC2:AC21)/AC2:AC21*($B$2:$B$21))</f>
        <v>1.1613174331745019E-2</v>
      </c>
      <c r="AE23" s="13">
        <f t="array" ref="AE23">SUM((AE2:AE21-AD2:AD21)/AD2:AD21*($B$2:$B$21))</f>
        <v>5.6918181897242758E-3</v>
      </c>
      <c r="AF23" s="13">
        <f t="array" ref="AF23">SUM((AF2:AF21-AE2:AE21)/AE2:AE21*($B$2:$B$21))</f>
        <v>1.051656339887006E-2</v>
      </c>
      <c r="AG23" s="13">
        <f t="array" ref="AG23">SUM((AG2:AG21-AF2:AF21)/AF2:AF21*($B$2:$B$21))</f>
        <v>-4.3586676662787311E-3</v>
      </c>
      <c r="AH23" s="13">
        <f t="array" ref="AH23">SUM((AH2:AH21-AG2:AG21)/AG2:AG21*($B$2:$B$21))</f>
        <v>1.4898791994501634E-2</v>
      </c>
      <c r="AI23" s="13">
        <f t="array" ref="AI23">SUM((AI2:AI21-AH2:AH21)/AH2:AH21*($B$2:$B$21))</f>
        <v>1.5552951243380764E-2</v>
      </c>
      <c r="AJ23" s="13">
        <f t="array" ref="AJ23">SUM((AJ2:AJ21-AI2:AI21)/AI2:AI21*($B$2:$B$21))</f>
        <v>-2.4510291381300144E-2</v>
      </c>
      <c r="AK23" s="13">
        <f t="array" ref="AK23">SUM((AK2:AK21-AJ2:AJ21)/AJ2:AJ21*($B$2:$B$21))</f>
        <v>-4.2608579619930172E-3</v>
      </c>
      <c r="AL23" s="13">
        <f t="array" ref="AL23">SUM((AL2:AL21-AK2:AK21)/AK2:AK21*($B$2:$B$21))</f>
        <v>6.2793264237798168E-3</v>
      </c>
      <c r="AM23" s="13">
        <f t="array" ref="AM23">SUM((AM2:AM21-AL2:AL21)/AL2:AL21*($B$2:$B$21))</f>
        <v>-1.24520495957506E-2</v>
      </c>
      <c r="AN23" s="13">
        <f t="array" ref="AN23">SUM((AN2:AN21-AM2:AM21)/AM2:AM21*($B$2:$B$21))</f>
        <v>2.0795780041058906E-2</v>
      </c>
      <c r="AO23" s="13">
        <f t="array" ref="AO23">SUM((AO2:AO21-AN2:AN21)/AN2:AN21*($B$2:$B$21))</f>
        <v>-1.3227446882603598E-2</v>
      </c>
      <c r="AP23" s="13">
        <f t="array" ref="AP23">SUM((AP2:AP21-AO2:AO21)/AO2:AO21*($B$2:$B$21))</f>
        <v>-5.4300520128217154E-5</v>
      </c>
      <c r="AQ23" s="13">
        <f t="array" ref="AQ23">SUM((AQ2:AQ21-AP2:AP21)/AP2:AP21*($B$2:$B$21))</f>
        <v>-1.394604353565135E-2</v>
      </c>
      <c r="AR23" s="13">
        <f t="array" ref="AR23">SUM((AR2:AR21-AQ2:AQ21)/AQ2:AQ21*($B$2:$B$21))</f>
        <v>2.657727724282526E-2</v>
      </c>
      <c r="AS23" s="13">
        <f t="array" ref="AS23">SUM((AS2:AS21-AR2:AR21)/AR2:AR21*($B$2:$B$21))</f>
        <v>-7.0744389085842588E-3</v>
      </c>
      <c r="AT23" s="13">
        <f t="array" ref="AT23">SUM((AT2:AT21-AS2:AS21)/AS2:AS21*($B$2:$B$21))</f>
        <v>1.8729729709233357E-2</v>
      </c>
      <c r="AU23" s="13">
        <f t="array" ref="AU23">SUM((AU2:AU21-AT2:AT21)/AT2:AT21*($B$2:$B$21))</f>
        <v>-1.413267432822715E-2</v>
      </c>
      <c r="AV23" s="13">
        <f t="array" ref="AV23">SUM((AV2:AV21-AU2:AU21)/AU2:AU21*($B$2:$B$21))</f>
        <v>-3.0053611525015948E-2</v>
      </c>
      <c r="AW23" s="13">
        <f t="array" ref="AW23">SUM((AW2:AW21-AV2:AV21)/AV2:AV21*($B$2:$B$21))</f>
        <v>-4.9650871706134185E-2</v>
      </c>
      <c r="AX23" s="13">
        <f t="array" ref="AX23">SUM((AX2:AX21-AW2:AW21)/AW2:AW21*($B$2:$B$21))</f>
        <v>2.2612843234065226E-2</v>
      </c>
      <c r="AY23" s="13">
        <f t="array" ref="AY23">SUM((AY2:AY21-AX2:AX21)/AX2:AX21*($B$2:$B$21))</f>
        <v>8.565978442213568E-3</v>
      </c>
      <c r="AZ23" s="13">
        <f t="array" ref="AZ23">SUM((AZ2:AZ21-AY2:AY21)/AY2:AY21*($B$2:$B$21))</f>
        <v>-4.2434749903180025E-2</v>
      </c>
      <c r="BA23" s="13">
        <f t="array" ref="BA23">SUM((BA2:BA21-AZ2:AZ21)/AZ2:AZ21*($B$2:$B$21))</f>
        <v>3.662773244602309E-2</v>
      </c>
      <c r="BB23" s="13">
        <f t="array" ref="BB23">SUM((BB2:BB21-BA2:BA21)/BA2:BA21*($B$2:$B$21))</f>
        <v>1.7708633252044758E-2</v>
      </c>
      <c r="BC23" s="13">
        <f t="array" ref="BC23">SUM((BC2:BC21-BB2:BB21)/BB2:BB21*($B$2:$B$21))</f>
        <v>-3.1523473866890583E-2</v>
      </c>
    </row>
    <row r="24" spans="1:95" x14ac:dyDescent="0.2">
      <c r="A24" s="14" t="s">
        <v>74</v>
      </c>
      <c r="D24" s="5" t="str">
        <f t="shared" ref="D24:AI24" si="0">IF(D23&lt;0,D23,"")</f>
        <v/>
      </c>
      <c r="E24" s="5">
        <f t="shared" si="0"/>
        <v>-1.3826975451184166E-3</v>
      </c>
      <c r="F24" s="5">
        <f t="shared" si="0"/>
        <v>-6.0183861006575775E-3</v>
      </c>
      <c r="G24" s="5">
        <f t="shared" si="0"/>
        <v>-7.4255004016931274E-3</v>
      </c>
      <c r="H24" s="5" t="str">
        <f t="shared" si="0"/>
        <v/>
      </c>
      <c r="I24" s="5" t="str">
        <f t="shared" si="0"/>
        <v/>
      </c>
      <c r="J24" s="5">
        <f t="shared" si="0"/>
        <v>-1.2874866948977483E-3</v>
      </c>
      <c r="K24" s="5">
        <f t="shared" si="0"/>
        <v>-1.3170141425123861E-2</v>
      </c>
      <c r="L24" s="5" t="str">
        <f t="shared" si="0"/>
        <v/>
      </c>
      <c r="M24" s="5" t="str">
        <f t="shared" si="0"/>
        <v/>
      </c>
      <c r="N24" s="5" t="str">
        <f t="shared" si="0"/>
        <v/>
      </c>
      <c r="O24" s="5" t="str">
        <f t="shared" si="0"/>
        <v/>
      </c>
      <c r="P24" s="5">
        <f t="shared" si="0"/>
        <v>-1.9277907509135717E-3</v>
      </c>
      <c r="Q24" s="5">
        <f t="shared" si="0"/>
        <v>-2.9884992133935678E-2</v>
      </c>
      <c r="R24" s="5" t="str">
        <f t="shared" si="0"/>
        <v/>
      </c>
      <c r="S24" s="5" t="str">
        <f t="shared" si="0"/>
        <v/>
      </c>
      <c r="T24" s="5">
        <f t="shared" si="0"/>
        <v>-1.9739186056544913E-2</v>
      </c>
      <c r="U24" s="5">
        <f t="shared" si="0"/>
        <v>-8.8240948981608441E-4</v>
      </c>
      <c r="V24" s="5" t="str">
        <f t="shared" si="0"/>
        <v/>
      </c>
      <c r="W24" s="5">
        <f t="shared" si="0"/>
        <v>-1.9402927039229946E-2</v>
      </c>
      <c r="X24" s="5" t="str">
        <f t="shared" si="0"/>
        <v/>
      </c>
      <c r="Y24" s="5" t="str">
        <f t="shared" si="0"/>
        <v/>
      </c>
      <c r="Z24" s="5" t="str">
        <f t="shared" si="0"/>
        <v/>
      </c>
      <c r="AA24" s="5" t="str">
        <f t="shared" si="0"/>
        <v/>
      </c>
      <c r="AB24" s="5" t="str">
        <f t="shared" si="0"/>
        <v/>
      </c>
      <c r="AC24" s="5" t="str">
        <f t="shared" si="0"/>
        <v/>
      </c>
      <c r="AD24" s="5" t="str">
        <f t="shared" si="0"/>
        <v/>
      </c>
      <c r="AE24" s="5" t="str">
        <f t="shared" si="0"/>
        <v/>
      </c>
      <c r="AF24" s="5" t="str">
        <f t="shared" si="0"/>
        <v/>
      </c>
      <c r="AG24" s="5">
        <f t="shared" si="0"/>
        <v>-4.3586676662787311E-3</v>
      </c>
      <c r="AH24" s="5" t="str">
        <f t="shared" si="0"/>
        <v/>
      </c>
      <c r="AI24" s="5" t="str">
        <f t="shared" si="0"/>
        <v/>
      </c>
      <c r="AJ24" s="5">
        <f t="shared" ref="AJ24:BC24" si="1">IF(AJ23&lt;0,AJ23,"")</f>
        <v>-2.4510291381300144E-2</v>
      </c>
      <c r="AK24" s="5">
        <f t="shared" si="1"/>
        <v>-4.2608579619930172E-3</v>
      </c>
      <c r="AL24" s="5" t="str">
        <f t="shared" si="1"/>
        <v/>
      </c>
      <c r="AM24" s="5">
        <f t="shared" si="1"/>
        <v>-1.24520495957506E-2</v>
      </c>
      <c r="AN24" s="5" t="str">
        <f t="shared" si="1"/>
        <v/>
      </c>
      <c r="AO24" s="5">
        <f t="shared" si="1"/>
        <v>-1.3227446882603598E-2</v>
      </c>
      <c r="AP24" s="5">
        <f t="shared" si="1"/>
        <v>-5.4300520128217154E-5</v>
      </c>
      <c r="AQ24" s="5">
        <f t="shared" si="1"/>
        <v>-1.394604353565135E-2</v>
      </c>
      <c r="AR24" s="5" t="str">
        <f t="shared" si="1"/>
        <v/>
      </c>
      <c r="AS24" s="5">
        <f t="shared" si="1"/>
        <v>-7.0744389085842588E-3</v>
      </c>
      <c r="AT24" s="5" t="str">
        <f t="shared" si="1"/>
        <v/>
      </c>
      <c r="AU24" s="5">
        <f t="shared" si="1"/>
        <v>-1.413267432822715E-2</v>
      </c>
      <c r="AV24" s="5">
        <f t="shared" si="1"/>
        <v>-3.0053611525015948E-2</v>
      </c>
      <c r="AW24" s="5">
        <f t="shared" si="1"/>
        <v>-4.9650871706134185E-2</v>
      </c>
      <c r="AX24" s="5" t="str">
        <f t="shared" si="1"/>
        <v/>
      </c>
      <c r="AY24" s="5" t="str">
        <f t="shared" si="1"/>
        <v/>
      </c>
      <c r="AZ24" s="5">
        <f t="shared" si="1"/>
        <v>-4.2434749903180025E-2</v>
      </c>
      <c r="BA24" s="5" t="str">
        <f t="shared" si="1"/>
        <v/>
      </c>
      <c r="BB24" s="5" t="str">
        <f t="shared" si="1"/>
        <v/>
      </c>
      <c r="BC24" s="5">
        <f t="shared" si="1"/>
        <v>-3.1523473866890583E-2</v>
      </c>
    </row>
    <row r="25" spans="1:95" x14ac:dyDescent="0.2">
      <c r="A25" s="15" t="s">
        <v>84</v>
      </c>
      <c r="B25" s="4"/>
      <c r="C25" s="4"/>
      <c r="D25" s="11">
        <f>D23-((1+D22%)^(1/52)-1)</f>
        <v>2.0807720654227559E-2</v>
      </c>
      <c r="E25" s="11">
        <f t="shared" ref="E25:AI25" si="2">E23-((1+E22%)^(1/52)-1)</f>
        <v>-1.4264947492655723E-3</v>
      </c>
      <c r="F25" s="11">
        <f t="shared" si="2"/>
        <v>-6.0543147023566753E-3</v>
      </c>
      <c r="G25" s="11">
        <f t="shared" si="2"/>
        <v>-7.4740939849743697E-3</v>
      </c>
      <c r="H25" s="11">
        <f t="shared" si="2"/>
        <v>2.7838855771029916E-2</v>
      </c>
      <c r="I25" s="11">
        <f t="shared" si="2"/>
        <v>1.7355259579691314E-2</v>
      </c>
      <c r="J25" s="11">
        <f t="shared" si="2"/>
        <v>-1.3625351996890901E-3</v>
      </c>
      <c r="K25" s="11">
        <f t="shared" si="2"/>
        <v>-1.3240783254107614E-2</v>
      </c>
      <c r="L25" s="11">
        <f t="shared" si="2"/>
        <v>5.5379991863542619E-3</v>
      </c>
      <c r="M25" s="11">
        <f t="shared" si="2"/>
        <v>1.6624157382800306E-2</v>
      </c>
      <c r="N25" s="11">
        <f t="shared" si="2"/>
        <v>5.9637671925432643E-3</v>
      </c>
      <c r="O25" s="11">
        <f t="shared" si="2"/>
        <v>3.6346855254321382E-3</v>
      </c>
      <c r="P25" s="11">
        <f t="shared" si="2"/>
        <v>-1.9767679938475281E-3</v>
      </c>
      <c r="Q25" s="11">
        <f t="shared" si="2"/>
        <v>-2.9974403358075313E-2</v>
      </c>
      <c r="R25" s="11">
        <f t="shared" si="2"/>
        <v>6.029920388289923E-3</v>
      </c>
      <c r="S25" s="11">
        <f t="shared" si="2"/>
        <v>2.2766410258640315E-2</v>
      </c>
      <c r="T25" s="11">
        <f t="shared" si="2"/>
        <v>-1.9836253098428305E-2</v>
      </c>
      <c r="U25" s="11">
        <f t="shared" si="2"/>
        <v>-9.8636421309070848E-4</v>
      </c>
      <c r="V25" s="11">
        <f t="shared" si="2"/>
        <v>2.6705536607262097E-2</v>
      </c>
      <c r="W25" s="11">
        <f t="shared" si="2"/>
        <v>-1.9476251310552174E-2</v>
      </c>
      <c r="X25" s="11">
        <f t="shared" si="2"/>
        <v>1.5363953210700576E-2</v>
      </c>
      <c r="Y25" s="11">
        <f t="shared" si="2"/>
        <v>1.998898169145392E-3</v>
      </c>
      <c r="Z25" s="11">
        <f t="shared" si="2"/>
        <v>9.3574834175421621E-4</v>
      </c>
      <c r="AA25" s="11">
        <f t="shared" si="2"/>
        <v>9.2053786906483876E-3</v>
      </c>
      <c r="AB25" s="11">
        <f t="shared" si="2"/>
        <v>1.3342789470263947E-2</v>
      </c>
      <c r="AC25" s="11">
        <f t="shared" si="2"/>
        <v>8.0217273856346936E-4</v>
      </c>
      <c r="AD25" s="11">
        <f t="shared" si="2"/>
        <v>1.1524145976962713E-2</v>
      </c>
      <c r="AE25" s="11">
        <f t="shared" si="2"/>
        <v>5.6037470410414646E-3</v>
      </c>
      <c r="AF25" s="11">
        <f t="shared" si="2"/>
        <v>1.0439216151933417E-2</v>
      </c>
      <c r="AG25" s="11">
        <f t="shared" si="2"/>
        <v>-4.4453986479204228E-3</v>
      </c>
      <c r="AH25" s="11">
        <f t="shared" si="2"/>
        <v>1.4825276134195839E-2</v>
      </c>
      <c r="AI25" s="11">
        <f t="shared" si="2"/>
        <v>1.5483075893896437E-2</v>
      </c>
      <c r="AJ25" s="11">
        <f t="shared" ref="AJ25:BC25" si="3">AJ23-((1+AJ22%)^(1/52)-1)</f>
        <v>-2.4588979436720806E-2</v>
      </c>
      <c r="AK25" s="11">
        <f t="shared" si="3"/>
        <v>-4.3301584321909477E-3</v>
      </c>
      <c r="AL25" s="11">
        <f t="shared" si="3"/>
        <v>6.2102175837560596E-3</v>
      </c>
      <c r="AM25" s="11">
        <f t="shared" si="3"/>
        <v>-1.2510615891188367E-2</v>
      </c>
      <c r="AN25" s="11">
        <f t="shared" si="3"/>
        <v>2.0736830281038829E-2</v>
      </c>
      <c r="AO25" s="11">
        <f t="shared" si="3"/>
        <v>-1.3285246226379631E-2</v>
      </c>
      <c r="AP25" s="11">
        <f t="shared" si="3"/>
        <v>-1.3490385721925133E-4</v>
      </c>
      <c r="AQ25" s="11">
        <f t="shared" si="3"/>
        <v>-1.4027987458614917E-2</v>
      </c>
      <c r="AR25" s="11">
        <f t="shared" si="3"/>
        <v>2.6493035385852837E-2</v>
      </c>
      <c r="AS25" s="11">
        <f t="shared" si="3"/>
        <v>-7.1858525577154012E-3</v>
      </c>
      <c r="AT25" s="11">
        <f t="shared" si="3"/>
        <v>1.8620802053500241E-2</v>
      </c>
      <c r="AU25" s="11">
        <f t="shared" si="3"/>
        <v>-1.4253264300793404E-2</v>
      </c>
      <c r="AV25" s="11">
        <f t="shared" si="3"/>
        <v>-3.0200559534200859E-2</v>
      </c>
      <c r="AW25" s="11">
        <f t="shared" si="3"/>
        <v>-4.9793620082476502E-2</v>
      </c>
      <c r="AX25" s="11">
        <f t="shared" si="3"/>
        <v>2.2477541872411598E-2</v>
      </c>
      <c r="AY25" s="11">
        <f t="shared" si="3"/>
        <v>8.4408019176548891E-3</v>
      </c>
      <c r="AZ25" s="11">
        <f t="shared" si="3"/>
        <v>-4.2559544256042192E-2</v>
      </c>
      <c r="BA25" s="11">
        <f t="shared" si="3"/>
        <v>3.650351136467074E-2</v>
      </c>
      <c r="BB25" s="11">
        <f t="shared" si="3"/>
        <v>1.7599131877554474E-2</v>
      </c>
      <c r="BC25" s="11">
        <f t="shared" si="3"/>
        <v>-3.1624559016913523E-2</v>
      </c>
    </row>
    <row r="26" spans="1:95" x14ac:dyDescent="0.2">
      <c r="A26" s="33" t="s">
        <v>75</v>
      </c>
      <c r="B26" s="22"/>
      <c r="C26" s="32">
        <v>1</v>
      </c>
      <c r="D26" s="32">
        <f>C26*(1+D23)</f>
        <v>1.0208706963396832</v>
      </c>
      <c r="E26" s="32">
        <f t="shared" ref="E26:AI26" si="4">D26*(1+E23)</f>
        <v>1.0194591409339711</v>
      </c>
      <c r="F26" s="32">
        <f t="shared" si="4"/>
        <v>1.0133236422099858</v>
      </c>
      <c r="G26" s="32">
        <f t="shared" si="4"/>
        <v>1.0057992070977104</v>
      </c>
      <c r="H26" s="32">
        <f t="shared" si="4"/>
        <v>1.0338607261093433</v>
      </c>
      <c r="I26" s="32">
        <f t="shared" si="4"/>
        <v>1.0518865839934031</v>
      </c>
      <c r="J26" s="32">
        <f t="shared" si="4"/>
        <v>1.0505322940119701</v>
      </c>
      <c r="K26" s="32">
        <f t="shared" si="4"/>
        <v>1.0366966351281728</v>
      </c>
      <c r="L26" s="32">
        <f t="shared" si="4"/>
        <v>1.042503743098893</v>
      </c>
      <c r="M26" s="32">
        <f t="shared" si="4"/>
        <v>1.0598893476480897</v>
      </c>
      <c r="N26" s="32">
        <f t="shared" si="4"/>
        <v>1.0662640211924375</v>
      </c>
      <c r="O26" s="32">
        <f t="shared" si="4"/>
        <v>1.070196073151465</v>
      </c>
      <c r="P26" s="32">
        <f t="shared" si="4"/>
        <v>1.0681329590599797</v>
      </c>
      <c r="Q26" s="32">
        <f t="shared" si="4"/>
        <v>1.0362118139804748</v>
      </c>
      <c r="R26" s="32">
        <f t="shared" si="4"/>
        <v>1.0425739516618497</v>
      </c>
      <c r="S26" s="32">
        <f t="shared" si="4"/>
        <v>1.0664289644348384</v>
      </c>
      <c r="T26" s="32">
        <f t="shared" si="4"/>
        <v>1.0453785246897707</v>
      </c>
      <c r="U26" s="32">
        <f t="shared" si="4"/>
        <v>1.0444560727591345</v>
      </c>
      <c r="V26" s="32">
        <f t="shared" si="4"/>
        <v>1.0724426186233242</v>
      </c>
      <c r="W26" s="32">
        <f t="shared" si="4"/>
        <v>1.0516340927404151</v>
      </c>
      <c r="X26" s="32">
        <f t="shared" si="4"/>
        <v>1.0678749064716364</v>
      </c>
      <c r="Y26" s="32">
        <f t="shared" si="4"/>
        <v>1.070087371624306</v>
      </c>
      <c r="Z26" s="32">
        <f t="shared" si="4"/>
        <v>1.0711665524217362</v>
      </c>
      <c r="AA26" s="32">
        <f t="shared" si="4"/>
        <v>1.0810912180396866</v>
      </c>
      <c r="AB26" s="32">
        <f t="shared" si="4"/>
        <v>1.0956058215901572</v>
      </c>
      <c r="AC26" s="32">
        <f t="shared" si="4"/>
        <v>1.096578660837398</v>
      </c>
      <c r="AD26" s="32">
        <f t="shared" si="4"/>
        <v>1.1093134199941741</v>
      </c>
      <c r="AE26" s="32">
        <f t="shared" si="4"/>
        <v>1.1156274302962021</v>
      </c>
      <c r="AF26" s="32">
        <f t="shared" si="4"/>
        <v>1.1273599968964305</v>
      </c>
      <c r="AG26" s="32">
        <f t="shared" si="4"/>
        <v>1.1224462093297021</v>
      </c>
      <c r="AH26" s="32">
        <f t="shared" si="4"/>
        <v>1.1391693019275222</v>
      </c>
      <c r="AI26" s="32">
        <f t="shared" si="4"/>
        <v>1.156886746538357</v>
      </c>
      <c r="AJ26" s="32">
        <f t="shared" ref="AJ26:BC26" si="5">AI26*(1+AJ23)</f>
        <v>1.1285311152855375</v>
      </c>
      <c r="AK26" s="32">
        <f t="shared" si="5"/>
        <v>1.1237226044976163</v>
      </c>
      <c r="AL26" s="32">
        <f t="shared" si="5"/>
        <v>1.1307788255410367</v>
      </c>
      <c r="AM26" s="32">
        <f t="shared" si="5"/>
        <v>1.1166983115235751</v>
      </c>
      <c r="AN26" s="32">
        <f t="shared" si="5"/>
        <v>1.1399209239822414</v>
      </c>
      <c r="AO26" s="32">
        <f t="shared" si="5"/>
        <v>1.1248426805098979</v>
      </c>
      <c r="AP26" s="32">
        <f t="shared" si="5"/>
        <v>1.1247816009672837</v>
      </c>
      <c r="AQ26" s="32">
        <f t="shared" si="5"/>
        <v>1.1090953477920944</v>
      </c>
      <c r="AR26" s="32">
        <f t="shared" si="5"/>
        <v>1.1385720823390926</v>
      </c>
      <c r="AS26" s="32">
        <f t="shared" si="5"/>
        <v>1.1305173236995651</v>
      </c>
      <c r="AT26" s="32">
        <f t="shared" si="5"/>
        <v>1.1516916076040637</v>
      </c>
      <c r="AU26" s="32">
        <f t="shared" si="5"/>
        <v>1.1354151251872431</v>
      </c>
      <c r="AV26" s="32">
        <f t="shared" si="5"/>
        <v>1.1012918000952383</v>
      </c>
      <c r="AW26" s="32">
        <f t="shared" si="5"/>
        <v>1.0466117022176922</v>
      </c>
      <c r="AX26" s="32">
        <f t="shared" si="5"/>
        <v>1.0702785685668792</v>
      </c>
      <c r="AY26" s="32">
        <f t="shared" si="5"/>
        <v>1.0794465517123863</v>
      </c>
      <c r="AZ26" s="32">
        <f t="shared" si="5"/>
        <v>1.033640507256621</v>
      </c>
      <c r="BA26" s="32">
        <f t="shared" si="5"/>
        <v>1.0715004152017882</v>
      </c>
      <c r="BB26" s="32">
        <f t="shared" si="5"/>
        <v>1.0904752230840105</v>
      </c>
      <c r="BC26" s="32">
        <f t="shared" si="5"/>
        <v>1.05609965588663</v>
      </c>
    </row>
    <row r="27" spans="1:95" x14ac:dyDescent="0.2">
      <c r="B27" s="35">
        <f>SUM(B2:B21)</f>
        <v>0.99999999999999989</v>
      </c>
    </row>
    <row r="29" spans="1:95" x14ac:dyDescent="0.2">
      <c r="C29" t="s">
        <v>79</v>
      </c>
      <c r="E29" t="s">
        <v>67</v>
      </c>
      <c r="N29" s="3">
        <v>0.05</v>
      </c>
    </row>
    <row r="30" spans="1:95" x14ac:dyDescent="0.2">
      <c r="A30" t="s">
        <v>16</v>
      </c>
      <c r="C30" s="16">
        <f>AVERAGE(D23:BC23)</f>
        <v>1.2206706239826135E-3</v>
      </c>
      <c r="D30" s="5"/>
      <c r="E30" s="5">
        <f>AVERAGE($D23:$XFD23)*52</f>
        <v>6.3474872447095904E-2</v>
      </c>
      <c r="H30" s="35"/>
      <c r="N30" s="3">
        <v>0.01</v>
      </c>
    </row>
    <row r="31" spans="1:95" x14ac:dyDescent="0.2">
      <c r="A31" t="s">
        <v>20</v>
      </c>
      <c r="C31" s="8">
        <f>BC26</f>
        <v>1.05609965588663</v>
      </c>
      <c r="D31" s="6">
        <f t="array" ref="D31">PRODUCT(1+D23:BC23)</f>
        <v>1.05609965588663</v>
      </c>
      <c r="E31" s="5"/>
      <c r="N31" s="31">
        <v>0.02</v>
      </c>
    </row>
    <row r="32" spans="1:95" x14ac:dyDescent="0.2">
      <c r="A32" t="s">
        <v>21</v>
      </c>
      <c r="C32" s="5">
        <f>C31^(1/COUNT(D23:BC23))-1</f>
        <v>1.050215550853606E-3</v>
      </c>
      <c r="E32" s="5">
        <f>(1+C32)^52-1</f>
        <v>5.6099655886628685E-2</v>
      </c>
      <c r="N32" s="3">
        <v>0.02</v>
      </c>
    </row>
    <row r="33" spans="1:14" x14ac:dyDescent="0.2">
      <c r="C33" s="18"/>
      <c r="N33" s="31">
        <v>0.08</v>
      </c>
    </row>
    <row r="34" spans="1:14" x14ac:dyDescent="0.2">
      <c r="A34" t="s">
        <v>22</v>
      </c>
      <c r="C34" s="19">
        <f>_xlfn.VAR.P($D23:$XFD23)</f>
        <v>3.3860624365954467E-4</v>
      </c>
      <c r="E34" s="5"/>
      <c r="N34" s="31">
        <v>0.02</v>
      </c>
    </row>
    <row r="35" spans="1:14" x14ac:dyDescent="0.2">
      <c r="A35" t="s">
        <v>23</v>
      </c>
      <c r="C35" s="19">
        <f>_xlfn.STDEV.P(D23:BC23)</f>
        <v>1.840125657827597E-2</v>
      </c>
      <c r="E35" s="5">
        <f>C35*SQRT(52)</f>
        <v>0.13269334825188608</v>
      </c>
      <c r="N35" s="10">
        <v>0.02</v>
      </c>
    </row>
    <row r="36" spans="1:14" x14ac:dyDescent="0.2">
      <c r="A36" t="s">
        <v>24</v>
      </c>
      <c r="C36" s="19">
        <f>_xlfn.STDEV.S($D23:$XFD23)</f>
        <v>1.8580785284010904E-2</v>
      </c>
      <c r="E36" s="5">
        <f>C36*SQRT(52)</f>
        <v>0.13398794815977608</v>
      </c>
      <c r="N36" s="3">
        <v>0.02</v>
      </c>
    </row>
    <row r="37" spans="1:14" x14ac:dyDescent="0.2">
      <c r="N37" s="27">
        <v>0.02</v>
      </c>
    </row>
    <row r="38" spans="1:14" x14ac:dyDescent="0.2">
      <c r="A38" t="s">
        <v>25</v>
      </c>
      <c r="C38" s="16">
        <f>AVERAGE(D25:BC25)</f>
        <v>1.1369545219048669E-3</v>
      </c>
      <c r="E38" s="5">
        <f>(1+C38)^52-1</f>
        <v>6.086864747752907E-2</v>
      </c>
      <c r="N38" s="3">
        <v>0.05</v>
      </c>
    </row>
    <row r="39" spans="1:14" x14ac:dyDescent="0.2">
      <c r="A39" t="s">
        <v>26</v>
      </c>
      <c r="E39" s="7">
        <f>E38/E36</f>
        <v>0.45428449583350045</v>
      </c>
      <c r="F39" s="7">
        <f>E38/(_xlfn.STDEV.P(D25:BC25)*SQRT(52))</f>
        <v>0.45859214428047779</v>
      </c>
      <c r="N39" s="3">
        <v>0.02</v>
      </c>
    </row>
    <row r="40" spans="1:14" x14ac:dyDescent="0.2">
      <c r="A40" t="s">
        <v>27</v>
      </c>
      <c r="C40" s="5">
        <f>_xlfn.STDEV.S(D24:BC24)</f>
        <v>1.384575317114564E-2</v>
      </c>
      <c r="E40" s="5">
        <f>C40*SQRT(52)</f>
        <v>9.9843146011967462E-2</v>
      </c>
      <c r="N40" s="3">
        <v>0.02</v>
      </c>
    </row>
    <row r="41" spans="1:14" x14ac:dyDescent="0.2">
      <c r="A41" t="s">
        <v>28</v>
      </c>
      <c r="E41" s="7">
        <f>E38/E40</f>
        <v>0.60964272370016459</v>
      </c>
      <c r="N41" s="3">
        <v>0.05</v>
      </c>
    </row>
    <row r="42" spans="1:14" x14ac:dyDescent="0.2">
      <c r="N42" s="3">
        <v>0.09</v>
      </c>
    </row>
    <row r="43" spans="1:14" x14ac:dyDescent="0.2">
      <c r="A43" s="20" t="s">
        <v>68</v>
      </c>
      <c r="B43" s="21"/>
      <c r="C43" s="7">
        <f>SKEW($D23:$XFD23)</f>
        <v>-0.63731891993408918</v>
      </c>
      <c r="N43" s="3">
        <v>0.05</v>
      </c>
    </row>
    <row r="44" spans="1:14" x14ac:dyDescent="0.2">
      <c r="A44" s="20" t="s">
        <v>69</v>
      </c>
      <c r="B44" s="21"/>
      <c r="C44" s="7">
        <f>KURT($D23:$XFD23)</f>
        <v>0.24538678255880297</v>
      </c>
      <c r="N44" s="3">
        <v>0.05</v>
      </c>
    </row>
    <row r="45" spans="1:14" x14ac:dyDescent="0.2">
      <c r="A45" t="s">
        <v>70</v>
      </c>
      <c r="C45" s="6">
        <f>MAX($D23:$XFD23)</f>
        <v>3.662773244602309E-2</v>
      </c>
      <c r="N45" s="10">
        <v>0.08</v>
      </c>
    </row>
    <row r="46" spans="1:14" x14ac:dyDescent="0.2">
      <c r="A46" t="s">
        <v>71</v>
      </c>
      <c r="C46" s="6">
        <f>MIN($D23:$XFD23)</f>
        <v>-4.9650871706134185E-2</v>
      </c>
      <c r="N46" s="10">
        <v>0.05</v>
      </c>
    </row>
    <row r="47" spans="1:14" x14ac:dyDescent="0.2">
      <c r="A47" t="s">
        <v>72</v>
      </c>
      <c r="C47" s="6">
        <f>C45-C46</f>
        <v>8.6278604152157268E-2</v>
      </c>
      <c r="N47" s="3">
        <v>0.08</v>
      </c>
    </row>
    <row r="48" spans="1:14" x14ac:dyDescent="0.2">
      <c r="N48" s="34">
        <v>0.1</v>
      </c>
    </row>
  </sheetData>
  <sortState ref="A2:BC21">
    <sortCondition ref="A2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2"/>
  <sheetViews>
    <sheetView topLeftCell="C83" zoomScale="61" workbookViewId="0">
      <selection activeCell="J109" sqref="J109"/>
    </sheetView>
  </sheetViews>
  <sheetFormatPr baseColWidth="10" defaultRowHeight="15" x14ac:dyDescent="0.2"/>
  <cols>
    <col min="2" max="3" width="13" bestFit="1" customWidth="1"/>
    <col min="4" max="4" width="12.6640625" bestFit="1" customWidth="1"/>
    <col min="5" max="5" width="11.1640625" bestFit="1" customWidth="1"/>
    <col min="6" max="6" width="13" bestFit="1" customWidth="1"/>
    <col min="7" max="7" width="11.1640625" bestFit="1" customWidth="1"/>
    <col min="8" max="8" width="12.6640625" bestFit="1" customWidth="1"/>
    <col min="9" max="9" width="13" bestFit="1" customWidth="1"/>
    <col min="10" max="12" width="12.6640625" bestFit="1" customWidth="1"/>
    <col min="13" max="13" width="13" bestFit="1" customWidth="1"/>
    <col min="14" max="14" width="12.6640625" bestFit="1" customWidth="1"/>
    <col min="15" max="15" width="11.1640625" bestFit="1" customWidth="1"/>
    <col min="16" max="17" width="13" bestFit="1" customWidth="1"/>
    <col min="18" max="18" width="11" bestFit="1" customWidth="1"/>
    <col min="19" max="19" width="12.5" bestFit="1" customWidth="1"/>
    <col min="20" max="20" width="13.83203125" customWidth="1"/>
    <col min="21" max="21" width="12.83203125" bestFit="1" customWidth="1"/>
    <col min="40" max="40" width="13.1640625" customWidth="1"/>
  </cols>
  <sheetData>
    <row r="1" spans="1:60" x14ac:dyDescent="0.2">
      <c r="A1" t="s">
        <v>14</v>
      </c>
      <c r="B1" t="s">
        <v>0</v>
      </c>
      <c r="C1" t="s">
        <v>82</v>
      </c>
      <c r="D1" t="s">
        <v>9</v>
      </c>
      <c r="E1" t="s">
        <v>80</v>
      </c>
      <c r="F1" t="s">
        <v>81</v>
      </c>
      <c r="G1" s="9" t="s">
        <v>15</v>
      </c>
      <c r="H1" t="s">
        <v>4</v>
      </c>
      <c r="I1" s="9" t="s">
        <v>83</v>
      </c>
      <c r="J1" t="s">
        <v>6</v>
      </c>
      <c r="K1" t="s">
        <v>12</v>
      </c>
      <c r="L1" t="s">
        <v>11</v>
      </c>
      <c r="M1" t="s">
        <v>5</v>
      </c>
      <c r="N1" t="s">
        <v>13</v>
      </c>
      <c r="O1" t="s">
        <v>2</v>
      </c>
      <c r="P1" t="s">
        <v>7</v>
      </c>
      <c r="Q1" s="9" t="s">
        <v>8</v>
      </c>
      <c r="R1" s="9" t="s">
        <v>10</v>
      </c>
      <c r="S1" t="s">
        <v>3</v>
      </c>
      <c r="T1" s="40" t="s">
        <v>1</v>
      </c>
      <c r="U1" s="76" t="s">
        <v>101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8"/>
      <c r="AO1" s="76" t="s">
        <v>116</v>
      </c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8"/>
    </row>
    <row r="2" spans="1:60" x14ac:dyDescent="0.2">
      <c r="A2">
        <v>19.8</v>
      </c>
      <c r="B2">
        <v>178.55</v>
      </c>
      <c r="C2">
        <v>169.55</v>
      </c>
      <c r="D2">
        <v>90.26</v>
      </c>
      <c r="E2">
        <v>107</v>
      </c>
      <c r="F2">
        <v>83.68</v>
      </c>
      <c r="G2" s="9">
        <v>63.61</v>
      </c>
      <c r="H2">
        <v>23.55</v>
      </c>
      <c r="I2" s="9">
        <v>70.56</v>
      </c>
      <c r="J2">
        <v>31.44</v>
      </c>
      <c r="K2">
        <v>12.58</v>
      </c>
      <c r="L2">
        <v>7.2620000000000005</v>
      </c>
      <c r="M2">
        <v>73.81</v>
      </c>
      <c r="N2">
        <v>32.35</v>
      </c>
      <c r="O2">
        <v>177.85</v>
      </c>
      <c r="P2">
        <v>69.599999999999994</v>
      </c>
      <c r="Q2" s="9">
        <v>124.35</v>
      </c>
      <c r="R2" s="9">
        <v>222.7</v>
      </c>
      <c r="S2">
        <v>46.6</v>
      </c>
      <c r="T2" s="40">
        <v>17.164999999999999</v>
      </c>
      <c r="U2" t="s">
        <v>14</v>
      </c>
      <c r="V2" t="s">
        <v>0</v>
      </c>
      <c r="W2" t="s">
        <v>82</v>
      </c>
      <c r="X2" t="s">
        <v>9</v>
      </c>
      <c r="Y2" t="s">
        <v>80</v>
      </c>
      <c r="Z2" t="s">
        <v>81</v>
      </c>
      <c r="AA2" s="9" t="s">
        <v>15</v>
      </c>
      <c r="AB2" t="s">
        <v>4</v>
      </c>
      <c r="AC2" s="9" t="s">
        <v>83</v>
      </c>
      <c r="AD2" t="s">
        <v>6</v>
      </c>
      <c r="AE2" t="s">
        <v>12</v>
      </c>
      <c r="AF2" t="s">
        <v>11</v>
      </c>
      <c r="AG2" t="s">
        <v>5</v>
      </c>
      <c r="AH2" t="s">
        <v>13</v>
      </c>
      <c r="AI2" t="s">
        <v>2</v>
      </c>
      <c r="AJ2" t="s">
        <v>7</v>
      </c>
      <c r="AK2" s="9" t="s">
        <v>8</v>
      </c>
      <c r="AL2" s="9" t="s">
        <v>10</v>
      </c>
      <c r="AM2" t="s">
        <v>3</v>
      </c>
      <c r="AN2" s="40" t="s">
        <v>1</v>
      </c>
      <c r="AO2" t="s">
        <v>14</v>
      </c>
      <c r="AP2" t="s">
        <v>0</v>
      </c>
      <c r="AQ2" t="s">
        <v>82</v>
      </c>
      <c r="AR2" t="s">
        <v>9</v>
      </c>
      <c r="AS2" t="s">
        <v>80</v>
      </c>
      <c r="AT2" t="s">
        <v>81</v>
      </c>
      <c r="AU2" s="9" t="s">
        <v>15</v>
      </c>
      <c r="AV2" t="s">
        <v>4</v>
      </c>
      <c r="AW2" s="9" t="s">
        <v>83</v>
      </c>
      <c r="AX2" t="s">
        <v>6</v>
      </c>
      <c r="AY2" t="s">
        <v>12</v>
      </c>
      <c r="AZ2" t="s">
        <v>11</v>
      </c>
      <c r="BA2" t="s">
        <v>5</v>
      </c>
      <c r="BB2" t="s">
        <v>13</v>
      </c>
      <c r="BC2" t="s">
        <v>2</v>
      </c>
      <c r="BD2" t="s">
        <v>7</v>
      </c>
      <c r="BE2" s="9" t="s">
        <v>8</v>
      </c>
      <c r="BF2" s="9" t="s">
        <v>10</v>
      </c>
      <c r="BG2" t="s">
        <v>3</v>
      </c>
      <c r="BH2" s="40" t="s">
        <v>1</v>
      </c>
    </row>
    <row r="3" spans="1:60" x14ac:dyDescent="0.2">
      <c r="A3">
        <v>20.059999999999999</v>
      </c>
      <c r="B3">
        <v>178.3</v>
      </c>
      <c r="C3">
        <v>173.65</v>
      </c>
      <c r="D3">
        <v>92.92</v>
      </c>
      <c r="E3">
        <v>108.05</v>
      </c>
      <c r="F3">
        <v>85.51</v>
      </c>
      <c r="G3" s="9">
        <v>63.76</v>
      </c>
      <c r="H3">
        <v>24.254999999999999</v>
      </c>
      <c r="I3" s="9">
        <v>69.2</v>
      </c>
      <c r="J3">
        <v>32.104999999999997</v>
      </c>
      <c r="K3">
        <v>13.28</v>
      </c>
      <c r="L3">
        <v>7.4509999999999996</v>
      </c>
      <c r="M3">
        <v>75.33</v>
      </c>
      <c r="N3">
        <v>33.04</v>
      </c>
      <c r="O3">
        <v>180.15</v>
      </c>
      <c r="P3">
        <v>70.03</v>
      </c>
      <c r="Q3" s="9">
        <v>128.4</v>
      </c>
      <c r="R3" s="9">
        <v>219.1</v>
      </c>
      <c r="S3">
        <v>46.57</v>
      </c>
      <c r="T3" s="40">
        <v>18.225000000000001</v>
      </c>
      <c r="U3" s="5">
        <f>A3/A2-1</f>
        <v>1.3131313131313105E-2</v>
      </c>
      <c r="V3" s="5">
        <f t="shared" ref="V3:AN16" si="0">B3/B2-1</f>
        <v>-1.4001680201624067E-3</v>
      </c>
      <c r="W3" s="5">
        <f t="shared" si="0"/>
        <v>2.418165732822164E-2</v>
      </c>
      <c r="X3" s="5">
        <f t="shared" si="0"/>
        <v>2.9470418790161768E-2</v>
      </c>
      <c r="Y3" s="5">
        <f t="shared" si="0"/>
        <v>9.8130841121495394E-3</v>
      </c>
      <c r="Z3" s="5">
        <f t="shared" si="0"/>
        <v>2.1869024856596475E-2</v>
      </c>
      <c r="AA3" s="5">
        <f t="shared" si="0"/>
        <v>2.358119792485347E-3</v>
      </c>
      <c r="AB3" s="5">
        <f t="shared" si="0"/>
        <v>2.9936305732483959E-2</v>
      </c>
      <c r="AC3" s="5">
        <f t="shared" si="0"/>
        <v>-1.9274376417233507E-2</v>
      </c>
      <c r="AD3" s="5">
        <f t="shared" si="0"/>
        <v>2.1151399491093903E-2</v>
      </c>
      <c r="AE3" s="5">
        <f t="shared" si="0"/>
        <v>5.5643879173290944E-2</v>
      </c>
      <c r="AF3" s="5">
        <f t="shared" si="0"/>
        <v>2.6025888185072787E-2</v>
      </c>
      <c r="AG3" s="5">
        <f t="shared" si="0"/>
        <v>2.0593415526351411E-2</v>
      </c>
      <c r="AH3" s="5">
        <f t="shared" si="0"/>
        <v>2.1329211746522247E-2</v>
      </c>
      <c r="AI3" s="5">
        <f t="shared" si="0"/>
        <v>1.293224627495082E-2</v>
      </c>
      <c r="AJ3" s="5">
        <f t="shared" si="0"/>
        <v>6.1781609195403764E-3</v>
      </c>
      <c r="AK3" s="5">
        <f t="shared" si="0"/>
        <v>3.256936067551286E-2</v>
      </c>
      <c r="AL3" s="5">
        <f t="shared" si="0"/>
        <v>-1.616524472384373E-2</v>
      </c>
      <c r="AM3" s="5">
        <f t="shared" si="0"/>
        <v>-6.4377682403438108E-4</v>
      </c>
      <c r="AN3" s="42">
        <f t="shared" si="0"/>
        <v>6.1753568307602924E-2</v>
      </c>
      <c r="AO3" s="16">
        <f>U3-U$56</f>
        <v>1.3750209675673959E-2</v>
      </c>
      <c r="AP3" s="16">
        <f t="shared" ref="AP3:BH16" si="1">V3-V$56</f>
        <v>-3.6804012725901577E-3</v>
      </c>
      <c r="AQ3" s="16">
        <f t="shared" si="1"/>
        <v>2.2751115606602292E-2</v>
      </c>
      <c r="AR3" s="16">
        <f t="shared" si="1"/>
        <v>3.1177318969041214E-2</v>
      </c>
      <c r="AS3" s="16">
        <f t="shared" si="1"/>
        <v>1.2588890497837107E-2</v>
      </c>
      <c r="AT3" s="16">
        <f t="shared" si="1"/>
        <v>2.1462526438797855E-2</v>
      </c>
      <c r="AU3" s="16">
        <f t="shared" si="1"/>
        <v>1.9222905494432512E-3</v>
      </c>
      <c r="AV3" s="16">
        <f t="shared" si="1"/>
        <v>3.1483122661088256E-2</v>
      </c>
      <c r="AW3" s="16">
        <f t="shared" si="1"/>
        <v>-1.822000692441034E-2</v>
      </c>
      <c r="AX3" s="16">
        <f t="shared" si="1"/>
        <v>1.8746692466160089E-2</v>
      </c>
      <c r="AY3" s="16">
        <f t="shared" si="1"/>
        <v>5.4254108801315197E-2</v>
      </c>
      <c r="AZ3" s="16">
        <f t="shared" si="1"/>
        <v>2.1495229023698187E-2</v>
      </c>
      <c r="BA3" s="16">
        <f t="shared" si="1"/>
        <v>2.3821829383528184E-2</v>
      </c>
      <c r="BB3" s="16">
        <f t="shared" si="1"/>
        <v>2.5809624303228945E-2</v>
      </c>
      <c r="BC3" s="16">
        <f t="shared" si="1"/>
        <v>1.293612836797889E-2</v>
      </c>
      <c r="BD3" s="16">
        <f t="shared" si="1"/>
        <v>2.4120498401942235E-3</v>
      </c>
      <c r="BE3" s="16">
        <f t="shared" si="1"/>
        <v>3.6082974748551919E-2</v>
      </c>
      <c r="BF3" s="16">
        <f t="shared" si="1"/>
        <v>-1.2935242628700366E-2</v>
      </c>
      <c r="BG3" s="16">
        <f t="shared" si="1"/>
        <v>4.3005417958640784E-4</v>
      </c>
      <c r="BH3" s="16">
        <f t="shared" si="1"/>
        <v>5.7328387908299833E-2</v>
      </c>
    </row>
    <row r="4" spans="1:60" x14ac:dyDescent="0.2">
      <c r="A4">
        <v>19.34</v>
      </c>
      <c r="B4">
        <v>178.3</v>
      </c>
      <c r="C4">
        <v>172.55</v>
      </c>
      <c r="D4">
        <v>93.27</v>
      </c>
      <c r="E4">
        <v>107.5</v>
      </c>
      <c r="F4">
        <v>82.79</v>
      </c>
      <c r="G4" s="9">
        <v>64.17</v>
      </c>
      <c r="H4">
        <v>23.68</v>
      </c>
      <c r="I4" s="9">
        <v>67</v>
      </c>
      <c r="J4">
        <v>31.555</v>
      </c>
      <c r="K4">
        <v>13.45</v>
      </c>
      <c r="L4">
        <v>7.39</v>
      </c>
      <c r="M4">
        <v>74.680000000000007</v>
      </c>
      <c r="N4">
        <v>33.92</v>
      </c>
      <c r="O4">
        <v>180.7</v>
      </c>
      <c r="P4">
        <v>72.83</v>
      </c>
      <c r="Q4" s="9">
        <v>128.4</v>
      </c>
      <c r="R4" s="9">
        <v>223.5</v>
      </c>
      <c r="S4">
        <v>47.65</v>
      </c>
      <c r="T4" s="40">
        <v>18.074999999999999</v>
      </c>
      <c r="U4" s="5">
        <f t="shared" ref="U4:U54" si="2">A4/A3-1</f>
        <v>-3.5892323030907169E-2</v>
      </c>
      <c r="V4" s="5">
        <f t="shared" si="0"/>
        <v>0</v>
      </c>
      <c r="W4" s="5">
        <f t="shared" si="0"/>
        <v>-6.3345810538438796E-3</v>
      </c>
      <c r="X4" s="5">
        <f t="shared" si="0"/>
        <v>3.7666810159275865E-3</v>
      </c>
      <c r="Y4" s="5">
        <f t="shared" si="0"/>
        <v>-5.0902360018509896E-3</v>
      </c>
      <c r="Z4" s="5">
        <f t="shared" si="0"/>
        <v>-3.1809145129224614E-2</v>
      </c>
      <c r="AA4" s="5">
        <f t="shared" si="0"/>
        <v>6.430363864491806E-3</v>
      </c>
      <c r="AB4" s="5">
        <f t="shared" si="0"/>
        <v>-2.3706452277880818E-2</v>
      </c>
      <c r="AC4" s="5">
        <f t="shared" si="0"/>
        <v>-3.1791907514450934E-2</v>
      </c>
      <c r="AD4" s="5">
        <f t="shared" si="0"/>
        <v>-1.713128796137664E-2</v>
      </c>
      <c r="AE4" s="5">
        <f t="shared" si="0"/>
        <v>1.2801204819277157E-2</v>
      </c>
      <c r="AF4" s="5">
        <f t="shared" si="0"/>
        <v>-8.186820560998509E-3</v>
      </c>
      <c r="AG4" s="5">
        <f t="shared" si="0"/>
        <v>-8.628700384972654E-3</v>
      </c>
      <c r="AH4" s="5">
        <f t="shared" si="0"/>
        <v>2.6634382566586012E-2</v>
      </c>
      <c r="AI4" s="5">
        <f t="shared" si="0"/>
        <v>3.0530113794060565E-3</v>
      </c>
      <c r="AJ4" s="5">
        <f t="shared" si="0"/>
        <v>3.9982864486648451E-2</v>
      </c>
      <c r="AK4" s="5">
        <f t="shared" si="0"/>
        <v>0</v>
      </c>
      <c r="AL4" s="5">
        <f t="shared" si="0"/>
        <v>2.0082154267457852E-2</v>
      </c>
      <c r="AM4" s="5">
        <f t="shared" si="0"/>
        <v>2.3190895426240088E-2</v>
      </c>
      <c r="AN4" s="42">
        <f t="shared" si="0"/>
        <v>-8.2304526748971929E-3</v>
      </c>
      <c r="AO4" s="16">
        <f t="shared" ref="AO4:AO54" si="3">U4-U$56</f>
        <v>-3.5273426486546314E-2</v>
      </c>
      <c r="AP4" s="16">
        <f t="shared" si="1"/>
        <v>-2.280233252427751E-3</v>
      </c>
      <c r="AQ4" s="16">
        <f t="shared" si="1"/>
        <v>-7.7651227754632277E-3</v>
      </c>
      <c r="AR4" s="16">
        <f t="shared" si="1"/>
        <v>5.473581194807035E-3</v>
      </c>
      <c r="AS4" s="16">
        <f t="shared" si="1"/>
        <v>-2.3144296161634217E-3</v>
      </c>
      <c r="AT4" s="16">
        <f t="shared" si="1"/>
        <v>-3.2215643547023234E-2</v>
      </c>
      <c r="AU4" s="16">
        <f t="shared" si="1"/>
        <v>5.9945346214497104E-3</v>
      </c>
      <c r="AV4" s="16">
        <f t="shared" si="1"/>
        <v>-2.2159635349276525E-2</v>
      </c>
      <c r="AW4" s="16">
        <f t="shared" si="1"/>
        <v>-3.0737538021627767E-2</v>
      </c>
      <c r="AX4" s="16">
        <f t="shared" si="1"/>
        <v>-1.9535994986310454E-2</v>
      </c>
      <c r="AY4" s="16">
        <f t="shared" si="1"/>
        <v>1.1411434447301408E-2</v>
      </c>
      <c r="AZ4" s="16">
        <f t="shared" si="1"/>
        <v>-1.2717479722373111E-2</v>
      </c>
      <c r="BA4" s="16">
        <f t="shared" si="1"/>
        <v>-5.4002865277958815E-3</v>
      </c>
      <c r="BB4" s="16">
        <f t="shared" si="1"/>
        <v>3.111479512329271E-2</v>
      </c>
      <c r="BC4" s="16">
        <f t="shared" si="1"/>
        <v>3.0568934724341267E-3</v>
      </c>
      <c r="BD4" s="16">
        <f t="shared" si="1"/>
        <v>3.62167534073023E-2</v>
      </c>
      <c r="BE4" s="16">
        <f t="shared" si="1"/>
        <v>3.51361407303906E-3</v>
      </c>
      <c r="BF4" s="16">
        <f t="shared" si="1"/>
        <v>2.3312156362601217E-2</v>
      </c>
      <c r="BG4" s="16">
        <f t="shared" si="1"/>
        <v>2.4264726429860876E-2</v>
      </c>
      <c r="BH4" s="16">
        <f t="shared" si="1"/>
        <v>-1.2655633074200286E-2</v>
      </c>
    </row>
    <row r="5" spans="1:60" x14ac:dyDescent="0.2">
      <c r="A5">
        <v>19.39</v>
      </c>
      <c r="B5">
        <v>178.05</v>
      </c>
      <c r="C5">
        <v>170.75</v>
      </c>
      <c r="D5">
        <v>90.77</v>
      </c>
      <c r="E5">
        <v>106.55</v>
      </c>
      <c r="F5">
        <v>82.83</v>
      </c>
      <c r="G5" s="9">
        <v>64.27</v>
      </c>
      <c r="H5">
        <v>23.25</v>
      </c>
      <c r="I5" s="9">
        <v>66.42</v>
      </c>
      <c r="J5">
        <v>31.094999999999999</v>
      </c>
      <c r="K5">
        <v>13.164999999999999</v>
      </c>
      <c r="L5">
        <v>7.282</v>
      </c>
      <c r="M5">
        <v>74.92</v>
      </c>
      <c r="N5">
        <v>34.325000000000003</v>
      </c>
      <c r="O5">
        <v>181.05</v>
      </c>
      <c r="P5">
        <v>72.8</v>
      </c>
      <c r="Q5" s="9">
        <v>126.55</v>
      </c>
      <c r="R5" s="9">
        <v>224.1</v>
      </c>
      <c r="S5">
        <v>47.97</v>
      </c>
      <c r="T5" s="40">
        <v>18</v>
      </c>
      <c r="U5" s="5">
        <f t="shared" si="2"/>
        <v>2.585315408479838E-3</v>
      </c>
      <c r="V5" s="5">
        <f t="shared" si="0"/>
        <v>-1.4021312394839613E-3</v>
      </c>
      <c r="W5" s="5">
        <f t="shared" si="0"/>
        <v>-1.0431758910460776E-2</v>
      </c>
      <c r="X5" s="5">
        <f t="shared" si="0"/>
        <v>-2.680390264822563E-2</v>
      </c>
      <c r="Y5" s="5">
        <f t="shared" si="0"/>
        <v>-8.837209302325566E-3</v>
      </c>
      <c r="Z5" s="5">
        <f t="shared" si="0"/>
        <v>4.8315013890554148E-4</v>
      </c>
      <c r="AA5" s="5">
        <f t="shared" si="0"/>
        <v>1.5583606046438714E-3</v>
      </c>
      <c r="AB5" s="5">
        <f t="shared" si="0"/>
        <v>-1.8158783783783772E-2</v>
      </c>
      <c r="AC5" s="5">
        <f t="shared" si="0"/>
        <v>-8.6567164179104372E-3</v>
      </c>
      <c r="AD5" s="5">
        <f t="shared" si="0"/>
        <v>-1.4577721438757796E-2</v>
      </c>
      <c r="AE5" s="5">
        <f t="shared" si="0"/>
        <v>-2.1189591078066949E-2</v>
      </c>
      <c r="AF5" s="5">
        <f t="shared" si="0"/>
        <v>-1.4614343707713084E-2</v>
      </c>
      <c r="AG5" s="5">
        <f t="shared" si="0"/>
        <v>3.2137118371717843E-3</v>
      </c>
      <c r="AH5" s="5">
        <f t="shared" si="0"/>
        <v>1.1939858490566113E-2</v>
      </c>
      <c r="AI5" s="5">
        <f t="shared" si="0"/>
        <v>1.9369120088545966E-3</v>
      </c>
      <c r="AJ5" s="5">
        <f t="shared" si="0"/>
        <v>-4.1191816559116301E-4</v>
      </c>
      <c r="AK5" s="5">
        <f t="shared" si="0"/>
        <v>-1.4408099688473563E-2</v>
      </c>
      <c r="AL5" s="5">
        <f t="shared" si="0"/>
        <v>2.6845637583892135E-3</v>
      </c>
      <c r="AM5" s="5">
        <f t="shared" si="0"/>
        <v>6.7156348373558217E-3</v>
      </c>
      <c r="AN5" s="42">
        <f t="shared" si="0"/>
        <v>-4.1493775933609811E-3</v>
      </c>
      <c r="AO5" s="16">
        <f t="shared" si="3"/>
        <v>3.2042119528406928E-3</v>
      </c>
      <c r="AP5" s="16">
        <f t="shared" si="1"/>
        <v>-3.6823644919117124E-3</v>
      </c>
      <c r="AQ5" s="16">
        <f t="shared" si="1"/>
        <v>-1.1862300632080124E-2</v>
      </c>
      <c r="AR5" s="16">
        <f t="shared" si="1"/>
        <v>-2.5097002469346184E-2</v>
      </c>
      <c r="AS5" s="16">
        <f t="shared" si="1"/>
        <v>-6.0614029166379986E-3</v>
      </c>
      <c r="AT5" s="16">
        <f t="shared" si="1"/>
        <v>7.6651721106920116E-5</v>
      </c>
      <c r="AU5" s="16">
        <f t="shared" si="1"/>
        <v>1.1225313616017756E-3</v>
      </c>
      <c r="AV5" s="16">
        <f t="shared" si="1"/>
        <v>-1.6611966855179478E-2</v>
      </c>
      <c r="AW5" s="16">
        <f t="shared" si="1"/>
        <v>-7.6023469250872684E-3</v>
      </c>
      <c r="AX5" s="16">
        <f t="shared" si="1"/>
        <v>-1.698242846369161E-2</v>
      </c>
      <c r="AY5" s="16">
        <f t="shared" si="1"/>
        <v>-2.2579361450042697E-2</v>
      </c>
      <c r="AZ5" s="16">
        <f t="shared" si="1"/>
        <v>-1.9145002869087685E-2</v>
      </c>
      <c r="BA5" s="16">
        <f t="shared" si="1"/>
        <v>6.4421256943485569E-3</v>
      </c>
      <c r="BB5" s="16">
        <f t="shared" si="1"/>
        <v>1.6420271047272811E-2</v>
      </c>
      <c r="BC5" s="16">
        <f t="shared" si="1"/>
        <v>1.9407941018826668E-3</v>
      </c>
      <c r="BD5" s="16">
        <f t="shared" si="1"/>
        <v>-4.1780292449373159E-3</v>
      </c>
      <c r="BE5" s="16">
        <f t="shared" si="1"/>
        <v>-1.0894485615434504E-2</v>
      </c>
      <c r="BF5" s="16">
        <f t="shared" si="1"/>
        <v>5.914565853532578E-3</v>
      </c>
      <c r="BG5" s="16">
        <f t="shared" si="1"/>
        <v>7.7894658409766102E-3</v>
      </c>
      <c r="BH5" s="16">
        <f t="shared" si="1"/>
        <v>-8.5745579926640742E-3</v>
      </c>
    </row>
    <row r="6" spans="1:60" x14ac:dyDescent="0.2">
      <c r="A6">
        <v>18.555</v>
      </c>
      <c r="B6">
        <v>180.4</v>
      </c>
      <c r="C6">
        <v>170.25</v>
      </c>
      <c r="D6">
        <v>88.77</v>
      </c>
      <c r="E6">
        <v>105.2</v>
      </c>
      <c r="F6">
        <v>84.93</v>
      </c>
      <c r="G6" s="9">
        <v>62.15</v>
      </c>
      <c r="H6">
        <v>23.495000000000001</v>
      </c>
      <c r="I6" s="9">
        <v>66.17</v>
      </c>
      <c r="J6">
        <v>30.715</v>
      </c>
      <c r="K6">
        <v>12.785</v>
      </c>
      <c r="L6">
        <v>7.1740000000000004</v>
      </c>
      <c r="M6">
        <v>73.55</v>
      </c>
      <c r="N6">
        <v>34.19</v>
      </c>
      <c r="O6">
        <v>180.8</v>
      </c>
      <c r="P6">
        <v>73.73</v>
      </c>
      <c r="Q6" s="9">
        <v>125.35</v>
      </c>
      <c r="R6" s="9">
        <v>219.65</v>
      </c>
      <c r="S6">
        <v>47.7</v>
      </c>
      <c r="T6" s="40">
        <v>17.66</v>
      </c>
      <c r="U6" s="5">
        <f t="shared" si="2"/>
        <v>-4.3063434760185704E-2</v>
      </c>
      <c r="V6" s="5">
        <f t="shared" si="0"/>
        <v>1.3198539736029247E-2</v>
      </c>
      <c r="W6" s="5">
        <f t="shared" si="0"/>
        <v>-2.9282576866763721E-3</v>
      </c>
      <c r="X6" s="5">
        <f t="shared" si="0"/>
        <v>-2.2033711578715476E-2</v>
      </c>
      <c r="Y6" s="5">
        <f t="shared" si="0"/>
        <v>-1.2670107930549013E-2</v>
      </c>
      <c r="Z6" s="5">
        <f t="shared" si="0"/>
        <v>2.5353132922854238E-2</v>
      </c>
      <c r="AA6" s="5">
        <f t="shared" si="0"/>
        <v>-3.2985840983351444E-2</v>
      </c>
      <c r="AB6" s="5">
        <f t="shared" si="0"/>
        <v>1.0537634408602115E-2</v>
      </c>
      <c r="AC6" s="5">
        <f t="shared" si="0"/>
        <v>-3.7639265281541601E-3</v>
      </c>
      <c r="AD6" s="5">
        <f t="shared" si="0"/>
        <v>-1.222061424666343E-2</v>
      </c>
      <c r="AE6" s="5">
        <f t="shared" si="0"/>
        <v>-2.8864413216862839E-2</v>
      </c>
      <c r="AF6" s="5">
        <f t="shared" si="0"/>
        <v>-1.4831090359791244E-2</v>
      </c>
      <c r="AG6" s="5">
        <f t="shared" si="0"/>
        <v>-1.8286171916711225E-2</v>
      </c>
      <c r="AH6" s="5">
        <f t="shared" si="0"/>
        <v>-3.9329934450110793E-3</v>
      </c>
      <c r="AI6" s="5">
        <f t="shared" si="0"/>
        <v>-1.3808340237503325E-3</v>
      </c>
      <c r="AJ6" s="5">
        <f t="shared" si="0"/>
        <v>1.2774725274725451E-2</v>
      </c>
      <c r="AK6" s="5">
        <f t="shared" si="0"/>
        <v>-9.4824180165942185E-3</v>
      </c>
      <c r="AL6" s="5">
        <f t="shared" si="0"/>
        <v>-1.9857206604194544E-2</v>
      </c>
      <c r="AM6" s="5">
        <f t="shared" si="0"/>
        <v>-5.6285178236397115E-3</v>
      </c>
      <c r="AN6" s="42">
        <f t="shared" si="0"/>
        <v>-1.8888888888888844E-2</v>
      </c>
      <c r="AO6" s="16">
        <f t="shared" si="3"/>
        <v>-4.2444538215824848E-2</v>
      </c>
      <c r="AP6" s="16">
        <f t="shared" si="1"/>
        <v>1.0918306483601495E-2</v>
      </c>
      <c r="AQ6" s="16">
        <f t="shared" si="1"/>
        <v>-4.3587994082957202E-3</v>
      </c>
      <c r="AR6" s="16">
        <f t="shared" si="1"/>
        <v>-2.0326811399836029E-2</v>
      </c>
      <c r="AS6" s="16">
        <f t="shared" si="1"/>
        <v>-9.8943015448614453E-3</v>
      </c>
      <c r="AT6" s="16">
        <f t="shared" si="1"/>
        <v>2.4946634505055618E-2</v>
      </c>
      <c r="AU6" s="16">
        <f t="shared" si="1"/>
        <v>-3.3421670226393543E-2</v>
      </c>
      <c r="AV6" s="16">
        <f t="shared" si="1"/>
        <v>1.2084451337206408E-2</v>
      </c>
      <c r="AW6" s="16">
        <f t="shared" si="1"/>
        <v>-2.7095570353309916E-3</v>
      </c>
      <c r="AX6" s="16">
        <f t="shared" si="1"/>
        <v>-1.4625321271597243E-2</v>
      </c>
      <c r="AY6" s="16">
        <f t="shared" si="1"/>
        <v>-3.0254183588838586E-2</v>
      </c>
      <c r="AZ6" s="16">
        <f t="shared" si="1"/>
        <v>-1.9361749521165844E-2</v>
      </c>
      <c r="BA6" s="16">
        <f t="shared" si="1"/>
        <v>-1.5057758059534451E-2</v>
      </c>
      <c r="BB6" s="16">
        <f t="shared" si="1"/>
        <v>5.4741911169561668E-4</v>
      </c>
      <c r="BC6" s="16">
        <f t="shared" si="1"/>
        <v>-1.3769519307222622E-3</v>
      </c>
      <c r="BD6" s="16">
        <f t="shared" si="1"/>
        <v>9.0086141953792977E-3</v>
      </c>
      <c r="BE6" s="16">
        <f t="shared" si="1"/>
        <v>-5.9688039435551584E-3</v>
      </c>
      <c r="BF6" s="16">
        <f t="shared" si="1"/>
        <v>-1.6627204509051179E-2</v>
      </c>
      <c r="BG6" s="16">
        <f t="shared" si="1"/>
        <v>-4.5546868200189231E-3</v>
      </c>
      <c r="BH6" s="16">
        <f t="shared" si="1"/>
        <v>-2.3314069288191935E-2</v>
      </c>
    </row>
    <row r="7" spans="1:60" x14ac:dyDescent="0.2">
      <c r="A7">
        <v>19.02</v>
      </c>
      <c r="B7">
        <v>183.9</v>
      </c>
      <c r="C7">
        <v>174.8</v>
      </c>
      <c r="D7">
        <v>89.46</v>
      </c>
      <c r="E7">
        <v>113.6</v>
      </c>
      <c r="F7">
        <v>87.65</v>
      </c>
      <c r="G7" s="9">
        <v>64.180000000000007</v>
      </c>
      <c r="H7">
        <v>24.51</v>
      </c>
      <c r="I7" s="9">
        <v>68.400000000000006</v>
      </c>
      <c r="J7">
        <v>33</v>
      </c>
      <c r="K7">
        <v>12.95</v>
      </c>
      <c r="L7">
        <v>7.157</v>
      </c>
      <c r="M7">
        <v>74.41</v>
      </c>
      <c r="N7">
        <v>35.21</v>
      </c>
      <c r="O7">
        <v>182.85</v>
      </c>
      <c r="P7">
        <v>76.02</v>
      </c>
      <c r="Q7" s="9">
        <v>131.6</v>
      </c>
      <c r="R7" s="9">
        <v>225.45</v>
      </c>
      <c r="S7">
        <v>48.145000000000003</v>
      </c>
      <c r="T7" s="40">
        <v>18.215</v>
      </c>
      <c r="U7" s="5">
        <f t="shared" si="2"/>
        <v>2.5060630557801167E-2</v>
      </c>
      <c r="V7" s="5">
        <f t="shared" si="0"/>
        <v>1.9401330376940029E-2</v>
      </c>
      <c r="W7" s="5">
        <f t="shared" si="0"/>
        <v>2.6725403817914994E-2</v>
      </c>
      <c r="X7" s="5">
        <f t="shared" si="0"/>
        <v>7.7728962487326747E-3</v>
      </c>
      <c r="Y7" s="5">
        <f t="shared" si="0"/>
        <v>7.9847908745247054E-2</v>
      </c>
      <c r="Z7" s="5">
        <f t="shared" si="0"/>
        <v>3.2026374661485946E-2</v>
      </c>
      <c r="AA7" s="5">
        <f t="shared" si="0"/>
        <v>3.2662912308930148E-2</v>
      </c>
      <c r="AB7" s="5">
        <f t="shared" si="0"/>
        <v>4.3200680995956642E-2</v>
      </c>
      <c r="AC7" s="5">
        <f t="shared" si="0"/>
        <v>3.3701072993803871E-2</v>
      </c>
      <c r="AD7" s="5">
        <f t="shared" si="0"/>
        <v>7.4393618753052282E-2</v>
      </c>
      <c r="AE7" s="5">
        <f t="shared" si="0"/>
        <v>1.2905748924520788E-2</v>
      </c>
      <c r="AF7" s="5">
        <f t="shared" si="0"/>
        <v>-2.3696682464455776E-3</v>
      </c>
      <c r="AG7" s="5">
        <f t="shared" si="0"/>
        <v>1.1692726036709677E-2</v>
      </c>
      <c r="AH7" s="5">
        <f t="shared" si="0"/>
        <v>2.9833284586136433E-2</v>
      </c>
      <c r="AI7" s="5">
        <f t="shared" si="0"/>
        <v>1.1338495575221152E-2</v>
      </c>
      <c r="AJ7" s="5">
        <f t="shared" si="0"/>
        <v>3.1059270310592524E-2</v>
      </c>
      <c r="AK7" s="5">
        <f t="shared" si="0"/>
        <v>4.986039090546468E-2</v>
      </c>
      <c r="AL7" s="5">
        <f t="shared" si="0"/>
        <v>2.6405645344866668E-2</v>
      </c>
      <c r="AM7" s="5">
        <f t="shared" si="0"/>
        <v>9.3291404612159123E-3</v>
      </c>
      <c r="AN7" s="42">
        <f t="shared" si="0"/>
        <v>3.1426953567383897E-2</v>
      </c>
      <c r="AO7" s="16">
        <f t="shared" si="3"/>
        <v>2.5679527102162023E-2</v>
      </c>
      <c r="AP7" s="16">
        <f t="shared" si="1"/>
        <v>1.7121097124512277E-2</v>
      </c>
      <c r="AQ7" s="16">
        <f t="shared" si="1"/>
        <v>2.5294862096295646E-2</v>
      </c>
      <c r="AR7" s="16">
        <f t="shared" si="1"/>
        <v>9.4797964276121232E-3</v>
      </c>
      <c r="AS7" s="16">
        <f t="shared" si="1"/>
        <v>8.2623715130934625E-2</v>
      </c>
      <c r="AT7" s="16">
        <f t="shared" si="1"/>
        <v>3.1619876243687325E-2</v>
      </c>
      <c r="AU7" s="16">
        <f t="shared" si="1"/>
        <v>3.2227083065888049E-2</v>
      </c>
      <c r="AV7" s="16">
        <f t="shared" si="1"/>
        <v>4.4747497924560939E-2</v>
      </c>
      <c r="AW7" s="16">
        <f t="shared" si="1"/>
        <v>3.4755442486627042E-2</v>
      </c>
      <c r="AX7" s="16">
        <f t="shared" si="1"/>
        <v>7.1988911728118471E-2</v>
      </c>
      <c r="AY7" s="16">
        <f t="shared" si="1"/>
        <v>1.1515978552545039E-2</v>
      </c>
      <c r="AZ7" s="16">
        <f t="shared" si="1"/>
        <v>-6.9003274078201799E-3</v>
      </c>
      <c r="BA7" s="16">
        <f t="shared" si="1"/>
        <v>1.4921139893886451E-2</v>
      </c>
      <c r="BB7" s="16">
        <f t="shared" si="1"/>
        <v>3.431369714284313E-2</v>
      </c>
      <c r="BC7" s="16">
        <f t="shared" si="1"/>
        <v>1.1342377668249222E-2</v>
      </c>
      <c r="BD7" s="16">
        <f t="shared" si="1"/>
        <v>2.729315923124637E-2</v>
      </c>
      <c r="BE7" s="16">
        <f t="shared" si="1"/>
        <v>5.3374004978503739E-2</v>
      </c>
      <c r="BF7" s="16">
        <f t="shared" si="1"/>
        <v>2.9635647440010033E-2</v>
      </c>
      <c r="BG7" s="16">
        <f t="shared" si="1"/>
        <v>1.0402971464836701E-2</v>
      </c>
      <c r="BH7" s="16">
        <f t="shared" si="1"/>
        <v>2.7001773168080806E-2</v>
      </c>
    </row>
    <row r="8" spans="1:60" x14ac:dyDescent="0.2">
      <c r="A8">
        <v>19.600000000000001</v>
      </c>
      <c r="B8">
        <v>184.15</v>
      </c>
      <c r="C8">
        <v>173.9</v>
      </c>
      <c r="D8">
        <v>90.14</v>
      </c>
      <c r="E8">
        <v>115.1</v>
      </c>
      <c r="F8">
        <v>89.1</v>
      </c>
      <c r="G8" s="9">
        <v>65.010000000000005</v>
      </c>
      <c r="H8">
        <v>25</v>
      </c>
      <c r="I8" s="9">
        <v>68.52</v>
      </c>
      <c r="J8">
        <v>33.085000000000001</v>
      </c>
      <c r="K8">
        <v>13.83</v>
      </c>
      <c r="L8">
        <v>7.0659999999999998</v>
      </c>
      <c r="M8">
        <v>78.89</v>
      </c>
      <c r="N8">
        <v>36.314999999999998</v>
      </c>
      <c r="O8">
        <v>188.55</v>
      </c>
      <c r="P8">
        <v>78.13</v>
      </c>
      <c r="Q8" s="9">
        <v>132</v>
      </c>
      <c r="R8" s="9">
        <v>229.6</v>
      </c>
      <c r="S8">
        <v>48.125</v>
      </c>
      <c r="T8" s="40">
        <v>18.745000000000001</v>
      </c>
      <c r="U8" s="5">
        <f t="shared" si="2"/>
        <v>3.0494216614090464E-2</v>
      </c>
      <c r="V8" s="5">
        <f t="shared" si="0"/>
        <v>1.3594344752583254E-3</v>
      </c>
      <c r="W8" s="5">
        <f t="shared" si="0"/>
        <v>-5.1487414187643132E-3</v>
      </c>
      <c r="X8" s="5">
        <f t="shared" si="0"/>
        <v>7.6011625307401687E-3</v>
      </c>
      <c r="Y8" s="5">
        <f t="shared" si="0"/>
        <v>1.3204225352112742E-2</v>
      </c>
      <c r="Z8" s="5">
        <f t="shared" si="0"/>
        <v>1.6543069024529178E-2</v>
      </c>
      <c r="AA8" s="5">
        <f t="shared" si="0"/>
        <v>1.2932377687753238E-2</v>
      </c>
      <c r="AB8" s="5">
        <f t="shared" si="0"/>
        <v>1.9991840065279431E-2</v>
      </c>
      <c r="AC8" s="5">
        <f t="shared" si="0"/>
        <v>1.7543859649120641E-3</v>
      </c>
      <c r="AD8" s="5">
        <f t="shared" si="0"/>
        <v>2.5757575757576756E-3</v>
      </c>
      <c r="AE8" s="5">
        <f t="shared" si="0"/>
        <v>6.7953667953668084E-2</v>
      </c>
      <c r="AF8" s="5">
        <f t="shared" si="0"/>
        <v>-1.271482464719853E-2</v>
      </c>
      <c r="AG8" s="5">
        <f t="shared" si="0"/>
        <v>6.020696142991544E-2</v>
      </c>
      <c r="AH8" s="5">
        <f t="shared" si="0"/>
        <v>3.1383129792672548E-2</v>
      </c>
      <c r="AI8" s="5">
        <f t="shared" si="0"/>
        <v>3.1173092698933536E-2</v>
      </c>
      <c r="AJ8" s="5">
        <f t="shared" si="0"/>
        <v>2.7755853722704504E-2</v>
      </c>
      <c r="AK8" s="5">
        <f t="shared" si="0"/>
        <v>3.0395136778116338E-3</v>
      </c>
      <c r="AL8" s="5">
        <f t="shared" si="0"/>
        <v>1.8407629186072416E-2</v>
      </c>
      <c r="AM8" s="5">
        <f t="shared" si="0"/>
        <v>-4.1541177692394626E-4</v>
      </c>
      <c r="AN8" s="42">
        <f t="shared" si="0"/>
        <v>2.9096898160856588E-2</v>
      </c>
      <c r="AO8" s="16">
        <f t="shared" si="3"/>
        <v>3.1113113158451319E-2</v>
      </c>
      <c r="AP8" s="16">
        <f t="shared" si="1"/>
        <v>-9.2079877716942562E-4</v>
      </c>
      <c r="AQ8" s="16">
        <f t="shared" si="1"/>
        <v>-6.5792831403836613E-3</v>
      </c>
      <c r="AR8" s="16">
        <f t="shared" si="1"/>
        <v>9.3080627096196172E-3</v>
      </c>
      <c r="AS8" s="16">
        <f t="shared" si="1"/>
        <v>1.5980031737800309E-2</v>
      </c>
      <c r="AT8" s="16">
        <f t="shared" si="1"/>
        <v>1.6136570606730558E-2</v>
      </c>
      <c r="AU8" s="16">
        <f t="shared" si="1"/>
        <v>1.2496548444711143E-2</v>
      </c>
      <c r="AV8" s="16">
        <f t="shared" si="1"/>
        <v>2.1538656993883725E-2</v>
      </c>
      <c r="AW8" s="16">
        <f t="shared" si="1"/>
        <v>2.8087554577352325E-3</v>
      </c>
      <c r="AX8" s="16">
        <f t="shared" si="1"/>
        <v>1.710505508238625E-4</v>
      </c>
      <c r="AY8" s="16">
        <f t="shared" si="1"/>
        <v>6.656389758169233E-2</v>
      </c>
      <c r="AZ8" s="16">
        <f t="shared" si="1"/>
        <v>-1.7245483808573131E-2</v>
      </c>
      <c r="BA8" s="16">
        <f t="shared" si="1"/>
        <v>6.3435375287092213E-2</v>
      </c>
      <c r="BB8" s="16">
        <f t="shared" si="1"/>
        <v>3.5863542349379246E-2</v>
      </c>
      <c r="BC8" s="16">
        <f t="shared" si="1"/>
        <v>3.1176974791961607E-2</v>
      </c>
      <c r="BD8" s="16">
        <f t="shared" si="1"/>
        <v>2.3989742643358351E-2</v>
      </c>
      <c r="BE8" s="16">
        <f t="shared" si="1"/>
        <v>6.5531277508506939E-3</v>
      </c>
      <c r="BF8" s="16">
        <f t="shared" si="1"/>
        <v>2.1637631281215781E-2</v>
      </c>
      <c r="BG8" s="16">
        <f t="shared" si="1"/>
        <v>6.5841922669684265E-4</v>
      </c>
      <c r="BH8" s="16">
        <f t="shared" si="1"/>
        <v>2.4671717761553497E-2</v>
      </c>
    </row>
    <row r="9" spans="1:60" x14ac:dyDescent="0.2">
      <c r="A9">
        <v>19.954999999999998</v>
      </c>
      <c r="B9">
        <v>176.2</v>
      </c>
      <c r="C9">
        <v>172.8</v>
      </c>
      <c r="D9">
        <v>89.56</v>
      </c>
      <c r="E9">
        <v>116.75</v>
      </c>
      <c r="F9">
        <v>87.24</v>
      </c>
      <c r="G9" s="9">
        <v>67.12</v>
      </c>
      <c r="H9">
        <v>24.234999999999999</v>
      </c>
      <c r="I9" s="9">
        <v>69.069999999999993</v>
      </c>
      <c r="J9">
        <v>32.090000000000003</v>
      </c>
      <c r="K9">
        <v>13.8</v>
      </c>
      <c r="L9">
        <v>7.21</v>
      </c>
      <c r="M9">
        <v>79.489999999999995</v>
      </c>
      <c r="N9">
        <v>36.424999999999997</v>
      </c>
      <c r="O9">
        <v>190.05</v>
      </c>
      <c r="P9">
        <v>77.03</v>
      </c>
      <c r="Q9" s="9">
        <v>130</v>
      </c>
      <c r="R9" s="9">
        <v>236.8</v>
      </c>
      <c r="S9">
        <v>49.145000000000003</v>
      </c>
      <c r="T9" s="40">
        <v>19.25</v>
      </c>
      <c r="U9" s="5">
        <f t="shared" si="2"/>
        <v>1.8112244897958929E-2</v>
      </c>
      <c r="V9" s="5">
        <f t="shared" si="0"/>
        <v>-4.3171327721965858E-2</v>
      </c>
      <c r="W9" s="5">
        <f t="shared" si="0"/>
        <v>-6.3254744105807337E-3</v>
      </c>
      <c r="X9" s="5">
        <f t="shared" si="0"/>
        <v>-6.4344353228311668E-3</v>
      </c>
      <c r="Y9" s="5">
        <f t="shared" si="0"/>
        <v>1.4335360556038346E-2</v>
      </c>
      <c r="Z9" s="5">
        <f t="shared" si="0"/>
        <v>-2.0875420875420825E-2</v>
      </c>
      <c r="AA9" s="5">
        <f t="shared" si="0"/>
        <v>3.2456545146900551E-2</v>
      </c>
      <c r="AB9" s="5">
        <f t="shared" si="0"/>
        <v>-3.0600000000000072E-2</v>
      </c>
      <c r="AC9" s="5">
        <f t="shared" si="0"/>
        <v>8.0268534734384556E-3</v>
      </c>
      <c r="AD9" s="5">
        <f t="shared" si="0"/>
        <v>-3.0074051685053615E-2</v>
      </c>
      <c r="AE9" s="5">
        <f t="shared" si="0"/>
        <v>-2.1691973969630851E-3</v>
      </c>
      <c r="AF9" s="5">
        <f t="shared" si="0"/>
        <v>2.0379281064251353E-2</v>
      </c>
      <c r="AG9" s="5">
        <f t="shared" si="0"/>
        <v>7.6055266827226298E-3</v>
      </c>
      <c r="AH9" s="5">
        <f t="shared" si="0"/>
        <v>3.0290513561888055E-3</v>
      </c>
      <c r="AI9" s="5">
        <f t="shared" si="0"/>
        <v>7.9554494828957267E-3</v>
      </c>
      <c r="AJ9" s="5">
        <f t="shared" si="0"/>
        <v>-1.40790989376679E-2</v>
      </c>
      <c r="AK9" s="5">
        <f t="shared" si="0"/>
        <v>-1.5151515151515138E-2</v>
      </c>
      <c r="AL9" s="5">
        <f t="shared" si="0"/>
        <v>3.1358885017421567E-2</v>
      </c>
      <c r="AM9" s="5">
        <f t="shared" si="0"/>
        <v>2.1194805194805211E-2</v>
      </c>
      <c r="AN9" s="42">
        <f t="shared" si="0"/>
        <v>2.6940517471325531E-2</v>
      </c>
      <c r="AO9" s="16">
        <f t="shared" si="3"/>
        <v>1.8731141442319785E-2</v>
      </c>
      <c r="AP9" s="16">
        <f t="shared" si="1"/>
        <v>-4.5451560974393609E-2</v>
      </c>
      <c r="AQ9" s="16">
        <f t="shared" si="1"/>
        <v>-7.7560161322000817E-3</v>
      </c>
      <c r="AR9" s="16">
        <f t="shared" si="1"/>
        <v>-4.7275351439517183E-3</v>
      </c>
      <c r="AS9" s="16">
        <f t="shared" si="1"/>
        <v>1.7111166941725913E-2</v>
      </c>
      <c r="AT9" s="16">
        <f t="shared" si="1"/>
        <v>-2.1281919293219445E-2</v>
      </c>
      <c r="AU9" s="16">
        <f t="shared" si="1"/>
        <v>3.2020715903858452E-2</v>
      </c>
      <c r="AV9" s="16">
        <f t="shared" si="1"/>
        <v>-2.9053183071395778E-2</v>
      </c>
      <c r="AW9" s="16">
        <f t="shared" si="1"/>
        <v>9.0812229662616244E-3</v>
      </c>
      <c r="AX9" s="16">
        <f t="shared" si="1"/>
        <v>-3.2478758709987426E-2</v>
      </c>
      <c r="AY9" s="16">
        <f t="shared" si="1"/>
        <v>-3.5589677689388342E-3</v>
      </c>
      <c r="AZ9" s="16">
        <f t="shared" si="1"/>
        <v>1.5848621902876753E-2</v>
      </c>
      <c r="BA9" s="16">
        <f t="shared" si="1"/>
        <v>1.0833940539899403E-2</v>
      </c>
      <c r="BB9" s="16">
        <f t="shared" si="1"/>
        <v>7.5094639128955015E-3</v>
      </c>
      <c r="BC9" s="16">
        <f t="shared" si="1"/>
        <v>7.9593315759237965E-3</v>
      </c>
      <c r="BD9" s="16">
        <f t="shared" si="1"/>
        <v>-1.7845210017014054E-2</v>
      </c>
      <c r="BE9" s="16">
        <f t="shared" si="1"/>
        <v>-1.1637901078476079E-2</v>
      </c>
      <c r="BF9" s="16">
        <f t="shared" si="1"/>
        <v>3.4588887112564928E-2</v>
      </c>
      <c r="BG9" s="16">
        <f t="shared" si="1"/>
        <v>2.2268636198425999E-2</v>
      </c>
      <c r="BH9" s="16">
        <f t="shared" si="1"/>
        <v>2.251533707202244E-2</v>
      </c>
    </row>
    <row r="10" spans="1:60" x14ac:dyDescent="0.2">
      <c r="A10">
        <v>20.18</v>
      </c>
      <c r="B10">
        <v>172.5</v>
      </c>
      <c r="C10">
        <v>169.8</v>
      </c>
      <c r="D10">
        <v>85.74</v>
      </c>
      <c r="E10">
        <v>116.95</v>
      </c>
      <c r="F10">
        <v>86.18</v>
      </c>
      <c r="G10" s="9">
        <v>65.849999999999994</v>
      </c>
      <c r="H10">
        <v>23.79</v>
      </c>
      <c r="I10" s="9">
        <v>67.89</v>
      </c>
      <c r="J10">
        <v>31.565000000000001</v>
      </c>
      <c r="K10">
        <v>13.48</v>
      </c>
      <c r="L10">
        <v>7.3949999999999996</v>
      </c>
      <c r="M10">
        <v>76.040000000000006</v>
      </c>
      <c r="N10">
        <v>35.935000000000002</v>
      </c>
      <c r="O10">
        <v>187.1</v>
      </c>
      <c r="P10">
        <v>76.36</v>
      </c>
      <c r="Q10" s="9">
        <v>128.15</v>
      </c>
      <c r="R10" s="9">
        <v>229.8</v>
      </c>
      <c r="S10">
        <v>49.234999999999999</v>
      </c>
      <c r="T10" s="40">
        <v>18.940000000000001</v>
      </c>
      <c r="U10" s="5">
        <f t="shared" si="2"/>
        <v>1.1275369581558614E-2</v>
      </c>
      <c r="V10" s="5">
        <f t="shared" si="0"/>
        <v>-2.0998864926220162E-2</v>
      </c>
      <c r="W10" s="5">
        <f t="shared" si="0"/>
        <v>-1.736111111111116E-2</v>
      </c>
      <c r="X10" s="5">
        <f t="shared" si="0"/>
        <v>-4.2652970075926833E-2</v>
      </c>
      <c r="Y10" s="5">
        <f t="shared" si="0"/>
        <v>1.7130620985010836E-3</v>
      </c>
      <c r="Z10" s="5">
        <f t="shared" si="0"/>
        <v>-1.2150389729481792E-2</v>
      </c>
      <c r="AA10" s="5">
        <f t="shared" si="0"/>
        <v>-1.8921334922527011E-2</v>
      </c>
      <c r="AB10" s="5">
        <f t="shared" si="0"/>
        <v>-1.8361873323705424E-2</v>
      </c>
      <c r="AC10" s="5">
        <f t="shared" si="0"/>
        <v>-1.7084117561893652E-2</v>
      </c>
      <c r="AD10" s="5">
        <f t="shared" si="0"/>
        <v>-1.6360236833904751E-2</v>
      </c>
      <c r="AE10" s="5">
        <f t="shared" si="0"/>
        <v>-2.3188405797101463E-2</v>
      </c>
      <c r="AF10" s="5">
        <f t="shared" si="0"/>
        <v>2.5658807212205259E-2</v>
      </c>
      <c r="AG10" s="5">
        <f t="shared" si="0"/>
        <v>-4.3401685746634611E-2</v>
      </c>
      <c r="AH10" s="5">
        <f t="shared" si="0"/>
        <v>-1.3452299245023891E-2</v>
      </c>
      <c r="AI10" s="5">
        <f t="shared" si="0"/>
        <v>-1.5522230991844355E-2</v>
      </c>
      <c r="AJ10" s="5">
        <f t="shared" si="0"/>
        <v>-8.6979099052317821E-3</v>
      </c>
      <c r="AK10" s="5">
        <f t="shared" si="0"/>
        <v>-1.4230769230769158E-2</v>
      </c>
      <c r="AL10" s="5">
        <f t="shared" si="0"/>
        <v>-2.9560810810810856E-2</v>
      </c>
      <c r="AM10" s="5">
        <f t="shared" si="0"/>
        <v>1.8313154949638477E-3</v>
      </c>
      <c r="AN10" s="42">
        <f t="shared" si="0"/>
        <v>-1.6103896103896065E-2</v>
      </c>
      <c r="AO10" s="16">
        <f t="shared" si="3"/>
        <v>1.1894266125919468E-2</v>
      </c>
      <c r="AP10" s="16">
        <f t="shared" si="1"/>
        <v>-2.3279098178647914E-2</v>
      </c>
      <c r="AQ10" s="16">
        <f t="shared" si="1"/>
        <v>-1.8791652832730509E-2</v>
      </c>
      <c r="AR10" s="16">
        <f t="shared" si="1"/>
        <v>-4.0946069897047382E-2</v>
      </c>
      <c r="AS10" s="16">
        <f t="shared" si="1"/>
        <v>4.488868484188651E-3</v>
      </c>
      <c r="AT10" s="16">
        <f t="shared" si="1"/>
        <v>-1.2556888147280414E-2</v>
      </c>
      <c r="AU10" s="16">
        <f t="shared" si="1"/>
        <v>-1.9357164165569107E-2</v>
      </c>
      <c r="AV10" s="16">
        <f t="shared" si="1"/>
        <v>-1.6815056395101131E-2</v>
      </c>
      <c r="AW10" s="16">
        <f t="shared" si="1"/>
        <v>-1.6029748069070485E-2</v>
      </c>
      <c r="AX10" s="16">
        <f t="shared" si="1"/>
        <v>-1.8764943858838565E-2</v>
      </c>
      <c r="AY10" s="16">
        <f t="shared" si="1"/>
        <v>-2.4578176169077211E-2</v>
      </c>
      <c r="AZ10" s="16">
        <f t="shared" si="1"/>
        <v>2.1128148050830658E-2</v>
      </c>
      <c r="BA10" s="16">
        <f t="shared" si="1"/>
        <v>-4.0173271889457837E-2</v>
      </c>
      <c r="BB10" s="16">
        <f t="shared" si="1"/>
        <v>-8.971886688317195E-3</v>
      </c>
      <c r="BC10" s="16">
        <f t="shared" si="1"/>
        <v>-1.5518348898816285E-2</v>
      </c>
      <c r="BD10" s="16">
        <f t="shared" si="1"/>
        <v>-1.2464020984577936E-2</v>
      </c>
      <c r="BE10" s="16">
        <f t="shared" si="1"/>
        <v>-1.0717155157730099E-2</v>
      </c>
      <c r="BF10" s="16">
        <f t="shared" si="1"/>
        <v>-2.6330808715667491E-2</v>
      </c>
      <c r="BG10" s="16">
        <f t="shared" si="1"/>
        <v>2.9051464985846366E-3</v>
      </c>
      <c r="BH10" s="16">
        <f t="shared" si="1"/>
        <v>-2.0529076503199156E-2</v>
      </c>
    </row>
    <row r="11" spans="1:60" x14ac:dyDescent="0.2">
      <c r="A11">
        <v>19.774999999999999</v>
      </c>
      <c r="B11">
        <v>172.15</v>
      </c>
      <c r="C11">
        <v>171.05</v>
      </c>
      <c r="D11">
        <v>83.86</v>
      </c>
      <c r="E11">
        <v>116.7</v>
      </c>
      <c r="F11">
        <v>84.31</v>
      </c>
      <c r="G11" s="9">
        <v>66.55</v>
      </c>
      <c r="H11">
        <v>23.704999999999998</v>
      </c>
      <c r="I11" s="9">
        <v>65.38</v>
      </c>
      <c r="J11">
        <v>31.585000000000001</v>
      </c>
      <c r="K11">
        <v>13.24</v>
      </c>
      <c r="L11">
        <v>7.5380000000000003</v>
      </c>
      <c r="M11">
        <v>76.34</v>
      </c>
      <c r="N11">
        <v>36.270000000000003</v>
      </c>
      <c r="O11">
        <v>189.1</v>
      </c>
      <c r="P11">
        <v>79.569999999999993</v>
      </c>
      <c r="Q11" s="9">
        <v>126.05</v>
      </c>
      <c r="R11" s="9">
        <v>232</v>
      </c>
      <c r="S11">
        <v>50.54</v>
      </c>
      <c r="T11" s="40">
        <v>19.579999999999998</v>
      </c>
      <c r="U11" s="5">
        <f t="shared" si="2"/>
        <v>-2.0069375619425234E-2</v>
      </c>
      <c r="V11" s="5">
        <f t="shared" si="0"/>
        <v>-2.0289855072463947E-3</v>
      </c>
      <c r="W11" s="5">
        <f t="shared" si="0"/>
        <v>7.3616018845701348E-3</v>
      </c>
      <c r="X11" s="5">
        <f t="shared" si="0"/>
        <v>-2.1926755306741263E-2</v>
      </c>
      <c r="Y11" s="5">
        <f t="shared" si="0"/>
        <v>-2.1376656690893503E-3</v>
      </c>
      <c r="Z11" s="5">
        <f t="shared" si="0"/>
        <v>-2.1698770016245095E-2</v>
      </c>
      <c r="AA11" s="5">
        <f t="shared" si="0"/>
        <v>1.0630220197418438E-2</v>
      </c>
      <c r="AB11" s="5">
        <f t="shared" si="0"/>
        <v>-3.5729298024380629E-3</v>
      </c>
      <c r="AC11" s="5">
        <f t="shared" si="0"/>
        <v>-3.6971571660038394E-2</v>
      </c>
      <c r="AD11" s="5">
        <f t="shared" si="0"/>
        <v>6.3361317915400228E-4</v>
      </c>
      <c r="AE11" s="5">
        <f t="shared" si="0"/>
        <v>-1.7804154302670683E-2</v>
      </c>
      <c r="AF11" s="5">
        <f t="shared" si="0"/>
        <v>1.9337390128465248E-2</v>
      </c>
      <c r="AG11" s="5">
        <f t="shared" si="0"/>
        <v>3.9452919516043128E-3</v>
      </c>
      <c r="AH11" s="5">
        <f t="shared" si="0"/>
        <v>9.3223876443579989E-3</v>
      </c>
      <c r="AI11" s="5">
        <f t="shared" si="0"/>
        <v>1.0689470871191986E-2</v>
      </c>
      <c r="AJ11" s="5">
        <f t="shared" si="0"/>
        <v>4.2037716081718024E-2</v>
      </c>
      <c r="AK11" s="5">
        <f t="shared" si="0"/>
        <v>-1.6387046429964913E-2</v>
      </c>
      <c r="AL11" s="5">
        <f t="shared" si="0"/>
        <v>9.5735422106177914E-3</v>
      </c>
      <c r="AM11" s="5">
        <f t="shared" si="0"/>
        <v>2.6505534680613341E-2</v>
      </c>
      <c r="AN11" s="42">
        <f t="shared" si="0"/>
        <v>3.3790918690601801E-2</v>
      </c>
      <c r="AO11" s="16">
        <f t="shared" si="3"/>
        <v>-1.9450479075064378E-2</v>
      </c>
      <c r="AP11" s="16">
        <f t="shared" si="1"/>
        <v>-4.3092187596741457E-3</v>
      </c>
      <c r="AQ11" s="16">
        <f t="shared" si="1"/>
        <v>5.9310601629507867E-3</v>
      </c>
      <c r="AR11" s="16">
        <f t="shared" si="1"/>
        <v>-2.0219855127861817E-2</v>
      </c>
      <c r="AS11" s="16">
        <f t="shared" si="1"/>
        <v>6.3814071659821755E-4</v>
      </c>
      <c r="AT11" s="16">
        <f t="shared" si="1"/>
        <v>-2.2105268434043715E-2</v>
      </c>
      <c r="AU11" s="16">
        <f t="shared" si="1"/>
        <v>1.0194390954376343E-2</v>
      </c>
      <c r="AV11" s="16">
        <f t="shared" si="1"/>
        <v>-2.0261128738337693E-3</v>
      </c>
      <c r="AW11" s="16">
        <f t="shared" si="1"/>
        <v>-3.5917202167215223E-2</v>
      </c>
      <c r="AX11" s="16">
        <f t="shared" si="1"/>
        <v>-1.7710938457798108E-3</v>
      </c>
      <c r="AY11" s="16">
        <f t="shared" si="1"/>
        <v>-1.919392467464643E-2</v>
      </c>
      <c r="AZ11" s="16">
        <f t="shared" si="1"/>
        <v>1.4806730967090646E-2</v>
      </c>
      <c r="BA11" s="16">
        <f t="shared" si="1"/>
        <v>7.1737058087810853E-3</v>
      </c>
      <c r="BB11" s="16">
        <f t="shared" si="1"/>
        <v>1.3802800201064695E-2</v>
      </c>
      <c r="BC11" s="16">
        <f t="shared" si="1"/>
        <v>1.0693352964220056E-2</v>
      </c>
      <c r="BD11" s="16">
        <f t="shared" si="1"/>
        <v>3.8271605002371874E-2</v>
      </c>
      <c r="BE11" s="16">
        <f t="shared" si="1"/>
        <v>-1.2873432356925854E-2</v>
      </c>
      <c r="BF11" s="16">
        <f t="shared" si="1"/>
        <v>1.2803544305761156E-2</v>
      </c>
      <c r="BG11" s="16">
        <f t="shared" si="1"/>
        <v>2.7579365684234129E-2</v>
      </c>
      <c r="BH11" s="16">
        <f t="shared" si="1"/>
        <v>2.936573829129871E-2</v>
      </c>
    </row>
    <row r="12" spans="1:60" x14ac:dyDescent="0.2">
      <c r="A12">
        <v>19.704999999999998</v>
      </c>
      <c r="B12">
        <v>171.5</v>
      </c>
      <c r="C12">
        <v>173.35</v>
      </c>
      <c r="D12">
        <v>85.31</v>
      </c>
      <c r="E12">
        <v>121.6</v>
      </c>
      <c r="F12">
        <v>85.93</v>
      </c>
      <c r="G12" s="9">
        <v>67.319999999999993</v>
      </c>
      <c r="H12">
        <v>23.885000000000002</v>
      </c>
      <c r="I12" s="9">
        <v>65.84</v>
      </c>
      <c r="J12">
        <v>32.634999999999998</v>
      </c>
      <c r="K12">
        <v>13.5</v>
      </c>
      <c r="L12">
        <v>7.8330000000000002</v>
      </c>
      <c r="M12">
        <v>76.81</v>
      </c>
      <c r="N12">
        <v>36.664999999999999</v>
      </c>
      <c r="O12">
        <v>192.9</v>
      </c>
      <c r="P12">
        <v>79.78</v>
      </c>
      <c r="Q12" s="9">
        <v>129.5</v>
      </c>
      <c r="R12" s="9">
        <v>236.15</v>
      </c>
      <c r="S12">
        <v>51.09</v>
      </c>
      <c r="T12" s="40">
        <v>19.920000000000002</v>
      </c>
      <c r="U12" s="5">
        <f t="shared" si="2"/>
        <v>-3.5398230088495852E-3</v>
      </c>
      <c r="V12" s="5">
        <f t="shared" si="0"/>
        <v>-3.7757769387162243E-3</v>
      </c>
      <c r="W12" s="5">
        <f t="shared" si="0"/>
        <v>1.3446360713241567E-2</v>
      </c>
      <c r="X12" s="5">
        <f t="shared" si="0"/>
        <v>1.7290722632959721E-2</v>
      </c>
      <c r="Y12" s="5">
        <f t="shared" si="0"/>
        <v>4.1988003427592124E-2</v>
      </c>
      <c r="Z12" s="5">
        <f t="shared" si="0"/>
        <v>1.9214802514529783E-2</v>
      </c>
      <c r="AA12" s="5">
        <f t="shared" si="0"/>
        <v>1.157024793388417E-2</v>
      </c>
      <c r="AB12" s="5">
        <f t="shared" si="0"/>
        <v>7.5933347395065187E-3</v>
      </c>
      <c r="AC12" s="5">
        <f t="shared" si="0"/>
        <v>7.0357907617009108E-3</v>
      </c>
      <c r="AD12" s="5">
        <f t="shared" si="0"/>
        <v>3.3243628304574946E-2</v>
      </c>
      <c r="AE12" s="5">
        <f t="shared" si="0"/>
        <v>1.9637462235649439E-2</v>
      </c>
      <c r="AF12" s="5">
        <f t="shared" si="0"/>
        <v>3.913504908463783E-2</v>
      </c>
      <c r="AG12" s="5">
        <f t="shared" si="0"/>
        <v>6.1566675399529203E-3</v>
      </c>
      <c r="AH12" s="5">
        <f t="shared" si="0"/>
        <v>1.089054314860749E-2</v>
      </c>
      <c r="AI12" s="5">
        <f t="shared" si="0"/>
        <v>2.0095187731359099E-2</v>
      </c>
      <c r="AJ12" s="5">
        <f t="shared" si="0"/>
        <v>2.63918562272214E-3</v>
      </c>
      <c r="AK12" s="5">
        <f t="shared" si="0"/>
        <v>2.7370091233637428E-2</v>
      </c>
      <c r="AL12" s="5">
        <f t="shared" si="0"/>
        <v>1.7887931034482829E-2</v>
      </c>
      <c r="AM12" s="5">
        <f t="shared" si="0"/>
        <v>1.0882469331222833E-2</v>
      </c>
      <c r="AN12" s="42">
        <f t="shared" si="0"/>
        <v>1.736465781409624E-2</v>
      </c>
      <c r="AO12" s="16">
        <f t="shared" si="3"/>
        <v>-2.9209264644887304E-3</v>
      </c>
      <c r="AP12" s="16">
        <f t="shared" si="1"/>
        <v>-6.0560101911439753E-3</v>
      </c>
      <c r="AQ12" s="16">
        <f t="shared" si="1"/>
        <v>1.2015818991622219E-2</v>
      </c>
      <c r="AR12" s="16">
        <f t="shared" si="1"/>
        <v>1.8997622811839168E-2</v>
      </c>
      <c r="AS12" s="16">
        <f t="shared" si="1"/>
        <v>4.4763809813279695E-2</v>
      </c>
      <c r="AT12" s="16">
        <f t="shared" si="1"/>
        <v>1.8808304096731163E-2</v>
      </c>
      <c r="AU12" s="16">
        <f t="shared" si="1"/>
        <v>1.1134418690842075E-2</v>
      </c>
      <c r="AV12" s="16">
        <f t="shared" si="1"/>
        <v>9.1401516681108123E-3</v>
      </c>
      <c r="AW12" s="16">
        <f t="shared" si="1"/>
        <v>8.0901602545240796E-3</v>
      </c>
      <c r="AX12" s="16">
        <f t="shared" si="1"/>
        <v>3.0838921279641131E-2</v>
      </c>
      <c r="AY12" s="16">
        <f t="shared" si="1"/>
        <v>1.8247691863673692E-2</v>
      </c>
      <c r="AZ12" s="16">
        <f t="shared" si="1"/>
        <v>3.4604389923263229E-2</v>
      </c>
      <c r="BA12" s="16">
        <f t="shared" si="1"/>
        <v>9.3850813971296937E-3</v>
      </c>
      <c r="BB12" s="16">
        <f t="shared" si="1"/>
        <v>1.5370955705314186E-2</v>
      </c>
      <c r="BC12" s="16">
        <f t="shared" si="1"/>
        <v>2.009906982438717E-2</v>
      </c>
      <c r="BD12" s="16">
        <f t="shared" si="1"/>
        <v>-1.1269254566240129E-3</v>
      </c>
      <c r="BE12" s="16">
        <f t="shared" si="1"/>
        <v>3.0883705306676487E-2</v>
      </c>
      <c r="BF12" s="16">
        <f t="shared" si="1"/>
        <v>2.1117933129626194E-2</v>
      </c>
      <c r="BG12" s="16">
        <f t="shared" si="1"/>
        <v>1.1956300334843621E-2</v>
      </c>
      <c r="BH12" s="16">
        <f t="shared" si="1"/>
        <v>1.2939477414793147E-2</v>
      </c>
    </row>
    <row r="13" spans="1:60" x14ac:dyDescent="0.2">
      <c r="A13">
        <v>19.28</v>
      </c>
      <c r="B13">
        <v>170</v>
      </c>
      <c r="C13">
        <v>173.85</v>
      </c>
      <c r="D13">
        <v>86.59</v>
      </c>
      <c r="E13">
        <v>119.05</v>
      </c>
      <c r="F13">
        <v>84.43</v>
      </c>
      <c r="G13" s="9">
        <v>66.91</v>
      </c>
      <c r="H13">
        <v>24.024999999999999</v>
      </c>
      <c r="I13" s="9">
        <v>65.459999999999994</v>
      </c>
      <c r="J13">
        <v>31.91</v>
      </c>
      <c r="K13">
        <v>13.93</v>
      </c>
      <c r="L13">
        <v>8.7970000000000006</v>
      </c>
      <c r="M13">
        <v>77.760000000000005</v>
      </c>
      <c r="N13">
        <v>36.405000000000001</v>
      </c>
      <c r="O13">
        <v>190.05</v>
      </c>
      <c r="P13">
        <v>79.2</v>
      </c>
      <c r="Q13" s="9">
        <v>129.4</v>
      </c>
      <c r="R13" s="9">
        <v>233.55</v>
      </c>
      <c r="S13">
        <v>50.25</v>
      </c>
      <c r="T13" s="40">
        <v>20.05</v>
      </c>
      <c r="U13" s="5">
        <f t="shared" si="2"/>
        <v>-2.1568129916264778E-2</v>
      </c>
      <c r="V13" s="5">
        <f t="shared" si="0"/>
        <v>-8.7463556851311575E-3</v>
      </c>
      <c r="W13" s="5">
        <f t="shared" si="0"/>
        <v>2.8843380444187883E-3</v>
      </c>
      <c r="X13" s="5">
        <f t="shared" si="0"/>
        <v>1.5004102684327725E-2</v>
      </c>
      <c r="Y13" s="5">
        <f t="shared" si="0"/>
        <v>-2.0970394736842035E-2</v>
      </c>
      <c r="Z13" s="5">
        <f t="shared" si="0"/>
        <v>-1.7456068893285215E-2</v>
      </c>
      <c r="AA13" s="5">
        <f t="shared" si="0"/>
        <v>-6.0903149138442636E-3</v>
      </c>
      <c r="AB13" s="5">
        <f t="shared" si="0"/>
        <v>5.8614193008161841E-3</v>
      </c>
      <c r="AC13" s="5">
        <f t="shared" si="0"/>
        <v>-5.7715674362091018E-3</v>
      </c>
      <c r="AD13" s="5">
        <f t="shared" si="0"/>
        <v>-2.2215412900260412E-2</v>
      </c>
      <c r="AE13" s="5">
        <f t="shared" si="0"/>
        <v>3.1851851851851798E-2</v>
      </c>
      <c r="AF13" s="5">
        <f t="shared" si="0"/>
        <v>0.12306906676879881</v>
      </c>
      <c r="AG13" s="5">
        <f t="shared" si="0"/>
        <v>1.236818122640293E-2</v>
      </c>
      <c r="AH13" s="5">
        <f t="shared" si="0"/>
        <v>-7.091231419609878E-3</v>
      </c>
      <c r="AI13" s="5">
        <f t="shared" si="0"/>
        <v>-1.4774494556765161E-2</v>
      </c>
      <c r="AJ13" s="5">
        <f t="shared" si="0"/>
        <v>-7.2699924793181436E-3</v>
      </c>
      <c r="AK13" s="5">
        <f t="shared" si="0"/>
        <v>-7.7220077220074845E-4</v>
      </c>
      <c r="AL13" s="5">
        <f t="shared" si="0"/>
        <v>-1.1009951302138443E-2</v>
      </c>
      <c r="AM13" s="5">
        <f t="shared" si="0"/>
        <v>-1.6441573693482203E-2</v>
      </c>
      <c r="AN13" s="42">
        <f t="shared" si="0"/>
        <v>6.5261044176705418E-3</v>
      </c>
      <c r="AO13" s="16">
        <f t="shared" si="3"/>
        <v>-2.0949233371903922E-2</v>
      </c>
      <c r="AP13" s="16">
        <f t="shared" si="1"/>
        <v>-1.1026588937558909E-2</v>
      </c>
      <c r="AQ13" s="16">
        <f t="shared" si="1"/>
        <v>1.4537963227994398E-3</v>
      </c>
      <c r="AR13" s="16">
        <f t="shared" si="1"/>
        <v>1.6711002863207172E-2</v>
      </c>
      <c r="AS13" s="16">
        <f t="shared" si="1"/>
        <v>-1.8194588351154468E-2</v>
      </c>
      <c r="AT13" s="16">
        <f t="shared" si="1"/>
        <v>-1.7862567311083835E-2</v>
      </c>
      <c r="AU13" s="16">
        <f t="shared" si="1"/>
        <v>-6.5261441568863592E-3</v>
      </c>
      <c r="AV13" s="16">
        <f t="shared" si="1"/>
        <v>7.4082362294204777E-3</v>
      </c>
      <c r="AW13" s="16">
        <f t="shared" si="1"/>
        <v>-4.717197943385933E-3</v>
      </c>
      <c r="AX13" s="16">
        <f t="shared" si="1"/>
        <v>-2.4620119925194226E-2</v>
      </c>
      <c r="AY13" s="16">
        <f t="shared" si="1"/>
        <v>3.0462081479876051E-2</v>
      </c>
      <c r="AZ13" s="16">
        <f t="shared" si="1"/>
        <v>0.11853840760742421</v>
      </c>
      <c r="BA13" s="16">
        <f t="shared" si="1"/>
        <v>1.5596595083579703E-2</v>
      </c>
      <c r="BB13" s="16">
        <f t="shared" si="1"/>
        <v>-2.6108188629031821E-3</v>
      </c>
      <c r="BC13" s="16">
        <f t="shared" si="1"/>
        <v>-1.4770612463737091E-2</v>
      </c>
      <c r="BD13" s="16">
        <f t="shared" si="1"/>
        <v>-1.1036103558664297E-2</v>
      </c>
      <c r="BE13" s="16">
        <f t="shared" si="1"/>
        <v>2.7414133008383116E-3</v>
      </c>
      <c r="BF13" s="16">
        <f t="shared" si="1"/>
        <v>-7.7799492069950786E-3</v>
      </c>
      <c r="BG13" s="16">
        <f t="shared" si="1"/>
        <v>-1.5367742689861415E-2</v>
      </c>
      <c r="BH13" s="16">
        <f t="shared" si="1"/>
        <v>2.1009240183674487E-3</v>
      </c>
    </row>
    <row r="14" spans="1:60" x14ac:dyDescent="0.2">
      <c r="A14">
        <v>16.7</v>
      </c>
      <c r="B14">
        <v>174.05</v>
      </c>
      <c r="C14">
        <v>174.45</v>
      </c>
      <c r="D14">
        <v>85.03</v>
      </c>
      <c r="E14">
        <v>122.8</v>
      </c>
      <c r="F14">
        <v>83.36</v>
      </c>
      <c r="G14" s="9">
        <v>67.430000000000007</v>
      </c>
      <c r="H14">
        <v>24.225000000000001</v>
      </c>
      <c r="I14" s="9">
        <v>65.2</v>
      </c>
      <c r="J14">
        <v>32.384999999999998</v>
      </c>
      <c r="K14">
        <v>14.015000000000001</v>
      </c>
      <c r="L14">
        <v>8.84</v>
      </c>
      <c r="M14">
        <v>79.34</v>
      </c>
      <c r="N14">
        <v>35.21</v>
      </c>
      <c r="O14">
        <v>191</v>
      </c>
      <c r="P14">
        <v>80.209999999999994</v>
      </c>
      <c r="Q14" s="9">
        <v>124.55</v>
      </c>
      <c r="R14" s="9">
        <v>232</v>
      </c>
      <c r="S14">
        <v>49.81</v>
      </c>
      <c r="T14" s="40">
        <v>20.56</v>
      </c>
      <c r="U14" s="5">
        <f t="shared" si="2"/>
        <v>-0.1338174273858922</v>
      </c>
      <c r="V14" s="5">
        <f t="shared" si="0"/>
        <v>2.3823529411764799E-2</v>
      </c>
      <c r="W14" s="5">
        <f t="shared" si="0"/>
        <v>3.451251078515849E-3</v>
      </c>
      <c r="X14" s="5">
        <f t="shared" si="0"/>
        <v>-1.8015937175193453E-2</v>
      </c>
      <c r="Y14" s="5">
        <f t="shared" si="0"/>
        <v>3.1499370012599837E-2</v>
      </c>
      <c r="Z14" s="5">
        <f t="shared" si="0"/>
        <v>-1.2673220419282316E-2</v>
      </c>
      <c r="AA14" s="5">
        <f t="shared" si="0"/>
        <v>7.7716335375879186E-3</v>
      </c>
      <c r="AB14" s="5">
        <f t="shared" si="0"/>
        <v>8.3246618106140868E-3</v>
      </c>
      <c r="AC14" s="5">
        <f t="shared" si="0"/>
        <v>-3.9718912312861621E-3</v>
      </c>
      <c r="AD14" s="5">
        <f t="shared" si="0"/>
        <v>1.4885615794421714E-2</v>
      </c>
      <c r="AE14" s="5">
        <f t="shared" si="0"/>
        <v>6.1019382627423013E-3</v>
      </c>
      <c r="AF14" s="5">
        <f t="shared" si="0"/>
        <v>4.8880300102307483E-3</v>
      </c>
      <c r="AG14" s="5">
        <f t="shared" si="0"/>
        <v>2.031893004115215E-2</v>
      </c>
      <c r="AH14" s="5">
        <f t="shared" si="0"/>
        <v>-3.2825161378931433E-2</v>
      </c>
      <c r="AI14" s="5">
        <f t="shared" si="0"/>
        <v>4.9986845566956095E-3</v>
      </c>
      <c r="AJ14" s="5">
        <f t="shared" si="0"/>
        <v>1.2752525252525126E-2</v>
      </c>
      <c r="AK14" s="5">
        <f t="shared" si="0"/>
        <v>-3.7480680061823812E-2</v>
      </c>
      <c r="AL14" s="5">
        <f t="shared" si="0"/>
        <v>-6.6366944979662224E-3</v>
      </c>
      <c r="AM14" s="5">
        <f t="shared" si="0"/>
        <v>-8.7562189054726236E-3</v>
      </c>
      <c r="AN14" s="42">
        <f t="shared" si="0"/>
        <v>2.5436408977556058E-2</v>
      </c>
      <c r="AO14" s="16">
        <f t="shared" si="3"/>
        <v>-0.13319853084153135</v>
      </c>
      <c r="AP14" s="16">
        <f t="shared" si="1"/>
        <v>2.1543296159337047E-2</v>
      </c>
      <c r="AQ14" s="16">
        <f t="shared" si="1"/>
        <v>2.0207093568965005E-3</v>
      </c>
      <c r="AR14" s="16">
        <f t="shared" si="1"/>
        <v>-1.6309036996314006E-2</v>
      </c>
      <c r="AS14" s="16">
        <f t="shared" si="1"/>
        <v>3.4275176398287407E-2</v>
      </c>
      <c r="AT14" s="16">
        <f t="shared" si="1"/>
        <v>-1.3079718837080938E-2</v>
      </c>
      <c r="AU14" s="16">
        <f t="shared" si="1"/>
        <v>7.3358042945458231E-3</v>
      </c>
      <c r="AV14" s="16">
        <f t="shared" si="1"/>
        <v>9.8714787392183805E-3</v>
      </c>
      <c r="AW14" s="16">
        <f t="shared" si="1"/>
        <v>-2.9175217384629936E-3</v>
      </c>
      <c r="AX14" s="16">
        <f t="shared" si="1"/>
        <v>1.2480908769487901E-2</v>
      </c>
      <c r="AY14" s="16">
        <f t="shared" si="1"/>
        <v>4.7121678907665523E-3</v>
      </c>
      <c r="AZ14" s="16">
        <f t="shared" si="1"/>
        <v>3.5737084885614605E-4</v>
      </c>
      <c r="BA14" s="16">
        <f t="shared" si="1"/>
        <v>2.3547343898328923E-2</v>
      </c>
      <c r="BB14" s="16">
        <f t="shared" si="1"/>
        <v>-2.8344748822224736E-2</v>
      </c>
      <c r="BC14" s="16">
        <f t="shared" si="1"/>
        <v>5.0025666497236793E-3</v>
      </c>
      <c r="BD14" s="16">
        <f t="shared" si="1"/>
        <v>8.9864141731789728E-3</v>
      </c>
      <c r="BE14" s="16">
        <f t="shared" si="1"/>
        <v>-3.3967065988784753E-2</v>
      </c>
      <c r="BF14" s="16">
        <f t="shared" si="1"/>
        <v>-3.4066924028228582E-3</v>
      </c>
      <c r="BG14" s="16">
        <f t="shared" si="1"/>
        <v>-7.6823879018518351E-3</v>
      </c>
      <c r="BH14" s="16">
        <f t="shared" si="1"/>
        <v>2.1011228578252966E-2</v>
      </c>
    </row>
    <row r="15" spans="1:60" x14ac:dyDescent="0.2">
      <c r="A15">
        <v>17.09</v>
      </c>
      <c r="B15">
        <v>168.5</v>
      </c>
      <c r="C15">
        <v>173.9</v>
      </c>
      <c r="D15">
        <v>84.98</v>
      </c>
      <c r="E15">
        <v>121.9</v>
      </c>
      <c r="F15">
        <v>83.6</v>
      </c>
      <c r="G15" s="9">
        <v>67.48</v>
      </c>
      <c r="H15">
        <v>23.92</v>
      </c>
      <c r="I15" s="9">
        <v>65.34</v>
      </c>
      <c r="J15">
        <v>32.494999999999997</v>
      </c>
      <c r="K15">
        <v>13.914999999999999</v>
      </c>
      <c r="L15">
        <v>8.9049999999999994</v>
      </c>
      <c r="M15">
        <v>78.239999999999995</v>
      </c>
      <c r="N15">
        <v>34.86</v>
      </c>
      <c r="O15">
        <v>188.1</v>
      </c>
      <c r="P15">
        <v>81.819999999999993</v>
      </c>
      <c r="Q15" s="9">
        <v>124.75</v>
      </c>
      <c r="R15" s="9">
        <v>232.85</v>
      </c>
      <c r="S15">
        <v>49.91</v>
      </c>
      <c r="T15" s="40">
        <v>20.594999999999999</v>
      </c>
      <c r="U15" s="5">
        <f t="shared" si="2"/>
        <v>2.3353293413173715E-2</v>
      </c>
      <c r="V15" s="5">
        <f t="shared" si="0"/>
        <v>-3.1887388681413498E-2</v>
      </c>
      <c r="W15" s="5">
        <f t="shared" si="0"/>
        <v>-3.1527658354828514E-3</v>
      </c>
      <c r="X15" s="5">
        <f t="shared" si="0"/>
        <v>-5.8802775490995884E-4</v>
      </c>
      <c r="Y15" s="5">
        <f t="shared" si="0"/>
        <v>-7.3289902280129215E-3</v>
      </c>
      <c r="Z15" s="5">
        <f t="shared" si="0"/>
        <v>2.8790786948176272E-3</v>
      </c>
      <c r="AA15" s="5">
        <f t="shared" si="0"/>
        <v>7.4150971377728858E-4</v>
      </c>
      <c r="AB15" s="5">
        <f t="shared" si="0"/>
        <v>-1.2590299277605799E-2</v>
      </c>
      <c r="AC15" s="5">
        <f t="shared" si="0"/>
        <v>2.1472392638037796E-3</v>
      </c>
      <c r="AD15" s="5">
        <f t="shared" si="0"/>
        <v>3.3966342442488529E-3</v>
      </c>
      <c r="AE15" s="5">
        <f t="shared" si="0"/>
        <v>-7.1352122725651945E-3</v>
      </c>
      <c r="AF15" s="5">
        <f t="shared" si="0"/>
        <v>7.3529411764705621E-3</v>
      </c>
      <c r="AG15" s="5">
        <f t="shared" si="0"/>
        <v>-1.3864381144441773E-2</v>
      </c>
      <c r="AH15" s="5">
        <f t="shared" si="0"/>
        <v>-9.9403578528827197E-3</v>
      </c>
      <c r="AI15" s="5">
        <f t="shared" si="0"/>
        <v>-1.5183246073298462E-2</v>
      </c>
      <c r="AJ15" s="5">
        <f t="shared" si="0"/>
        <v>2.0072310185762277E-2</v>
      </c>
      <c r="AK15" s="5">
        <f t="shared" si="0"/>
        <v>1.6057808109193328E-3</v>
      </c>
      <c r="AL15" s="5">
        <f t="shared" si="0"/>
        <v>3.6637931034482207E-3</v>
      </c>
      <c r="AM15" s="5">
        <f t="shared" si="0"/>
        <v>2.0076289901624911E-3</v>
      </c>
      <c r="AN15" s="42">
        <f t="shared" si="0"/>
        <v>1.7023346303501885E-3</v>
      </c>
      <c r="AO15" s="16">
        <f t="shared" si="3"/>
        <v>2.397218995753457E-2</v>
      </c>
      <c r="AP15" s="16">
        <f t="shared" si="1"/>
        <v>-3.416762193384125E-2</v>
      </c>
      <c r="AQ15" s="16">
        <f t="shared" si="1"/>
        <v>-4.5833075571021994E-3</v>
      </c>
      <c r="AR15" s="16">
        <f t="shared" si="1"/>
        <v>1.1188724239694892E-3</v>
      </c>
      <c r="AS15" s="16">
        <f t="shared" si="1"/>
        <v>-4.5531838423253541E-3</v>
      </c>
      <c r="AT15" s="16">
        <f t="shared" si="1"/>
        <v>2.4725802770190061E-3</v>
      </c>
      <c r="AU15" s="16">
        <f t="shared" si="1"/>
        <v>3.0568047073519276E-4</v>
      </c>
      <c r="AV15" s="16">
        <f t="shared" si="1"/>
        <v>-1.1043482349001505E-2</v>
      </c>
      <c r="AW15" s="16">
        <f t="shared" si="1"/>
        <v>3.201608756626948E-3</v>
      </c>
      <c r="AX15" s="16">
        <f t="shared" si="1"/>
        <v>9.9192721931503974E-4</v>
      </c>
      <c r="AY15" s="16">
        <f t="shared" si="1"/>
        <v>-8.5249826445409436E-3</v>
      </c>
      <c r="AZ15" s="16">
        <f t="shared" si="1"/>
        <v>2.8222820150959598E-3</v>
      </c>
      <c r="BA15" s="16">
        <f t="shared" si="1"/>
        <v>-1.0635967287265E-2</v>
      </c>
      <c r="BB15" s="16">
        <f t="shared" si="1"/>
        <v>-5.4599452961760237E-3</v>
      </c>
      <c r="BC15" s="16">
        <f t="shared" si="1"/>
        <v>-1.5179363980270392E-2</v>
      </c>
      <c r="BD15" s="16">
        <f t="shared" si="1"/>
        <v>1.6306199106416123E-2</v>
      </c>
      <c r="BE15" s="16">
        <f t="shared" si="1"/>
        <v>5.1193948839583928E-3</v>
      </c>
      <c r="BF15" s="16">
        <f t="shared" si="1"/>
        <v>6.8937951985915853E-3</v>
      </c>
      <c r="BG15" s="16">
        <f t="shared" si="1"/>
        <v>3.08145999378328E-3</v>
      </c>
      <c r="BH15" s="16">
        <f t="shared" si="1"/>
        <v>-2.7228457689529046E-3</v>
      </c>
    </row>
    <row r="16" spans="1:60" x14ac:dyDescent="0.2">
      <c r="A16">
        <v>16.739999999999998</v>
      </c>
      <c r="B16">
        <v>167.75</v>
      </c>
      <c r="C16">
        <v>172.4</v>
      </c>
      <c r="D16">
        <v>81.09</v>
      </c>
      <c r="E16">
        <v>113.2</v>
      </c>
      <c r="F16">
        <v>81.28</v>
      </c>
      <c r="G16" s="9">
        <v>65.81</v>
      </c>
      <c r="H16">
        <v>23.95</v>
      </c>
      <c r="I16" s="9">
        <v>63.37</v>
      </c>
      <c r="J16">
        <v>32.82</v>
      </c>
      <c r="K16">
        <v>13.215</v>
      </c>
      <c r="L16">
        <v>8.2479999999999993</v>
      </c>
      <c r="M16">
        <v>75.06</v>
      </c>
      <c r="N16">
        <v>33.61</v>
      </c>
      <c r="O16">
        <v>182.4</v>
      </c>
      <c r="P16">
        <v>80.239999999999995</v>
      </c>
      <c r="Q16" s="9">
        <v>120.35</v>
      </c>
      <c r="R16" s="9">
        <v>220.65</v>
      </c>
      <c r="S16">
        <v>48.32</v>
      </c>
      <c r="T16" s="40">
        <v>19.489999999999998</v>
      </c>
      <c r="U16" s="5">
        <f t="shared" si="2"/>
        <v>-2.0479812755997751E-2</v>
      </c>
      <c r="V16" s="5">
        <f t="shared" si="0"/>
        <v>-4.4510385756676429E-3</v>
      </c>
      <c r="W16" s="5">
        <f t="shared" si="0"/>
        <v>-8.6256469235193034E-3</v>
      </c>
      <c r="X16" s="5">
        <f t="shared" si="0"/>
        <v>-4.5775476582725405E-2</v>
      </c>
      <c r="Y16" s="5">
        <f t="shared" si="0"/>
        <v>-7.136997538966372E-2</v>
      </c>
      <c r="Z16" s="5">
        <f t="shared" si="0"/>
        <v>-2.7751196172248749E-2</v>
      </c>
      <c r="AA16" s="5">
        <f t="shared" si="0"/>
        <v>-2.4748073503260248E-2</v>
      </c>
      <c r="AB16" s="5">
        <f t="shared" si="0"/>
        <v>1.2541806020065493E-3</v>
      </c>
      <c r="AC16" s="5">
        <f t="shared" si="0"/>
        <v>-3.014998469543928E-2</v>
      </c>
      <c r="AD16" s="5">
        <f t="shared" ref="AD16:AD54" si="4">J16/J15-1</f>
        <v>1.0001538698261259E-2</v>
      </c>
      <c r="AE16" s="5">
        <f t="shared" ref="AE16:AE54" si="5">K16/K15-1</f>
        <v>-5.0305425799496928E-2</v>
      </c>
      <c r="AF16" s="5">
        <f t="shared" ref="AF16:AF54" si="6">L16/L15-1</f>
        <v>-7.3778775968556976E-2</v>
      </c>
      <c r="AG16" s="5">
        <f t="shared" ref="AG16:AG54" si="7">M16/M15-1</f>
        <v>-4.0644171779141036E-2</v>
      </c>
      <c r="AH16" s="5">
        <f t="shared" ref="AH16:AH54" si="8">N16/N15-1</f>
        <v>-3.5857716580608101E-2</v>
      </c>
      <c r="AI16" s="5">
        <f t="shared" ref="AI16:AI54" si="9">O16/O15-1</f>
        <v>-3.0303030303030276E-2</v>
      </c>
      <c r="AJ16" s="5">
        <f t="shared" ref="AJ16:AJ54" si="10">P16/P15-1</f>
        <v>-1.9310681984844758E-2</v>
      </c>
      <c r="AK16" s="5">
        <f t="shared" ref="AK16:AK54" si="11">Q16/Q15-1</f>
        <v>-3.5270541082164319E-2</v>
      </c>
      <c r="AL16" s="5">
        <f t="shared" ref="AL16:AL54" si="12">R16/R15-1</f>
        <v>-5.2394245222246005E-2</v>
      </c>
      <c r="AM16" s="5">
        <f t="shared" ref="AM16:AM54" si="13">S16/S15-1</f>
        <v>-3.1857343217791989E-2</v>
      </c>
      <c r="AN16" s="42">
        <f t="shared" ref="AN16:AN54" si="14">T16/T15-1</f>
        <v>-5.3653799465889773E-2</v>
      </c>
      <c r="AO16" s="16">
        <f t="shared" si="3"/>
        <v>-1.9860916211636895E-2</v>
      </c>
      <c r="AP16" s="16">
        <f t="shared" si="1"/>
        <v>-6.7312718280953939E-3</v>
      </c>
      <c r="AQ16" s="16">
        <f t="shared" si="1"/>
        <v>-1.0056188645138651E-2</v>
      </c>
      <c r="AR16" s="16">
        <f t="shared" si="1"/>
        <v>-4.4068576403845955E-2</v>
      </c>
      <c r="AS16" s="16">
        <f t="shared" si="1"/>
        <v>-6.8594169003976149E-2</v>
      </c>
      <c r="AT16" s="16">
        <f t="shared" si="1"/>
        <v>-2.8157694590047369E-2</v>
      </c>
      <c r="AU16" s="16">
        <f t="shared" si="1"/>
        <v>-2.5183902746302344E-2</v>
      </c>
      <c r="AV16" s="16">
        <f t="shared" si="1"/>
        <v>2.800997530610843E-3</v>
      </c>
      <c r="AW16" s="16">
        <f t="shared" si="1"/>
        <v>-2.9095615202616113E-2</v>
      </c>
      <c r="AX16" s="16">
        <f t="shared" ref="AX16:AX54" si="15">AD16-AD$56</f>
        <v>7.596831673327446E-3</v>
      </c>
      <c r="AY16" s="16">
        <f t="shared" ref="AY16:AY54" si="16">AE16-AE$56</f>
        <v>-5.1695196171472675E-2</v>
      </c>
      <c r="AZ16" s="16">
        <f t="shared" ref="AZ16:AZ54" si="17">AF16-AF$56</f>
        <v>-7.8309435129931576E-2</v>
      </c>
      <c r="BA16" s="16">
        <f t="shared" ref="BA16:BA54" si="18">AG16-AG$56</f>
        <v>-3.7415757921964263E-2</v>
      </c>
      <c r="BB16" s="16">
        <f t="shared" ref="BB16:BB54" si="19">AH16-AH$56</f>
        <v>-3.1377304023901403E-2</v>
      </c>
      <c r="BC16" s="16">
        <f t="shared" ref="BC16:BC54" si="20">AI16-AI$56</f>
        <v>-3.0299148210002205E-2</v>
      </c>
      <c r="BD16" s="16">
        <f t="shared" ref="BD16:BD54" si="21">AJ16-AJ$56</f>
        <v>-2.3076793064190911E-2</v>
      </c>
      <c r="BE16" s="16">
        <f t="shared" ref="BE16:BE54" si="22">AK16-AK$56</f>
        <v>-3.175692700912526E-2</v>
      </c>
      <c r="BF16" s="16">
        <f t="shared" ref="BF16:BF54" si="23">AL16-AL$56</f>
        <v>-4.9164243127102644E-2</v>
      </c>
      <c r="BG16" s="16">
        <f t="shared" ref="BG16:BG54" si="24">AM16-AM$56</f>
        <v>-3.0783512214171201E-2</v>
      </c>
      <c r="BH16" s="16">
        <f t="shared" ref="BH16:BH54" si="25">AN16-AN$56</f>
        <v>-5.8078979865192865E-2</v>
      </c>
    </row>
    <row r="17" spans="1:60" x14ac:dyDescent="0.2">
      <c r="A17">
        <v>16.62</v>
      </c>
      <c r="B17">
        <v>176.2</v>
      </c>
      <c r="C17">
        <v>178.75</v>
      </c>
      <c r="D17">
        <v>81.12</v>
      </c>
      <c r="E17">
        <v>109.95</v>
      </c>
      <c r="F17">
        <v>81.38</v>
      </c>
      <c r="G17" s="9">
        <v>65.58</v>
      </c>
      <c r="H17">
        <v>25</v>
      </c>
      <c r="I17" s="9">
        <v>63.48</v>
      </c>
      <c r="J17">
        <v>32.83</v>
      </c>
      <c r="K17">
        <v>13.095000000000001</v>
      </c>
      <c r="L17">
        <v>8.2430000000000003</v>
      </c>
      <c r="M17">
        <v>74.72</v>
      </c>
      <c r="N17">
        <v>33.634999999999998</v>
      </c>
      <c r="O17">
        <v>179.35</v>
      </c>
      <c r="P17">
        <v>81.97</v>
      </c>
      <c r="Q17" s="9">
        <v>120.85</v>
      </c>
      <c r="R17" s="9">
        <v>213.55</v>
      </c>
      <c r="S17">
        <v>48.07</v>
      </c>
      <c r="T17" s="40">
        <v>19.55</v>
      </c>
      <c r="U17" s="5">
        <f t="shared" si="2"/>
        <v>-7.1684587813618528E-3</v>
      </c>
      <c r="V17" s="5">
        <f t="shared" ref="V17:V54" si="26">B17/B16-1</f>
        <v>5.0372578241430599E-2</v>
      </c>
      <c r="W17" s="5">
        <f t="shared" ref="W17:W54" si="27">C17/C16-1</f>
        <v>3.683294663573089E-2</v>
      </c>
      <c r="X17" s="5">
        <f t="shared" ref="X17:X54" si="28">D17/D16-1</f>
        <v>3.6995930447658587E-4</v>
      </c>
      <c r="Y17" s="5">
        <f t="shared" ref="Y17:Y54" si="29">E17/E16-1</f>
        <v>-2.8710247349823304E-2</v>
      </c>
      <c r="Z17" s="5">
        <f t="shared" ref="Z17:Z54" si="30">F17/F16-1</f>
        <v>1.2303149606298636E-3</v>
      </c>
      <c r="AA17" s="5">
        <f t="shared" ref="AA17:AA54" si="31">G17/G16-1</f>
        <v>-3.4949095882085279E-3</v>
      </c>
      <c r="AB17" s="5">
        <f t="shared" ref="AB17:AB54" si="32">H17/H16-1</f>
        <v>4.3841336116910323E-2</v>
      </c>
      <c r="AC17" s="5">
        <f t="shared" ref="AC17:AC54" si="33">I17/I16-1</f>
        <v>1.7358371469149425E-3</v>
      </c>
      <c r="AD17" s="5">
        <f t="shared" si="4"/>
        <v>3.0469226081653034E-4</v>
      </c>
      <c r="AE17" s="5">
        <f t="shared" si="5"/>
        <v>-9.0805902383653825E-3</v>
      </c>
      <c r="AF17" s="5">
        <f t="shared" si="6"/>
        <v>-6.0620756547025145E-4</v>
      </c>
      <c r="AG17" s="5">
        <f t="shared" si="7"/>
        <v>-4.5297095656808839E-3</v>
      </c>
      <c r="AH17" s="5">
        <f t="shared" si="8"/>
        <v>7.4382624218971571E-4</v>
      </c>
      <c r="AI17" s="5">
        <f t="shared" si="9"/>
        <v>-1.6721491228070207E-2</v>
      </c>
      <c r="AJ17" s="5">
        <f t="shared" si="10"/>
        <v>2.1560319042871479E-2</v>
      </c>
      <c r="AK17" s="5">
        <f t="shared" si="11"/>
        <v>4.1545492314083443E-3</v>
      </c>
      <c r="AL17" s="5">
        <f t="shared" si="12"/>
        <v>-3.2177656922728226E-2</v>
      </c>
      <c r="AM17" s="5">
        <f t="shared" si="13"/>
        <v>-5.173841059602613E-3</v>
      </c>
      <c r="AN17" s="42">
        <f t="shared" si="14"/>
        <v>3.0785017957928318E-3</v>
      </c>
      <c r="AO17" s="16">
        <f t="shared" si="3"/>
        <v>-6.5495622370009979E-3</v>
      </c>
      <c r="AP17" s="16">
        <f t="shared" ref="AP17:AP54" si="34">V17-V$56</f>
        <v>4.8092344989002847E-2</v>
      </c>
      <c r="AQ17" s="16">
        <f t="shared" ref="AQ17:AQ54" si="35">W17-W$56</f>
        <v>3.5402404914111542E-2</v>
      </c>
      <c r="AR17" s="16">
        <f t="shared" ref="AR17:AR54" si="36">X17-X$56</f>
        <v>2.0768594833560339E-3</v>
      </c>
      <c r="AS17" s="16">
        <f t="shared" ref="AS17:AS54" si="37">Y17-Y$56</f>
        <v>-2.5934440964135736E-2</v>
      </c>
      <c r="AT17" s="16">
        <f t="shared" ref="AT17:AT54" si="38">Z17-Z$56</f>
        <v>8.238165428312422E-4</v>
      </c>
      <c r="AU17" s="16">
        <f t="shared" ref="AU17:AU54" si="39">AA17-AA$56</f>
        <v>-3.9307388312506235E-3</v>
      </c>
      <c r="AV17" s="16">
        <f t="shared" ref="AV17:AV54" si="40">AB17-AB$56</f>
        <v>4.538815304551462E-2</v>
      </c>
      <c r="AW17" s="16">
        <f t="shared" ref="AW17:AW54" si="41">AC17-AC$56</f>
        <v>2.7902066397381109E-3</v>
      </c>
      <c r="AX17" s="16">
        <f t="shared" si="15"/>
        <v>-2.1000147641172828E-3</v>
      </c>
      <c r="AY17" s="16">
        <f t="shared" si="16"/>
        <v>-1.0470360610341132E-2</v>
      </c>
      <c r="AZ17" s="16">
        <f t="shared" si="17"/>
        <v>-5.1368667268448538E-3</v>
      </c>
      <c r="BA17" s="16">
        <f t="shared" si="18"/>
        <v>-1.3012957085041113E-3</v>
      </c>
      <c r="BB17" s="16">
        <f t="shared" si="19"/>
        <v>5.2242387988964117E-3</v>
      </c>
      <c r="BC17" s="16">
        <f t="shared" si="20"/>
        <v>-1.6717609135042135E-2</v>
      </c>
      <c r="BD17" s="16">
        <f t="shared" si="21"/>
        <v>1.7794207963525325E-2</v>
      </c>
      <c r="BE17" s="16">
        <f t="shared" si="22"/>
        <v>7.6681633044474043E-3</v>
      </c>
      <c r="BF17" s="16">
        <f t="shared" si="23"/>
        <v>-2.8947654827584861E-2</v>
      </c>
      <c r="BG17" s="16">
        <f t="shared" si="24"/>
        <v>-4.1000100559818245E-3</v>
      </c>
      <c r="BH17" s="16">
        <f t="shared" si="25"/>
        <v>-1.3466786035102613E-3</v>
      </c>
    </row>
    <row r="18" spans="1:60" x14ac:dyDescent="0.2">
      <c r="A18">
        <v>17.195</v>
      </c>
      <c r="B18">
        <v>180.6</v>
      </c>
      <c r="C18">
        <v>182.8</v>
      </c>
      <c r="D18">
        <v>83.72</v>
      </c>
      <c r="E18">
        <v>112.75</v>
      </c>
      <c r="F18">
        <v>83.74</v>
      </c>
      <c r="G18" s="9">
        <v>65.94</v>
      </c>
      <c r="H18">
        <v>25.215</v>
      </c>
      <c r="I18" s="9">
        <v>64.87</v>
      </c>
      <c r="J18">
        <v>34.159999999999997</v>
      </c>
      <c r="K18">
        <v>13.315</v>
      </c>
      <c r="L18">
        <v>8.5719999999999992</v>
      </c>
      <c r="M18">
        <v>76.23</v>
      </c>
      <c r="N18">
        <v>34.200000000000003</v>
      </c>
      <c r="O18">
        <v>184.15</v>
      </c>
      <c r="P18">
        <v>83.43</v>
      </c>
      <c r="Q18" s="9">
        <v>120.3</v>
      </c>
      <c r="R18" s="9">
        <v>215.3</v>
      </c>
      <c r="S18">
        <v>49.555</v>
      </c>
      <c r="T18" s="40">
        <v>19.815000000000001</v>
      </c>
      <c r="U18" s="5">
        <f t="shared" si="2"/>
        <v>3.4596871239470417E-2</v>
      </c>
      <c r="V18" s="5">
        <f t="shared" si="26"/>
        <v>2.4971623155505052E-2</v>
      </c>
      <c r="W18" s="5">
        <f t="shared" si="27"/>
        <v>2.265734265734265E-2</v>
      </c>
      <c r="X18" s="5">
        <f t="shared" si="28"/>
        <v>3.2051282051281937E-2</v>
      </c>
      <c r="Y18" s="5">
        <f t="shared" si="29"/>
        <v>2.5466120964074523E-2</v>
      </c>
      <c r="Z18" s="5">
        <f t="shared" si="30"/>
        <v>2.8999754239370956E-2</v>
      </c>
      <c r="AA18" s="5">
        <f t="shared" si="31"/>
        <v>5.4894784995425105E-3</v>
      </c>
      <c r="AB18" s="5">
        <f t="shared" si="32"/>
        <v>8.599999999999941E-3</v>
      </c>
      <c r="AC18" s="5">
        <f t="shared" si="33"/>
        <v>2.1896660365469556E-2</v>
      </c>
      <c r="AD18" s="5">
        <f t="shared" si="4"/>
        <v>4.051172707889128E-2</v>
      </c>
      <c r="AE18" s="5">
        <f t="shared" si="5"/>
        <v>1.6800305460099141E-2</v>
      </c>
      <c r="AF18" s="5">
        <f t="shared" si="6"/>
        <v>3.9912653160256939E-2</v>
      </c>
      <c r="AG18" s="5">
        <f t="shared" si="7"/>
        <v>2.0208779443254832E-2</v>
      </c>
      <c r="AH18" s="5">
        <f t="shared" si="8"/>
        <v>1.6797978296417604E-2</v>
      </c>
      <c r="AI18" s="5">
        <f t="shared" si="9"/>
        <v>2.6763311959855152E-2</v>
      </c>
      <c r="AJ18" s="5">
        <f t="shared" si="10"/>
        <v>1.7811394412590165E-2</v>
      </c>
      <c r="AK18" s="5">
        <f t="shared" si="11"/>
        <v>-4.551096400496446E-3</v>
      </c>
      <c r="AL18" s="5">
        <f t="shared" si="12"/>
        <v>8.1948021540623195E-3</v>
      </c>
      <c r="AM18" s="5">
        <f t="shared" si="13"/>
        <v>3.0892448512585879E-2</v>
      </c>
      <c r="AN18" s="42">
        <f t="shared" si="14"/>
        <v>1.3554987212276215E-2</v>
      </c>
      <c r="AO18" s="16">
        <f t="shared" si="3"/>
        <v>3.5215767783831273E-2</v>
      </c>
      <c r="AP18" s="16">
        <f t="shared" si="34"/>
        <v>2.26913899030773E-2</v>
      </c>
      <c r="AQ18" s="16">
        <f t="shared" si="35"/>
        <v>2.1226800935723301E-2</v>
      </c>
      <c r="AR18" s="16">
        <f t="shared" si="36"/>
        <v>3.3758182230161388E-2</v>
      </c>
      <c r="AS18" s="16">
        <f t="shared" si="37"/>
        <v>2.8241927349762091E-2</v>
      </c>
      <c r="AT18" s="16">
        <f t="shared" si="38"/>
        <v>2.8593255821572336E-2</v>
      </c>
      <c r="AU18" s="16">
        <f t="shared" si="39"/>
        <v>5.053649256500415E-3</v>
      </c>
      <c r="AV18" s="16">
        <f t="shared" si="40"/>
        <v>1.0146816928604235E-2</v>
      </c>
      <c r="AW18" s="16">
        <f t="shared" si="41"/>
        <v>2.2951029858292723E-2</v>
      </c>
      <c r="AX18" s="16">
        <f t="shared" si="15"/>
        <v>3.8107020053957469E-2</v>
      </c>
      <c r="AY18" s="16">
        <f t="shared" si="16"/>
        <v>1.5410535088123392E-2</v>
      </c>
      <c r="AZ18" s="16">
        <f t="shared" si="17"/>
        <v>3.5381993998882338E-2</v>
      </c>
      <c r="BA18" s="16">
        <f t="shared" si="18"/>
        <v>2.3437193300431605E-2</v>
      </c>
      <c r="BB18" s="16">
        <f t="shared" si="19"/>
        <v>2.1278390853124302E-2</v>
      </c>
      <c r="BC18" s="16">
        <f t="shared" si="20"/>
        <v>2.6767194052883223E-2</v>
      </c>
      <c r="BD18" s="16">
        <f t="shared" si="21"/>
        <v>1.4045283333244011E-2</v>
      </c>
      <c r="BE18" s="16">
        <f t="shared" si="22"/>
        <v>-1.037482327457386E-3</v>
      </c>
      <c r="BF18" s="16">
        <f t="shared" si="23"/>
        <v>1.1424804249205684E-2</v>
      </c>
      <c r="BG18" s="16">
        <f t="shared" si="24"/>
        <v>3.1966279516206668E-2</v>
      </c>
      <c r="BH18" s="16">
        <f t="shared" si="25"/>
        <v>9.1298068129731218E-3</v>
      </c>
    </row>
    <row r="19" spans="1:60" x14ac:dyDescent="0.2">
      <c r="A19">
        <v>17.14</v>
      </c>
      <c r="B19">
        <v>177.2</v>
      </c>
      <c r="C19">
        <v>176.85</v>
      </c>
      <c r="D19">
        <v>80.88</v>
      </c>
      <c r="E19">
        <v>111</v>
      </c>
      <c r="F19">
        <v>81.19</v>
      </c>
      <c r="G19" s="9">
        <v>64.650000000000006</v>
      </c>
      <c r="H19">
        <v>24.56</v>
      </c>
      <c r="I19" s="9">
        <v>62.58</v>
      </c>
      <c r="J19">
        <v>33.07</v>
      </c>
      <c r="K19">
        <v>13.57</v>
      </c>
      <c r="L19">
        <v>8.3610000000000007</v>
      </c>
      <c r="M19">
        <v>73.459999999999994</v>
      </c>
      <c r="N19">
        <v>33.625</v>
      </c>
      <c r="O19">
        <v>180.9</v>
      </c>
      <c r="P19">
        <v>81.05</v>
      </c>
      <c r="Q19" s="9">
        <v>115.95</v>
      </c>
      <c r="R19" s="9">
        <v>215.35</v>
      </c>
      <c r="S19">
        <v>49.664999999999999</v>
      </c>
      <c r="T19" s="40">
        <v>19.585000000000001</v>
      </c>
      <c r="U19" s="5">
        <f t="shared" si="2"/>
        <v>-3.198604245420178E-3</v>
      </c>
      <c r="V19" s="5">
        <f t="shared" si="26"/>
        <v>-1.8826135105204922E-2</v>
      </c>
      <c r="W19" s="5">
        <f t="shared" si="27"/>
        <v>-3.254923413566746E-2</v>
      </c>
      <c r="X19" s="5">
        <f t="shared" si="28"/>
        <v>-3.3922599139990517E-2</v>
      </c>
      <c r="Y19" s="5">
        <f t="shared" si="29"/>
        <v>-1.552106430155209E-2</v>
      </c>
      <c r="Z19" s="5">
        <f t="shared" si="30"/>
        <v>-3.0451397181753048E-2</v>
      </c>
      <c r="AA19" s="5">
        <f t="shared" si="31"/>
        <v>-1.9563239308462155E-2</v>
      </c>
      <c r="AB19" s="5">
        <f t="shared" si="32"/>
        <v>-2.5976601229427021E-2</v>
      </c>
      <c r="AC19" s="5">
        <f t="shared" si="33"/>
        <v>-3.530137197471872E-2</v>
      </c>
      <c r="AD19" s="5">
        <f t="shared" si="4"/>
        <v>-3.1908665105386258E-2</v>
      </c>
      <c r="AE19" s="5">
        <f t="shared" si="5"/>
        <v>1.9151333082989108E-2</v>
      </c>
      <c r="AF19" s="5">
        <f t="shared" si="6"/>
        <v>-2.4615025664955548E-2</v>
      </c>
      <c r="AG19" s="5">
        <f t="shared" si="7"/>
        <v>-3.6337399973763729E-2</v>
      </c>
      <c r="AH19" s="5">
        <f t="shared" si="8"/>
        <v>-1.6812865497076057E-2</v>
      </c>
      <c r="AI19" s="5">
        <f t="shared" si="9"/>
        <v>-1.7648655986967188E-2</v>
      </c>
      <c r="AJ19" s="5">
        <f t="shared" si="10"/>
        <v>-2.8526908785808547E-2</v>
      </c>
      <c r="AK19" s="5">
        <f t="shared" si="11"/>
        <v>-3.6159600997506147E-2</v>
      </c>
      <c r="AL19" s="5">
        <f t="shared" si="12"/>
        <v>2.3223409196471145E-4</v>
      </c>
      <c r="AM19" s="5">
        <f t="shared" si="13"/>
        <v>2.2197558268590711E-3</v>
      </c>
      <c r="AN19" s="42">
        <f t="shared" si="14"/>
        <v>-1.1607368155437836E-2</v>
      </c>
      <c r="AO19" s="16">
        <f t="shared" si="3"/>
        <v>-2.5797077010593231E-3</v>
      </c>
      <c r="AP19" s="16">
        <f t="shared" si="34"/>
        <v>-2.1106368357632674E-2</v>
      </c>
      <c r="AQ19" s="16">
        <f t="shared" si="35"/>
        <v>-3.3979775857286808E-2</v>
      </c>
      <c r="AR19" s="16">
        <f t="shared" si="36"/>
        <v>-3.2215698961111067E-2</v>
      </c>
      <c r="AS19" s="16">
        <f t="shared" si="37"/>
        <v>-1.2745257915864523E-2</v>
      </c>
      <c r="AT19" s="16">
        <f t="shared" si="38"/>
        <v>-3.0857895599551668E-2</v>
      </c>
      <c r="AU19" s="16">
        <f t="shared" si="39"/>
        <v>-1.999906855150425E-2</v>
      </c>
      <c r="AV19" s="16">
        <f t="shared" si="40"/>
        <v>-2.4429784300822727E-2</v>
      </c>
      <c r="AW19" s="16">
        <f t="shared" si="41"/>
        <v>-3.424700248189555E-2</v>
      </c>
      <c r="AX19" s="16">
        <f t="shared" si="15"/>
        <v>-3.4313372130320069E-2</v>
      </c>
      <c r="AY19" s="16">
        <f t="shared" si="16"/>
        <v>1.7761562711013361E-2</v>
      </c>
      <c r="AZ19" s="16">
        <f t="shared" si="17"/>
        <v>-2.9145684826330148E-2</v>
      </c>
      <c r="BA19" s="16">
        <f t="shared" si="18"/>
        <v>-3.3108986116586955E-2</v>
      </c>
      <c r="BB19" s="16">
        <f t="shared" si="19"/>
        <v>-1.2332452940369361E-2</v>
      </c>
      <c r="BC19" s="16">
        <f t="shared" si="20"/>
        <v>-1.7644773893939116E-2</v>
      </c>
      <c r="BD19" s="16">
        <f t="shared" si="21"/>
        <v>-3.2293019865154697E-2</v>
      </c>
      <c r="BE19" s="16">
        <f t="shared" si="22"/>
        <v>-3.2645986924467088E-2</v>
      </c>
      <c r="BF19" s="16">
        <f t="shared" si="23"/>
        <v>3.4622361871080756E-3</v>
      </c>
      <c r="BG19" s="16">
        <f t="shared" si="24"/>
        <v>3.2935868304798601E-3</v>
      </c>
      <c r="BH19" s="16">
        <f t="shared" si="25"/>
        <v>-1.6032548554740927E-2</v>
      </c>
    </row>
    <row r="20" spans="1:60" x14ac:dyDescent="0.2">
      <c r="A20">
        <v>17.414999999999999</v>
      </c>
      <c r="B20">
        <v>192.55</v>
      </c>
      <c r="C20">
        <v>180.65</v>
      </c>
      <c r="D20">
        <v>79.64</v>
      </c>
      <c r="E20">
        <v>107.7</v>
      </c>
      <c r="F20">
        <v>77.849999999999994</v>
      </c>
      <c r="G20" s="9">
        <v>63.65</v>
      </c>
      <c r="H20">
        <v>25.145</v>
      </c>
      <c r="I20" s="9">
        <v>59.85</v>
      </c>
      <c r="J20">
        <v>32.755000000000003</v>
      </c>
      <c r="K20">
        <v>13.64</v>
      </c>
      <c r="L20">
        <v>8.2620000000000005</v>
      </c>
      <c r="M20">
        <v>72.25</v>
      </c>
      <c r="N20">
        <v>33.5</v>
      </c>
      <c r="O20">
        <v>176.05</v>
      </c>
      <c r="P20">
        <v>80.16</v>
      </c>
      <c r="Q20" s="9">
        <v>115.75</v>
      </c>
      <c r="R20" s="9">
        <v>213.45</v>
      </c>
      <c r="S20">
        <v>49.435000000000002</v>
      </c>
      <c r="T20" s="40">
        <v>19.829999999999998</v>
      </c>
      <c r="U20" s="5">
        <f t="shared" si="2"/>
        <v>1.6044340723453843E-2</v>
      </c>
      <c r="V20" s="5">
        <f t="shared" si="26"/>
        <v>8.6625282167043016E-2</v>
      </c>
      <c r="W20" s="5">
        <f t="shared" si="27"/>
        <v>2.1487135990952755E-2</v>
      </c>
      <c r="X20" s="5">
        <f t="shared" si="28"/>
        <v>-1.5331355093966326E-2</v>
      </c>
      <c r="Y20" s="5">
        <f t="shared" si="29"/>
        <v>-2.9729729729729759E-2</v>
      </c>
      <c r="Z20" s="5">
        <f t="shared" si="30"/>
        <v>-4.113807119103341E-2</v>
      </c>
      <c r="AA20" s="5">
        <f t="shared" si="31"/>
        <v>-1.5467904098994678E-2</v>
      </c>
      <c r="AB20" s="5">
        <f t="shared" si="32"/>
        <v>2.3819218241042384E-2</v>
      </c>
      <c r="AC20" s="5">
        <f t="shared" si="33"/>
        <v>-4.3624161073825496E-2</v>
      </c>
      <c r="AD20" s="5">
        <f t="shared" si="4"/>
        <v>-9.5252494708194524E-3</v>
      </c>
      <c r="AE20" s="5">
        <f t="shared" si="5"/>
        <v>5.1584377302873463E-3</v>
      </c>
      <c r="AF20" s="5">
        <f t="shared" si="6"/>
        <v>-1.1840688912809538E-2</v>
      </c>
      <c r="AG20" s="5">
        <f t="shared" si="7"/>
        <v>-1.6471549142390352E-2</v>
      </c>
      <c r="AH20" s="5">
        <f t="shared" si="8"/>
        <v>-3.7174721189591198E-3</v>
      </c>
      <c r="AI20" s="5">
        <f t="shared" si="9"/>
        <v>-2.6810392482034207E-2</v>
      </c>
      <c r="AJ20" s="5">
        <f t="shared" si="10"/>
        <v>-1.0980876002467665E-2</v>
      </c>
      <c r="AK20" s="5">
        <f t="shared" si="11"/>
        <v>-1.7248814144027458E-3</v>
      </c>
      <c r="AL20" s="5">
        <f t="shared" si="12"/>
        <v>-8.822846528906414E-3</v>
      </c>
      <c r="AM20" s="5">
        <f t="shared" si="13"/>
        <v>-4.6310278868417765E-3</v>
      </c>
      <c r="AN20" s="42">
        <f t="shared" si="14"/>
        <v>1.2509573653306072E-2</v>
      </c>
      <c r="AO20" s="16">
        <f t="shared" si="3"/>
        <v>1.6663237267814698E-2</v>
      </c>
      <c r="AP20" s="16">
        <f t="shared" si="34"/>
        <v>8.4345048914615264E-2</v>
      </c>
      <c r="AQ20" s="16">
        <f t="shared" si="35"/>
        <v>2.0056594269333407E-2</v>
      </c>
      <c r="AR20" s="16">
        <f t="shared" si="36"/>
        <v>-1.3624454915086877E-2</v>
      </c>
      <c r="AS20" s="16">
        <f t="shared" si="37"/>
        <v>-2.6953923344042192E-2</v>
      </c>
      <c r="AT20" s="16">
        <f t="shared" si="38"/>
        <v>-4.154456960883203E-2</v>
      </c>
      <c r="AU20" s="16">
        <f t="shared" si="39"/>
        <v>-1.5903733342036774E-2</v>
      </c>
      <c r="AV20" s="16">
        <f t="shared" si="40"/>
        <v>2.5366035169646677E-2</v>
      </c>
      <c r="AW20" s="16">
        <f t="shared" si="41"/>
        <v>-4.2569791581002325E-2</v>
      </c>
      <c r="AX20" s="16">
        <f t="shared" si="15"/>
        <v>-1.1929956495753265E-2</v>
      </c>
      <c r="AY20" s="16">
        <f t="shared" si="16"/>
        <v>3.7686673583115973E-3</v>
      </c>
      <c r="AZ20" s="16">
        <f t="shared" si="17"/>
        <v>-1.6371348074184139E-2</v>
      </c>
      <c r="BA20" s="16">
        <f t="shared" si="18"/>
        <v>-1.3243135285213578E-2</v>
      </c>
      <c r="BB20" s="16">
        <f t="shared" si="19"/>
        <v>7.6294043774757618E-4</v>
      </c>
      <c r="BC20" s="16">
        <f t="shared" si="20"/>
        <v>-2.6806510389006135E-2</v>
      </c>
      <c r="BD20" s="16">
        <f t="shared" si="21"/>
        <v>-1.4746987081813819E-2</v>
      </c>
      <c r="BE20" s="16">
        <f t="shared" si="22"/>
        <v>1.7887326586363142E-3</v>
      </c>
      <c r="BF20" s="16">
        <f t="shared" si="23"/>
        <v>-5.5928444337630494E-3</v>
      </c>
      <c r="BG20" s="16">
        <f t="shared" si="24"/>
        <v>-3.5571968832209875E-3</v>
      </c>
      <c r="BH20" s="16">
        <f t="shared" si="25"/>
        <v>8.0843932540029789E-3</v>
      </c>
    </row>
    <row r="21" spans="1:60" x14ac:dyDescent="0.2">
      <c r="A21">
        <v>17.399999999999999</v>
      </c>
      <c r="B21">
        <v>199.95</v>
      </c>
      <c r="C21">
        <v>185.8</v>
      </c>
      <c r="D21">
        <v>82.11</v>
      </c>
      <c r="E21">
        <v>107</v>
      </c>
      <c r="F21">
        <v>81.349999999999994</v>
      </c>
      <c r="G21" s="9">
        <v>67.05</v>
      </c>
      <c r="H21">
        <v>25.47</v>
      </c>
      <c r="I21" s="9">
        <v>60.53</v>
      </c>
      <c r="J21">
        <v>34.200000000000003</v>
      </c>
      <c r="K21">
        <v>13.845000000000001</v>
      </c>
      <c r="L21">
        <v>8.81</v>
      </c>
      <c r="M21">
        <v>69.95</v>
      </c>
      <c r="N21">
        <v>33.96</v>
      </c>
      <c r="O21">
        <v>176.55</v>
      </c>
      <c r="P21">
        <v>81.77</v>
      </c>
      <c r="Q21" s="9">
        <v>111.55</v>
      </c>
      <c r="R21" s="9">
        <v>214.2</v>
      </c>
      <c r="S21">
        <v>49.49</v>
      </c>
      <c r="T21" s="40">
        <v>20.260000000000002</v>
      </c>
      <c r="U21" s="5">
        <f t="shared" si="2"/>
        <v>-8.6132644272185477E-4</v>
      </c>
      <c r="V21" s="5">
        <f t="shared" si="26"/>
        <v>3.8431576213970198E-2</v>
      </c>
      <c r="W21" s="5">
        <f t="shared" si="27"/>
        <v>2.8508164959867077E-2</v>
      </c>
      <c r="X21" s="5">
        <f t="shared" si="28"/>
        <v>3.1014565544952299E-2</v>
      </c>
      <c r="Y21" s="5">
        <f t="shared" si="29"/>
        <v>-6.4995357474466608E-3</v>
      </c>
      <c r="Z21" s="5">
        <f t="shared" si="30"/>
        <v>4.4958253050738639E-2</v>
      </c>
      <c r="AA21" s="5">
        <f t="shared" si="31"/>
        <v>5.3417124901806723E-2</v>
      </c>
      <c r="AB21" s="5">
        <f t="shared" si="32"/>
        <v>1.2925034798170643E-2</v>
      </c>
      <c r="AC21" s="5">
        <f t="shared" si="33"/>
        <v>1.1361737677527239E-2</v>
      </c>
      <c r="AD21" s="5">
        <f t="shared" si="4"/>
        <v>4.4115402228667389E-2</v>
      </c>
      <c r="AE21" s="5">
        <f t="shared" si="5"/>
        <v>1.5029325513196579E-2</v>
      </c>
      <c r="AF21" s="5">
        <f t="shared" si="6"/>
        <v>6.632776567417098E-2</v>
      </c>
      <c r="AG21" s="5">
        <f t="shared" si="7"/>
        <v>-3.1833910034602009E-2</v>
      </c>
      <c r="AH21" s="5">
        <f t="shared" si="8"/>
        <v>1.3731343283582165E-2</v>
      </c>
      <c r="AI21" s="5">
        <f t="shared" si="9"/>
        <v>2.8401022436808088E-3</v>
      </c>
      <c r="AJ21" s="5">
        <f t="shared" si="10"/>
        <v>2.0084830339321291E-2</v>
      </c>
      <c r="AK21" s="5">
        <f t="shared" si="11"/>
        <v>-3.6285097192224613E-2</v>
      </c>
      <c r="AL21" s="5">
        <f t="shared" si="12"/>
        <v>3.5137034434293835E-3</v>
      </c>
      <c r="AM21" s="5">
        <f t="shared" si="13"/>
        <v>1.1125720643268E-3</v>
      </c>
      <c r="AN21" s="42">
        <f t="shared" si="14"/>
        <v>2.16843166918812E-2</v>
      </c>
      <c r="AO21" s="16">
        <f t="shared" si="3"/>
        <v>-2.4242989836100013E-4</v>
      </c>
      <c r="AP21" s="16">
        <f t="shared" si="34"/>
        <v>3.6151342961542446E-2</v>
      </c>
      <c r="AQ21" s="16">
        <f t="shared" si="35"/>
        <v>2.7077623238247729E-2</v>
      </c>
      <c r="AR21" s="16">
        <f t="shared" si="36"/>
        <v>3.272146572383175E-2</v>
      </c>
      <c r="AS21" s="16">
        <f t="shared" si="37"/>
        <v>-3.723729361759093E-3</v>
      </c>
      <c r="AT21" s="16">
        <f t="shared" si="38"/>
        <v>4.4551754632940019E-2</v>
      </c>
      <c r="AU21" s="16">
        <f t="shared" si="39"/>
        <v>5.2981295658764624E-2</v>
      </c>
      <c r="AV21" s="16">
        <f t="shared" si="40"/>
        <v>1.4471851726774936E-2</v>
      </c>
      <c r="AW21" s="16">
        <f t="shared" si="41"/>
        <v>1.2416107170350408E-2</v>
      </c>
      <c r="AX21" s="16">
        <f t="shared" si="15"/>
        <v>4.1710695203733578E-2</v>
      </c>
      <c r="AY21" s="16">
        <f t="shared" si="16"/>
        <v>1.363955514122083E-2</v>
      </c>
      <c r="AZ21" s="16">
        <f t="shared" si="17"/>
        <v>6.1797106512796379E-2</v>
      </c>
      <c r="BA21" s="16">
        <f t="shared" si="18"/>
        <v>-2.8605496177425235E-2</v>
      </c>
      <c r="BB21" s="16">
        <f t="shared" si="19"/>
        <v>1.8211755840288862E-2</v>
      </c>
      <c r="BC21" s="16">
        <f t="shared" si="20"/>
        <v>2.843984336708879E-3</v>
      </c>
      <c r="BD21" s="16">
        <f t="shared" si="21"/>
        <v>1.6318719259975138E-2</v>
      </c>
      <c r="BE21" s="16">
        <f t="shared" si="22"/>
        <v>-3.2771483119185554E-2</v>
      </c>
      <c r="BF21" s="16">
        <f t="shared" si="23"/>
        <v>6.743705538572748E-3</v>
      </c>
      <c r="BG21" s="16">
        <f t="shared" si="24"/>
        <v>2.1864030679475889E-3</v>
      </c>
      <c r="BH21" s="16">
        <f t="shared" si="25"/>
        <v>1.7259136292578109E-2</v>
      </c>
    </row>
    <row r="22" spans="1:60" x14ac:dyDescent="0.2">
      <c r="A22">
        <v>16.8</v>
      </c>
      <c r="B22">
        <v>192</v>
      </c>
      <c r="C22">
        <v>180.15</v>
      </c>
      <c r="D22">
        <v>79.87</v>
      </c>
      <c r="E22">
        <v>105.7</v>
      </c>
      <c r="F22">
        <v>79.95</v>
      </c>
      <c r="G22" s="9">
        <v>64.92</v>
      </c>
      <c r="H22">
        <v>24.565000000000001</v>
      </c>
      <c r="I22" s="9">
        <v>59.8</v>
      </c>
      <c r="J22">
        <v>34.24</v>
      </c>
      <c r="K22">
        <v>13.56</v>
      </c>
      <c r="L22">
        <v>9.2579999999999991</v>
      </c>
      <c r="M22">
        <v>68.349999999999994</v>
      </c>
      <c r="N22">
        <v>33.17</v>
      </c>
      <c r="O22">
        <v>173.6</v>
      </c>
      <c r="P22">
        <v>80.239999999999995</v>
      </c>
      <c r="Q22" s="9">
        <v>109.2</v>
      </c>
      <c r="R22" s="9">
        <v>208.15</v>
      </c>
      <c r="S22">
        <v>49.145000000000003</v>
      </c>
      <c r="T22" s="40">
        <v>18.975000000000001</v>
      </c>
      <c r="U22" s="5">
        <f t="shared" si="2"/>
        <v>-3.4482758620689502E-2</v>
      </c>
      <c r="V22" s="5">
        <f t="shared" si="26"/>
        <v>-3.9759939984996162E-2</v>
      </c>
      <c r="W22" s="5">
        <f t="shared" si="27"/>
        <v>-3.040904198062433E-2</v>
      </c>
      <c r="X22" s="5">
        <f t="shared" si="28"/>
        <v>-2.7280477408354598E-2</v>
      </c>
      <c r="Y22" s="5">
        <f t="shared" si="29"/>
        <v>-1.2149532710280297E-2</v>
      </c>
      <c r="Z22" s="5">
        <f t="shared" si="30"/>
        <v>-1.7209588199139425E-2</v>
      </c>
      <c r="AA22" s="5">
        <f t="shared" si="31"/>
        <v>-3.1767337807606211E-2</v>
      </c>
      <c r="AB22" s="5">
        <f t="shared" si="32"/>
        <v>-3.5531998429524814E-2</v>
      </c>
      <c r="AC22" s="5">
        <f t="shared" si="33"/>
        <v>-1.2060135470014943E-2</v>
      </c>
      <c r="AD22" s="5">
        <f t="shared" si="4"/>
        <v>1.1695906432749315E-3</v>
      </c>
      <c r="AE22" s="5">
        <f t="shared" si="5"/>
        <v>-2.0585048754062862E-2</v>
      </c>
      <c r="AF22" s="5">
        <f t="shared" si="6"/>
        <v>5.0851305334846497E-2</v>
      </c>
      <c r="AG22" s="5">
        <f t="shared" si="7"/>
        <v>-2.2873481057898659E-2</v>
      </c>
      <c r="AH22" s="5">
        <f t="shared" si="8"/>
        <v>-2.3262661955241404E-2</v>
      </c>
      <c r="AI22" s="5">
        <f t="shared" si="9"/>
        <v>-1.6709147550269088E-2</v>
      </c>
      <c r="AJ22" s="5">
        <f t="shared" si="10"/>
        <v>-1.8711018711018768E-2</v>
      </c>
      <c r="AK22" s="5">
        <f t="shared" si="11"/>
        <v>-2.1066786194531506E-2</v>
      </c>
      <c r="AL22" s="5">
        <f t="shared" si="12"/>
        <v>-2.8244631185807556E-2</v>
      </c>
      <c r="AM22" s="5">
        <f t="shared" si="13"/>
        <v>-6.9711052737926327E-3</v>
      </c>
      <c r="AN22" s="42">
        <f t="shared" si="14"/>
        <v>-6.3425468904244831E-2</v>
      </c>
      <c r="AO22" s="16">
        <f t="shared" si="3"/>
        <v>-3.3863862076328646E-2</v>
      </c>
      <c r="AP22" s="16">
        <f t="shared" si="34"/>
        <v>-4.2040173237423914E-2</v>
      </c>
      <c r="AQ22" s="16">
        <f t="shared" si="35"/>
        <v>-3.1839583702243678E-2</v>
      </c>
      <c r="AR22" s="16">
        <f t="shared" si="36"/>
        <v>-2.5573577229475151E-2</v>
      </c>
      <c r="AS22" s="16">
        <f t="shared" si="37"/>
        <v>-9.3737263245927301E-3</v>
      </c>
      <c r="AT22" s="16">
        <f t="shared" si="38"/>
        <v>-1.7616086616938045E-2</v>
      </c>
      <c r="AU22" s="16">
        <f t="shared" si="39"/>
        <v>-3.220316705064831E-2</v>
      </c>
      <c r="AV22" s="16">
        <f t="shared" si="40"/>
        <v>-3.3985181500920517E-2</v>
      </c>
      <c r="AW22" s="16">
        <f t="shared" si="41"/>
        <v>-1.1005765977191774E-2</v>
      </c>
      <c r="AX22" s="16">
        <f t="shared" si="15"/>
        <v>-1.2351163816588817E-3</v>
      </c>
      <c r="AY22" s="16">
        <f t="shared" si="16"/>
        <v>-2.197481912603861E-2</v>
      </c>
      <c r="AZ22" s="16">
        <f t="shared" si="17"/>
        <v>4.6320646173471897E-2</v>
      </c>
      <c r="BA22" s="16">
        <f t="shared" si="18"/>
        <v>-1.9645067200721886E-2</v>
      </c>
      <c r="BB22" s="16">
        <f t="shared" si="19"/>
        <v>-1.8782249398534706E-2</v>
      </c>
      <c r="BC22" s="16">
        <f t="shared" si="20"/>
        <v>-1.6705265457241016E-2</v>
      </c>
      <c r="BD22" s="16">
        <f t="shared" si="21"/>
        <v>-2.2477129790364921E-2</v>
      </c>
      <c r="BE22" s="16">
        <f t="shared" si="22"/>
        <v>-1.7553172121492447E-2</v>
      </c>
      <c r="BF22" s="16">
        <f t="shared" si="23"/>
        <v>-2.5014629090664191E-2</v>
      </c>
      <c r="BG22" s="16">
        <f t="shared" si="24"/>
        <v>-5.8972742701718442E-3</v>
      </c>
      <c r="BH22" s="16">
        <f t="shared" si="25"/>
        <v>-6.7850649303547922E-2</v>
      </c>
    </row>
    <row r="23" spans="1:60" x14ac:dyDescent="0.2">
      <c r="A23">
        <v>16.695</v>
      </c>
      <c r="B23">
        <v>189.25</v>
      </c>
      <c r="C23">
        <v>182.7</v>
      </c>
      <c r="D23">
        <v>81.400000000000006</v>
      </c>
      <c r="E23">
        <v>107.9</v>
      </c>
      <c r="F23">
        <v>79.540000000000006</v>
      </c>
      <c r="G23" s="9">
        <v>66.19</v>
      </c>
      <c r="H23">
        <v>24.78</v>
      </c>
      <c r="I23" s="9">
        <v>60.31</v>
      </c>
      <c r="J23">
        <v>34.979999999999997</v>
      </c>
      <c r="K23">
        <v>14.15</v>
      </c>
      <c r="L23">
        <v>9.6210000000000004</v>
      </c>
      <c r="M23">
        <v>68.7</v>
      </c>
      <c r="N23">
        <v>33.445</v>
      </c>
      <c r="O23">
        <v>175.4</v>
      </c>
      <c r="P23">
        <v>82.99</v>
      </c>
      <c r="Q23" s="9">
        <v>111.3</v>
      </c>
      <c r="R23" s="9">
        <v>213.8</v>
      </c>
      <c r="S23">
        <v>49.87</v>
      </c>
      <c r="T23" s="40">
        <v>18.945</v>
      </c>
      <c r="U23" s="5">
        <f t="shared" si="2"/>
        <v>-6.2499999999999778E-3</v>
      </c>
      <c r="V23" s="5">
        <f t="shared" si="26"/>
        <v>-1.432291666666663E-2</v>
      </c>
      <c r="W23" s="5">
        <f t="shared" si="27"/>
        <v>1.4154870940882525E-2</v>
      </c>
      <c r="X23" s="5">
        <f t="shared" si="28"/>
        <v>1.9156128709152398E-2</v>
      </c>
      <c r="Y23" s="5">
        <f t="shared" si="29"/>
        <v>2.081362346263016E-2</v>
      </c>
      <c r="Z23" s="5">
        <f t="shared" si="30"/>
        <v>-5.12820512820511E-3</v>
      </c>
      <c r="AA23" s="5">
        <f t="shared" si="31"/>
        <v>1.9562538508933969E-2</v>
      </c>
      <c r="AB23" s="5">
        <f t="shared" si="32"/>
        <v>8.7522898432730312E-3</v>
      </c>
      <c r="AC23" s="5">
        <f t="shared" si="33"/>
        <v>8.5284280936455126E-3</v>
      </c>
      <c r="AD23" s="5">
        <f t="shared" si="4"/>
        <v>2.1612149532710179E-2</v>
      </c>
      <c r="AE23" s="5">
        <f t="shared" si="5"/>
        <v>4.3510324483775786E-2</v>
      </c>
      <c r="AF23" s="5">
        <f t="shared" si="6"/>
        <v>3.9209332469215985E-2</v>
      </c>
      <c r="AG23" s="5">
        <f t="shared" si="7"/>
        <v>5.1207022677397518E-3</v>
      </c>
      <c r="AH23" s="5">
        <f t="shared" si="8"/>
        <v>8.2906240578835E-3</v>
      </c>
      <c r="AI23" s="5">
        <f t="shared" si="9"/>
        <v>1.0368663594470195E-2</v>
      </c>
      <c r="AJ23" s="5">
        <f t="shared" si="10"/>
        <v>3.4272183449651106E-2</v>
      </c>
      <c r="AK23" s="5">
        <f t="shared" si="11"/>
        <v>1.9230769230769162E-2</v>
      </c>
      <c r="AL23" s="5">
        <f t="shared" si="12"/>
        <v>2.7143886620225821E-2</v>
      </c>
      <c r="AM23" s="5">
        <f t="shared" si="13"/>
        <v>1.4752263709431057E-2</v>
      </c>
      <c r="AN23" s="42">
        <f t="shared" si="14"/>
        <v>-1.5810276679842916E-3</v>
      </c>
      <c r="AO23" s="16">
        <f t="shared" si="3"/>
        <v>-5.6311034556391229E-3</v>
      </c>
      <c r="AP23" s="16">
        <f t="shared" si="34"/>
        <v>-1.6603149919094382E-2</v>
      </c>
      <c r="AQ23" s="16">
        <f t="shared" si="35"/>
        <v>1.2724329219263177E-2</v>
      </c>
      <c r="AR23" s="16">
        <f t="shared" si="36"/>
        <v>2.0863028888031845E-2</v>
      </c>
      <c r="AS23" s="16">
        <f t="shared" si="37"/>
        <v>2.3589429848317727E-2</v>
      </c>
      <c r="AT23" s="16">
        <f t="shared" si="38"/>
        <v>-5.5347035460037311E-3</v>
      </c>
      <c r="AU23" s="16">
        <f t="shared" si="39"/>
        <v>1.9126709265891873E-2</v>
      </c>
      <c r="AV23" s="16">
        <f t="shared" si="40"/>
        <v>1.0299106771877325E-2</v>
      </c>
      <c r="AW23" s="16">
        <f t="shared" si="41"/>
        <v>9.5827975864686814E-3</v>
      </c>
      <c r="AX23" s="16">
        <f t="shared" si="15"/>
        <v>1.9207442507776364E-2</v>
      </c>
      <c r="AY23" s="16">
        <f t="shared" si="16"/>
        <v>4.2120554111800039E-2</v>
      </c>
      <c r="AZ23" s="16">
        <f t="shared" si="17"/>
        <v>3.4678673307841384E-2</v>
      </c>
      <c r="BA23" s="16">
        <f t="shared" si="18"/>
        <v>8.3491161249165252E-3</v>
      </c>
      <c r="BB23" s="16">
        <f t="shared" si="19"/>
        <v>1.2771036614590196E-2</v>
      </c>
      <c r="BC23" s="16">
        <f t="shared" si="20"/>
        <v>1.0372545687498265E-2</v>
      </c>
      <c r="BD23" s="16">
        <f t="shared" si="21"/>
        <v>3.0506072370304952E-2</v>
      </c>
      <c r="BE23" s="16">
        <f t="shared" si="22"/>
        <v>2.2744383303808222E-2</v>
      </c>
      <c r="BF23" s="16">
        <f t="shared" si="23"/>
        <v>3.0373888715369186E-2</v>
      </c>
      <c r="BG23" s="16">
        <f t="shared" si="24"/>
        <v>1.5826094713051846E-2</v>
      </c>
      <c r="BH23" s="16">
        <f t="shared" si="25"/>
        <v>-6.0062080672873847E-3</v>
      </c>
    </row>
    <row r="24" spans="1:60" x14ac:dyDescent="0.2">
      <c r="A24">
        <v>15.45</v>
      </c>
      <c r="B24">
        <v>187.7</v>
      </c>
      <c r="C24">
        <v>182.2</v>
      </c>
      <c r="D24">
        <v>82.3</v>
      </c>
      <c r="E24">
        <v>109</v>
      </c>
      <c r="F24">
        <v>79.290000000000006</v>
      </c>
      <c r="G24" s="9">
        <v>66.7</v>
      </c>
      <c r="H24">
        <v>24.79</v>
      </c>
      <c r="I24" s="9">
        <v>62.17</v>
      </c>
      <c r="J24">
        <v>34.729999999999997</v>
      </c>
      <c r="K24">
        <v>14.33</v>
      </c>
      <c r="L24">
        <v>9.4559999999999995</v>
      </c>
      <c r="M24">
        <v>71.09</v>
      </c>
      <c r="N24">
        <v>33.409999999999997</v>
      </c>
      <c r="O24">
        <v>178.05</v>
      </c>
      <c r="P24">
        <v>83.45</v>
      </c>
      <c r="Q24" s="9">
        <v>110.85</v>
      </c>
      <c r="R24" s="9">
        <v>212.15</v>
      </c>
      <c r="S24">
        <v>49.92</v>
      </c>
      <c r="T24" s="40">
        <v>19.38</v>
      </c>
      <c r="U24" s="5">
        <f t="shared" si="2"/>
        <v>-7.4573225516621822E-2</v>
      </c>
      <c r="V24" s="5">
        <f t="shared" si="26"/>
        <v>-8.1902245706737542E-3</v>
      </c>
      <c r="W24" s="5">
        <f t="shared" si="27"/>
        <v>-2.7367268746578688E-3</v>
      </c>
      <c r="X24" s="5">
        <f t="shared" si="28"/>
        <v>1.1056511056510843E-2</v>
      </c>
      <c r="Y24" s="5">
        <f t="shared" si="29"/>
        <v>1.0194624652456019E-2</v>
      </c>
      <c r="Z24" s="5">
        <f t="shared" si="30"/>
        <v>-3.1430726678400855E-3</v>
      </c>
      <c r="AA24" s="5">
        <f t="shared" si="31"/>
        <v>7.705091403535258E-3</v>
      </c>
      <c r="AB24" s="5">
        <f t="shared" si="32"/>
        <v>4.0355125100877132E-4</v>
      </c>
      <c r="AC24" s="5">
        <f t="shared" si="33"/>
        <v>3.0840656607527661E-2</v>
      </c>
      <c r="AD24" s="5">
        <f t="shared" si="4"/>
        <v>-7.1469411092052182E-3</v>
      </c>
      <c r="AE24" s="5">
        <f t="shared" si="5"/>
        <v>1.272084805653706E-2</v>
      </c>
      <c r="AF24" s="5">
        <f t="shared" si="6"/>
        <v>-1.7149984409105201E-2</v>
      </c>
      <c r="AG24" s="5">
        <f t="shared" si="7"/>
        <v>3.4788937409024667E-2</v>
      </c>
      <c r="AH24" s="5">
        <f t="shared" si="8"/>
        <v>-1.0464942442817149E-3</v>
      </c>
      <c r="AI24" s="5">
        <f t="shared" si="9"/>
        <v>1.5108323831242831E-2</v>
      </c>
      <c r="AJ24" s="5">
        <f t="shared" si="10"/>
        <v>5.542836486323699E-3</v>
      </c>
      <c r="AK24" s="5">
        <f t="shared" si="11"/>
        <v>-4.0431266846361336E-3</v>
      </c>
      <c r="AL24" s="5">
        <f t="shared" si="12"/>
        <v>-7.7174929840972961E-3</v>
      </c>
      <c r="AM24" s="5">
        <f t="shared" si="13"/>
        <v>1.0026067776218728E-3</v>
      </c>
      <c r="AN24" s="42">
        <f t="shared" si="14"/>
        <v>2.2961203483768733E-2</v>
      </c>
      <c r="AO24" s="16">
        <f t="shared" si="3"/>
        <v>-7.3954328972260966E-2</v>
      </c>
      <c r="AP24" s="16">
        <f t="shared" si="34"/>
        <v>-1.0470457823101506E-2</v>
      </c>
      <c r="AQ24" s="16">
        <f t="shared" si="35"/>
        <v>-4.1672685962772169E-3</v>
      </c>
      <c r="AR24" s="16">
        <f t="shared" si="36"/>
        <v>1.2763411235390291E-2</v>
      </c>
      <c r="AS24" s="16">
        <f t="shared" si="37"/>
        <v>1.2970431038143587E-2</v>
      </c>
      <c r="AT24" s="16">
        <f t="shared" si="38"/>
        <v>-3.5495710856387067E-3</v>
      </c>
      <c r="AU24" s="16">
        <f t="shared" si="39"/>
        <v>7.2692621604931625E-3</v>
      </c>
      <c r="AV24" s="16">
        <f t="shared" si="40"/>
        <v>1.9503681796130652E-3</v>
      </c>
      <c r="AW24" s="16">
        <f t="shared" si="41"/>
        <v>3.1895026100350832E-2</v>
      </c>
      <c r="AX24" s="16">
        <f t="shared" si="15"/>
        <v>-9.5516481341390309E-3</v>
      </c>
      <c r="AY24" s="16">
        <f t="shared" si="16"/>
        <v>1.1331077684561311E-2</v>
      </c>
      <c r="AZ24" s="16">
        <f t="shared" si="17"/>
        <v>-2.1680643570479802E-2</v>
      </c>
      <c r="BA24" s="16">
        <f t="shared" si="18"/>
        <v>3.8017351266201441E-2</v>
      </c>
      <c r="BB24" s="16">
        <f t="shared" si="19"/>
        <v>3.4339183124249811E-3</v>
      </c>
      <c r="BC24" s="16">
        <f t="shared" si="20"/>
        <v>1.5112205924270901E-2</v>
      </c>
      <c r="BD24" s="16">
        <f t="shared" si="21"/>
        <v>1.7767254069775461E-3</v>
      </c>
      <c r="BE24" s="16">
        <f t="shared" si="22"/>
        <v>-5.2951261159707354E-4</v>
      </c>
      <c r="BF24" s="16">
        <f t="shared" si="23"/>
        <v>-4.4874908889539315E-3</v>
      </c>
      <c r="BG24" s="16">
        <f t="shared" si="24"/>
        <v>2.0764377812426617E-3</v>
      </c>
      <c r="BH24" s="16">
        <f t="shared" si="25"/>
        <v>1.8536023084465642E-2</v>
      </c>
    </row>
    <row r="25" spans="1:60" x14ac:dyDescent="0.2">
      <c r="A25">
        <v>15.074999999999999</v>
      </c>
      <c r="B25">
        <v>190.4</v>
      </c>
      <c r="C25">
        <v>180.95</v>
      </c>
      <c r="D25">
        <v>82.44</v>
      </c>
      <c r="E25">
        <v>108.35</v>
      </c>
      <c r="F25">
        <v>79</v>
      </c>
      <c r="G25" s="9">
        <v>65.819999999999993</v>
      </c>
      <c r="H25">
        <v>24.495000000000001</v>
      </c>
      <c r="I25" s="9">
        <v>61.8</v>
      </c>
      <c r="J25">
        <v>35.134999999999998</v>
      </c>
      <c r="K25">
        <v>14.1</v>
      </c>
      <c r="L25">
        <v>9.6289999999999996</v>
      </c>
      <c r="M25">
        <v>71.3</v>
      </c>
      <c r="N25">
        <v>31.85</v>
      </c>
      <c r="O25">
        <v>177.95</v>
      </c>
      <c r="P25">
        <v>82.24</v>
      </c>
      <c r="Q25" s="9">
        <v>110.75</v>
      </c>
      <c r="R25" s="9">
        <v>211.05</v>
      </c>
      <c r="S25">
        <v>50.06</v>
      </c>
      <c r="T25" s="40">
        <v>20.28</v>
      </c>
      <c r="U25" s="5">
        <f t="shared" si="2"/>
        <v>-2.4271844660194164E-2</v>
      </c>
      <c r="V25" s="5">
        <f t="shared" si="26"/>
        <v>1.4384656366542403E-2</v>
      </c>
      <c r="W25" s="5">
        <f t="shared" si="27"/>
        <v>-6.8605927552140011E-3</v>
      </c>
      <c r="X25" s="5">
        <f t="shared" si="28"/>
        <v>1.7010935601458055E-3</v>
      </c>
      <c r="Y25" s="5">
        <f t="shared" si="29"/>
        <v>-5.9633027522936199E-3</v>
      </c>
      <c r="Z25" s="5">
        <f t="shared" si="30"/>
        <v>-3.6574599571195243E-3</v>
      </c>
      <c r="AA25" s="5">
        <f t="shared" si="31"/>
        <v>-1.3193403298350947E-2</v>
      </c>
      <c r="AB25" s="5">
        <f t="shared" si="32"/>
        <v>-1.1899959661153647E-2</v>
      </c>
      <c r="AC25" s="5">
        <f t="shared" si="33"/>
        <v>-5.9514235161653994E-3</v>
      </c>
      <c r="AD25" s="5">
        <f t="shared" si="4"/>
        <v>1.1661387849121851E-2</v>
      </c>
      <c r="AE25" s="5">
        <f t="shared" si="5"/>
        <v>-1.6050244242847178E-2</v>
      </c>
      <c r="AF25" s="5">
        <f t="shared" si="6"/>
        <v>1.8295262267343571E-2</v>
      </c>
      <c r="AG25" s="5">
        <f t="shared" si="7"/>
        <v>2.9540019693345965E-3</v>
      </c>
      <c r="AH25" s="5">
        <f t="shared" si="8"/>
        <v>-4.6692607003890885E-2</v>
      </c>
      <c r="AI25" s="5">
        <f t="shared" si="9"/>
        <v>-5.6163998876734844E-4</v>
      </c>
      <c r="AJ25" s="5">
        <f t="shared" si="10"/>
        <v>-1.4499700419412953E-2</v>
      </c>
      <c r="AK25" s="5">
        <f t="shared" si="11"/>
        <v>-9.0211998195754983E-4</v>
      </c>
      <c r="AL25" s="5">
        <f t="shared" si="12"/>
        <v>-5.1850106057035328E-3</v>
      </c>
      <c r="AM25" s="5">
        <f t="shared" si="13"/>
        <v>2.804487179487225E-3</v>
      </c>
      <c r="AN25" s="42">
        <f t="shared" si="14"/>
        <v>4.6439628482972228E-2</v>
      </c>
      <c r="AO25" s="16">
        <f t="shared" si="3"/>
        <v>-2.3652948115833308E-2</v>
      </c>
      <c r="AP25" s="16">
        <f t="shared" si="34"/>
        <v>1.2104423114114651E-2</v>
      </c>
      <c r="AQ25" s="16">
        <f t="shared" si="35"/>
        <v>-8.2911344768333492E-3</v>
      </c>
      <c r="AR25" s="16">
        <f t="shared" si="36"/>
        <v>3.4079937390252535E-3</v>
      </c>
      <c r="AS25" s="16">
        <f t="shared" si="37"/>
        <v>-3.1874963666060521E-3</v>
      </c>
      <c r="AT25" s="16">
        <f t="shared" si="38"/>
        <v>-4.0639583749181455E-3</v>
      </c>
      <c r="AU25" s="16">
        <f t="shared" si="39"/>
        <v>-1.3629232541393043E-2</v>
      </c>
      <c r="AV25" s="16">
        <f t="shared" si="40"/>
        <v>-1.0353142732549354E-2</v>
      </c>
      <c r="AW25" s="16">
        <f t="shared" si="41"/>
        <v>-4.8970540233422306E-3</v>
      </c>
      <c r="AX25" s="16">
        <f t="shared" si="15"/>
        <v>9.2566808241880388E-3</v>
      </c>
      <c r="AY25" s="16">
        <f t="shared" si="16"/>
        <v>-1.7440014614822925E-2</v>
      </c>
      <c r="AZ25" s="16">
        <f t="shared" si="17"/>
        <v>1.3764603105968968E-2</v>
      </c>
      <c r="BA25" s="16">
        <f t="shared" si="18"/>
        <v>6.182415826511369E-3</v>
      </c>
      <c r="BB25" s="16">
        <f t="shared" si="19"/>
        <v>-4.2212194447184187E-2</v>
      </c>
      <c r="BC25" s="16">
        <f t="shared" si="20"/>
        <v>-5.5775789573927819E-4</v>
      </c>
      <c r="BD25" s="16">
        <f t="shared" si="21"/>
        <v>-1.8265811498759107E-2</v>
      </c>
      <c r="BE25" s="16">
        <f t="shared" si="22"/>
        <v>2.6114940910815102E-3</v>
      </c>
      <c r="BF25" s="16">
        <f t="shared" si="23"/>
        <v>-1.9550085105601686E-3</v>
      </c>
      <c r="BG25" s="16">
        <f t="shared" si="24"/>
        <v>3.878318183108014E-3</v>
      </c>
      <c r="BH25" s="16">
        <f t="shared" si="25"/>
        <v>4.2014448083669137E-2</v>
      </c>
    </row>
    <row r="26" spans="1:60" x14ac:dyDescent="0.2">
      <c r="A26">
        <v>14.97</v>
      </c>
      <c r="B26">
        <v>194.95</v>
      </c>
      <c r="C26">
        <v>180.15</v>
      </c>
      <c r="D26">
        <v>84.4</v>
      </c>
      <c r="E26">
        <v>108.65</v>
      </c>
      <c r="F26">
        <v>82.52</v>
      </c>
      <c r="G26" s="9">
        <v>67.45</v>
      </c>
      <c r="H26">
        <v>23.954999999999998</v>
      </c>
      <c r="I26" s="9">
        <v>64.83</v>
      </c>
      <c r="J26">
        <v>35.21</v>
      </c>
      <c r="K26">
        <v>14.75</v>
      </c>
      <c r="L26">
        <v>9.5809999999999995</v>
      </c>
      <c r="M26">
        <v>70.25</v>
      </c>
      <c r="N26">
        <v>30.895</v>
      </c>
      <c r="O26">
        <v>178.6</v>
      </c>
      <c r="P26">
        <v>81.36</v>
      </c>
      <c r="Q26" s="9">
        <v>112.25</v>
      </c>
      <c r="R26" s="9">
        <v>212.6</v>
      </c>
      <c r="S26">
        <v>50.44</v>
      </c>
      <c r="T26" s="40">
        <v>19.940000000000001</v>
      </c>
      <c r="U26" s="5">
        <f t="shared" si="2"/>
        <v>-6.9651741293531577E-3</v>
      </c>
      <c r="V26" s="5">
        <f t="shared" si="26"/>
        <v>2.3897058823529216E-2</v>
      </c>
      <c r="W26" s="5">
        <f t="shared" si="27"/>
        <v>-4.4211108040894675E-3</v>
      </c>
      <c r="X26" s="5">
        <f t="shared" si="28"/>
        <v>2.3774866569626463E-2</v>
      </c>
      <c r="Y26" s="5">
        <f t="shared" si="29"/>
        <v>2.7688047992617815E-3</v>
      </c>
      <c r="Z26" s="5">
        <f t="shared" si="30"/>
        <v>4.4556962025316338E-2</v>
      </c>
      <c r="AA26" s="5">
        <f t="shared" si="31"/>
        <v>2.4764509267700019E-2</v>
      </c>
      <c r="AB26" s="5">
        <f t="shared" si="32"/>
        <v>-2.2045315370483931E-2</v>
      </c>
      <c r="AC26" s="5">
        <f t="shared" si="33"/>
        <v>4.9029126213592233E-2</v>
      </c>
      <c r="AD26" s="5">
        <f t="shared" si="4"/>
        <v>2.1346235947061754E-3</v>
      </c>
      <c r="AE26" s="5">
        <f t="shared" si="5"/>
        <v>4.6099290780141855E-2</v>
      </c>
      <c r="AF26" s="5">
        <f t="shared" si="6"/>
        <v>-4.984941323086467E-3</v>
      </c>
      <c r="AG26" s="5">
        <f t="shared" si="7"/>
        <v>-1.4726507713884951E-2</v>
      </c>
      <c r="AH26" s="5">
        <f t="shared" si="8"/>
        <v>-2.9984301412872894E-2</v>
      </c>
      <c r="AI26" s="5">
        <f t="shared" si="9"/>
        <v>3.6527114357967072E-3</v>
      </c>
      <c r="AJ26" s="5">
        <f t="shared" si="10"/>
        <v>-1.0700389105058328E-2</v>
      </c>
      <c r="AK26" s="5">
        <f t="shared" si="11"/>
        <v>1.3544018058690765E-2</v>
      </c>
      <c r="AL26" s="5">
        <f t="shared" si="12"/>
        <v>7.3442312248281905E-3</v>
      </c>
      <c r="AM26" s="5">
        <f t="shared" si="13"/>
        <v>7.5908909308828321E-3</v>
      </c>
      <c r="AN26" s="42">
        <f t="shared" si="14"/>
        <v>-1.6765285996055201E-2</v>
      </c>
      <c r="AO26" s="16">
        <f t="shared" si="3"/>
        <v>-6.3462775849923029E-3</v>
      </c>
      <c r="AP26" s="16">
        <f t="shared" si="34"/>
        <v>2.1616825571101464E-2</v>
      </c>
      <c r="AQ26" s="16">
        <f t="shared" si="35"/>
        <v>-5.8516525257088156E-3</v>
      </c>
      <c r="AR26" s="16">
        <f t="shared" si="36"/>
        <v>2.5481766748505909E-2</v>
      </c>
      <c r="AS26" s="16">
        <f t="shared" si="37"/>
        <v>5.5446111849493489E-3</v>
      </c>
      <c r="AT26" s="16">
        <f t="shared" si="38"/>
        <v>4.4150463607517718E-2</v>
      </c>
      <c r="AU26" s="16">
        <f t="shared" si="39"/>
        <v>2.4328680024657923E-2</v>
      </c>
      <c r="AV26" s="16">
        <f t="shared" si="40"/>
        <v>-2.0498498441879637E-2</v>
      </c>
      <c r="AW26" s="16">
        <f t="shared" si="41"/>
        <v>5.0083495706415404E-2</v>
      </c>
      <c r="AX26" s="16">
        <f t="shared" si="15"/>
        <v>-2.7008343022763776E-4</v>
      </c>
      <c r="AY26" s="16">
        <f t="shared" si="16"/>
        <v>4.4709520408166108E-2</v>
      </c>
      <c r="AZ26" s="16">
        <f t="shared" si="17"/>
        <v>-9.5156004844610693E-3</v>
      </c>
      <c r="BA26" s="16">
        <f t="shared" si="18"/>
        <v>-1.1498093856708178E-2</v>
      </c>
      <c r="BB26" s="16">
        <f t="shared" si="19"/>
        <v>-2.5503888856166196E-2</v>
      </c>
      <c r="BC26" s="16">
        <f t="shared" si="20"/>
        <v>3.6565935288247775E-3</v>
      </c>
      <c r="BD26" s="16">
        <f t="shared" si="21"/>
        <v>-1.4466500184404481E-2</v>
      </c>
      <c r="BE26" s="16">
        <f t="shared" si="22"/>
        <v>1.7057632131729825E-2</v>
      </c>
      <c r="BF26" s="16">
        <f t="shared" si="23"/>
        <v>1.0574233319971555E-2</v>
      </c>
      <c r="BG26" s="16">
        <f t="shared" si="24"/>
        <v>8.6647219345036205E-3</v>
      </c>
      <c r="BH26" s="16">
        <f t="shared" si="25"/>
        <v>-2.1190466395358293E-2</v>
      </c>
    </row>
    <row r="27" spans="1:60" x14ac:dyDescent="0.2">
      <c r="A27">
        <v>15.345000000000001</v>
      </c>
      <c r="B27">
        <v>197.9</v>
      </c>
      <c r="C27">
        <v>184.95</v>
      </c>
      <c r="D27">
        <v>86.2</v>
      </c>
      <c r="E27">
        <v>110.25</v>
      </c>
      <c r="F27">
        <v>84.83</v>
      </c>
      <c r="G27" s="9">
        <v>67.22</v>
      </c>
      <c r="H27">
        <v>24.55</v>
      </c>
      <c r="I27" s="9">
        <v>66.25</v>
      </c>
      <c r="J27">
        <v>36.119999999999997</v>
      </c>
      <c r="K27">
        <v>14.4</v>
      </c>
      <c r="L27">
        <v>9.1590000000000007</v>
      </c>
      <c r="M27">
        <v>69.91</v>
      </c>
      <c r="N27">
        <v>32.645000000000003</v>
      </c>
      <c r="O27">
        <v>178.9</v>
      </c>
      <c r="P27">
        <v>85</v>
      </c>
      <c r="Q27" s="9">
        <v>116.3</v>
      </c>
      <c r="R27" s="9">
        <v>208.3</v>
      </c>
      <c r="S27">
        <v>50.63</v>
      </c>
      <c r="T27" s="40">
        <v>20.98</v>
      </c>
      <c r="U27" s="5">
        <f t="shared" si="2"/>
        <v>2.5050100200400882E-2</v>
      </c>
      <c r="V27" s="5">
        <f t="shared" si="26"/>
        <v>1.5132085150038499E-2</v>
      </c>
      <c r="W27" s="5">
        <f t="shared" si="27"/>
        <v>2.6644462947543524E-2</v>
      </c>
      <c r="X27" s="5">
        <f t="shared" si="28"/>
        <v>2.1327014218009532E-2</v>
      </c>
      <c r="Y27" s="5">
        <f t="shared" si="29"/>
        <v>1.4726184997698955E-2</v>
      </c>
      <c r="Z27" s="5">
        <f t="shared" si="30"/>
        <v>2.7993213766359659E-2</v>
      </c>
      <c r="AA27" s="5">
        <f t="shared" si="31"/>
        <v>-3.4099332839140351E-3</v>
      </c>
      <c r="AB27" s="5">
        <f t="shared" si="32"/>
        <v>2.4838238363598553E-2</v>
      </c>
      <c r="AC27" s="5">
        <f t="shared" si="33"/>
        <v>2.1903439765540655E-2</v>
      </c>
      <c r="AD27" s="5">
        <f t="shared" si="4"/>
        <v>2.5844930417495027E-2</v>
      </c>
      <c r="AE27" s="5">
        <f t="shared" si="5"/>
        <v>-2.3728813559321993E-2</v>
      </c>
      <c r="AF27" s="5">
        <f t="shared" si="6"/>
        <v>-4.4045506732073747E-2</v>
      </c>
      <c r="AG27" s="5">
        <f t="shared" si="7"/>
        <v>-4.839857651245616E-3</v>
      </c>
      <c r="AH27" s="5">
        <f t="shared" si="8"/>
        <v>5.6643469817122538E-2</v>
      </c>
      <c r="AI27" s="5">
        <f t="shared" si="9"/>
        <v>1.6797312430012479E-3</v>
      </c>
      <c r="AJ27" s="5">
        <f t="shared" si="10"/>
        <v>4.4739429695181965E-2</v>
      </c>
      <c r="AK27" s="5">
        <f t="shared" si="11"/>
        <v>3.6080178173719446E-2</v>
      </c>
      <c r="AL27" s="5">
        <f t="shared" si="12"/>
        <v>-2.0225776105362137E-2</v>
      </c>
      <c r="AM27" s="5">
        <f t="shared" si="13"/>
        <v>3.7668517049960215E-3</v>
      </c>
      <c r="AN27" s="42">
        <f t="shared" si="14"/>
        <v>5.2156469408224604E-2</v>
      </c>
      <c r="AO27" s="16">
        <f t="shared" si="3"/>
        <v>2.5668996744761738E-2</v>
      </c>
      <c r="AP27" s="16">
        <f t="shared" si="34"/>
        <v>1.2851851897610747E-2</v>
      </c>
      <c r="AQ27" s="16">
        <f t="shared" si="35"/>
        <v>2.5213921225924175E-2</v>
      </c>
      <c r="AR27" s="16">
        <f t="shared" si="36"/>
        <v>2.3033914396888979E-2</v>
      </c>
      <c r="AS27" s="16">
        <f t="shared" si="37"/>
        <v>1.7501991383386522E-2</v>
      </c>
      <c r="AT27" s="16">
        <f t="shared" si="38"/>
        <v>2.7586715348561039E-2</v>
      </c>
      <c r="AU27" s="16">
        <f t="shared" si="39"/>
        <v>-3.845762526956131E-3</v>
      </c>
      <c r="AV27" s="16">
        <f t="shared" si="40"/>
        <v>2.6385055292202846E-2</v>
      </c>
      <c r="AW27" s="16">
        <f t="shared" si="41"/>
        <v>2.2957809258363823E-2</v>
      </c>
      <c r="AX27" s="16">
        <f t="shared" si="15"/>
        <v>2.3440223392561212E-2</v>
      </c>
      <c r="AY27" s="16">
        <f t="shared" si="16"/>
        <v>-2.511858393129774E-2</v>
      </c>
      <c r="AZ27" s="16">
        <f t="shared" si="17"/>
        <v>-4.8576165893448348E-2</v>
      </c>
      <c r="BA27" s="16">
        <f t="shared" si="18"/>
        <v>-1.6114437940688434E-3</v>
      </c>
      <c r="BB27" s="16">
        <f t="shared" si="19"/>
        <v>6.1123882373829236E-2</v>
      </c>
      <c r="BC27" s="16">
        <f t="shared" si="20"/>
        <v>1.6836133360293181E-3</v>
      </c>
      <c r="BD27" s="16">
        <f t="shared" si="21"/>
        <v>4.0973318615835815E-2</v>
      </c>
      <c r="BE27" s="16">
        <f t="shared" si="22"/>
        <v>3.9593792246758505E-2</v>
      </c>
      <c r="BF27" s="16">
        <f t="shared" si="23"/>
        <v>-1.6995774010218772E-2</v>
      </c>
      <c r="BG27" s="16">
        <f t="shared" si="24"/>
        <v>4.84068270861681E-3</v>
      </c>
      <c r="BH27" s="16">
        <f t="shared" si="25"/>
        <v>4.7731289008921512E-2</v>
      </c>
    </row>
    <row r="28" spans="1:60" x14ac:dyDescent="0.2">
      <c r="A28">
        <v>15.414999999999999</v>
      </c>
      <c r="B28">
        <v>192.25</v>
      </c>
      <c r="C28">
        <v>186.7</v>
      </c>
      <c r="D28">
        <v>88.34</v>
      </c>
      <c r="E28">
        <v>110.1</v>
      </c>
      <c r="F28">
        <v>85.09</v>
      </c>
      <c r="G28" s="9">
        <v>66.7</v>
      </c>
      <c r="H28">
        <v>24.954999999999998</v>
      </c>
      <c r="I28" s="9">
        <v>66.599999999999994</v>
      </c>
      <c r="J28">
        <v>37.225000000000001</v>
      </c>
      <c r="K28">
        <v>14.39</v>
      </c>
      <c r="L28">
        <v>9.3130000000000006</v>
      </c>
      <c r="M28">
        <v>67.72</v>
      </c>
      <c r="N28">
        <v>31.905000000000001</v>
      </c>
      <c r="O28">
        <v>180.95</v>
      </c>
      <c r="P28">
        <v>84.98</v>
      </c>
      <c r="Q28" s="9">
        <v>116.55</v>
      </c>
      <c r="R28" s="9">
        <v>205</v>
      </c>
      <c r="S28">
        <v>49.13</v>
      </c>
      <c r="T28" s="40">
        <v>20.745000000000001</v>
      </c>
      <c r="U28" s="5">
        <f t="shared" si="2"/>
        <v>4.5617464972302901E-3</v>
      </c>
      <c r="V28" s="5">
        <f t="shared" si="26"/>
        <v>-2.8549772612430524E-2</v>
      </c>
      <c r="W28" s="5">
        <f t="shared" si="27"/>
        <v>9.4620167612868844E-3</v>
      </c>
      <c r="X28" s="5">
        <f t="shared" si="28"/>
        <v>2.482598607888642E-2</v>
      </c>
      <c r="Y28" s="5">
        <f t="shared" si="29"/>
        <v>-1.3605442176871652E-3</v>
      </c>
      <c r="Z28" s="5">
        <f t="shared" si="30"/>
        <v>3.0649534362843234E-3</v>
      </c>
      <c r="AA28" s="5">
        <f t="shared" si="31"/>
        <v>-7.7357929187741314E-3</v>
      </c>
      <c r="AB28" s="5">
        <f t="shared" si="32"/>
        <v>1.6496945010183284E-2</v>
      </c>
      <c r="AC28" s="5">
        <f t="shared" si="33"/>
        <v>5.2830188679244827E-3</v>
      </c>
      <c r="AD28" s="5">
        <f t="shared" si="4"/>
        <v>3.0592469545958068E-2</v>
      </c>
      <c r="AE28" s="5">
        <f t="shared" si="5"/>
        <v>-6.9444444444444198E-4</v>
      </c>
      <c r="AF28" s="5">
        <f t="shared" si="6"/>
        <v>1.6814062670597263E-2</v>
      </c>
      <c r="AG28" s="5">
        <f t="shared" si="7"/>
        <v>-3.1325990559290529E-2</v>
      </c>
      <c r="AH28" s="5">
        <f t="shared" si="8"/>
        <v>-2.266809618624599E-2</v>
      </c>
      <c r="AI28" s="5">
        <f t="shared" si="9"/>
        <v>1.1458915595304653E-2</v>
      </c>
      <c r="AJ28" s="5">
        <f t="shared" si="10"/>
        <v>-2.3529411764700026E-4</v>
      </c>
      <c r="AK28" s="5">
        <f t="shared" si="11"/>
        <v>2.1496130696474491E-3</v>
      </c>
      <c r="AL28" s="5">
        <f t="shared" si="12"/>
        <v>-1.5842534805568964E-2</v>
      </c>
      <c r="AM28" s="5">
        <f t="shared" si="13"/>
        <v>-2.9626703535453269E-2</v>
      </c>
      <c r="AN28" s="42">
        <f t="shared" si="14"/>
        <v>-1.1201143946615755E-2</v>
      </c>
      <c r="AO28" s="16">
        <f t="shared" si="3"/>
        <v>5.180643041591145E-3</v>
      </c>
      <c r="AP28" s="16">
        <f t="shared" si="34"/>
        <v>-3.0830005864858276E-2</v>
      </c>
      <c r="AQ28" s="16">
        <f t="shared" si="35"/>
        <v>8.0314750396675363E-3</v>
      </c>
      <c r="AR28" s="16">
        <f t="shared" si="36"/>
        <v>2.6532886257765866E-2</v>
      </c>
      <c r="AS28" s="16">
        <f t="shared" si="37"/>
        <v>1.4152621680004027E-3</v>
      </c>
      <c r="AT28" s="16">
        <f t="shared" si="38"/>
        <v>2.6584550184857022E-3</v>
      </c>
      <c r="AU28" s="16">
        <f t="shared" si="39"/>
        <v>-8.171622161816227E-3</v>
      </c>
      <c r="AV28" s="16">
        <f t="shared" si="40"/>
        <v>1.8043761938787577E-2</v>
      </c>
      <c r="AW28" s="16">
        <f t="shared" si="41"/>
        <v>6.3373883607476516E-3</v>
      </c>
      <c r="AX28" s="16">
        <f t="shared" si="15"/>
        <v>2.8187762521024253E-2</v>
      </c>
      <c r="AY28" s="16">
        <f t="shared" si="16"/>
        <v>-2.084214816420191E-3</v>
      </c>
      <c r="AZ28" s="16">
        <f t="shared" si="17"/>
        <v>1.2283403509222661E-2</v>
      </c>
      <c r="BA28" s="16">
        <f t="shared" si="18"/>
        <v>-2.8097576702113755E-2</v>
      </c>
      <c r="BB28" s="16">
        <f t="shared" si="19"/>
        <v>-1.8187683629539292E-2</v>
      </c>
      <c r="BC28" s="16">
        <f t="shared" si="20"/>
        <v>1.1462797688332723E-2</v>
      </c>
      <c r="BD28" s="16">
        <f t="shared" si="21"/>
        <v>-4.0014051969931531E-3</v>
      </c>
      <c r="BE28" s="16">
        <f t="shared" si="22"/>
        <v>5.6632271426865092E-3</v>
      </c>
      <c r="BF28" s="16">
        <f t="shared" si="23"/>
        <v>-1.26125327104256E-2</v>
      </c>
      <c r="BG28" s="16">
        <f t="shared" si="24"/>
        <v>-2.8552872531832481E-2</v>
      </c>
      <c r="BH28" s="16">
        <f t="shared" si="25"/>
        <v>-1.5626324345918846E-2</v>
      </c>
    </row>
    <row r="29" spans="1:60" x14ac:dyDescent="0.2">
      <c r="A29">
        <v>15.82</v>
      </c>
      <c r="B29">
        <v>191.4</v>
      </c>
      <c r="C29">
        <v>189.95</v>
      </c>
      <c r="D29">
        <v>90.04</v>
      </c>
      <c r="E29">
        <v>115.3</v>
      </c>
      <c r="F29">
        <v>85.83</v>
      </c>
      <c r="G29" s="9">
        <v>66.37</v>
      </c>
      <c r="H29">
        <v>25.59</v>
      </c>
      <c r="I29" s="9">
        <v>67.47</v>
      </c>
      <c r="J29">
        <v>37.664999999999999</v>
      </c>
      <c r="K29">
        <v>14.37</v>
      </c>
      <c r="L29">
        <v>9.5760000000000005</v>
      </c>
      <c r="M29">
        <v>68.25</v>
      </c>
      <c r="N29">
        <v>31.885000000000002</v>
      </c>
      <c r="O29">
        <v>179.9</v>
      </c>
      <c r="P29">
        <v>86.44</v>
      </c>
      <c r="Q29" s="9">
        <v>119.2</v>
      </c>
      <c r="R29" s="9">
        <v>205.75</v>
      </c>
      <c r="S29">
        <v>50.04</v>
      </c>
      <c r="T29" s="40">
        <v>21.42</v>
      </c>
      <c r="U29" s="5">
        <f t="shared" si="2"/>
        <v>2.627311060655213E-2</v>
      </c>
      <c r="V29" s="5">
        <f t="shared" si="26"/>
        <v>-4.4213263979193673E-3</v>
      </c>
      <c r="W29" s="5">
        <f t="shared" si="27"/>
        <v>1.7407605784681257E-2</v>
      </c>
      <c r="X29" s="5">
        <f t="shared" si="28"/>
        <v>1.9243830654290361E-2</v>
      </c>
      <c r="Y29" s="5">
        <f t="shared" si="29"/>
        <v>4.722979109900094E-2</v>
      </c>
      <c r="Z29" s="5">
        <f t="shared" si="30"/>
        <v>8.6966741097660449E-3</v>
      </c>
      <c r="AA29" s="5">
        <f t="shared" si="31"/>
        <v>-4.9475262368815498E-3</v>
      </c>
      <c r="AB29" s="5">
        <f t="shared" si="32"/>
        <v>2.5445802444399979E-2</v>
      </c>
      <c r="AC29" s="5">
        <f t="shared" si="33"/>
        <v>1.3063063063063041E-2</v>
      </c>
      <c r="AD29" s="5">
        <f t="shared" si="4"/>
        <v>1.1820013431833365E-2</v>
      </c>
      <c r="AE29" s="5">
        <f t="shared" si="5"/>
        <v>-1.389854065323215E-3</v>
      </c>
      <c r="AF29" s="5">
        <f t="shared" si="6"/>
        <v>2.8240094491570833E-2</v>
      </c>
      <c r="AG29" s="5">
        <f t="shared" si="7"/>
        <v>7.8263437684584769E-3</v>
      </c>
      <c r="AH29" s="5">
        <f t="shared" si="8"/>
        <v>-6.2686099357467384E-4</v>
      </c>
      <c r="AI29" s="5">
        <f t="shared" si="9"/>
        <v>-5.8027079303674123E-3</v>
      </c>
      <c r="AJ29" s="5">
        <f t="shared" si="10"/>
        <v>1.718051306189694E-2</v>
      </c>
      <c r="AK29" s="5">
        <f t="shared" si="11"/>
        <v>2.2737022737022716E-2</v>
      </c>
      <c r="AL29" s="5">
        <f t="shared" si="12"/>
        <v>3.6585365853658569E-3</v>
      </c>
      <c r="AM29" s="5">
        <f t="shared" si="13"/>
        <v>1.8522287807856586E-2</v>
      </c>
      <c r="AN29" s="42">
        <f t="shared" si="14"/>
        <v>3.2537960954446943E-2</v>
      </c>
      <c r="AO29" s="16">
        <f t="shared" si="3"/>
        <v>2.6892007150912986E-2</v>
      </c>
      <c r="AP29" s="16">
        <f t="shared" si="34"/>
        <v>-6.7015596503471183E-3</v>
      </c>
      <c r="AQ29" s="16">
        <f t="shared" si="35"/>
        <v>1.5977064063061909E-2</v>
      </c>
      <c r="AR29" s="16">
        <f t="shared" si="36"/>
        <v>2.0950730833169808E-2</v>
      </c>
      <c r="AS29" s="16">
        <f t="shared" si="37"/>
        <v>5.000559748468851E-2</v>
      </c>
      <c r="AT29" s="16">
        <f t="shared" si="38"/>
        <v>8.2901756919674229E-3</v>
      </c>
      <c r="AU29" s="16">
        <f t="shared" si="39"/>
        <v>-5.3833554799236454E-3</v>
      </c>
      <c r="AV29" s="16">
        <f t="shared" si="40"/>
        <v>2.6992619373004272E-2</v>
      </c>
      <c r="AW29" s="16">
        <f t="shared" si="41"/>
        <v>1.411743255588621E-2</v>
      </c>
      <c r="AX29" s="16">
        <f t="shared" si="15"/>
        <v>9.4153064068995523E-3</v>
      </c>
      <c r="AY29" s="16">
        <f t="shared" si="16"/>
        <v>-2.779624437298964E-3</v>
      </c>
      <c r="AZ29" s="16">
        <f t="shared" si="17"/>
        <v>2.3709435330196232E-2</v>
      </c>
      <c r="BA29" s="16">
        <f t="shared" si="18"/>
        <v>1.105475762563525E-2</v>
      </c>
      <c r="BB29" s="16">
        <f t="shared" si="19"/>
        <v>3.8535515631320221E-3</v>
      </c>
      <c r="BC29" s="16">
        <f t="shared" si="20"/>
        <v>-5.7988258373393425E-3</v>
      </c>
      <c r="BD29" s="16">
        <f t="shared" si="21"/>
        <v>1.3414401982550787E-2</v>
      </c>
      <c r="BE29" s="16">
        <f t="shared" si="22"/>
        <v>2.6250636810061775E-2</v>
      </c>
      <c r="BF29" s="16">
        <f t="shared" si="23"/>
        <v>6.8885386805092215E-3</v>
      </c>
      <c r="BG29" s="16">
        <f t="shared" si="24"/>
        <v>1.9596118811477374E-2</v>
      </c>
      <c r="BH29" s="16">
        <f t="shared" si="25"/>
        <v>2.8112780555143851E-2</v>
      </c>
    </row>
    <row r="30" spans="1:60" x14ac:dyDescent="0.2">
      <c r="A30">
        <v>15.835000000000001</v>
      </c>
      <c r="B30">
        <v>192.5</v>
      </c>
      <c r="C30">
        <v>193.85</v>
      </c>
      <c r="D30">
        <v>89.97</v>
      </c>
      <c r="E30">
        <v>117.2</v>
      </c>
      <c r="F30">
        <v>89.05</v>
      </c>
      <c r="G30" s="9">
        <v>68.319999999999993</v>
      </c>
      <c r="H30">
        <v>25.94</v>
      </c>
      <c r="I30" s="9">
        <v>68.7</v>
      </c>
      <c r="J30">
        <v>37.229999999999997</v>
      </c>
      <c r="K30">
        <v>14.31</v>
      </c>
      <c r="L30">
        <v>9.4</v>
      </c>
      <c r="M30">
        <v>70.38</v>
      </c>
      <c r="N30">
        <v>30.945</v>
      </c>
      <c r="O30">
        <v>180.75</v>
      </c>
      <c r="P30">
        <v>86.93</v>
      </c>
      <c r="Q30" s="9">
        <v>119.6</v>
      </c>
      <c r="R30" s="9">
        <v>205.8</v>
      </c>
      <c r="S30">
        <v>50.11</v>
      </c>
      <c r="T30" s="40">
        <v>21.16</v>
      </c>
      <c r="U30" s="5">
        <f t="shared" si="2"/>
        <v>9.4816687737053762E-4</v>
      </c>
      <c r="V30" s="5">
        <f t="shared" si="26"/>
        <v>5.7471264367816577E-3</v>
      </c>
      <c r="W30" s="5">
        <f t="shared" si="27"/>
        <v>2.0531718873387783E-2</v>
      </c>
      <c r="X30" s="5">
        <f t="shared" si="28"/>
        <v>-7.7743225233239954E-4</v>
      </c>
      <c r="Y30" s="5">
        <f t="shared" si="29"/>
        <v>1.647875108412844E-2</v>
      </c>
      <c r="Z30" s="5">
        <f t="shared" si="30"/>
        <v>3.7516020039613185E-2</v>
      </c>
      <c r="AA30" s="5">
        <f t="shared" si="31"/>
        <v>2.9380744312189178E-2</v>
      </c>
      <c r="AB30" s="5">
        <f t="shared" si="32"/>
        <v>1.3677217663149666E-2</v>
      </c>
      <c r="AC30" s="5">
        <f t="shared" si="33"/>
        <v>1.8230324588706104E-2</v>
      </c>
      <c r="AD30" s="5">
        <f t="shared" si="4"/>
        <v>-1.1549183592194368E-2</v>
      </c>
      <c r="AE30" s="5">
        <f t="shared" si="5"/>
        <v>-4.1753653444676075E-3</v>
      </c>
      <c r="AF30" s="5">
        <f t="shared" si="6"/>
        <v>-1.8379281537176273E-2</v>
      </c>
      <c r="AG30" s="5">
        <f t="shared" si="7"/>
        <v>3.1208791208791054E-2</v>
      </c>
      <c r="AH30" s="5">
        <f t="shared" si="8"/>
        <v>-2.9480947153834092E-2</v>
      </c>
      <c r="AI30" s="5">
        <f t="shared" si="9"/>
        <v>4.7248471372984824E-3</v>
      </c>
      <c r="AJ30" s="5">
        <f t="shared" si="10"/>
        <v>5.6686719111522788E-3</v>
      </c>
      <c r="AK30" s="5">
        <f t="shared" si="11"/>
        <v>3.3557046979864058E-3</v>
      </c>
      <c r="AL30" s="5">
        <f t="shared" si="12"/>
        <v>2.4301336573517851E-4</v>
      </c>
      <c r="AM30" s="5">
        <f t="shared" si="13"/>
        <v>1.3988808952838383E-3</v>
      </c>
      <c r="AN30" s="42">
        <f t="shared" si="14"/>
        <v>-1.2138188608776912E-2</v>
      </c>
      <c r="AO30" s="16">
        <f t="shared" si="3"/>
        <v>1.5670634217313923E-3</v>
      </c>
      <c r="AP30" s="16">
        <f t="shared" si="34"/>
        <v>3.4668931843539067E-3</v>
      </c>
      <c r="AQ30" s="16">
        <f t="shared" si="35"/>
        <v>1.9101177151768435E-2</v>
      </c>
      <c r="AR30" s="16">
        <f t="shared" si="36"/>
        <v>9.2946792654704851E-4</v>
      </c>
      <c r="AS30" s="16">
        <f t="shared" si="37"/>
        <v>1.9254557469816008E-2</v>
      </c>
      <c r="AT30" s="16">
        <f t="shared" si="38"/>
        <v>3.7109521621814565E-2</v>
      </c>
      <c r="AU30" s="16">
        <f t="shared" si="39"/>
        <v>2.8944915069147082E-2</v>
      </c>
      <c r="AV30" s="16">
        <f t="shared" si="40"/>
        <v>1.5224034591753959E-2</v>
      </c>
      <c r="AW30" s="16">
        <f t="shared" si="41"/>
        <v>1.9284694081529271E-2</v>
      </c>
      <c r="AX30" s="16">
        <f t="shared" si="15"/>
        <v>-1.395389061712818E-2</v>
      </c>
      <c r="AY30" s="16">
        <f t="shared" si="16"/>
        <v>-5.5651357164433566E-3</v>
      </c>
      <c r="AZ30" s="16">
        <f t="shared" si="17"/>
        <v>-2.2909940698550874E-2</v>
      </c>
      <c r="BA30" s="16">
        <f t="shared" si="18"/>
        <v>3.4437205065967827E-2</v>
      </c>
      <c r="BB30" s="16">
        <f t="shared" si="19"/>
        <v>-2.5000534597127394E-2</v>
      </c>
      <c r="BC30" s="16">
        <f t="shared" si="20"/>
        <v>4.7287292303265522E-3</v>
      </c>
      <c r="BD30" s="16">
        <f t="shared" si="21"/>
        <v>1.9025608318061259E-3</v>
      </c>
      <c r="BE30" s="16">
        <f t="shared" si="22"/>
        <v>6.8693187710254658E-3</v>
      </c>
      <c r="BF30" s="16">
        <f t="shared" si="23"/>
        <v>3.4730154608785427E-3</v>
      </c>
      <c r="BG30" s="16">
        <f t="shared" si="24"/>
        <v>2.4727118989046272E-3</v>
      </c>
      <c r="BH30" s="16">
        <f t="shared" si="25"/>
        <v>-1.6563369008080003E-2</v>
      </c>
    </row>
    <row r="31" spans="1:60" x14ac:dyDescent="0.2">
      <c r="A31">
        <v>15.755000000000001</v>
      </c>
      <c r="B31">
        <v>193.1</v>
      </c>
      <c r="C31">
        <v>195.55</v>
      </c>
      <c r="D31">
        <v>88.9</v>
      </c>
      <c r="E31">
        <v>118.15</v>
      </c>
      <c r="F31">
        <v>87.27</v>
      </c>
      <c r="G31" s="9">
        <v>68.89</v>
      </c>
      <c r="H31">
        <v>25.31</v>
      </c>
      <c r="I31" s="9">
        <v>67.91</v>
      </c>
      <c r="J31">
        <v>38.204999999999998</v>
      </c>
      <c r="K31">
        <v>14.43</v>
      </c>
      <c r="L31">
        <v>9.99</v>
      </c>
      <c r="M31">
        <v>69.45</v>
      </c>
      <c r="N31">
        <v>31.18</v>
      </c>
      <c r="O31">
        <v>188.5</v>
      </c>
      <c r="P31">
        <v>85.83</v>
      </c>
      <c r="Q31" s="9">
        <v>119.9</v>
      </c>
      <c r="R31" s="9">
        <v>208.2</v>
      </c>
      <c r="S31">
        <v>51.75</v>
      </c>
      <c r="T31" s="40">
        <v>21.254999999999999</v>
      </c>
      <c r="U31" s="5">
        <f t="shared" si="2"/>
        <v>-5.0520997789705868E-3</v>
      </c>
      <c r="V31" s="5">
        <f t="shared" si="26"/>
        <v>3.1168831168830735E-3</v>
      </c>
      <c r="W31" s="5">
        <f t="shared" si="27"/>
        <v>8.7696672685066979E-3</v>
      </c>
      <c r="X31" s="5">
        <f t="shared" si="28"/>
        <v>-1.1892853173279927E-2</v>
      </c>
      <c r="Y31" s="5">
        <f t="shared" si="29"/>
        <v>8.1058020477815518E-3</v>
      </c>
      <c r="Z31" s="5">
        <f t="shared" si="30"/>
        <v>-1.998877035373392E-2</v>
      </c>
      <c r="AA31" s="5">
        <f t="shared" si="31"/>
        <v>8.3430913348947477E-3</v>
      </c>
      <c r="AB31" s="5">
        <f t="shared" si="32"/>
        <v>-2.4286815728604583E-2</v>
      </c>
      <c r="AC31" s="5">
        <f t="shared" si="33"/>
        <v>-1.1499272197962207E-2</v>
      </c>
      <c r="AD31" s="5">
        <f t="shared" si="4"/>
        <v>2.6188557614826857E-2</v>
      </c>
      <c r="AE31" s="5">
        <f t="shared" si="5"/>
        <v>8.3857442348007627E-3</v>
      </c>
      <c r="AF31" s="5">
        <f t="shared" si="6"/>
        <v>6.2765957446808462E-2</v>
      </c>
      <c r="AG31" s="5">
        <f t="shared" si="7"/>
        <v>-1.3213981244671658E-2</v>
      </c>
      <c r="AH31" s="5">
        <f t="shared" si="8"/>
        <v>7.5941185975116898E-3</v>
      </c>
      <c r="AI31" s="5">
        <f t="shared" si="9"/>
        <v>4.2876901798063694E-2</v>
      </c>
      <c r="AJ31" s="5">
        <f t="shared" si="10"/>
        <v>-1.265385942712538E-2</v>
      </c>
      <c r="AK31" s="5">
        <f t="shared" si="11"/>
        <v>2.5083612040135428E-3</v>
      </c>
      <c r="AL31" s="5">
        <f t="shared" si="12"/>
        <v>1.1661807580174877E-2</v>
      </c>
      <c r="AM31" s="5">
        <f t="shared" si="13"/>
        <v>3.272799840351226E-2</v>
      </c>
      <c r="AN31" s="42">
        <f t="shared" si="14"/>
        <v>4.4896030245746843E-3</v>
      </c>
      <c r="AO31" s="16">
        <f t="shared" si="3"/>
        <v>-4.433203234609732E-3</v>
      </c>
      <c r="AP31" s="16">
        <f t="shared" si="34"/>
        <v>8.366498644553225E-4</v>
      </c>
      <c r="AQ31" s="16">
        <f t="shared" si="35"/>
        <v>7.3391255468873498E-3</v>
      </c>
      <c r="AR31" s="16">
        <f t="shared" si="36"/>
        <v>-1.0185952994400478E-2</v>
      </c>
      <c r="AS31" s="16">
        <f t="shared" si="37"/>
        <v>1.0881608433469119E-2</v>
      </c>
      <c r="AT31" s="16">
        <f t="shared" si="38"/>
        <v>-2.039526877153254E-2</v>
      </c>
      <c r="AU31" s="16">
        <f t="shared" si="39"/>
        <v>7.9072620918526522E-3</v>
      </c>
      <c r="AV31" s="16">
        <f t="shared" si="40"/>
        <v>-2.2739998800000289E-2</v>
      </c>
      <c r="AW31" s="16">
        <f t="shared" si="41"/>
        <v>-1.0444902705139038E-2</v>
      </c>
      <c r="AX31" s="16">
        <f t="shared" si="15"/>
        <v>2.3783850589893043E-2</v>
      </c>
      <c r="AY31" s="16">
        <f t="shared" si="16"/>
        <v>6.9959738628250136E-3</v>
      </c>
      <c r="AZ31" s="16">
        <f t="shared" si="17"/>
        <v>5.8235298285433862E-2</v>
      </c>
      <c r="BA31" s="16">
        <f t="shared" si="18"/>
        <v>-9.9855673874948842E-3</v>
      </c>
      <c r="BB31" s="16">
        <f t="shared" si="19"/>
        <v>1.2074531154218386E-2</v>
      </c>
      <c r="BC31" s="16">
        <f t="shared" si="20"/>
        <v>4.2880783891091762E-2</v>
      </c>
      <c r="BD31" s="16">
        <f t="shared" si="21"/>
        <v>-1.6419970506471534E-2</v>
      </c>
      <c r="BE31" s="16">
        <f t="shared" si="22"/>
        <v>6.0219752770526028E-3</v>
      </c>
      <c r="BF31" s="16">
        <f t="shared" si="23"/>
        <v>1.4891809675318241E-2</v>
      </c>
      <c r="BG31" s="16">
        <f t="shared" si="24"/>
        <v>3.3801829407133048E-2</v>
      </c>
      <c r="BH31" s="16">
        <f t="shared" si="25"/>
        <v>6.4422625271591191E-5</v>
      </c>
    </row>
    <row r="32" spans="1:60" x14ac:dyDescent="0.2">
      <c r="A32">
        <v>16.32</v>
      </c>
      <c r="B32">
        <v>187.25</v>
      </c>
      <c r="C32">
        <v>197</v>
      </c>
      <c r="D32">
        <v>90.45</v>
      </c>
      <c r="E32">
        <v>117.95</v>
      </c>
      <c r="F32">
        <v>86.3</v>
      </c>
      <c r="G32" s="9">
        <v>70.290000000000006</v>
      </c>
      <c r="H32">
        <v>25.475000000000001</v>
      </c>
      <c r="I32" s="9">
        <v>68.36</v>
      </c>
      <c r="J32">
        <v>38.22</v>
      </c>
      <c r="K32">
        <v>14.32</v>
      </c>
      <c r="L32">
        <v>10.039999999999999</v>
      </c>
      <c r="M32">
        <v>71.17</v>
      </c>
      <c r="N32">
        <v>30.99</v>
      </c>
      <c r="O32">
        <v>185.55</v>
      </c>
      <c r="P32">
        <v>86.34</v>
      </c>
      <c r="Q32" s="9">
        <v>115.9</v>
      </c>
      <c r="R32" s="9">
        <v>206.9</v>
      </c>
      <c r="S32">
        <v>47.79</v>
      </c>
      <c r="T32" s="40">
        <v>20.815000000000001</v>
      </c>
      <c r="U32" s="5">
        <f t="shared" si="2"/>
        <v>3.5861631228181423E-2</v>
      </c>
      <c r="V32" s="5">
        <f t="shared" si="26"/>
        <v>-3.0295183842568574E-2</v>
      </c>
      <c r="W32" s="5">
        <f t="shared" si="27"/>
        <v>7.4149833802095166E-3</v>
      </c>
      <c r="X32" s="5">
        <f t="shared" si="28"/>
        <v>1.7435320584926917E-2</v>
      </c>
      <c r="Y32" s="5">
        <f t="shared" si="29"/>
        <v>-1.6927634363097521E-3</v>
      </c>
      <c r="Z32" s="5">
        <f t="shared" si="30"/>
        <v>-1.1114930674916867E-2</v>
      </c>
      <c r="AA32" s="5">
        <f t="shared" si="31"/>
        <v>2.0322252866889379E-2</v>
      </c>
      <c r="AB32" s="5">
        <f t="shared" si="32"/>
        <v>6.5191623864087056E-3</v>
      </c>
      <c r="AC32" s="5">
        <f t="shared" si="33"/>
        <v>6.6264173170373919E-3</v>
      </c>
      <c r="AD32" s="5">
        <f t="shared" si="4"/>
        <v>3.9261876717699984E-4</v>
      </c>
      <c r="AE32" s="5">
        <f t="shared" si="5"/>
        <v>-7.6230076230076049E-3</v>
      </c>
      <c r="AF32" s="5">
        <f t="shared" si="6"/>
        <v>5.0050050050050032E-3</v>
      </c>
      <c r="AG32" s="5">
        <f t="shared" si="7"/>
        <v>2.4766018718502592E-2</v>
      </c>
      <c r="AH32" s="5">
        <f t="shared" si="8"/>
        <v>-6.0936497754972008E-3</v>
      </c>
      <c r="AI32" s="5">
        <f t="shared" si="9"/>
        <v>-1.56498673740052E-2</v>
      </c>
      <c r="AJ32" s="5">
        <f t="shared" si="10"/>
        <v>5.9419783292555817E-3</v>
      </c>
      <c r="AK32" s="5">
        <f t="shared" si="11"/>
        <v>-3.3361134278565463E-2</v>
      </c>
      <c r="AL32" s="5">
        <f t="shared" si="12"/>
        <v>-6.2439961575407876E-3</v>
      </c>
      <c r="AM32" s="5">
        <f t="shared" si="13"/>
        <v>-7.6521739130434807E-2</v>
      </c>
      <c r="AN32" s="42">
        <f t="shared" si="14"/>
        <v>-2.0701011526699453E-2</v>
      </c>
      <c r="AO32" s="16">
        <f t="shared" si="3"/>
        <v>3.6480527772542279E-2</v>
      </c>
      <c r="AP32" s="16">
        <f t="shared" si="34"/>
        <v>-3.2575417094996326E-2</v>
      </c>
      <c r="AQ32" s="16">
        <f t="shared" si="35"/>
        <v>5.9844416585901686E-3</v>
      </c>
      <c r="AR32" s="16">
        <f t="shared" si="36"/>
        <v>1.9142220763806363E-2</v>
      </c>
      <c r="AS32" s="16">
        <f t="shared" si="37"/>
        <v>1.0830429493778157E-3</v>
      </c>
      <c r="AT32" s="16">
        <f t="shared" si="38"/>
        <v>-1.1521429092715489E-2</v>
      </c>
      <c r="AU32" s="16">
        <f t="shared" si="39"/>
        <v>1.9886423623847283E-2</v>
      </c>
      <c r="AV32" s="16">
        <f t="shared" si="40"/>
        <v>8.0659793150129992E-3</v>
      </c>
      <c r="AW32" s="16">
        <f t="shared" si="41"/>
        <v>7.6807868098605608E-3</v>
      </c>
      <c r="AX32" s="16">
        <f t="shared" si="15"/>
        <v>-2.0120882577568133E-3</v>
      </c>
      <c r="AY32" s="16">
        <f t="shared" si="16"/>
        <v>-9.012777994983354E-3</v>
      </c>
      <c r="AZ32" s="16">
        <f t="shared" si="17"/>
        <v>4.7434584363040093E-4</v>
      </c>
      <c r="BA32" s="16">
        <f t="shared" si="18"/>
        <v>2.7994432575679365E-2</v>
      </c>
      <c r="BB32" s="16">
        <f t="shared" si="19"/>
        <v>-1.6132372187905048E-3</v>
      </c>
      <c r="BC32" s="16">
        <f t="shared" si="20"/>
        <v>-1.5645985280977128E-2</v>
      </c>
      <c r="BD32" s="16">
        <f t="shared" si="21"/>
        <v>2.1758672499094288E-3</v>
      </c>
      <c r="BE32" s="16">
        <f t="shared" si="22"/>
        <v>-2.9847520205526404E-2</v>
      </c>
      <c r="BF32" s="16">
        <f t="shared" si="23"/>
        <v>-3.0139940623974235E-3</v>
      </c>
      <c r="BG32" s="16">
        <f t="shared" si="24"/>
        <v>-7.5447908126814012E-2</v>
      </c>
      <c r="BH32" s="16">
        <f t="shared" si="25"/>
        <v>-2.5126191926002545E-2</v>
      </c>
    </row>
    <row r="33" spans="1:60" x14ac:dyDescent="0.2">
      <c r="A33">
        <v>16.164999999999999</v>
      </c>
      <c r="B33">
        <v>191.4</v>
      </c>
      <c r="C33">
        <v>199.55</v>
      </c>
      <c r="D33">
        <v>93.83</v>
      </c>
      <c r="E33">
        <v>111.7</v>
      </c>
      <c r="F33">
        <v>87.22</v>
      </c>
      <c r="G33" s="9">
        <v>70</v>
      </c>
      <c r="H33">
        <v>25.754999999999999</v>
      </c>
      <c r="I33" s="9">
        <v>71.11</v>
      </c>
      <c r="J33">
        <v>39.1</v>
      </c>
      <c r="K33">
        <v>14.5</v>
      </c>
      <c r="L33">
        <v>10.074999999999999</v>
      </c>
      <c r="M33">
        <v>72.08</v>
      </c>
      <c r="N33">
        <v>31.26</v>
      </c>
      <c r="O33">
        <v>190.2</v>
      </c>
      <c r="P33">
        <v>91.22</v>
      </c>
      <c r="Q33" s="9">
        <v>120.5</v>
      </c>
      <c r="R33" s="9">
        <v>212.9</v>
      </c>
      <c r="S33">
        <v>49.195</v>
      </c>
      <c r="T33" s="40">
        <v>20.555</v>
      </c>
      <c r="U33" s="5">
        <f t="shared" si="2"/>
        <v>-9.4975490196078649E-3</v>
      </c>
      <c r="V33" s="5">
        <f t="shared" si="26"/>
        <v>2.2162883845126879E-2</v>
      </c>
      <c r="W33" s="5">
        <f t="shared" si="27"/>
        <v>1.2944162436548279E-2</v>
      </c>
      <c r="X33" s="5">
        <f t="shared" si="28"/>
        <v>3.7368711995577675E-2</v>
      </c>
      <c r="Y33" s="5">
        <f t="shared" si="29"/>
        <v>-5.2988554472234051E-2</v>
      </c>
      <c r="Z33" s="5">
        <f t="shared" si="30"/>
        <v>1.0660486674391567E-2</v>
      </c>
      <c r="AA33" s="5">
        <f t="shared" si="31"/>
        <v>-4.1257646891450506E-3</v>
      </c>
      <c r="AB33" s="5">
        <f t="shared" si="32"/>
        <v>1.0991167811579938E-2</v>
      </c>
      <c r="AC33" s="5">
        <f t="shared" si="33"/>
        <v>4.022820362785251E-2</v>
      </c>
      <c r="AD33" s="5">
        <f t="shared" si="4"/>
        <v>2.3024594453165959E-2</v>
      </c>
      <c r="AE33" s="5">
        <f t="shared" si="5"/>
        <v>1.2569832402234526E-2</v>
      </c>
      <c r="AF33" s="5">
        <f t="shared" si="6"/>
        <v>3.4860557768925382E-3</v>
      </c>
      <c r="AG33" s="5">
        <f t="shared" si="7"/>
        <v>1.2786286356610832E-2</v>
      </c>
      <c r="AH33" s="5">
        <f t="shared" si="8"/>
        <v>8.7124878993225519E-3</v>
      </c>
      <c r="AI33" s="5">
        <f t="shared" si="9"/>
        <v>2.5060630557800945E-2</v>
      </c>
      <c r="AJ33" s="5">
        <f t="shared" si="10"/>
        <v>5.6520731989807782E-2</v>
      </c>
      <c r="AK33" s="5">
        <f t="shared" si="11"/>
        <v>3.9689387402933596E-2</v>
      </c>
      <c r="AL33" s="5">
        <f t="shared" si="12"/>
        <v>2.8999516674722114E-2</v>
      </c>
      <c r="AM33" s="5">
        <f t="shared" si="13"/>
        <v>2.9399455953128317E-2</v>
      </c>
      <c r="AN33" s="42">
        <f t="shared" si="14"/>
        <v>-1.2490992073024287E-2</v>
      </c>
      <c r="AO33" s="16">
        <f t="shared" si="3"/>
        <v>-8.8786524752470109E-3</v>
      </c>
      <c r="AP33" s="16">
        <f t="shared" si="34"/>
        <v>1.9882650592699128E-2</v>
      </c>
      <c r="AQ33" s="16">
        <f t="shared" si="35"/>
        <v>1.1513620714928931E-2</v>
      </c>
      <c r="AR33" s="16">
        <f t="shared" si="36"/>
        <v>3.9075612174457125E-2</v>
      </c>
      <c r="AS33" s="16">
        <f t="shared" si="37"/>
        <v>-5.021274808654648E-2</v>
      </c>
      <c r="AT33" s="16">
        <f t="shared" si="38"/>
        <v>1.0253988256592945E-2</v>
      </c>
      <c r="AU33" s="16">
        <f t="shared" si="39"/>
        <v>-4.5615939321871461E-3</v>
      </c>
      <c r="AV33" s="16">
        <f t="shared" si="40"/>
        <v>1.2537984740184232E-2</v>
      </c>
      <c r="AW33" s="16">
        <f t="shared" si="41"/>
        <v>4.1282573120675681E-2</v>
      </c>
      <c r="AX33" s="16">
        <f t="shared" si="15"/>
        <v>2.0619887428232144E-2</v>
      </c>
      <c r="AY33" s="16">
        <f t="shared" si="16"/>
        <v>1.1180062030258777E-2</v>
      </c>
      <c r="AZ33" s="16">
        <f t="shared" si="17"/>
        <v>-1.0446033844820641E-3</v>
      </c>
      <c r="BA33" s="16">
        <f t="shared" si="18"/>
        <v>1.6014700213787605E-2</v>
      </c>
      <c r="BB33" s="16">
        <f t="shared" si="19"/>
        <v>1.3192900456029248E-2</v>
      </c>
      <c r="BC33" s="16">
        <f t="shared" si="20"/>
        <v>2.5064512650829016E-2</v>
      </c>
      <c r="BD33" s="16">
        <f t="shared" si="21"/>
        <v>5.2754620910461632E-2</v>
      </c>
      <c r="BE33" s="16">
        <f t="shared" si="22"/>
        <v>4.3203001475972655E-2</v>
      </c>
      <c r="BF33" s="16">
        <f t="shared" si="23"/>
        <v>3.2229518769865476E-2</v>
      </c>
      <c r="BG33" s="16">
        <f t="shared" si="24"/>
        <v>3.0473286956749106E-2</v>
      </c>
      <c r="BH33" s="16">
        <f t="shared" si="25"/>
        <v>-1.6916172472327379E-2</v>
      </c>
    </row>
    <row r="34" spans="1:60" x14ac:dyDescent="0.2">
      <c r="A34">
        <v>16.27</v>
      </c>
      <c r="B34">
        <v>187</v>
      </c>
      <c r="C34">
        <v>202.85</v>
      </c>
      <c r="D34">
        <v>97.01</v>
      </c>
      <c r="E34">
        <v>116</v>
      </c>
      <c r="F34">
        <v>89.57</v>
      </c>
      <c r="G34" s="9">
        <v>70.53</v>
      </c>
      <c r="H34">
        <v>25.475000000000001</v>
      </c>
      <c r="I34" s="9">
        <v>73.25</v>
      </c>
      <c r="J34">
        <v>40.215000000000003</v>
      </c>
      <c r="K34">
        <v>14.635</v>
      </c>
      <c r="L34">
        <v>10.365</v>
      </c>
      <c r="M34">
        <v>69.77</v>
      </c>
      <c r="N34">
        <v>31.15</v>
      </c>
      <c r="O34">
        <v>192.6</v>
      </c>
      <c r="P34">
        <v>91.34</v>
      </c>
      <c r="Q34" s="9">
        <v>124.2</v>
      </c>
      <c r="R34" s="9">
        <v>216.05</v>
      </c>
      <c r="S34">
        <v>49.42</v>
      </c>
      <c r="T34" s="40">
        <v>21.74</v>
      </c>
      <c r="U34" s="5">
        <f t="shared" si="2"/>
        <v>6.495515001546659E-3</v>
      </c>
      <c r="V34" s="5">
        <f t="shared" si="26"/>
        <v>-2.298850574712652E-2</v>
      </c>
      <c r="W34" s="5">
        <f t="shared" si="27"/>
        <v>1.6537208719619167E-2</v>
      </c>
      <c r="X34" s="5">
        <f t="shared" si="28"/>
        <v>3.389107961206439E-2</v>
      </c>
      <c r="Y34" s="5">
        <f t="shared" si="29"/>
        <v>3.8495971351835356E-2</v>
      </c>
      <c r="Z34" s="5">
        <f t="shared" si="30"/>
        <v>2.6943361614308659E-2</v>
      </c>
      <c r="AA34" s="5">
        <f t="shared" si="31"/>
        <v>7.5714285714285623E-3</v>
      </c>
      <c r="AB34" s="5">
        <f t="shared" si="32"/>
        <v>-1.0871675402834291E-2</v>
      </c>
      <c r="AC34" s="5">
        <f t="shared" si="33"/>
        <v>3.0094220222190993E-2</v>
      </c>
      <c r="AD34" s="5">
        <f t="shared" si="4"/>
        <v>2.8516624040920702E-2</v>
      </c>
      <c r="AE34" s="5">
        <f t="shared" si="5"/>
        <v>9.3103448275861922E-3</v>
      </c>
      <c r="AF34" s="5">
        <f t="shared" si="6"/>
        <v>2.8784119106699757E-2</v>
      </c>
      <c r="AG34" s="5">
        <f t="shared" si="7"/>
        <v>-3.2047724750277506E-2</v>
      </c>
      <c r="AH34" s="5">
        <f t="shared" si="8"/>
        <v>-3.5188739603327912E-3</v>
      </c>
      <c r="AI34" s="5">
        <f t="shared" si="9"/>
        <v>1.2618296529968376E-2</v>
      </c>
      <c r="AJ34" s="5">
        <f t="shared" si="10"/>
        <v>1.315500986625695E-3</v>
      </c>
      <c r="AK34" s="5">
        <f t="shared" si="11"/>
        <v>3.0705394190871482E-2</v>
      </c>
      <c r="AL34" s="5">
        <f t="shared" si="12"/>
        <v>1.4795678722404837E-2</v>
      </c>
      <c r="AM34" s="5">
        <f t="shared" si="13"/>
        <v>4.5736355320662447E-3</v>
      </c>
      <c r="AN34" s="42">
        <f t="shared" si="14"/>
        <v>5.765020676234478E-2</v>
      </c>
      <c r="AO34" s="16">
        <f t="shared" si="3"/>
        <v>7.1144115459075138E-3</v>
      </c>
      <c r="AP34" s="16">
        <f t="shared" si="34"/>
        <v>-2.5268738999554272E-2</v>
      </c>
      <c r="AQ34" s="16">
        <f t="shared" si="35"/>
        <v>1.5106666997999819E-2</v>
      </c>
      <c r="AR34" s="16">
        <f t="shared" si="36"/>
        <v>3.559797979094384E-2</v>
      </c>
      <c r="AS34" s="16">
        <f t="shared" si="37"/>
        <v>4.1271777737522927E-2</v>
      </c>
      <c r="AT34" s="16">
        <f t="shared" si="38"/>
        <v>2.6536863196510038E-2</v>
      </c>
      <c r="AU34" s="16">
        <f t="shared" si="39"/>
        <v>7.1355993283864667E-3</v>
      </c>
      <c r="AV34" s="16">
        <f t="shared" si="40"/>
        <v>-9.3248584742299974E-3</v>
      </c>
      <c r="AW34" s="16">
        <f t="shared" si="41"/>
        <v>3.114858971501416E-2</v>
      </c>
      <c r="AX34" s="16">
        <f t="shared" si="15"/>
        <v>2.6111917015986887E-2</v>
      </c>
      <c r="AY34" s="16">
        <f t="shared" si="16"/>
        <v>7.9205744556104431E-3</v>
      </c>
      <c r="AZ34" s="16">
        <f t="shared" si="17"/>
        <v>2.4253459945325156E-2</v>
      </c>
      <c r="BA34" s="16">
        <f t="shared" si="18"/>
        <v>-2.8819310893100733E-2</v>
      </c>
      <c r="BB34" s="16">
        <f t="shared" si="19"/>
        <v>9.6153859637390475E-4</v>
      </c>
      <c r="BC34" s="16">
        <f t="shared" si="20"/>
        <v>1.2622178622996446E-2</v>
      </c>
      <c r="BD34" s="16">
        <f t="shared" si="21"/>
        <v>-2.4506100927204578E-3</v>
      </c>
      <c r="BE34" s="16">
        <f t="shared" si="22"/>
        <v>3.4219008263910541E-2</v>
      </c>
      <c r="BF34" s="16">
        <f t="shared" si="23"/>
        <v>1.8025680817548202E-2</v>
      </c>
      <c r="BG34" s="16">
        <f t="shared" si="24"/>
        <v>5.6474665356870332E-3</v>
      </c>
      <c r="BH34" s="16">
        <f t="shared" si="25"/>
        <v>5.3225026363041689E-2</v>
      </c>
    </row>
    <row r="35" spans="1:60" x14ac:dyDescent="0.2">
      <c r="A35">
        <v>17.059999999999999</v>
      </c>
      <c r="B35">
        <v>181</v>
      </c>
      <c r="C35">
        <v>199.85</v>
      </c>
      <c r="D35">
        <v>94.43</v>
      </c>
      <c r="E35">
        <v>109.8</v>
      </c>
      <c r="F35">
        <v>86.34</v>
      </c>
      <c r="G35" s="9">
        <v>68.959999999999994</v>
      </c>
      <c r="H35">
        <v>25.215</v>
      </c>
      <c r="I35" s="9">
        <v>70.569999999999993</v>
      </c>
      <c r="J35">
        <v>39.204999999999998</v>
      </c>
      <c r="K35">
        <v>14.734999999999999</v>
      </c>
      <c r="L35">
        <v>10.255000000000001</v>
      </c>
      <c r="M35">
        <v>68.39</v>
      </c>
      <c r="N35">
        <v>29.555</v>
      </c>
      <c r="O35">
        <v>186.2</v>
      </c>
      <c r="P35">
        <v>87</v>
      </c>
      <c r="Q35" s="9">
        <v>116.95</v>
      </c>
      <c r="R35" s="9">
        <v>218.85</v>
      </c>
      <c r="S35">
        <v>48.81</v>
      </c>
      <c r="T35" s="40">
        <v>20.875</v>
      </c>
      <c r="U35" s="5">
        <f t="shared" si="2"/>
        <v>4.8555623847572171E-2</v>
      </c>
      <c r="V35" s="5">
        <f t="shared" si="26"/>
        <v>-3.208556149732622E-2</v>
      </c>
      <c r="W35" s="5">
        <f t="shared" si="27"/>
        <v>-1.4789253142716285E-2</v>
      </c>
      <c r="X35" s="5">
        <f t="shared" si="28"/>
        <v>-2.659519637150809E-2</v>
      </c>
      <c r="Y35" s="5">
        <f t="shared" si="29"/>
        <v>-5.3448275862069017E-2</v>
      </c>
      <c r="Z35" s="5">
        <f t="shared" si="30"/>
        <v>-3.6061181199062098E-2</v>
      </c>
      <c r="AA35" s="5">
        <f t="shared" si="31"/>
        <v>-2.2260031192400498E-2</v>
      </c>
      <c r="AB35" s="5">
        <f t="shared" si="32"/>
        <v>-1.0206084396467197E-2</v>
      </c>
      <c r="AC35" s="5">
        <f t="shared" si="33"/>
        <v>-3.6587030716723645E-2</v>
      </c>
      <c r="AD35" s="5">
        <f t="shared" si="4"/>
        <v>-2.5115006838244525E-2</v>
      </c>
      <c r="AE35" s="5">
        <f t="shared" si="5"/>
        <v>6.8329347454731959E-3</v>
      </c>
      <c r="AF35" s="5">
        <f t="shared" si="6"/>
        <v>-1.0612638687891862E-2</v>
      </c>
      <c r="AG35" s="5">
        <f t="shared" si="7"/>
        <v>-1.9779274759925358E-2</v>
      </c>
      <c r="AH35" s="5">
        <f t="shared" si="8"/>
        <v>-5.1203852327447841E-2</v>
      </c>
      <c r="AI35" s="5">
        <f t="shared" si="9"/>
        <v>-3.3229491173416448E-2</v>
      </c>
      <c r="AJ35" s="5">
        <f t="shared" si="10"/>
        <v>-4.7514779943069851E-2</v>
      </c>
      <c r="AK35" s="5">
        <f t="shared" si="11"/>
        <v>-5.8373590982286672E-2</v>
      </c>
      <c r="AL35" s="5">
        <f t="shared" si="12"/>
        <v>1.2959962971534233E-2</v>
      </c>
      <c r="AM35" s="5">
        <f t="shared" si="13"/>
        <v>-1.234318089842168E-2</v>
      </c>
      <c r="AN35" s="42">
        <f t="shared" si="14"/>
        <v>-3.9788408463661384E-2</v>
      </c>
      <c r="AO35" s="16">
        <f t="shared" si="3"/>
        <v>4.9174520391933027E-2</v>
      </c>
      <c r="AP35" s="16">
        <f t="shared" si="34"/>
        <v>-3.4365794749753972E-2</v>
      </c>
      <c r="AQ35" s="16">
        <f t="shared" si="35"/>
        <v>-1.6219794864335633E-2</v>
      </c>
      <c r="AR35" s="16">
        <f t="shared" si="36"/>
        <v>-2.4888296192628643E-2</v>
      </c>
      <c r="AS35" s="16">
        <f t="shared" si="37"/>
        <v>-5.0672469476381446E-2</v>
      </c>
      <c r="AT35" s="16">
        <f t="shared" si="38"/>
        <v>-3.6467679616860718E-2</v>
      </c>
      <c r="AU35" s="16">
        <f t="shared" si="39"/>
        <v>-2.2695860435442593E-2</v>
      </c>
      <c r="AV35" s="16">
        <f t="shared" si="40"/>
        <v>-8.6592674678629029E-3</v>
      </c>
      <c r="AW35" s="16">
        <f t="shared" si="41"/>
        <v>-3.5532661223900475E-2</v>
      </c>
      <c r="AX35" s="16">
        <f t="shared" si="15"/>
        <v>-2.7519713863178339E-2</v>
      </c>
      <c r="AY35" s="16">
        <f t="shared" si="16"/>
        <v>5.4431643734974468E-3</v>
      </c>
      <c r="AZ35" s="16">
        <f t="shared" si="17"/>
        <v>-1.5143297849266464E-2</v>
      </c>
      <c r="BA35" s="16">
        <f t="shared" si="18"/>
        <v>-1.6550860902748585E-2</v>
      </c>
      <c r="BB35" s="16">
        <f t="shared" si="19"/>
        <v>-4.6723439770741143E-2</v>
      </c>
      <c r="BC35" s="16">
        <f t="shared" si="20"/>
        <v>-3.322560908038838E-2</v>
      </c>
      <c r="BD35" s="16">
        <f t="shared" si="21"/>
        <v>-5.1280891022416002E-2</v>
      </c>
      <c r="BE35" s="16">
        <f t="shared" si="22"/>
        <v>-5.4859976909247612E-2</v>
      </c>
      <c r="BF35" s="16">
        <f t="shared" si="23"/>
        <v>1.6189965066677598E-2</v>
      </c>
      <c r="BG35" s="16">
        <f t="shared" si="24"/>
        <v>-1.1269349894800891E-2</v>
      </c>
      <c r="BH35" s="16">
        <f t="shared" si="25"/>
        <v>-4.4213588862964476E-2</v>
      </c>
    </row>
    <row r="36" spans="1:60" x14ac:dyDescent="0.2">
      <c r="A36">
        <v>17.004999999999999</v>
      </c>
      <c r="B36">
        <v>185.8</v>
      </c>
      <c r="C36">
        <v>197.05</v>
      </c>
      <c r="D36">
        <v>92.01</v>
      </c>
      <c r="E36">
        <v>107.55</v>
      </c>
      <c r="F36">
        <v>84.93</v>
      </c>
      <c r="G36" s="9">
        <v>68.92</v>
      </c>
      <c r="H36">
        <v>25.14</v>
      </c>
      <c r="I36" s="9">
        <v>68.97</v>
      </c>
      <c r="J36">
        <v>39.07</v>
      </c>
      <c r="K36">
        <v>14.305</v>
      </c>
      <c r="L36">
        <v>9.7780000000000005</v>
      </c>
      <c r="M36">
        <v>63.37</v>
      </c>
      <c r="N36">
        <v>29.265000000000001</v>
      </c>
      <c r="O36">
        <v>185.4</v>
      </c>
      <c r="P36">
        <v>87.21</v>
      </c>
      <c r="Q36" s="9">
        <v>114.9</v>
      </c>
      <c r="R36" s="9">
        <v>218.2</v>
      </c>
      <c r="S36">
        <v>47.585000000000001</v>
      </c>
      <c r="T36" s="40">
        <v>22.61</v>
      </c>
      <c r="U36" s="5">
        <f t="shared" si="2"/>
        <v>-3.2239155920281704E-3</v>
      </c>
      <c r="V36" s="5">
        <f t="shared" si="26"/>
        <v>2.6519337016574607E-2</v>
      </c>
      <c r="W36" s="5">
        <f t="shared" si="27"/>
        <v>-1.4010507880910628E-2</v>
      </c>
      <c r="X36" s="5">
        <f t="shared" si="28"/>
        <v>-2.5627448903950079E-2</v>
      </c>
      <c r="Y36" s="5">
        <f t="shared" si="29"/>
        <v>-2.0491803278688492E-2</v>
      </c>
      <c r="Z36" s="5">
        <f t="shared" si="30"/>
        <v>-1.6330785267546832E-2</v>
      </c>
      <c r="AA36" s="5">
        <f t="shared" si="31"/>
        <v>-5.8004640371223104E-4</v>
      </c>
      <c r="AB36" s="5">
        <f t="shared" si="32"/>
        <v>-2.9744199881023281E-3</v>
      </c>
      <c r="AC36" s="5">
        <f t="shared" si="33"/>
        <v>-2.2672523735298156E-2</v>
      </c>
      <c r="AD36" s="5">
        <f t="shared" si="4"/>
        <v>-3.4434383369467136E-3</v>
      </c>
      <c r="AE36" s="5">
        <f t="shared" si="5"/>
        <v>-2.9182219205972193E-2</v>
      </c>
      <c r="AF36" s="5">
        <f t="shared" si="6"/>
        <v>-4.6513895660653337E-2</v>
      </c>
      <c r="AG36" s="5">
        <f t="shared" si="7"/>
        <v>-7.3402544231612854E-2</v>
      </c>
      <c r="AH36" s="5">
        <f t="shared" si="8"/>
        <v>-9.8122145153104467E-3</v>
      </c>
      <c r="AI36" s="5">
        <f t="shared" si="9"/>
        <v>-4.2964554242749253E-3</v>
      </c>
      <c r="AJ36" s="5">
        <f t="shared" si="10"/>
        <v>2.4137931034482474E-3</v>
      </c>
      <c r="AK36" s="5">
        <f t="shared" si="11"/>
        <v>-1.7528858486532628E-2</v>
      </c>
      <c r="AL36" s="5">
        <f t="shared" si="12"/>
        <v>-2.970070824765858E-3</v>
      </c>
      <c r="AM36" s="5">
        <f t="shared" si="13"/>
        <v>-2.5097316123745217E-2</v>
      </c>
      <c r="AN36" s="42">
        <f t="shared" si="14"/>
        <v>8.3113772455089885E-2</v>
      </c>
      <c r="AO36" s="16">
        <f t="shared" si="3"/>
        <v>-2.6050190476673155E-3</v>
      </c>
      <c r="AP36" s="16">
        <f t="shared" si="34"/>
        <v>2.4239103764146855E-2</v>
      </c>
      <c r="AQ36" s="16">
        <f t="shared" si="35"/>
        <v>-1.5441049602529976E-2</v>
      </c>
      <c r="AR36" s="16">
        <f t="shared" si="36"/>
        <v>-2.3920548725070632E-2</v>
      </c>
      <c r="AS36" s="16">
        <f t="shared" si="37"/>
        <v>-1.7715996893000924E-2</v>
      </c>
      <c r="AT36" s="16">
        <f t="shared" si="38"/>
        <v>-1.6737283685345453E-2</v>
      </c>
      <c r="AU36" s="16">
        <f t="shared" si="39"/>
        <v>-1.0158756467543268E-3</v>
      </c>
      <c r="AV36" s="16">
        <f t="shared" si="40"/>
        <v>-1.4276030594980343E-3</v>
      </c>
      <c r="AW36" s="16">
        <f t="shared" si="41"/>
        <v>-2.1618154242474989E-2</v>
      </c>
      <c r="AX36" s="16">
        <f t="shared" si="15"/>
        <v>-5.8481453618805263E-3</v>
      </c>
      <c r="AY36" s="16">
        <f t="shared" si="16"/>
        <v>-3.057198957794794E-2</v>
      </c>
      <c r="AZ36" s="16">
        <f t="shared" si="17"/>
        <v>-5.1044554822027938E-2</v>
      </c>
      <c r="BA36" s="16">
        <f t="shared" si="18"/>
        <v>-7.0174130374436081E-2</v>
      </c>
      <c r="BB36" s="16">
        <f t="shared" si="19"/>
        <v>-5.3318019586037508E-3</v>
      </c>
      <c r="BC36" s="16">
        <f t="shared" si="20"/>
        <v>-4.2925733312468555E-3</v>
      </c>
      <c r="BD36" s="16">
        <f t="shared" si="21"/>
        <v>-1.3523179758979055E-3</v>
      </c>
      <c r="BE36" s="16">
        <f t="shared" si="22"/>
        <v>-1.4015244413493569E-2</v>
      </c>
      <c r="BF36" s="16">
        <f t="shared" si="23"/>
        <v>2.5993127037750611E-4</v>
      </c>
      <c r="BG36" s="16">
        <f t="shared" si="24"/>
        <v>-2.4023485120124428E-2</v>
      </c>
      <c r="BH36" s="16">
        <f t="shared" si="25"/>
        <v>7.8688592055786793E-2</v>
      </c>
    </row>
    <row r="37" spans="1:60" x14ac:dyDescent="0.2">
      <c r="A37">
        <v>17.015000000000001</v>
      </c>
      <c r="B37">
        <v>180</v>
      </c>
      <c r="C37">
        <v>197.95</v>
      </c>
      <c r="D37">
        <v>95.1</v>
      </c>
      <c r="E37">
        <v>107.75</v>
      </c>
      <c r="F37">
        <v>86.38</v>
      </c>
      <c r="G37" s="9">
        <v>70.790000000000006</v>
      </c>
      <c r="H37">
        <v>25.35</v>
      </c>
      <c r="I37" s="9">
        <v>70</v>
      </c>
      <c r="J37">
        <v>39.56</v>
      </c>
      <c r="K37">
        <v>14.455</v>
      </c>
      <c r="L37">
        <v>9.7219999999999995</v>
      </c>
      <c r="M37">
        <v>60.76</v>
      </c>
      <c r="N37">
        <v>29.475000000000001</v>
      </c>
      <c r="O37">
        <v>187.2</v>
      </c>
      <c r="P37">
        <v>86.8</v>
      </c>
      <c r="Q37" s="9">
        <v>114.05</v>
      </c>
      <c r="R37" s="9">
        <v>218.3</v>
      </c>
      <c r="S37">
        <v>48.465000000000003</v>
      </c>
      <c r="T37" s="40">
        <v>23.274999999999999</v>
      </c>
      <c r="U37" s="5">
        <f t="shared" si="2"/>
        <v>5.8806233460750867E-4</v>
      </c>
      <c r="V37" s="5">
        <f t="shared" si="26"/>
        <v>-3.1216361679225035E-2</v>
      </c>
      <c r="W37" s="5">
        <f t="shared" si="27"/>
        <v>4.5673686881499975E-3</v>
      </c>
      <c r="X37" s="5">
        <f t="shared" si="28"/>
        <v>3.3583306162373594E-2</v>
      </c>
      <c r="Y37" s="5">
        <f t="shared" si="29"/>
        <v>1.8596001859600975E-3</v>
      </c>
      <c r="Z37" s="5">
        <f t="shared" si="30"/>
        <v>1.7072883551159546E-2</v>
      </c>
      <c r="AA37" s="5">
        <f t="shared" si="31"/>
        <v>2.7132907719094712E-2</v>
      </c>
      <c r="AB37" s="5">
        <f t="shared" si="32"/>
        <v>8.3532219570405797E-3</v>
      </c>
      <c r="AC37" s="5">
        <f t="shared" si="33"/>
        <v>1.4934029288096395E-2</v>
      </c>
      <c r="AD37" s="5">
        <f t="shared" si="4"/>
        <v>1.2541592014333247E-2</v>
      </c>
      <c r="AE37" s="5">
        <f t="shared" si="5"/>
        <v>1.0485844110450948E-2</v>
      </c>
      <c r="AF37" s="5">
        <f t="shared" si="6"/>
        <v>-5.7271425649417784E-3</v>
      </c>
      <c r="AG37" s="5">
        <f t="shared" si="7"/>
        <v>-4.1186681394981828E-2</v>
      </c>
      <c r="AH37" s="5">
        <f t="shared" si="8"/>
        <v>7.1758072783187909E-3</v>
      </c>
      <c r="AI37" s="5">
        <f t="shared" si="9"/>
        <v>9.7087378640776656E-3</v>
      </c>
      <c r="AJ37" s="5">
        <f t="shared" si="10"/>
        <v>-4.7012957229675134E-3</v>
      </c>
      <c r="AK37" s="5">
        <f t="shared" si="11"/>
        <v>-7.397737162750273E-3</v>
      </c>
      <c r="AL37" s="5">
        <f t="shared" si="12"/>
        <v>4.5829514207151867E-4</v>
      </c>
      <c r="AM37" s="5">
        <f t="shared" si="13"/>
        <v>1.8493222654197838E-2</v>
      </c>
      <c r="AN37" s="42">
        <f t="shared" si="14"/>
        <v>2.9411764705882248E-2</v>
      </c>
      <c r="AO37" s="16">
        <f t="shared" si="3"/>
        <v>1.2069588789683633E-3</v>
      </c>
      <c r="AP37" s="16">
        <f t="shared" si="34"/>
        <v>-3.3496594931652787E-2</v>
      </c>
      <c r="AQ37" s="16">
        <f t="shared" si="35"/>
        <v>3.136826966530649E-3</v>
      </c>
      <c r="AR37" s="16">
        <f t="shared" si="36"/>
        <v>3.5290206341253044E-2</v>
      </c>
      <c r="AS37" s="16">
        <f t="shared" si="37"/>
        <v>4.6354065716476649E-3</v>
      </c>
      <c r="AT37" s="16">
        <f t="shared" si="38"/>
        <v>1.6666385133360925E-2</v>
      </c>
      <c r="AU37" s="16">
        <f t="shared" si="39"/>
        <v>2.6697078476052617E-2</v>
      </c>
      <c r="AV37" s="16">
        <f t="shared" si="40"/>
        <v>9.9000388856448733E-3</v>
      </c>
      <c r="AW37" s="16">
        <f t="shared" si="41"/>
        <v>1.5988398780919563E-2</v>
      </c>
      <c r="AX37" s="16">
        <f t="shared" si="15"/>
        <v>1.0136884989399434E-2</v>
      </c>
      <c r="AY37" s="16">
        <f t="shared" si="16"/>
        <v>9.0960737384751991E-3</v>
      </c>
      <c r="AZ37" s="16">
        <f t="shared" si="17"/>
        <v>-1.0257801726316381E-2</v>
      </c>
      <c r="BA37" s="16">
        <f t="shared" si="18"/>
        <v>-3.7958267537805054E-2</v>
      </c>
      <c r="BB37" s="16">
        <f t="shared" si="19"/>
        <v>1.1656219835025487E-2</v>
      </c>
      <c r="BC37" s="16">
        <f t="shared" si="20"/>
        <v>9.7126199571057354E-3</v>
      </c>
      <c r="BD37" s="16">
        <f t="shared" si="21"/>
        <v>-8.4674068023136671E-3</v>
      </c>
      <c r="BE37" s="16">
        <f t="shared" si="22"/>
        <v>-3.884123089711213E-3</v>
      </c>
      <c r="BF37" s="16">
        <f t="shared" si="23"/>
        <v>3.6882972372148828E-3</v>
      </c>
      <c r="BG37" s="16">
        <f t="shared" si="24"/>
        <v>1.9567053657818627E-2</v>
      </c>
      <c r="BH37" s="16">
        <f t="shared" si="25"/>
        <v>2.4986584306579157E-2</v>
      </c>
    </row>
    <row r="38" spans="1:60" x14ac:dyDescent="0.2">
      <c r="A38">
        <v>17.995000000000001</v>
      </c>
      <c r="B38">
        <v>175.1</v>
      </c>
      <c r="C38">
        <v>195.75</v>
      </c>
      <c r="D38">
        <v>92.64</v>
      </c>
      <c r="E38">
        <v>106.3</v>
      </c>
      <c r="F38">
        <v>83.57</v>
      </c>
      <c r="G38" s="9">
        <v>69.790000000000006</v>
      </c>
      <c r="H38">
        <v>25.23</v>
      </c>
      <c r="I38" s="9">
        <v>68.290000000000006</v>
      </c>
      <c r="J38">
        <v>39.26</v>
      </c>
      <c r="K38">
        <v>14.69</v>
      </c>
      <c r="L38">
        <v>9.6140000000000008</v>
      </c>
      <c r="M38">
        <v>60.6</v>
      </c>
      <c r="N38">
        <v>29.57</v>
      </c>
      <c r="O38">
        <v>184.6</v>
      </c>
      <c r="P38">
        <v>87.75</v>
      </c>
      <c r="Q38" s="9">
        <v>113.05</v>
      </c>
      <c r="R38" s="9">
        <v>214.55</v>
      </c>
      <c r="S38">
        <v>47.77</v>
      </c>
      <c r="T38" s="40">
        <v>22.05</v>
      </c>
      <c r="U38" s="5">
        <f t="shared" si="2"/>
        <v>5.759623861298846E-2</v>
      </c>
      <c r="V38" s="5">
        <f t="shared" si="26"/>
        <v>-2.7222222222222259E-2</v>
      </c>
      <c r="W38" s="5">
        <f t="shared" si="27"/>
        <v>-1.1113917655973693E-2</v>
      </c>
      <c r="X38" s="5">
        <f t="shared" si="28"/>
        <v>-2.5867507886435215E-2</v>
      </c>
      <c r="Y38" s="5">
        <f t="shared" si="29"/>
        <v>-1.345707656612527E-2</v>
      </c>
      <c r="Z38" s="5">
        <f t="shared" si="30"/>
        <v>-3.2530678397777346E-2</v>
      </c>
      <c r="AA38" s="5">
        <f t="shared" si="31"/>
        <v>-1.4126289023873473E-2</v>
      </c>
      <c r="AB38" s="5">
        <f t="shared" si="32"/>
        <v>-4.7337278106509562E-3</v>
      </c>
      <c r="AC38" s="5">
        <f t="shared" si="33"/>
        <v>-2.4428571428571355E-2</v>
      </c>
      <c r="AD38" s="5">
        <f t="shared" si="4"/>
        <v>-7.5834175935288739E-3</v>
      </c>
      <c r="AE38" s="5">
        <f t="shared" si="5"/>
        <v>1.6257350397786086E-2</v>
      </c>
      <c r="AF38" s="5">
        <f t="shared" si="6"/>
        <v>-1.1108825344579132E-2</v>
      </c>
      <c r="AG38" s="5">
        <f t="shared" si="7"/>
        <v>-2.6333113890717463E-3</v>
      </c>
      <c r="AH38" s="5">
        <f t="shared" si="8"/>
        <v>3.223070398642891E-3</v>
      </c>
      <c r="AI38" s="5">
        <f t="shared" si="9"/>
        <v>-1.388888888888884E-2</v>
      </c>
      <c r="AJ38" s="5">
        <f t="shared" si="10"/>
        <v>1.0944700460829626E-2</v>
      </c>
      <c r="AK38" s="5">
        <f t="shared" si="11"/>
        <v>-8.7680841736080817E-3</v>
      </c>
      <c r="AL38" s="5">
        <f t="shared" si="12"/>
        <v>-1.7178195144296859E-2</v>
      </c>
      <c r="AM38" s="5">
        <f t="shared" si="13"/>
        <v>-1.434024553801716E-2</v>
      </c>
      <c r="AN38" s="42">
        <f t="shared" si="14"/>
        <v>-5.2631578947368363E-2</v>
      </c>
      <c r="AO38" s="16">
        <f t="shared" si="3"/>
        <v>5.8215135157349315E-2</v>
      </c>
      <c r="AP38" s="16">
        <f t="shared" si="34"/>
        <v>-2.9502455474650011E-2</v>
      </c>
      <c r="AQ38" s="16">
        <f t="shared" si="35"/>
        <v>-1.2544459377593041E-2</v>
      </c>
      <c r="AR38" s="16">
        <f t="shared" si="36"/>
        <v>-2.4160607707555768E-2</v>
      </c>
      <c r="AS38" s="16">
        <f t="shared" si="37"/>
        <v>-1.0681270180437703E-2</v>
      </c>
      <c r="AT38" s="16">
        <f t="shared" si="38"/>
        <v>-3.2937176815575966E-2</v>
      </c>
      <c r="AU38" s="16">
        <f t="shared" si="39"/>
        <v>-1.4562118266915568E-2</v>
      </c>
      <c r="AV38" s="16">
        <f t="shared" si="40"/>
        <v>-3.1869108820466625E-3</v>
      </c>
      <c r="AW38" s="16">
        <f t="shared" si="41"/>
        <v>-2.3374201935748188E-2</v>
      </c>
      <c r="AX38" s="16">
        <f t="shared" si="15"/>
        <v>-9.9881246184626866E-3</v>
      </c>
      <c r="AY38" s="16">
        <f t="shared" si="16"/>
        <v>1.4867580025810337E-2</v>
      </c>
      <c r="AZ38" s="16">
        <f t="shared" si="17"/>
        <v>-1.5639484505953732E-2</v>
      </c>
      <c r="BA38" s="16">
        <f t="shared" si="18"/>
        <v>5.9510246810502623E-4</v>
      </c>
      <c r="BB38" s="16">
        <f t="shared" si="19"/>
        <v>7.703482955349587E-3</v>
      </c>
      <c r="BC38" s="16">
        <f t="shared" si="20"/>
        <v>-1.388500679586077E-2</v>
      </c>
      <c r="BD38" s="16">
        <f t="shared" si="21"/>
        <v>7.1785893814834733E-3</v>
      </c>
      <c r="BE38" s="16">
        <f t="shared" si="22"/>
        <v>-5.2544701005690217E-3</v>
      </c>
      <c r="BF38" s="16">
        <f t="shared" si="23"/>
        <v>-1.3948193049153495E-2</v>
      </c>
      <c r="BG38" s="16">
        <f t="shared" si="24"/>
        <v>-1.3266414534396372E-2</v>
      </c>
      <c r="BH38" s="16">
        <f t="shared" si="25"/>
        <v>-5.7056759346671454E-2</v>
      </c>
    </row>
    <row r="39" spans="1:60" x14ac:dyDescent="0.2">
      <c r="A39">
        <v>18.565000000000001</v>
      </c>
      <c r="B39">
        <v>180.6</v>
      </c>
      <c r="C39">
        <v>199.15</v>
      </c>
      <c r="D39">
        <v>94.08</v>
      </c>
      <c r="E39">
        <v>104.7</v>
      </c>
      <c r="F39">
        <v>85.48</v>
      </c>
      <c r="G39" s="9">
        <v>70.94</v>
      </c>
      <c r="H39">
        <v>25.27</v>
      </c>
      <c r="I39" s="9">
        <v>70.3</v>
      </c>
      <c r="J39">
        <v>40.409999999999997</v>
      </c>
      <c r="K39">
        <v>14.815</v>
      </c>
      <c r="L39">
        <v>9.7899999999999991</v>
      </c>
      <c r="M39">
        <v>66.22</v>
      </c>
      <c r="N39">
        <v>31.074999999999999</v>
      </c>
      <c r="O39">
        <v>188.4</v>
      </c>
      <c r="P39">
        <v>89.07</v>
      </c>
      <c r="Q39" s="9">
        <v>115.2</v>
      </c>
      <c r="R39" s="9">
        <v>224.5</v>
      </c>
      <c r="S39">
        <v>48.814999999999998</v>
      </c>
      <c r="T39" s="40">
        <v>22.195</v>
      </c>
      <c r="U39" s="5">
        <f t="shared" si="2"/>
        <v>3.1675465407057457E-2</v>
      </c>
      <c r="V39" s="5">
        <f t="shared" si="26"/>
        <v>3.1410622501427676E-2</v>
      </c>
      <c r="W39" s="5">
        <f t="shared" si="27"/>
        <v>1.7369093231162314E-2</v>
      </c>
      <c r="X39" s="5">
        <f t="shared" si="28"/>
        <v>1.5544041450777257E-2</v>
      </c>
      <c r="Y39" s="5">
        <f t="shared" si="29"/>
        <v>-1.5051740357478804E-2</v>
      </c>
      <c r="Z39" s="5">
        <f t="shared" si="30"/>
        <v>2.2855091540026518E-2</v>
      </c>
      <c r="AA39" s="5">
        <f t="shared" si="31"/>
        <v>1.6478005444906074E-2</v>
      </c>
      <c r="AB39" s="5">
        <f t="shared" si="32"/>
        <v>1.5854141894569018E-3</v>
      </c>
      <c r="AC39" s="5">
        <f t="shared" si="33"/>
        <v>2.9433299165324112E-2</v>
      </c>
      <c r="AD39" s="5">
        <f t="shared" si="4"/>
        <v>2.9291900152827344E-2</v>
      </c>
      <c r="AE39" s="5">
        <f t="shared" si="5"/>
        <v>8.509189925119065E-3</v>
      </c>
      <c r="AF39" s="5">
        <f t="shared" si="6"/>
        <v>1.8306636155606348E-2</v>
      </c>
      <c r="AG39" s="5">
        <f t="shared" si="7"/>
        <v>9.2739273927392674E-2</v>
      </c>
      <c r="AH39" s="5">
        <f t="shared" si="8"/>
        <v>5.0896178559350691E-2</v>
      </c>
      <c r="AI39" s="5">
        <f t="shared" si="9"/>
        <v>2.0585048754062862E-2</v>
      </c>
      <c r="AJ39" s="5">
        <f t="shared" si="10"/>
        <v>1.50427350427349E-2</v>
      </c>
      <c r="AK39" s="5">
        <f t="shared" si="11"/>
        <v>1.9018133569217222E-2</v>
      </c>
      <c r="AL39" s="5">
        <f t="shared" si="12"/>
        <v>4.6376136098811305E-2</v>
      </c>
      <c r="AM39" s="5">
        <f t="shared" si="13"/>
        <v>2.1875654176261028E-2</v>
      </c>
      <c r="AN39" s="42">
        <f t="shared" si="14"/>
        <v>6.5759637188207432E-3</v>
      </c>
      <c r="AO39" s="16">
        <f t="shared" si="3"/>
        <v>3.2294361951418313E-2</v>
      </c>
      <c r="AP39" s="16">
        <f t="shared" si="34"/>
        <v>2.9130389248999924E-2</v>
      </c>
      <c r="AQ39" s="16">
        <f t="shared" si="35"/>
        <v>1.5938551509542966E-2</v>
      </c>
      <c r="AR39" s="16">
        <f t="shared" si="36"/>
        <v>1.7250941629656704E-2</v>
      </c>
      <c r="AS39" s="16">
        <f t="shared" si="37"/>
        <v>-1.2275933971791237E-2</v>
      </c>
      <c r="AT39" s="16">
        <f t="shared" si="38"/>
        <v>2.2448593122227897E-2</v>
      </c>
      <c r="AU39" s="16">
        <f t="shared" si="39"/>
        <v>1.6042176201863979E-2</v>
      </c>
      <c r="AV39" s="16">
        <f t="shared" si="40"/>
        <v>3.1322311180611954E-3</v>
      </c>
      <c r="AW39" s="16">
        <f t="shared" si="41"/>
        <v>3.0487668658147279E-2</v>
      </c>
      <c r="AX39" s="16">
        <f t="shared" si="15"/>
        <v>2.6887193127893529E-2</v>
      </c>
      <c r="AY39" s="16">
        <f t="shared" si="16"/>
        <v>7.119419553143316E-3</v>
      </c>
      <c r="AZ39" s="16">
        <f t="shared" si="17"/>
        <v>1.3775976994231746E-2</v>
      </c>
      <c r="BA39" s="16">
        <f t="shared" si="18"/>
        <v>9.5967687784569447E-2</v>
      </c>
      <c r="BB39" s="16">
        <f t="shared" si="19"/>
        <v>5.5376591116057389E-2</v>
      </c>
      <c r="BC39" s="16">
        <f t="shared" si="20"/>
        <v>2.0588930847090934E-2</v>
      </c>
      <c r="BD39" s="16">
        <f t="shared" si="21"/>
        <v>1.1276623963388747E-2</v>
      </c>
      <c r="BE39" s="16">
        <f t="shared" si="22"/>
        <v>2.2531747642256281E-2</v>
      </c>
      <c r="BF39" s="16">
        <f t="shared" si="23"/>
        <v>4.9606138193954666E-2</v>
      </c>
      <c r="BG39" s="16">
        <f t="shared" si="24"/>
        <v>2.2949485179881816E-2</v>
      </c>
      <c r="BH39" s="16">
        <f t="shared" si="25"/>
        <v>2.15078331951765E-3</v>
      </c>
    </row>
    <row r="40" spans="1:60" x14ac:dyDescent="0.2">
      <c r="A40">
        <v>18.239999999999998</v>
      </c>
      <c r="B40">
        <v>172.25</v>
      </c>
      <c r="C40">
        <v>197.15</v>
      </c>
      <c r="D40">
        <v>93.67</v>
      </c>
      <c r="E40">
        <v>106.5</v>
      </c>
      <c r="F40">
        <v>85.95</v>
      </c>
      <c r="G40" s="9">
        <v>71.2</v>
      </c>
      <c r="H40">
        <v>25.274999999999999</v>
      </c>
      <c r="I40" s="9">
        <v>71.010000000000005</v>
      </c>
      <c r="J40">
        <v>40.354999999999997</v>
      </c>
      <c r="K40">
        <v>14.54</v>
      </c>
      <c r="L40">
        <v>9.3870000000000005</v>
      </c>
      <c r="M40">
        <v>64.180000000000007</v>
      </c>
      <c r="N40">
        <v>29.954999999999998</v>
      </c>
      <c r="O40">
        <v>187.25</v>
      </c>
      <c r="P40">
        <v>86.11</v>
      </c>
      <c r="Q40" s="9">
        <v>116.45</v>
      </c>
      <c r="R40" s="9">
        <v>212.05</v>
      </c>
      <c r="S40">
        <v>48.524999999999999</v>
      </c>
      <c r="T40" s="40">
        <v>22.42</v>
      </c>
      <c r="U40" s="5">
        <f t="shared" si="2"/>
        <v>-1.7506059789927475E-2</v>
      </c>
      <c r="V40" s="5">
        <f t="shared" si="26"/>
        <v>-4.6234772978958949E-2</v>
      </c>
      <c r="W40" s="5">
        <f t="shared" si="27"/>
        <v>-1.0042681395932673E-2</v>
      </c>
      <c r="X40" s="5">
        <f t="shared" si="28"/>
        <v>-4.3579931972789199E-3</v>
      </c>
      <c r="Y40" s="5">
        <f t="shared" si="29"/>
        <v>1.7191977077363862E-2</v>
      </c>
      <c r="Z40" s="5">
        <f t="shared" si="30"/>
        <v>5.4983621899860058E-3</v>
      </c>
      <c r="AA40" s="5">
        <f t="shared" si="31"/>
        <v>3.6650690724555623E-3</v>
      </c>
      <c r="AB40" s="5">
        <f t="shared" si="32"/>
        <v>1.9786307874936071E-4</v>
      </c>
      <c r="AC40" s="5">
        <f t="shared" si="33"/>
        <v>1.009957325746802E-2</v>
      </c>
      <c r="AD40" s="5">
        <f t="shared" si="4"/>
        <v>-1.3610492452362788E-3</v>
      </c>
      <c r="AE40" s="5">
        <f t="shared" si="5"/>
        <v>-1.8562267971650392E-2</v>
      </c>
      <c r="AF40" s="5">
        <f t="shared" si="6"/>
        <v>-4.1164453524003997E-2</v>
      </c>
      <c r="AG40" s="5">
        <f t="shared" si="7"/>
        <v>-3.0806402899426044E-2</v>
      </c>
      <c r="AH40" s="5">
        <f t="shared" si="8"/>
        <v>-3.6041834271922757E-2</v>
      </c>
      <c r="AI40" s="5">
        <f t="shared" si="9"/>
        <v>-6.1040339702760349E-3</v>
      </c>
      <c r="AJ40" s="5">
        <f t="shared" si="10"/>
        <v>-3.3232289210733068E-2</v>
      </c>
      <c r="AK40" s="5">
        <f t="shared" si="11"/>
        <v>1.085069444444442E-2</v>
      </c>
      <c r="AL40" s="5">
        <f t="shared" si="12"/>
        <v>-5.5456570155901996E-2</v>
      </c>
      <c r="AM40" s="5">
        <f t="shared" si="13"/>
        <v>-5.9407968862029703E-3</v>
      </c>
      <c r="AN40" s="42">
        <f t="shared" si="14"/>
        <v>1.01374183374634E-2</v>
      </c>
      <c r="AO40" s="16">
        <f t="shared" si="3"/>
        <v>-1.6887163245566619E-2</v>
      </c>
      <c r="AP40" s="16">
        <f t="shared" si="34"/>
        <v>-4.8515006231386701E-2</v>
      </c>
      <c r="AQ40" s="16">
        <f t="shared" si="35"/>
        <v>-1.1473223117552021E-2</v>
      </c>
      <c r="AR40" s="16">
        <f t="shared" si="36"/>
        <v>-2.6510930183994718E-3</v>
      </c>
      <c r="AS40" s="16">
        <f t="shared" si="37"/>
        <v>1.996778346305143E-2</v>
      </c>
      <c r="AT40" s="16">
        <f t="shared" si="38"/>
        <v>5.0918637721873846E-3</v>
      </c>
      <c r="AU40" s="16">
        <f t="shared" si="39"/>
        <v>3.2292398294134664E-3</v>
      </c>
      <c r="AV40" s="16">
        <f t="shared" si="40"/>
        <v>1.7446800073536545E-3</v>
      </c>
      <c r="AW40" s="16">
        <f t="shared" si="41"/>
        <v>1.1153942750291189E-2</v>
      </c>
      <c r="AX40" s="16">
        <f t="shared" si="15"/>
        <v>-3.7657562701700919E-3</v>
      </c>
      <c r="AY40" s="16">
        <f t="shared" si="16"/>
        <v>-1.995203834362614E-2</v>
      </c>
      <c r="AZ40" s="16">
        <f t="shared" si="17"/>
        <v>-4.5695112685378597E-2</v>
      </c>
      <c r="BA40" s="16">
        <f t="shared" si="18"/>
        <v>-2.7577989042249271E-2</v>
      </c>
      <c r="BB40" s="16">
        <f t="shared" si="19"/>
        <v>-3.1561421715216059E-2</v>
      </c>
      <c r="BC40" s="16">
        <f t="shared" si="20"/>
        <v>-6.1001518772479651E-3</v>
      </c>
      <c r="BD40" s="16">
        <f t="shared" si="21"/>
        <v>-3.6998400290079218E-2</v>
      </c>
      <c r="BE40" s="16">
        <f t="shared" si="22"/>
        <v>1.4364308517483479E-2</v>
      </c>
      <c r="BF40" s="16">
        <f t="shared" si="23"/>
        <v>-5.2226568060758635E-2</v>
      </c>
      <c r="BG40" s="16">
        <f t="shared" si="24"/>
        <v>-4.8669658825821818E-3</v>
      </c>
      <c r="BH40" s="16">
        <f t="shared" si="25"/>
        <v>5.7122379381603066E-3</v>
      </c>
    </row>
    <row r="41" spans="1:60" x14ac:dyDescent="0.2">
      <c r="A41">
        <v>18.2</v>
      </c>
      <c r="B41">
        <v>169.4</v>
      </c>
      <c r="C41">
        <v>195.25</v>
      </c>
      <c r="D41">
        <v>93.51</v>
      </c>
      <c r="E41">
        <v>105.45</v>
      </c>
      <c r="F41">
        <v>87.52</v>
      </c>
      <c r="G41" s="9">
        <v>70.599999999999994</v>
      </c>
      <c r="H41">
        <v>25.175000000000001</v>
      </c>
      <c r="I41" s="9">
        <v>71.31</v>
      </c>
      <c r="J41">
        <v>40.494999999999997</v>
      </c>
      <c r="K41">
        <v>14.565</v>
      </c>
      <c r="L41">
        <v>9.2129999999999992</v>
      </c>
      <c r="M41">
        <v>65.36</v>
      </c>
      <c r="N41">
        <v>29.614999999999998</v>
      </c>
      <c r="O41">
        <v>186.8</v>
      </c>
      <c r="P41">
        <v>88.05</v>
      </c>
      <c r="Q41" s="9">
        <v>117.45</v>
      </c>
      <c r="R41" s="9">
        <v>210.65</v>
      </c>
      <c r="S41">
        <v>47.48</v>
      </c>
      <c r="T41" s="40">
        <v>22.765000000000001</v>
      </c>
      <c r="U41" s="5">
        <f t="shared" si="2"/>
        <v>-2.1929824561403022E-3</v>
      </c>
      <c r="V41" s="5">
        <f t="shared" si="26"/>
        <v>-1.6545718432510848E-2</v>
      </c>
      <c r="W41" s="5">
        <f t="shared" si="27"/>
        <v>-9.637331980725361E-3</v>
      </c>
      <c r="X41" s="5">
        <f t="shared" si="28"/>
        <v>-1.7081242660402784E-3</v>
      </c>
      <c r="Y41" s="5">
        <f t="shared" si="29"/>
        <v>-9.8591549295774517E-3</v>
      </c>
      <c r="Z41" s="5">
        <f t="shared" si="30"/>
        <v>1.8266433973240126E-2</v>
      </c>
      <c r="AA41" s="5">
        <f t="shared" si="31"/>
        <v>-8.4269662921349076E-3</v>
      </c>
      <c r="AB41" s="5">
        <f t="shared" si="32"/>
        <v>-3.9564787339266827E-3</v>
      </c>
      <c r="AC41" s="5">
        <f t="shared" si="33"/>
        <v>4.2247570764679665E-3</v>
      </c>
      <c r="AD41" s="5">
        <f t="shared" si="4"/>
        <v>3.4692107545533091E-3</v>
      </c>
      <c r="AE41" s="5">
        <f t="shared" si="5"/>
        <v>1.7193947730398396E-3</v>
      </c>
      <c r="AF41" s="5">
        <f t="shared" si="6"/>
        <v>-1.8536273569830786E-2</v>
      </c>
      <c r="AG41" s="5">
        <f t="shared" si="7"/>
        <v>1.8385789965721377E-2</v>
      </c>
      <c r="AH41" s="5">
        <f t="shared" si="8"/>
        <v>-1.135035887164082E-2</v>
      </c>
      <c r="AI41" s="5">
        <f t="shared" si="9"/>
        <v>-2.4032042723630687E-3</v>
      </c>
      <c r="AJ41" s="5">
        <f t="shared" si="10"/>
        <v>2.2529322959006004E-2</v>
      </c>
      <c r="AK41" s="5">
        <f t="shared" si="11"/>
        <v>8.587376556461912E-3</v>
      </c>
      <c r="AL41" s="5">
        <f t="shared" si="12"/>
        <v>-6.6022164583824372E-3</v>
      </c>
      <c r="AM41" s="5">
        <f t="shared" si="13"/>
        <v>-2.1535291087068531E-2</v>
      </c>
      <c r="AN41" s="42">
        <f t="shared" si="14"/>
        <v>1.5388046387154297E-2</v>
      </c>
      <c r="AO41" s="16">
        <f t="shared" si="3"/>
        <v>-1.5740859117794475E-3</v>
      </c>
      <c r="AP41" s="16">
        <f t="shared" si="34"/>
        <v>-1.8825951684938599E-2</v>
      </c>
      <c r="AQ41" s="16">
        <f t="shared" si="35"/>
        <v>-1.1067873702344709E-2</v>
      </c>
      <c r="AR41" s="16">
        <f t="shared" si="36"/>
        <v>-1.2240871608303928E-6</v>
      </c>
      <c r="AS41" s="16">
        <f t="shared" si="37"/>
        <v>-7.0833485438898842E-3</v>
      </c>
      <c r="AT41" s="16">
        <f t="shared" si="38"/>
        <v>1.7859935555441506E-2</v>
      </c>
      <c r="AU41" s="16">
        <f t="shared" si="39"/>
        <v>-8.8627955351770031E-3</v>
      </c>
      <c r="AV41" s="16">
        <f t="shared" si="40"/>
        <v>-2.4096618053223891E-3</v>
      </c>
      <c r="AW41" s="16">
        <f t="shared" si="41"/>
        <v>5.2791265692911354E-3</v>
      </c>
      <c r="AX41" s="16">
        <f t="shared" si="15"/>
        <v>1.064503729619496E-3</v>
      </c>
      <c r="AY41" s="16">
        <f t="shared" si="16"/>
        <v>3.2962440106409072E-4</v>
      </c>
      <c r="AZ41" s="16">
        <f t="shared" si="17"/>
        <v>-2.3066932731205386E-2</v>
      </c>
      <c r="BA41" s="16">
        <f t="shared" si="18"/>
        <v>2.1614203822898151E-2</v>
      </c>
      <c r="BB41" s="16">
        <f t="shared" si="19"/>
        <v>-6.869946314934124E-3</v>
      </c>
      <c r="BC41" s="16">
        <f t="shared" si="20"/>
        <v>-2.3993221793349984E-3</v>
      </c>
      <c r="BD41" s="16">
        <f t="shared" si="21"/>
        <v>1.876321187965985E-2</v>
      </c>
      <c r="BE41" s="16">
        <f t="shared" si="22"/>
        <v>1.2100990629500971E-2</v>
      </c>
      <c r="BF41" s="16">
        <f t="shared" si="23"/>
        <v>-3.372214363239073E-3</v>
      </c>
      <c r="BG41" s="16">
        <f t="shared" si="24"/>
        <v>-2.0461460083447743E-2</v>
      </c>
      <c r="BH41" s="16">
        <f t="shared" si="25"/>
        <v>1.0962865987851204E-2</v>
      </c>
    </row>
    <row r="42" spans="1:60" x14ac:dyDescent="0.2">
      <c r="A42">
        <v>18.335000000000001</v>
      </c>
      <c r="B42">
        <v>167.15</v>
      </c>
      <c r="C42">
        <v>191.5</v>
      </c>
      <c r="D42">
        <v>91.74</v>
      </c>
      <c r="E42">
        <v>104</v>
      </c>
      <c r="F42">
        <v>86.83</v>
      </c>
      <c r="G42" s="9">
        <v>69.95</v>
      </c>
      <c r="H42">
        <v>24.734999999999999</v>
      </c>
      <c r="I42" s="9">
        <v>70.8</v>
      </c>
      <c r="J42">
        <v>39.75</v>
      </c>
      <c r="K42">
        <v>14.335000000000001</v>
      </c>
      <c r="L42">
        <v>9.0609999999999999</v>
      </c>
      <c r="M42">
        <v>65.069999999999993</v>
      </c>
      <c r="N42">
        <v>29.045000000000002</v>
      </c>
      <c r="O42">
        <v>184.95</v>
      </c>
      <c r="P42">
        <v>85.91</v>
      </c>
      <c r="Q42" s="9">
        <v>116.15</v>
      </c>
      <c r="R42" s="9">
        <v>210</v>
      </c>
      <c r="S42">
        <v>46.954999999999998</v>
      </c>
      <c r="T42" s="40">
        <v>22.42</v>
      </c>
      <c r="U42" s="5">
        <f t="shared" si="2"/>
        <v>7.4175824175826133E-3</v>
      </c>
      <c r="V42" s="5">
        <f t="shared" si="26"/>
        <v>-1.3282172373081491E-2</v>
      </c>
      <c r="W42" s="5">
        <f t="shared" si="27"/>
        <v>-1.9206145966709331E-2</v>
      </c>
      <c r="X42" s="5">
        <f t="shared" si="28"/>
        <v>-1.8928456849534925E-2</v>
      </c>
      <c r="Y42" s="5">
        <f t="shared" si="29"/>
        <v>-1.3750592697961195E-2</v>
      </c>
      <c r="Z42" s="5">
        <f t="shared" si="30"/>
        <v>-7.8839122486288327E-3</v>
      </c>
      <c r="AA42" s="5">
        <f t="shared" si="31"/>
        <v>-9.2067988668553813E-3</v>
      </c>
      <c r="AB42" s="5">
        <f t="shared" si="32"/>
        <v>-1.7477656405163855E-2</v>
      </c>
      <c r="AC42" s="5">
        <f t="shared" si="33"/>
        <v>-7.1518721076988534E-3</v>
      </c>
      <c r="AD42" s="5">
        <f t="shared" si="4"/>
        <v>-1.8397333004074534E-2</v>
      </c>
      <c r="AE42" s="5">
        <f t="shared" si="5"/>
        <v>-1.5791280466872504E-2</v>
      </c>
      <c r="AF42" s="5">
        <f t="shared" si="6"/>
        <v>-1.6498426136980271E-2</v>
      </c>
      <c r="AG42" s="5">
        <f t="shared" si="7"/>
        <v>-4.4369645042841022E-3</v>
      </c>
      <c r="AH42" s="5">
        <f t="shared" si="8"/>
        <v>-1.924700320783379E-2</v>
      </c>
      <c r="AI42" s="5">
        <f t="shared" si="9"/>
        <v>-9.9036402569594451E-3</v>
      </c>
      <c r="AJ42" s="5">
        <f t="shared" si="10"/>
        <v>-2.4304372515616124E-2</v>
      </c>
      <c r="AK42" s="5">
        <f t="shared" si="11"/>
        <v>-1.1068539804171995E-2</v>
      </c>
      <c r="AL42" s="5">
        <f t="shared" si="12"/>
        <v>-3.0856871587942036E-3</v>
      </c>
      <c r="AM42" s="5">
        <f t="shared" si="13"/>
        <v>-1.1057287278854244E-2</v>
      </c>
      <c r="AN42" s="42">
        <f t="shared" si="14"/>
        <v>-1.5154842960685255E-2</v>
      </c>
      <c r="AO42" s="16">
        <f t="shared" si="3"/>
        <v>8.0364789619434673E-3</v>
      </c>
      <c r="AP42" s="16">
        <f t="shared" si="34"/>
        <v>-1.5562405625509243E-2</v>
      </c>
      <c r="AQ42" s="16">
        <f t="shared" si="35"/>
        <v>-2.063668768832868E-2</v>
      </c>
      <c r="AR42" s="16">
        <f t="shared" si="36"/>
        <v>-1.7221556670655478E-2</v>
      </c>
      <c r="AS42" s="16">
        <f t="shared" si="37"/>
        <v>-1.0974786312273627E-2</v>
      </c>
      <c r="AT42" s="16">
        <f t="shared" si="38"/>
        <v>-8.2904106664274547E-3</v>
      </c>
      <c r="AU42" s="16">
        <f t="shared" si="39"/>
        <v>-9.6426281098974768E-3</v>
      </c>
      <c r="AV42" s="16">
        <f t="shared" si="40"/>
        <v>-1.5930839476559561E-2</v>
      </c>
      <c r="AW42" s="16">
        <f t="shared" si="41"/>
        <v>-6.0975026148756845E-3</v>
      </c>
      <c r="AX42" s="16">
        <f t="shared" si="15"/>
        <v>-2.0802040029008349E-2</v>
      </c>
      <c r="AY42" s="16">
        <f t="shared" si="16"/>
        <v>-1.7181050838848251E-2</v>
      </c>
      <c r="AZ42" s="16">
        <f t="shared" si="17"/>
        <v>-2.1029085298354872E-2</v>
      </c>
      <c r="BA42" s="16">
        <f t="shared" si="18"/>
        <v>-1.2085506471073296E-3</v>
      </c>
      <c r="BB42" s="16">
        <f t="shared" si="19"/>
        <v>-1.4766590651127095E-2</v>
      </c>
      <c r="BC42" s="16">
        <f t="shared" si="20"/>
        <v>-9.8997581639313752E-3</v>
      </c>
      <c r="BD42" s="16">
        <f t="shared" si="21"/>
        <v>-2.8070483594962278E-2</v>
      </c>
      <c r="BE42" s="16">
        <f t="shared" si="22"/>
        <v>-7.5549257311329351E-3</v>
      </c>
      <c r="BF42" s="16">
        <f t="shared" si="23"/>
        <v>1.4431493634916052E-4</v>
      </c>
      <c r="BG42" s="16">
        <f t="shared" si="24"/>
        <v>-9.9834562752334557E-3</v>
      </c>
      <c r="BH42" s="16">
        <f t="shared" si="25"/>
        <v>-1.9580023359988347E-2</v>
      </c>
    </row>
    <row r="43" spans="1:60" x14ac:dyDescent="0.2">
      <c r="A43">
        <v>18.474</v>
      </c>
      <c r="B43">
        <v>172.05</v>
      </c>
      <c r="C43">
        <v>198.56</v>
      </c>
      <c r="D43">
        <v>94.85</v>
      </c>
      <c r="E43">
        <v>108.22</v>
      </c>
      <c r="F43">
        <v>88.5</v>
      </c>
      <c r="G43" s="9">
        <v>71.75</v>
      </c>
      <c r="H43">
        <v>25.504999999999999</v>
      </c>
      <c r="I43" s="9">
        <v>72.98</v>
      </c>
      <c r="J43">
        <v>40.76</v>
      </c>
      <c r="K43">
        <v>14.595000000000001</v>
      </c>
      <c r="L43">
        <v>9.2370000000000001</v>
      </c>
      <c r="M43">
        <v>67.06</v>
      </c>
      <c r="N43">
        <v>29.6</v>
      </c>
      <c r="O43">
        <v>186.9</v>
      </c>
      <c r="P43">
        <v>89.2</v>
      </c>
      <c r="Q43" s="9">
        <v>120.12</v>
      </c>
      <c r="R43" s="9">
        <v>211.1</v>
      </c>
      <c r="S43">
        <v>47.064999999999998</v>
      </c>
      <c r="T43" s="40">
        <v>23.55</v>
      </c>
      <c r="U43" s="5">
        <f t="shared" si="2"/>
        <v>7.5811289882736776E-3</v>
      </c>
      <c r="V43" s="5">
        <f t="shared" si="26"/>
        <v>2.9314986539036747E-2</v>
      </c>
      <c r="W43" s="5">
        <f t="shared" si="27"/>
        <v>3.6866840731070605E-2</v>
      </c>
      <c r="X43" s="5">
        <f t="shared" si="28"/>
        <v>3.3900152605188527E-2</v>
      </c>
      <c r="Y43" s="5">
        <f t="shared" si="29"/>
        <v>4.0576923076923066E-2</v>
      </c>
      <c r="Z43" s="5">
        <f t="shared" si="30"/>
        <v>1.923298399170803E-2</v>
      </c>
      <c r="AA43" s="5">
        <f t="shared" si="31"/>
        <v>2.5732666190135811E-2</v>
      </c>
      <c r="AB43" s="5">
        <f t="shared" si="32"/>
        <v>3.1129977764301486E-2</v>
      </c>
      <c r="AC43" s="5">
        <f t="shared" si="33"/>
        <v>3.07909604519776E-2</v>
      </c>
      <c r="AD43" s="5">
        <f t="shared" si="4"/>
        <v>2.5408805031446491E-2</v>
      </c>
      <c r="AE43" s="5">
        <f t="shared" si="5"/>
        <v>1.8137425880711433E-2</v>
      </c>
      <c r="AF43" s="5">
        <f t="shared" si="6"/>
        <v>1.9423904646286294E-2</v>
      </c>
      <c r="AG43" s="5">
        <f t="shared" si="7"/>
        <v>3.0582449669586786E-2</v>
      </c>
      <c r="AH43" s="5">
        <f t="shared" si="8"/>
        <v>1.9108280254777066E-2</v>
      </c>
      <c r="AI43" s="5">
        <f t="shared" si="9"/>
        <v>1.0543390105433925E-2</v>
      </c>
      <c r="AJ43" s="5">
        <f t="shared" si="10"/>
        <v>3.8295891048772068E-2</v>
      </c>
      <c r="AK43" s="5">
        <f t="shared" si="11"/>
        <v>3.4179939733103737E-2</v>
      </c>
      <c r="AL43" s="5">
        <f t="shared" si="12"/>
        <v>5.2380952380952639E-3</v>
      </c>
      <c r="AM43" s="5">
        <f t="shared" si="13"/>
        <v>2.3426685124054991E-3</v>
      </c>
      <c r="AN43" s="42">
        <f t="shared" si="14"/>
        <v>5.0401427297056101E-2</v>
      </c>
      <c r="AO43" s="16">
        <f t="shared" si="3"/>
        <v>8.2000255326345316E-3</v>
      </c>
      <c r="AP43" s="16">
        <f t="shared" si="34"/>
        <v>2.7034753286608995E-2</v>
      </c>
      <c r="AQ43" s="16">
        <f t="shared" si="35"/>
        <v>3.5436299009451257E-2</v>
      </c>
      <c r="AR43" s="16">
        <f t="shared" si="36"/>
        <v>3.5607052784067977E-2</v>
      </c>
      <c r="AS43" s="16">
        <f t="shared" si="37"/>
        <v>4.3352729462610637E-2</v>
      </c>
      <c r="AT43" s="16">
        <f t="shared" si="38"/>
        <v>1.882648557390941E-2</v>
      </c>
      <c r="AU43" s="16">
        <f t="shared" si="39"/>
        <v>2.5296836947093716E-2</v>
      </c>
      <c r="AV43" s="16">
        <f t="shared" si="40"/>
        <v>3.2676794692905783E-2</v>
      </c>
      <c r="AW43" s="16">
        <f t="shared" si="41"/>
        <v>3.1845329944800771E-2</v>
      </c>
      <c r="AX43" s="16">
        <f t="shared" si="15"/>
        <v>2.3004098006512676E-2</v>
      </c>
      <c r="AY43" s="16">
        <f t="shared" si="16"/>
        <v>1.6747655508735686E-2</v>
      </c>
      <c r="AZ43" s="16">
        <f t="shared" si="17"/>
        <v>1.4893245484911692E-2</v>
      </c>
      <c r="BA43" s="16">
        <f t="shared" si="18"/>
        <v>3.381086352676356E-2</v>
      </c>
      <c r="BB43" s="16">
        <f t="shared" si="19"/>
        <v>2.3588692811483764E-2</v>
      </c>
      <c r="BC43" s="16">
        <f t="shared" si="20"/>
        <v>1.0547272198461995E-2</v>
      </c>
      <c r="BD43" s="16">
        <f t="shared" si="21"/>
        <v>3.4529779969425918E-2</v>
      </c>
      <c r="BE43" s="16">
        <f t="shared" si="22"/>
        <v>3.7693553806142796E-2</v>
      </c>
      <c r="BF43" s="16">
        <f t="shared" si="23"/>
        <v>8.4680973332386285E-3</v>
      </c>
      <c r="BG43" s="16">
        <f t="shared" si="24"/>
        <v>3.416499516026288E-3</v>
      </c>
      <c r="BH43" s="16">
        <f t="shared" si="25"/>
        <v>4.5976246897753009E-2</v>
      </c>
    </row>
    <row r="44" spans="1:60" x14ac:dyDescent="0.2">
      <c r="A44">
        <v>18.37</v>
      </c>
      <c r="B44">
        <v>168.55</v>
      </c>
      <c r="C44">
        <v>202</v>
      </c>
      <c r="D44">
        <v>94.87</v>
      </c>
      <c r="E44">
        <v>104.86</v>
      </c>
      <c r="F44">
        <v>89.81</v>
      </c>
      <c r="G44" s="9">
        <v>69.59</v>
      </c>
      <c r="H44">
        <v>26.86</v>
      </c>
      <c r="I44" s="9">
        <v>74.180000000000007</v>
      </c>
      <c r="J44">
        <v>40.44</v>
      </c>
      <c r="K44">
        <v>14.56</v>
      </c>
      <c r="L44">
        <v>8.9049999999999994</v>
      </c>
      <c r="M44">
        <v>65.42</v>
      </c>
      <c r="N44">
        <v>28.69</v>
      </c>
      <c r="O44">
        <v>184.05</v>
      </c>
      <c r="P44">
        <v>90.48</v>
      </c>
      <c r="Q44" s="9">
        <v>122.44</v>
      </c>
      <c r="R44" s="9">
        <v>204.4</v>
      </c>
      <c r="S44">
        <v>45.715000000000003</v>
      </c>
      <c r="T44" s="40">
        <v>23.38</v>
      </c>
      <c r="U44" s="5">
        <f t="shared" si="2"/>
        <v>-5.6295333982894213E-3</v>
      </c>
      <c r="V44" s="5">
        <f t="shared" si="26"/>
        <v>-2.034292356873002E-2</v>
      </c>
      <c r="W44" s="5">
        <f t="shared" si="27"/>
        <v>1.7324738114423921E-2</v>
      </c>
      <c r="X44" s="5">
        <f t="shared" si="28"/>
        <v>2.108592514498131E-4</v>
      </c>
      <c r="Y44" s="5">
        <f t="shared" si="29"/>
        <v>-3.1047865459249646E-2</v>
      </c>
      <c r="Z44" s="5">
        <f t="shared" si="30"/>
        <v>1.4802259887005675E-2</v>
      </c>
      <c r="AA44" s="5">
        <f t="shared" si="31"/>
        <v>-3.0104529616724718E-2</v>
      </c>
      <c r="AB44" s="5">
        <f t="shared" si="32"/>
        <v>5.3126837874926558E-2</v>
      </c>
      <c r="AC44" s="5">
        <f t="shared" si="33"/>
        <v>1.6442861057823999E-2</v>
      </c>
      <c r="AD44" s="5">
        <f t="shared" si="4"/>
        <v>-7.8508341511285273E-3</v>
      </c>
      <c r="AE44" s="5">
        <f t="shared" si="5"/>
        <v>-2.3980815347721673E-3</v>
      </c>
      <c r="AF44" s="5">
        <f t="shared" si="6"/>
        <v>-3.5942405542925271E-2</v>
      </c>
      <c r="AG44" s="5">
        <f t="shared" si="7"/>
        <v>-2.4455711303310479E-2</v>
      </c>
      <c r="AH44" s="5">
        <f t="shared" si="8"/>
        <v>-3.074324324324329E-2</v>
      </c>
      <c r="AI44" s="5">
        <f t="shared" si="9"/>
        <v>-1.5248796147672494E-2</v>
      </c>
      <c r="AJ44" s="5">
        <f t="shared" si="10"/>
        <v>1.4349775784753271E-2</v>
      </c>
      <c r="AK44" s="5">
        <f t="shared" si="11"/>
        <v>1.9314019314019326E-2</v>
      </c>
      <c r="AL44" s="5">
        <f t="shared" si="12"/>
        <v>-3.1738512553292186E-2</v>
      </c>
      <c r="AM44" s="5">
        <f t="shared" si="13"/>
        <v>-2.868373525974699E-2</v>
      </c>
      <c r="AN44" s="42">
        <f t="shared" si="14"/>
        <v>-7.2186836518047803E-3</v>
      </c>
      <c r="AO44" s="16">
        <f t="shared" si="3"/>
        <v>-5.0106368539285665E-3</v>
      </c>
      <c r="AP44" s="16">
        <f t="shared" si="34"/>
        <v>-2.2623156821157772E-2</v>
      </c>
      <c r="AQ44" s="16">
        <f t="shared" si="35"/>
        <v>1.5894196392804573E-2</v>
      </c>
      <c r="AR44" s="16">
        <f t="shared" si="36"/>
        <v>1.9177594303292612E-3</v>
      </c>
      <c r="AS44" s="16">
        <f t="shared" si="37"/>
        <v>-2.8272059073562079E-2</v>
      </c>
      <c r="AT44" s="16">
        <f t="shared" si="38"/>
        <v>1.4395761469207053E-2</v>
      </c>
      <c r="AU44" s="16">
        <f t="shared" si="39"/>
        <v>-3.0540358859766813E-2</v>
      </c>
      <c r="AV44" s="16">
        <f t="shared" si="40"/>
        <v>5.4673654803530855E-2</v>
      </c>
      <c r="AW44" s="16">
        <f t="shared" si="41"/>
        <v>1.7497230550647166E-2</v>
      </c>
      <c r="AX44" s="16">
        <f t="shared" si="15"/>
        <v>-1.025554117606234E-2</v>
      </c>
      <c r="AY44" s="16">
        <f t="shared" si="16"/>
        <v>-3.7878519067479164E-3</v>
      </c>
      <c r="AZ44" s="16">
        <f t="shared" si="17"/>
        <v>-4.0473064704299871E-2</v>
      </c>
      <c r="BA44" s="16">
        <f t="shared" si="18"/>
        <v>-2.1227297446133706E-2</v>
      </c>
      <c r="BB44" s="16">
        <f t="shared" si="19"/>
        <v>-2.6262830686536592E-2</v>
      </c>
      <c r="BC44" s="16">
        <f t="shared" si="20"/>
        <v>-1.5244914054644424E-2</v>
      </c>
      <c r="BD44" s="16">
        <f t="shared" si="21"/>
        <v>1.0583664705407118E-2</v>
      </c>
      <c r="BE44" s="16">
        <f t="shared" si="22"/>
        <v>2.2827633387058385E-2</v>
      </c>
      <c r="BF44" s="16">
        <f t="shared" si="23"/>
        <v>-2.8508510458148822E-2</v>
      </c>
      <c r="BG44" s="16">
        <f t="shared" si="24"/>
        <v>-2.7609904256126201E-2</v>
      </c>
      <c r="BH44" s="16">
        <f t="shared" si="25"/>
        <v>-1.1643864051107873E-2</v>
      </c>
    </row>
    <row r="45" spans="1:60" x14ac:dyDescent="0.2">
      <c r="A45">
        <v>18.821999999999999</v>
      </c>
      <c r="B45">
        <v>182.8</v>
      </c>
      <c r="C45">
        <v>205.45</v>
      </c>
      <c r="D45">
        <v>97.67</v>
      </c>
      <c r="E45">
        <v>104.08</v>
      </c>
      <c r="F45">
        <v>94.68</v>
      </c>
      <c r="G45" s="9">
        <v>70.39</v>
      </c>
      <c r="H45">
        <v>27.335000000000001</v>
      </c>
      <c r="I45" s="9">
        <v>75.010000000000005</v>
      </c>
      <c r="J45">
        <v>40.96</v>
      </c>
      <c r="K45">
        <v>14.42</v>
      </c>
      <c r="L45">
        <v>8.92</v>
      </c>
      <c r="M45">
        <v>67.14</v>
      </c>
      <c r="N45">
        <v>28.56</v>
      </c>
      <c r="O45">
        <v>185.8</v>
      </c>
      <c r="P45">
        <v>91.26</v>
      </c>
      <c r="Q45" s="9">
        <v>123.7</v>
      </c>
      <c r="R45" s="9">
        <v>203</v>
      </c>
      <c r="S45">
        <v>47.07</v>
      </c>
      <c r="T45" s="40">
        <v>23.64</v>
      </c>
      <c r="U45" s="5">
        <f t="shared" si="2"/>
        <v>2.4605334784975508E-2</v>
      </c>
      <c r="V45" s="5">
        <f t="shared" si="26"/>
        <v>8.4544645505784555E-2</v>
      </c>
      <c r="W45" s="5">
        <f t="shared" si="27"/>
        <v>1.7079207920791983E-2</v>
      </c>
      <c r="X45" s="5">
        <f t="shared" si="28"/>
        <v>2.9514071887846605E-2</v>
      </c>
      <c r="Y45" s="5">
        <f t="shared" si="29"/>
        <v>-7.4384894144573499E-3</v>
      </c>
      <c r="Z45" s="5">
        <f t="shared" si="30"/>
        <v>5.4225587351074633E-2</v>
      </c>
      <c r="AA45" s="5">
        <f t="shared" si="31"/>
        <v>1.1495904583991967E-2</v>
      </c>
      <c r="AB45" s="5">
        <f t="shared" si="32"/>
        <v>1.7684288905435608E-2</v>
      </c>
      <c r="AC45" s="5">
        <f t="shared" si="33"/>
        <v>1.1188999730385563E-2</v>
      </c>
      <c r="AD45" s="5">
        <f t="shared" si="4"/>
        <v>1.2858555885262302E-2</v>
      </c>
      <c r="AE45" s="5">
        <f t="shared" si="5"/>
        <v>-9.6153846153846922E-3</v>
      </c>
      <c r="AF45" s="5">
        <f t="shared" si="6"/>
        <v>1.6844469399215356E-3</v>
      </c>
      <c r="AG45" s="5">
        <f t="shared" si="7"/>
        <v>2.6291653928462333E-2</v>
      </c>
      <c r="AH45" s="5">
        <f t="shared" si="8"/>
        <v>-4.5311955385152203E-3</v>
      </c>
      <c r="AI45" s="5">
        <f t="shared" si="9"/>
        <v>9.5082857919044361E-3</v>
      </c>
      <c r="AJ45" s="5">
        <f t="shared" si="10"/>
        <v>8.6206896551723755E-3</v>
      </c>
      <c r="AK45" s="5">
        <f t="shared" si="11"/>
        <v>1.0290754655341461E-2</v>
      </c>
      <c r="AL45" s="5">
        <f t="shared" si="12"/>
        <v>-6.8493150684931781E-3</v>
      </c>
      <c r="AM45" s="5">
        <f t="shared" si="13"/>
        <v>2.9640161872470649E-2</v>
      </c>
      <c r="AN45" s="42">
        <f t="shared" si="14"/>
        <v>1.1120615911035081E-2</v>
      </c>
      <c r="AO45" s="16">
        <f t="shared" si="3"/>
        <v>2.5224231329336363E-2</v>
      </c>
      <c r="AP45" s="16">
        <f t="shared" si="34"/>
        <v>8.2264412253356803E-2</v>
      </c>
      <c r="AQ45" s="16">
        <f t="shared" si="35"/>
        <v>1.5648666199172635E-2</v>
      </c>
      <c r="AR45" s="16">
        <f t="shared" si="36"/>
        <v>3.1220972066726051E-2</v>
      </c>
      <c r="AS45" s="16">
        <f t="shared" si="37"/>
        <v>-4.6626830287697825E-3</v>
      </c>
      <c r="AT45" s="16">
        <f t="shared" si="38"/>
        <v>5.3819088933276013E-2</v>
      </c>
      <c r="AU45" s="16">
        <f t="shared" si="39"/>
        <v>1.1060075340949872E-2</v>
      </c>
      <c r="AV45" s="16">
        <f t="shared" si="40"/>
        <v>1.9231105834039901E-2</v>
      </c>
      <c r="AW45" s="16">
        <f t="shared" si="41"/>
        <v>1.2243369223208731E-2</v>
      </c>
      <c r="AX45" s="16">
        <f t="shared" si="15"/>
        <v>1.0453848860328489E-2</v>
      </c>
      <c r="AY45" s="16">
        <f t="shared" si="16"/>
        <v>-1.1005154987360441E-2</v>
      </c>
      <c r="AZ45" s="16">
        <f t="shared" si="17"/>
        <v>-2.8462122214530667E-3</v>
      </c>
      <c r="BA45" s="16">
        <f t="shared" si="18"/>
        <v>2.9520067785639106E-2</v>
      </c>
      <c r="BB45" s="16">
        <f t="shared" si="19"/>
        <v>-5.0782981808524322E-5</v>
      </c>
      <c r="BC45" s="16">
        <f t="shared" si="20"/>
        <v>9.5121678849325059E-3</v>
      </c>
      <c r="BD45" s="16">
        <f t="shared" si="21"/>
        <v>4.8545785758262227E-3</v>
      </c>
      <c r="BE45" s="16">
        <f t="shared" si="22"/>
        <v>1.380436872838052E-2</v>
      </c>
      <c r="BF45" s="16">
        <f t="shared" si="23"/>
        <v>-3.6193129733498139E-3</v>
      </c>
      <c r="BG45" s="16">
        <f t="shared" si="24"/>
        <v>3.0713992876091438E-2</v>
      </c>
      <c r="BH45" s="16">
        <f t="shared" si="25"/>
        <v>6.695435511731988E-3</v>
      </c>
    </row>
    <row r="46" spans="1:60" x14ac:dyDescent="0.2">
      <c r="A46">
        <v>18.440000000000001</v>
      </c>
      <c r="B46">
        <v>184.5</v>
      </c>
      <c r="C46">
        <v>203.9</v>
      </c>
      <c r="D46">
        <v>95.29</v>
      </c>
      <c r="E46">
        <v>107.1</v>
      </c>
      <c r="F46">
        <v>93.83</v>
      </c>
      <c r="G46" s="9">
        <v>69.86</v>
      </c>
      <c r="H46">
        <v>26.92</v>
      </c>
      <c r="I46" s="9">
        <v>74.81</v>
      </c>
      <c r="J46">
        <v>38.96</v>
      </c>
      <c r="K46">
        <v>13.994999999999999</v>
      </c>
      <c r="L46">
        <v>8.6180000000000003</v>
      </c>
      <c r="M46">
        <v>69.66</v>
      </c>
      <c r="N46">
        <v>29.01</v>
      </c>
      <c r="O46">
        <v>182.6</v>
      </c>
      <c r="P46">
        <v>90.04</v>
      </c>
      <c r="Q46" s="9">
        <v>121.06</v>
      </c>
      <c r="R46" s="9">
        <v>205.1</v>
      </c>
      <c r="S46">
        <v>46.155000000000001</v>
      </c>
      <c r="T46" s="40">
        <v>23.25</v>
      </c>
      <c r="U46" s="5">
        <f t="shared" si="2"/>
        <v>-2.0295399001168724E-2</v>
      </c>
      <c r="V46" s="5">
        <f t="shared" si="26"/>
        <v>9.2997811816191156E-3</v>
      </c>
      <c r="W46" s="5">
        <f t="shared" si="27"/>
        <v>-7.5444146994401162E-3</v>
      </c>
      <c r="X46" s="5">
        <f t="shared" si="28"/>
        <v>-2.436776901812221E-2</v>
      </c>
      <c r="Y46" s="5">
        <f t="shared" si="29"/>
        <v>2.9016141429669462E-2</v>
      </c>
      <c r="Z46" s="5">
        <f t="shared" si="30"/>
        <v>-8.9776087874947619E-3</v>
      </c>
      <c r="AA46" s="5">
        <f t="shared" si="31"/>
        <v>-7.5294786191220098E-3</v>
      </c>
      <c r="AB46" s="5">
        <f t="shared" si="32"/>
        <v>-1.5182001097494013E-2</v>
      </c>
      <c r="AC46" s="5">
        <f t="shared" si="33"/>
        <v>-2.6663111585122357E-3</v>
      </c>
      <c r="AD46" s="5">
        <f t="shared" si="4"/>
        <v>-4.8828125E-2</v>
      </c>
      <c r="AE46" s="5">
        <f t="shared" si="5"/>
        <v>-2.9472954230235882E-2</v>
      </c>
      <c r="AF46" s="5">
        <f t="shared" si="6"/>
        <v>-3.385650224215242E-2</v>
      </c>
      <c r="AG46" s="5">
        <f t="shared" si="7"/>
        <v>3.7533512064343189E-2</v>
      </c>
      <c r="AH46" s="5">
        <f t="shared" si="8"/>
        <v>1.5756302521008569E-2</v>
      </c>
      <c r="AI46" s="5">
        <f t="shared" si="9"/>
        <v>-1.7222820236813874E-2</v>
      </c>
      <c r="AJ46" s="5">
        <f t="shared" si="10"/>
        <v>-1.3368397983782532E-2</v>
      </c>
      <c r="AK46" s="5">
        <f t="shared" si="11"/>
        <v>-2.1341956345998336E-2</v>
      </c>
      <c r="AL46" s="5">
        <f t="shared" si="12"/>
        <v>1.0344827586206806E-2</v>
      </c>
      <c r="AM46" s="5">
        <f t="shared" si="13"/>
        <v>-1.9439133205863546E-2</v>
      </c>
      <c r="AN46" s="42">
        <f t="shared" si="14"/>
        <v>-1.6497461928934087E-2</v>
      </c>
      <c r="AO46" s="16">
        <f t="shared" si="3"/>
        <v>-1.9676502456807868E-2</v>
      </c>
      <c r="AP46" s="16">
        <f t="shared" si="34"/>
        <v>7.0195479291913646E-3</v>
      </c>
      <c r="AQ46" s="16">
        <f t="shared" si="35"/>
        <v>-8.9749564210594643E-3</v>
      </c>
      <c r="AR46" s="16">
        <f t="shared" si="36"/>
        <v>-2.2660868839242763E-2</v>
      </c>
      <c r="AS46" s="16">
        <f t="shared" si="37"/>
        <v>3.1791947815357033E-2</v>
      </c>
      <c r="AT46" s="16">
        <f t="shared" si="38"/>
        <v>-9.3841072052933839E-3</v>
      </c>
      <c r="AU46" s="16">
        <f t="shared" si="39"/>
        <v>-7.9653078621641053E-3</v>
      </c>
      <c r="AV46" s="16">
        <f t="shared" si="40"/>
        <v>-1.363518416888972E-2</v>
      </c>
      <c r="AW46" s="16">
        <f t="shared" si="41"/>
        <v>-1.6119416656890672E-3</v>
      </c>
      <c r="AX46" s="16">
        <f t="shared" si="15"/>
        <v>-5.1232832024933811E-2</v>
      </c>
      <c r="AY46" s="16">
        <f t="shared" si="16"/>
        <v>-3.0862724602211629E-2</v>
      </c>
      <c r="AZ46" s="16">
        <f t="shared" si="17"/>
        <v>-3.838716140352702E-2</v>
      </c>
      <c r="BA46" s="16">
        <f t="shared" si="18"/>
        <v>4.0761925921519962E-2</v>
      </c>
      <c r="BB46" s="16">
        <f t="shared" si="19"/>
        <v>2.0236715077715267E-2</v>
      </c>
      <c r="BC46" s="16">
        <f t="shared" si="20"/>
        <v>-1.7218938143785802E-2</v>
      </c>
      <c r="BD46" s="16">
        <f t="shared" si="21"/>
        <v>-1.7134509063128685E-2</v>
      </c>
      <c r="BE46" s="16">
        <f t="shared" si="22"/>
        <v>-1.7828342272959277E-2</v>
      </c>
      <c r="BF46" s="16">
        <f t="shared" si="23"/>
        <v>1.3574829681350171E-2</v>
      </c>
      <c r="BG46" s="16">
        <f t="shared" si="24"/>
        <v>-1.8365302202242757E-2</v>
      </c>
      <c r="BH46" s="16">
        <f t="shared" si="25"/>
        <v>-2.0922642328237179E-2</v>
      </c>
    </row>
    <row r="47" spans="1:60" x14ac:dyDescent="0.2">
      <c r="A47">
        <v>17.850000000000001</v>
      </c>
      <c r="B47">
        <v>180.25</v>
      </c>
      <c r="C47">
        <v>200.35</v>
      </c>
      <c r="D47">
        <v>90.39</v>
      </c>
      <c r="E47">
        <v>102</v>
      </c>
      <c r="F47">
        <v>90.18</v>
      </c>
      <c r="G47" s="9">
        <v>68.5</v>
      </c>
      <c r="H47">
        <v>26.565000000000001</v>
      </c>
      <c r="I47" s="9">
        <v>71.17</v>
      </c>
      <c r="J47">
        <v>37.229999999999997</v>
      </c>
      <c r="K47">
        <v>13.574999999999999</v>
      </c>
      <c r="L47">
        <v>8.2349999999999994</v>
      </c>
      <c r="M47">
        <v>66.680000000000007</v>
      </c>
      <c r="N47">
        <v>27.65</v>
      </c>
      <c r="O47">
        <v>180.65</v>
      </c>
      <c r="P47">
        <v>86.74</v>
      </c>
      <c r="Q47" s="9">
        <v>114.88</v>
      </c>
      <c r="R47" s="9">
        <v>201.1</v>
      </c>
      <c r="S47">
        <v>46.704999999999998</v>
      </c>
      <c r="T47" s="40">
        <v>22.66</v>
      </c>
      <c r="U47" s="5">
        <f t="shared" si="2"/>
        <v>-3.1995661605206061E-2</v>
      </c>
      <c r="V47" s="5">
        <f t="shared" si="26"/>
        <v>-2.3035230352303482E-2</v>
      </c>
      <c r="W47" s="5">
        <f t="shared" si="27"/>
        <v>-1.7410495340853371E-2</v>
      </c>
      <c r="X47" s="5">
        <f t="shared" si="28"/>
        <v>-5.1421975023612232E-2</v>
      </c>
      <c r="Y47" s="5">
        <f t="shared" si="29"/>
        <v>-4.7619047619047561E-2</v>
      </c>
      <c r="Z47" s="5">
        <f t="shared" si="30"/>
        <v>-3.8900138548438545E-2</v>
      </c>
      <c r="AA47" s="5">
        <f t="shared" si="31"/>
        <v>-1.9467506441454341E-2</v>
      </c>
      <c r="AB47" s="5">
        <f t="shared" si="32"/>
        <v>-1.3187221396731119E-2</v>
      </c>
      <c r="AC47" s="5">
        <f t="shared" si="33"/>
        <v>-4.8656596711669553E-2</v>
      </c>
      <c r="AD47" s="5">
        <f t="shared" si="4"/>
        <v>-4.440451745379892E-2</v>
      </c>
      <c r="AE47" s="5">
        <f t="shared" si="5"/>
        <v>-3.0010718113612E-2</v>
      </c>
      <c r="AF47" s="5">
        <f t="shared" si="6"/>
        <v>-4.4441865862149044E-2</v>
      </c>
      <c r="AG47" s="5">
        <f t="shared" si="7"/>
        <v>-4.2779213321848863E-2</v>
      </c>
      <c r="AH47" s="5">
        <f t="shared" si="8"/>
        <v>-4.6880386073767766E-2</v>
      </c>
      <c r="AI47" s="5">
        <f t="shared" si="9"/>
        <v>-1.0679079956188331E-2</v>
      </c>
      <c r="AJ47" s="5">
        <f t="shared" si="10"/>
        <v>-3.6650377609951268E-2</v>
      </c>
      <c r="AK47" s="5">
        <f t="shared" si="11"/>
        <v>-5.1049066578556124E-2</v>
      </c>
      <c r="AL47" s="5">
        <f t="shared" si="12"/>
        <v>-1.9502681618722595E-2</v>
      </c>
      <c r="AM47" s="5">
        <f t="shared" si="13"/>
        <v>1.1916368757447726E-2</v>
      </c>
      <c r="AN47" s="42">
        <f t="shared" si="14"/>
        <v>-2.5376344086021518E-2</v>
      </c>
      <c r="AO47" s="16">
        <f t="shared" si="3"/>
        <v>-3.1376765060845205E-2</v>
      </c>
      <c r="AP47" s="16">
        <f t="shared" si="34"/>
        <v>-2.5315463604731234E-2</v>
      </c>
      <c r="AQ47" s="16">
        <f t="shared" si="35"/>
        <v>-1.8841037062472719E-2</v>
      </c>
      <c r="AR47" s="16">
        <f t="shared" si="36"/>
        <v>-4.9715074844732782E-2</v>
      </c>
      <c r="AS47" s="16">
        <f t="shared" si="37"/>
        <v>-4.484324123335999E-2</v>
      </c>
      <c r="AT47" s="16">
        <f t="shared" si="38"/>
        <v>-3.9306636966237166E-2</v>
      </c>
      <c r="AU47" s="16">
        <f t="shared" si="39"/>
        <v>-1.9903335684496436E-2</v>
      </c>
      <c r="AV47" s="16">
        <f t="shared" si="40"/>
        <v>-1.1640404468126826E-2</v>
      </c>
      <c r="AW47" s="16">
        <f t="shared" si="41"/>
        <v>-4.7602227218846382E-2</v>
      </c>
      <c r="AX47" s="16">
        <f t="shared" si="15"/>
        <v>-4.6809224478732731E-2</v>
      </c>
      <c r="AY47" s="16">
        <f t="shared" si="16"/>
        <v>-3.1400488485587748E-2</v>
      </c>
      <c r="AZ47" s="16">
        <f t="shared" si="17"/>
        <v>-4.8972525023523644E-2</v>
      </c>
      <c r="BA47" s="16">
        <f t="shared" si="18"/>
        <v>-3.955079946467209E-2</v>
      </c>
      <c r="BB47" s="16">
        <f t="shared" si="19"/>
        <v>-4.2399973517061068E-2</v>
      </c>
      <c r="BC47" s="16">
        <f t="shared" si="20"/>
        <v>-1.0675197863160261E-2</v>
      </c>
      <c r="BD47" s="16">
        <f t="shared" si="21"/>
        <v>-4.0416488689297418E-2</v>
      </c>
      <c r="BE47" s="16">
        <f t="shared" si="22"/>
        <v>-4.7535452505517065E-2</v>
      </c>
      <c r="BF47" s="16">
        <f t="shared" si="23"/>
        <v>-1.627267952357923E-2</v>
      </c>
      <c r="BG47" s="16">
        <f t="shared" si="24"/>
        <v>1.2990199761068515E-2</v>
      </c>
      <c r="BH47" s="16">
        <f t="shared" si="25"/>
        <v>-2.980152448532461E-2</v>
      </c>
    </row>
    <row r="48" spans="1:60" x14ac:dyDescent="0.2">
      <c r="A48">
        <v>17.533999999999999</v>
      </c>
      <c r="B48">
        <v>176.85</v>
      </c>
      <c r="C48">
        <v>185.16</v>
      </c>
      <c r="D48">
        <v>84.83</v>
      </c>
      <c r="E48">
        <v>96.14</v>
      </c>
      <c r="F48">
        <v>86.64</v>
      </c>
      <c r="G48" s="9">
        <v>63.79</v>
      </c>
      <c r="H48">
        <v>24.91</v>
      </c>
      <c r="I48" s="9">
        <v>70.13</v>
      </c>
      <c r="J48">
        <v>35.950000000000003</v>
      </c>
      <c r="K48">
        <v>12.635</v>
      </c>
      <c r="L48">
        <v>7.992</v>
      </c>
      <c r="M48">
        <v>61.62</v>
      </c>
      <c r="N48">
        <v>26.11</v>
      </c>
      <c r="O48">
        <v>172.35</v>
      </c>
      <c r="P48">
        <v>83.1</v>
      </c>
      <c r="Q48" s="9">
        <v>107.02</v>
      </c>
      <c r="R48" s="9">
        <v>187.35</v>
      </c>
      <c r="S48">
        <v>43.725000000000001</v>
      </c>
      <c r="T48" s="40">
        <v>21.29</v>
      </c>
      <c r="U48" s="5">
        <f t="shared" si="2"/>
        <v>-1.770308123249309E-2</v>
      </c>
      <c r="V48" s="5">
        <f t="shared" si="26"/>
        <v>-1.8862690707350915E-2</v>
      </c>
      <c r="W48" s="5">
        <f t="shared" si="27"/>
        <v>-7.5817319690541507E-2</v>
      </c>
      <c r="X48" s="5">
        <f t="shared" si="28"/>
        <v>-6.1511229118265343E-2</v>
      </c>
      <c r="Y48" s="5">
        <f t="shared" si="29"/>
        <v>-5.7450980392156903E-2</v>
      </c>
      <c r="Z48" s="5">
        <f t="shared" si="30"/>
        <v>-3.9254823685961449E-2</v>
      </c>
      <c r="AA48" s="5">
        <f t="shared" si="31"/>
        <v>-6.8759124087591217E-2</v>
      </c>
      <c r="AB48" s="5">
        <f t="shared" si="32"/>
        <v>-6.2300018821757952E-2</v>
      </c>
      <c r="AC48" s="5">
        <f t="shared" si="33"/>
        <v>-1.461289869326976E-2</v>
      </c>
      <c r="AD48" s="5">
        <f t="shared" si="4"/>
        <v>-3.4380875637926245E-2</v>
      </c>
      <c r="AE48" s="5">
        <f t="shared" si="5"/>
        <v>-6.9244935543278041E-2</v>
      </c>
      <c r="AF48" s="5">
        <f t="shared" si="6"/>
        <v>-2.9508196721311442E-2</v>
      </c>
      <c r="AG48" s="5">
        <f t="shared" si="7"/>
        <v>-7.5884823035393012E-2</v>
      </c>
      <c r="AH48" s="5">
        <f t="shared" si="8"/>
        <v>-5.5696202531645533E-2</v>
      </c>
      <c r="AI48" s="5">
        <f t="shared" si="9"/>
        <v>-4.5945197896484991E-2</v>
      </c>
      <c r="AJ48" s="5">
        <f t="shared" si="10"/>
        <v>-4.196449158404425E-2</v>
      </c>
      <c r="AK48" s="5">
        <f t="shared" si="11"/>
        <v>-6.8419220055710328E-2</v>
      </c>
      <c r="AL48" s="5">
        <f t="shared" si="12"/>
        <v>-6.8373943311785146E-2</v>
      </c>
      <c r="AM48" s="5">
        <f t="shared" si="13"/>
        <v>-6.3804731827427408E-2</v>
      </c>
      <c r="AN48" s="42">
        <f t="shared" si="14"/>
        <v>-6.0458958517210948E-2</v>
      </c>
      <c r="AO48" s="16">
        <f t="shared" si="3"/>
        <v>-1.7084184688132234E-2</v>
      </c>
      <c r="AP48" s="16">
        <f t="shared" si="34"/>
        <v>-2.1142923959778667E-2</v>
      </c>
      <c r="AQ48" s="16">
        <f t="shared" si="35"/>
        <v>-7.7247861412160862E-2</v>
      </c>
      <c r="AR48" s="16">
        <f t="shared" si="36"/>
        <v>-5.9804328939385892E-2</v>
      </c>
      <c r="AS48" s="16">
        <f t="shared" si="37"/>
        <v>-5.4675174006469332E-2</v>
      </c>
      <c r="AT48" s="16">
        <f t="shared" si="38"/>
        <v>-3.9661322103760069E-2</v>
      </c>
      <c r="AU48" s="16">
        <f t="shared" si="39"/>
        <v>-6.9194953330633316E-2</v>
      </c>
      <c r="AV48" s="16">
        <f t="shared" si="40"/>
        <v>-6.0753201893153655E-2</v>
      </c>
      <c r="AW48" s="16">
        <f t="shared" si="41"/>
        <v>-1.3558529200446591E-2</v>
      </c>
      <c r="AX48" s="16">
        <f t="shared" si="15"/>
        <v>-3.6785582662860056E-2</v>
      </c>
      <c r="AY48" s="16">
        <f t="shared" si="16"/>
        <v>-7.0634705915253795E-2</v>
      </c>
      <c r="AZ48" s="16">
        <f t="shared" si="17"/>
        <v>-3.4038855882686042E-2</v>
      </c>
      <c r="BA48" s="16">
        <f t="shared" si="18"/>
        <v>-7.2656409178216239E-2</v>
      </c>
      <c r="BB48" s="16">
        <f t="shared" si="19"/>
        <v>-5.1215789974938836E-2</v>
      </c>
      <c r="BC48" s="16">
        <f t="shared" si="20"/>
        <v>-4.5941315803456922E-2</v>
      </c>
      <c r="BD48" s="16">
        <f t="shared" si="21"/>
        <v>-4.57306026633904E-2</v>
      </c>
      <c r="BE48" s="16">
        <f t="shared" si="22"/>
        <v>-6.4905605982671269E-2</v>
      </c>
      <c r="BF48" s="16">
        <f t="shared" si="23"/>
        <v>-6.5143941216641785E-2</v>
      </c>
      <c r="BG48" s="16">
        <f t="shared" si="24"/>
        <v>-6.2730900823806612E-2</v>
      </c>
      <c r="BH48" s="16">
        <f t="shared" si="25"/>
        <v>-6.4884138916514039E-2</v>
      </c>
    </row>
    <row r="49" spans="1:60" x14ac:dyDescent="0.2">
      <c r="A49">
        <v>17.788</v>
      </c>
      <c r="B49">
        <v>180.25</v>
      </c>
      <c r="C49">
        <v>190.6</v>
      </c>
      <c r="D49">
        <v>86.74</v>
      </c>
      <c r="E49">
        <v>98.54</v>
      </c>
      <c r="F49">
        <v>88.12</v>
      </c>
      <c r="G49" s="9">
        <v>65.489999999999995</v>
      </c>
      <c r="H49">
        <v>25.22</v>
      </c>
      <c r="I49" s="9">
        <v>72.5</v>
      </c>
      <c r="J49">
        <v>37.26</v>
      </c>
      <c r="K49">
        <v>12.65</v>
      </c>
      <c r="L49">
        <v>8.14</v>
      </c>
      <c r="M49">
        <v>63.94</v>
      </c>
      <c r="N49">
        <v>26.82</v>
      </c>
      <c r="O49">
        <v>176.8</v>
      </c>
      <c r="P49">
        <v>89.1</v>
      </c>
      <c r="Q49" s="9">
        <v>111.18</v>
      </c>
      <c r="R49" s="9">
        <v>188.85</v>
      </c>
      <c r="S49">
        <v>43.965000000000003</v>
      </c>
      <c r="T49" s="40">
        <v>20.86</v>
      </c>
      <c r="U49" s="5">
        <f t="shared" si="2"/>
        <v>1.4486141211360826E-2</v>
      </c>
      <c r="V49" s="5">
        <f t="shared" si="26"/>
        <v>1.9225332202431389E-2</v>
      </c>
      <c r="W49" s="5">
        <f t="shared" si="27"/>
        <v>2.9379995679412296E-2</v>
      </c>
      <c r="X49" s="5">
        <f t="shared" si="28"/>
        <v>2.2515619474242632E-2</v>
      </c>
      <c r="Y49" s="5">
        <f t="shared" si="29"/>
        <v>2.4963594757645202E-2</v>
      </c>
      <c r="Z49" s="5">
        <f t="shared" si="30"/>
        <v>1.7082179132040576E-2</v>
      </c>
      <c r="AA49" s="5">
        <f t="shared" si="31"/>
        <v>2.6649945132465769E-2</v>
      </c>
      <c r="AB49" s="5">
        <f t="shared" si="32"/>
        <v>1.2444801284624551E-2</v>
      </c>
      <c r="AC49" s="5">
        <f t="shared" si="33"/>
        <v>3.3794381862255918E-2</v>
      </c>
      <c r="AD49" s="5">
        <f t="shared" si="4"/>
        <v>3.6439499304589562E-2</v>
      </c>
      <c r="AE49" s="5">
        <f t="shared" si="5"/>
        <v>1.1871784724970524E-3</v>
      </c>
      <c r="AF49" s="5">
        <f t="shared" si="6"/>
        <v>1.8518518518518601E-2</v>
      </c>
      <c r="AG49" s="5">
        <f t="shared" si="7"/>
        <v>3.7650113599480672E-2</v>
      </c>
      <c r="AH49" s="5">
        <f t="shared" si="8"/>
        <v>2.7192646495595607E-2</v>
      </c>
      <c r="AI49" s="5">
        <f t="shared" si="9"/>
        <v>2.5819553234696979E-2</v>
      </c>
      <c r="AJ49" s="5">
        <f t="shared" si="10"/>
        <v>7.2202166064981865E-2</v>
      </c>
      <c r="AK49" s="5">
        <f t="shared" si="11"/>
        <v>3.8871239020743964E-2</v>
      </c>
      <c r="AL49" s="5">
        <f t="shared" si="12"/>
        <v>8.0064051240993361E-3</v>
      </c>
      <c r="AM49" s="5">
        <f t="shared" si="13"/>
        <v>5.4888507718697799E-3</v>
      </c>
      <c r="AN49" s="42">
        <f t="shared" si="14"/>
        <v>-2.0197275716298702E-2</v>
      </c>
      <c r="AO49" s="16">
        <f t="shared" si="3"/>
        <v>1.510503775572168E-2</v>
      </c>
      <c r="AP49" s="16">
        <f t="shared" si="34"/>
        <v>1.6945098950003637E-2</v>
      </c>
      <c r="AQ49" s="16">
        <f t="shared" si="35"/>
        <v>2.7949453957792948E-2</v>
      </c>
      <c r="AR49" s="16">
        <f t="shared" si="36"/>
        <v>2.4222519653122079E-2</v>
      </c>
      <c r="AS49" s="16">
        <f t="shared" si="37"/>
        <v>2.773940114333277E-2</v>
      </c>
      <c r="AT49" s="16">
        <f t="shared" si="38"/>
        <v>1.6675680714241956E-2</v>
      </c>
      <c r="AU49" s="16">
        <f t="shared" si="39"/>
        <v>2.6214115889423673E-2</v>
      </c>
      <c r="AV49" s="16">
        <f t="shared" si="40"/>
        <v>1.3991618213228845E-2</v>
      </c>
      <c r="AW49" s="16">
        <f t="shared" si="41"/>
        <v>3.4848751355079088E-2</v>
      </c>
      <c r="AX49" s="16">
        <f t="shared" si="15"/>
        <v>3.4034792279655751E-2</v>
      </c>
      <c r="AY49" s="16">
        <f t="shared" si="16"/>
        <v>-2.025918994786964E-4</v>
      </c>
      <c r="AZ49" s="16">
        <f t="shared" si="17"/>
        <v>1.3987859357143998E-2</v>
      </c>
      <c r="BA49" s="16">
        <f t="shared" si="18"/>
        <v>4.0878527456657446E-2</v>
      </c>
      <c r="BB49" s="16">
        <f t="shared" si="19"/>
        <v>3.1673059052302305E-2</v>
      </c>
      <c r="BC49" s="16">
        <f t="shared" si="20"/>
        <v>2.5823435327725051E-2</v>
      </c>
      <c r="BD49" s="16">
        <f t="shared" si="21"/>
        <v>6.8436054985635708E-2</v>
      </c>
      <c r="BE49" s="16">
        <f t="shared" si="22"/>
        <v>4.2384853093783023E-2</v>
      </c>
      <c r="BF49" s="16">
        <f t="shared" si="23"/>
        <v>1.1236407219242701E-2</v>
      </c>
      <c r="BG49" s="16">
        <f t="shared" si="24"/>
        <v>6.5626817754905684E-3</v>
      </c>
      <c r="BH49" s="16">
        <f t="shared" si="25"/>
        <v>-2.4622456115601793E-2</v>
      </c>
    </row>
    <row r="50" spans="1:60" x14ac:dyDescent="0.2">
      <c r="A50">
        <v>17.62</v>
      </c>
      <c r="B50">
        <v>181.8</v>
      </c>
      <c r="C50">
        <v>191.5</v>
      </c>
      <c r="D50">
        <v>88.07</v>
      </c>
      <c r="E50">
        <v>97.92</v>
      </c>
      <c r="F50">
        <v>87.05</v>
      </c>
      <c r="G50" s="9">
        <v>65.819999999999993</v>
      </c>
      <c r="H50">
        <v>25.48</v>
      </c>
      <c r="I50" s="9">
        <v>70.41</v>
      </c>
      <c r="J50">
        <v>37.43</v>
      </c>
      <c r="K50">
        <v>12.975</v>
      </c>
      <c r="L50">
        <v>8.6839999999999993</v>
      </c>
      <c r="M50">
        <v>63.48</v>
      </c>
      <c r="N50">
        <v>25</v>
      </c>
      <c r="O50">
        <v>178.7</v>
      </c>
      <c r="P50">
        <v>90.3</v>
      </c>
      <c r="Q50" s="9">
        <v>110.72</v>
      </c>
      <c r="R50" s="9">
        <v>192.55</v>
      </c>
      <c r="S50">
        <v>43.484999999999999</v>
      </c>
      <c r="T50" s="40">
        <v>20.9</v>
      </c>
      <c r="U50" s="5">
        <f t="shared" si="2"/>
        <v>-9.4445693726107338E-3</v>
      </c>
      <c r="V50" s="5">
        <f t="shared" si="26"/>
        <v>8.5991678224688339E-3</v>
      </c>
      <c r="W50" s="5">
        <f t="shared" si="27"/>
        <v>4.7219307450157011E-3</v>
      </c>
      <c r="X50" s="5">
        <f t="shared" si="28"/>
        <v>1.5333179617246895E-2</v>
      </c>
      <c r="Y50" s="5">
        <f t="shared" si="29"/>
        <v>-6.2918611731277441E-3</v>
      </c>
      <c r="Z50" s="5">
        <f t="shared" si="30"/>
        <v>-1.2142532909668713E-2</v>
      </c>
      <c r="AA50" s="5">
        <f t="shared" si="31"/>
        <v>5.0389372423269574E-3</v>
      </c>
      <c r="AB50" s="5">
        <f t="shared" si="32"/>
        <v>1.0309278350515427E-2</v>
      </c>
      <c r="AC50" s="5">
        <f t="shared" si="33"/>
        <v>-2.8827586206896627E-2</v>
      </c>
      <c r="AD50" s="5">
        <f t="shared" si="4"/>
        <v>4.5625335480408147E-3</v>
      </c>
      <c r="AE50" s="5">
        <f t="shared" si="5"/>
        <v>2.5691699604742935E-2</v>
      </c>
      <c r="AF50" s="5">
        <f t="shared" si="6"/>
        <v>6.6830466830466673E-2</v>
      </c>
      <c r="AG50" s="5">
        <f t="shared" si="7"/>
        <v>-7.1942446043166131E-3</v>
      </c>
      <c r="AH50" s="5">
        <f t="shared" si="8"/>
        <v>-6.785980611483966E-2</v>
      </c>
      <c r="AI50" s="5">
        <f t="shared" si="9"/>
        <v>1.0746606334841591E-2</v>
      </c>
      <c r="AJ50" s="5">
        <f t="shared" si="10"/>
        <v>1.3468013468013407E-2</v>
      </c>
      <c r="AK50" s="5">
        <f t="shared" si="11"/>
        <v>-4.1374347904300501E-3</v>
      </c>
      <c r="AL50" s="5">
        <f t="shared" si="12"/>
        <v>1.9592268996558193E-2</v>
      </c>
      <c r="AM50" s="5">
        <f t="shared" si="13"/>
        <v>-1.0917775503241356E-2</v>
      </c>
      <c r="AN50" s="42">
        <f t="shared" si="14"/>
        <v>1.9175455417066445E-3</v>
      </c>
      <c r="AO50" s="16">
        <f t="shared" si="3"/>
        <v>-8.8256728282498798E-3</v>
      </c>
      <c r="AP50" s="16">
        <f t="shared" si="34"/>
        <v>6.3189345700410829E-3</v>
      </c>
      <c r="AQ50" s="16">
        <f t="shared" si="35"/>
        <v>3.2913890233963526E-3</v>
      </c>
      <c r="AR50" s="16">
        <f t="shared" si="36"/>
        <v>1.7040079796126342E-2</v>
      </c>
      <c r="AS50" s="16">
        <f t="shared" si="37"/>
        <v>-3.5160547874401762E-3</v>
      </c>
      <c r="AT50" s="16">
        <f t="shared" si="38"/>
        <v>-1.2549031327467335E-2</v>
      </c>
      <c r="AU50" s="16">
        <f t="shared" si="39"/>
        <v>4.6031079992848618E-3</v>
      </c>
      <c r="AV50" s="16">
        <f t="shared" si="40"/>
        <v>1.1856095279119721E-2</v>
      </c>
      <c r="AW50" s="16">
        <f t="shared" si="41"/>
        <v>-2.777321671407346E-2</v>
      </c>
      <c r="AX50" s="16">
        <f t="shared" si="15"/>
        <v>2.1578265231070016E-3</v>
      </c>
      <c r="AY50" s="16">
        <f t="shared" si="16"/>
        <v>2.4301929232767187E-2</v>
      </c>
      <c r="AZ50" s="16">
        <f t="shared" si="17"/>
        <v>6.2299807669092072E-2</v>
      </c>
      <c r="BA50" s="16">
        <f t="shared" si="18"/>
        <v>-3.9658307471398405E-3</v>
      </c>
      <c r="BB50" s="16">
        <f t="shared" si="19"/>
        <v>-6.3379393558132963E-2</v>
      </c>
      <c r="BC50" s="16">
        <f t="shared" si="20"/>
        <v>1.0750488427869661E-2</v>
      </c>
      <c r="BD50" s="16">
        <f t="shared" si="21"/>
        <v>9.701902388667253E-3</v>
      </c>
      <c r="BE50" s="16">
        <f t="shared" si="22"/>
        <v>-6.2382071739099012E-4</v>
      </c>
      <c r="BF50" s="16">
        <f t="shared" si="23"/>
        <v>2.2822271091701558E-2</v>
      </c>
      <c r="BG50" s="16">
        <f t="shared" si="24"/>
        <v>-9.8439444996205674E-3</v>
      </c>
      <c r="BH50" s="16">
        <f t="shared" si="25"/>
        <v>-2.5076348575964486E-3</v>
      </c>
    </row>
    <row r="51" spans="1:60" x14ac:dyDescent="0.2">
      <c r="A51">
        <v>18.378</v>
      </c>
      <c r="B51">
        <v>172.2</v>
      </c>
      <c r="C51">
        <v>183.8</v>
      </c>
      <c r="D51">
        <v>82.82</v>
      </c>
      <c r="E51">
        <v>92.69</v>
      </c>
      <c r="F51">
        <v>83.97</v>
      </c>
      <c r="G51" s="9">
        <v>63.77</v>
      </c>
      <c r="H51">
        <v>25.05</v>
      </c>
      <c r="I51" s="9">
        <v>67.349999999999994</v>
      </c>
      <c r="J51">
        <v>36.119999999999997</v>
      </c>
      <c r="K51">
        <v>12.27</v>
      </c>
      <c r="L51">
        <v>8.0269999999999992</v>
      </c>
      <c r="M51">
        <v>62.9</v>
      </c>
      <c r="N51">
        <v>24</v>
      </c>
      <c r="O51">
        <v>171.1</v>
      </c>
      <c r="P51">
        <v>84.84</v>
      </c>
      <c r="Q51" s="9">
        <v>102.98</v>
      </c>
      <c r="R51" s="9">
        <v>187.4</v>
      </c>
      <c r="S51">
        <v>42.17</v>
      </c>
      <c r="T51" s="40">
        <v>20.350000000000001</v>
      </c>
      <c r="U51" s="5">
        <f t="shared" si="2"/>
        <v>4.3019296254256378E-2</v>
      </c>
      <c r="V51" s="5">
        <f t="shared" si="26"/>
        <v>-5.2805280528052889E-2</v>
      </c>
      <c r="W51" s="5">
        <f t="shared" si="27"/>
        <v>-4.0208877284595212E-2</v>
      </c>
      <c r="X51" s="5">
        <f t="shared" si="28"/>
        <v>-5.9611672533212201E-2</v>
      </c>
      <c r="Y51" s="5">
        <f t="shared" si="29"/>
        <v>-5.3410947712418388E-2</v>
      </c>
      <c r="Z51" s="5">
        <f t="shared" si="30"/>
        <v>-3.5381964388282561E-2</v>
      </c>
      <c r="AA51" s="5">
        <f t="shared" si="31"/>
        <v>-3.1145548465511874E-2</v>
      </c>
      <c r="AB51" s="5">
        <f t="shared" si="32"/>
        <v>-1.6875981161695419E-2</v>
      </c>
      <c r="AC51" s="5">
        <f t="shared" si="33"/>
        <v>-4.3459735832978352E-2</v>
      </c>
      <c r="AD51" s="5">
        <f t="shared" si="4"/>
        <v>-3.4998664173123251E-2</v>
      </c>
      <c r="AE51" s="5">
        <f t="shared" si="5"/>
        <v>-5.4335260115606965E-2</v>
      </c>
      <c r="AF51" s="5">
        <f t="shared" si="6"/>
        <v>-7.5656379548595165E-2</v>
      </c>
      <c r="AG51" s="5">
        <f t="shared" si="7"/>
        <v>-9.1367359798361081E-3</v>
      </c>
      <c r="AH51" s="5">
        <f t="shared" si="8"/>
        <v>-4.0000000000000036E-2</v>
      </c>
      <c r="AI51" s="5">
        <f t="shared" si="9"/>
        <v>-4.2529378847229959E-2</v>
      </c>
      <c r="AJ51" s="5">
        <f t="shared" si="10"/>
        <v>-6.0465116279069697E-2</v>
      </c>
      <c r="AK51" s="5">
        <f t="shared" si="11"/>
        <v>-6.9906069364161771E-2</v>
      </c>
      <c r="AL51" s="5">
        <f t="shared" si="12"/>
        <v>-2.6746299662425366E-2</v>
      </c>
      <c r="AM51" s="5">
        <f t="shared" si="13"/>
        <v>-3.0240312751523502E-2</v>
      </c>
      <c r="AN51" s="42">
        <f t="shared" si="14"/>
        <v>-2.631578947368407E-2</v>
      </c>
      <c r="AO51" s="16">
        <f t="shared" si="3"/>
        <v>4.3638192798617234E-2</v>
      </c>
      <c r="AP51" s="16">
        <f t="shared" si="34"/>
        <v>-5.5085513780480641E-2</v>
      </c>
      <c r="AQ51" s="16">
        <f t="shared" si="35"/>
        <v>-4.1639419006214561E-2</v>
      </c>
      <c r="AR51" s="16">
        <f t="shared" si="36"/>
        <v>-5.7904772354332751E-2</v>
      </c>
      <c r="AS51" s="16">
        <f t="shared" si="37"/>
        <v>-5.0635141326730818E-2</v>
      </c>
      <c r="AT51" s="16">
        <f t="shared" si="38"/>
        <v>-3.5788462806081181E-2</v>
      </c>
      <c r="AU51" s="16">
        <f t="shared" si="39"/>
        <v>-3.1581377708553973E-2</v>
      </c>
      <c r="AV51" s="16">
        <f t="shared" si="40"/>
        <v>-1.5329164233091126E-2</v>
      </c>
      <c r="AW51" s="16">
        <f t="shared" si="41"/>
        <v>-4.2405366340155182E-2</v>
      </c>
      <c r="AX51" s="16">
        <f t="shared" si="15"/>
        <v>-3.7403371198057062E-2</v>
      </c>
      <c r="AY51" s="16">
        <f t="shared" si="16"/>
        <v>-5.5725030487582712E-2</v>
      </c>
      <c r="AZ51" s="16">
        <f t="shared" si="17"/>
        <v>-8.0187038709969766E-2</v>
      </c>
      <c r="BA51" s="16">
        <f t="shared" si="18"/>
        <v>-5.9083221226593355E-3</v>
      </c>
      <c r="BB51" s="16">
        <f t="shared" si="19"/>
        <v>-3.5519587443293338E-2</v>
      </c>
      <c r="BC51" s="16">
        <f t="shared" si="20"/>
        <v>-4.2525496754201891E-2</v>
      </c>
      <c r="BD51" s="16">
        <f t="shared" si="21"/>
        <v>-6.4231227358415854E-2</v>
      </c>
      <c r="BE51" s="16">
        <f t="shared" si="22"/>
        <v>-6.6392455291122712E-2</v>
      </c>
      <c r="BF51" s="16">
        <f t="shared" si="23"/>
        <v>-2.3516297567282001E-2</v>
      </c>
      <c r="BG51" s="16">
        <f t="shared" si="24"/>
        <v>-2.9166481747902713E-2</v>
      </c>
      <c r="BH51" s="16">
        <f t="shared" si="25"/>
        <v>-3.0740969872987162E-2</v>
      </c>
    </row>
    <row r="52" spans="1:60" x14ac:dyDescent="0.2">
      <c r="A52">
        <v>18.202000000000002</v>
      </c>
      <c r="B52">
        <v>173.7</v>
      </c>
      <c r="C52">
        <v>190.02</v>
      </c>
      <c r="D52">
        <v>84.99</v>
      </c>
      <c r="E52">
        <v>97.81</v>
      </c>
      <c r="F52">
        <v>85.13</v>
      </c>
      <c r="G52" s="9">
        <v>67.5</v>
      </c>
      <c r="H52">
        <v>22.49</v>
      </c>
      <c r="I52" s="9">
        <v>67.92</v>
      </c>
      <c r="J52">
        <v>37.19</v>
      </c>
      <c r="K52">
        <v>13.175000000000001</v>
      </c>
      <c r="L52">
        <v>8.4529999999999994</v>
      </c>
      <c r="M52">
        <v>65.900000000000006</v>
      </c>
      <c r="N52">
        <v>24.07</v>
      </c>
      <c r="O52">
        <v>181.65</v>
      </c>
      <c r="P52">
        <v>88.76</v>
      </c>
      <c r="Q52" s="9">
        <v>105.7</v>
      </c>
      <c r="R52" s="9">
        <v>190.75</v>
      </c>
      <c r="S52">
        <v>44.734999999999999</v>
      </c>
      <c r="T52" s="40">
        <v>21.27</v>
      </c>
      <c r="U52" s="5">
        <f t="shared" si="2"/>
        <v>-9.5766677549242729E-3</v>
      </c>
      <c r="V52" s="5">
        <f t="shared" si="26"/>
        <v>8.7108013937282625E-3</v>
      </c>
      <c r="W52" s="5">
        <f t="shared" si="27"/>
        <v>3.384113166485303E-2</v>
      </c>
      <c r="X52" s="5">
        <f t="shared" si="28"/>
        <v>2.6201400627867688E-2</v>
      </c>
      <c r="Y52" s="5">
        <f t="shared" si="29"/>
        <v>5.5237889739993662E-2</v>
      </c>
      <c r="Z52" s="5">
        <f t="shared" si="30"/>
        <v>1.3814457544361058E-2</v>
      </c>
      <c r="AA52" s="5">
        <f t="shared" si="31"/>
        <v>5.849145366159636E-2</v>
      </c>
      <c r="AB52" s="5">
        <f t="shared" si="32"/>
        <v>-0.10219560878243517</v>
      </c>
      <c r="AC52" s="5">
        <f t="shared" si="33"/>
        <v>8.4632516703786465E-3</v>
      </c>
      <c r="AD52" s="5">
        <f t="shared" si="4"/>
        <v>2.9623477297895828E-2</v>
      </c>
      <c r="AE52" s="5">
        <f t="shared" si="5"/>
        <v>7.3757131214344129E-2</v>
      </c>
      <c r="AF52" s="5">
        <f t="shared" si="6"/>
        <v>5.3070885760558184E-2</v>
      </c>
      <c r="AG52" s="5">
        <f t="shared" si="7"/>
        <v>4.7694753577106619E-2</v>
      </c>
      <c r="AH52" s="5">
        <f t="shared" si="8"/>
        <v>2.9166666666666785E-3</v>
      </c>
      <c r="AI52" s="5">
        <f t="shared" si="9"/>
        <v>6.1659848042080689E-2</v>
      </c>
      <c r="AJ52" s="5">
        <f t="shared" si="10"/>
        <v>4.620462046204632E-2</v>
      </c>
      <c r="AK52" s="5">
        <f t="shared" si="11"/>
        <v>2.6412895707904394E-2</v>
      </c>
      <c r="AL52" s="5">
        <f t="shared" si="12"/>
        <v>1.7876200640341455E-2</v>
      </c>
      <c r="AM52" s="5">
        <f t="shared" si="13"/>
        <v>6.0825231207019215E-2</v>
      </c>
      <c r="AN52" s="42">
        <f t="shared" si="14"/>
        <v>4.520884520884505E-2</v>
      </c>
      <c r="AO52" s="16">
        <f t="shared" si="3"/>
        <v>-8.9577712105634189E-3</v>
      </c>
      <c r="AP52" s="16">
        <f t="shared" si="34"/>
        <v>6.4305681413005114E-3</v>
      </c>
      <c r="AQ52" s="16">
        <f t="shared" si="35"/>
        <v>3.2410589943233682E-2</v>
      </c>
      <c r="AR52" s="16">
        <f t="shared" si="36"/>
        <v>2.7908300806747135E-2</v>
      </c>
      <c r="AS52" s="16">
        <f t="shared" si="37"/>
        <v>5.8013696125681233E-2</v>
      </c>
      <c r="AT52" s="16">
        <f t="shared" si="38"/>
        <v>1.3407959126562436E-2</v>
      </c>
      <c r="AU52" s="16">
        <f t="shared" si="39"/>
        <v>5.8055624418554261E-2</v>
      </c>
      <c r="AV52" s="16">
        <f t="shared" si="40"/>
        <v>-0.10064879185383087</v>
      </c>
      <c r="AW52" s="16">
        <f t="shared" si="41"/>
        <v>9.5176211632018153E-3</v>
      </c>
      <c r="AX52" s="16">
        <f t="shared" si="15"/>
        <v>2.7218770272962014E-2</v>
      </c>
      <c r="AY52" s="16">
        <f t="shared" si="16"/>
        <v>7.2367360842368375E-2</v>
      </c>
      <c r="AZ52" s="16">
        <f t="shared" si="17"/>
        <v>4.8540226599183584E-2</v>
      </c>
      <c r="BA52" s="16">
        <f t="shared" si="18"/>
        <v>5.0923167434283392E-2</v>
      </c>
      <c r="BB52" s="16">
        <f t="shared" si="19"/>
        <v>7.3970792233733745E-3</v>
      </c>
      <c r="BC52" s="16">
        <f t="shared" si="20"/>
        <v>6.1663730135108757E-2</v>
      </c>
      <c r="BD52" s="16">
        <f t="shared" si="21"/>
        <v>4.2438509382700169E-2</v>
      </c>
      <c r="BE52" s="16">
        <f t="shared" si="22"/>
        <v>2.9926509780943453E-2</v>
      </c>
      <c r="BF52" s="16">
        <f t="shared" si="23"/>
        <v>2.110620273548482E-2</v>
      </c>
      <c r="BG52" s="16">
        <f t="shared" si="24"/>
        <v>6.1899062210640003E-2</v>
      </c>
      <c r="BH52" s="16">
        <f t="shared" si="25"/>
        <v>4.0783664809541958E-2</v>
      </c>
    </row>
    <row r="53" spans="1:60" x14ac:dyDescent="0.2">
      <c r="A53">
        <v>18.54</v>
      </c>
      <c r="B53">
        <v>194.1</v>
      </c>
      <c r="C53">
        <v>188.92</v>
      </c>
      <c r="D53">
        <v>84.74</v>
      </c>
      <c r="E53">
        <v>95.54</v>
      </c>
      <c r="F53">
        <v>85.86</v>
      </c>
      <c r="G53" s="9">
        <v>67.28</v>
      </c>
      <c r="H53">
        <v>22.795000000000002</v>
      </c>
      <c r="I53" s="9">
        <v>69.17</v>
      </c>
      <c r="J53">
        <v>36.86</v>
      </c>
      <c r="K53">
        <v>13.54</v>
      </c>
      <c r="L53">
        <v>9.0329999999999995</v>
      </c>
      <c r="M53">
        <v>63.92</v>
      </c>
      <c r="N53">
        <v>25.87</v>
      </c>
      <c r="O53">
        <v>180.05</v>
      </c>
      <c r="P53">
        <v>87.98</v>
      </c>
      <c r="Q53" s="9">
        <v>107.16</v>
      </c>
      <c r="R53" s="9">
        <v>191.6</v>
      </c>
      <c r="S53">
        <v>43.22</v>
      </c>
      <c r="T53" s="40">
        <v>21.72</v>
      </c>
      <c r="U53" s="5">
        <f t="shared" si="2"/>
        <v>1.8569387979342711E-2</v>
      </c>
      <c r="V53" s="5">
        <f t="shared" si="26"/>
        <v>0.11744386873920565</v>
      </c>
      <c r="W53" s="5">
        <f t="shared" si="27"/>
        <v>-5.7888643300706422E-3</v>
      </c>
      <c r="X53" s="5">
        <f t="shared" si="28"/>
        <v>-2.9415225320625904E-3</v>
      </c>
      <c r="Y53" s="5">
        <f t="shared" si="29"/>
        <v>-2.3208260914016954E-2</v>
      </c>
      <c r="Z53" s="5">
        <f t="shared" si="30"/>
        <v>8.5751204040878104E-3</v>
      </c>
      <c r="AA53" s="5">
        <f t="shared" si="31"/>
        <v>-3.259259259259295E-3</v>
      </c>
      <c r="AB53" s="5">
        <f t="shared" si="32"/>
        <v>1.3561582925744942E-2</v>
      </c>
      <c r="AC53" s="5">
        <f t="shared" si="33"/>
        <v>1.8404004711425115E-2</v>
      </c>
      <c r="AD53" s="5">
        <f t="shared" si="4"/>
        <v>-8.8733530518956272E-3</v>
      </c>
      <c r="AE53" s="5">
        <f t="shared" si="5"/>
        <v>2.770398481973424E-2</v>
      </c>
      <c r="AF53" s="5">
        <f t="shared" si="6"/>
        <v>6.8614693008399508E-2</v>
      </c>
      <c r="AG53" s="5">
        <f t="shared" si="7"/>
        <v>-3.0045523520485617E-2</v>
      </c>
      <c r="AH53" s="5">
        <f t="shared" si="8"/>
        <v>7.4781886165351086E-2</v>
      </c>
      <c r="AI53" s="5">
        <f t="shared" si="9"/>
        <v>-8.8081475364711892E-3</v>
      </c>
      <c r="AJ53" s="5">
        <f t="shared" si="10"/>
        <v>-8.7877422262280236E-3</v>
      </c>
      <c r="AK53" s="5">
        <f t="shared" si="11"/>
        <v>1.3812677388836292E-2</v>
      </c>
      <c r="AL53" s="5">
        <f t="shared" si="12"/>
        <v>4.4560943643512374E-3</v>
      </c>
      <c r="AM53" s="5">
        <f t="shared" si="13"/>
        <v>-3.3866100368838747E-2</v>
      </c>
      <c r="AN53" s="42">
        <f t="shared" si="14"/>
        <v>2.1156558533145242E-2</v>
      </c>
      <c r="AO53" s="16">
        <f t="shared" si="3"/>
        <v>1.9188284523703567E-2</v>
      </c>
      <c r="AP53" s="16">
        <f t="shared" si="34"/>
        <v>0.1151636354867779</v>
      </c>
      <c r="AQ53" s="16">
        <f t="shared" si="35"/>
        <v>-7.2194060516899902E-3</v>
      </c>
      <c r="AR53" s="16">
        <f t="shared" si="36"/>
        <v>-1.2346223531831423E-3</v>
      </c>
      <c r="AS53" s="16">
        <f t="shared" si="37"/>
        <v>-2.0432454528329386E-2</v>
      </c>
      <c r="AT53" s="16">
        <f t="shared" si="38"/>
        <v>8.1686219862891884E-3</v>
      </c>
      <c r="AU53" s="16">
        <f t="shared" si="39"/>
        <v>-3.695088502301391E-3</v>
      </c>
      <c r="AV53" s="16">
        <f t="shared" si="40"/>
        <v>1.5108399854349235E-2</v>
      </c>
      <c r="AW53" s="16">
        <f t="shared" si="41"/>
        <v>1.9458374204248282E-2</v>
      </c>
      <c r="AX53" s="16">
        <f t="shared" si="15"/>
        <v>-1.127806007682944E-2</v>
      </c>
      <c r="AY53" s="16">
        <f t="shared" si="16"/>
        <v>2.6314214447758492E-2</v>
      </c>
      <c r="AZ53" s="16">
        <f t="shared" si="17"/>
        <v>6.4084033847024907E-2</v>
      </c>
      <c r="BA53" s="16">
        <f t="shared" si="18"/>
        <v>-2.6817109663308844E-2</v>
      </c>
      <c r="BB53" s="16">
        <f t="shared" si="19"/>
        <v>7.9262298722057783E-2</v>
      </c>
      <c r="BC53" s="16">
        <f t="shared" si="20"/>
        <v>-8.8042654434431194E-3</v>
      </c>
      <c r="BD53" s="16">
        <f t="shared" si="21"/>
        <v>-1.2553853305574177E-2</v>
      </c>
      <c r="BE53" s="16">
        <f t="shared" si="22"/>
        <v>1.7326291461875351E-2</v>
      </c>
      <c r="BF53" s="16">
        <f t="shared" si="23"/>
        <v>7.686096459494602E-3</v>
      </c>
      <c r="BG53" s="16">
        <f t="shared" si="24"/>
        <v>-3.2792269365217959E-2</v>
      </c>
      <c r="BH53" s="16">
        <f t="shared" si="25"/>
        <v>1.6731378133842151E-2</v>
      </c>
    </row>
    <row r="54" spans="1:60" x14ac:dyDescent="0.2">
      <c r="A54">
        <v>18.692</v>
      </c>
      <c r="B54">
        <v>195.6</v>
      </c>
      <c r="C54">
        <v>180.36</v>
      </c>
      <c r="D54">
        <v>81.069999999999993</v>
      </c>
      <c r="E54">
        <v>90.35</v>
      </c>
      <c r="F54">
        <v>84.18</v>
      </c>
      <c r="G54" s="9">
        <v>64.16</v>
      </c>
      <c r="H54">
        <v>21.31</v>
      </c>
      <c r="I54" s="9">
        <v>65.77</v>
      </c>
      <c r="J54">
        <v>35.04</v>
      </c>
      <c r="K54">
        <v>13.255000000000001</v>
      </c>
      <c r="L54">
        <v>8.8640000000000008</v>
      </c>
      <c r="M54">
        <v>60.74</v>
      </c>
      <c r="N54">
        <v>25.08</v>
      </c>
      <c r="O54">
        <v>175.95</v>
      </c>
      <c r="P54">
        <v>82.96</v>
      </c>
      <c r="Q54" s="9">
        <v>101.44</v>
      </c>
      <c r="R54" s="9">
        <v>185.75</v>
      </c>
      <c r="S54">
        <v>43.44</v>
      </c>
      <c r="T54" s="40">
        <v>21.05</v>
      </c>
      <c r="U54" s="5">
        <f t="shared" si="2"/>
        <v>8.1984897518878608E-3</v>
      </c>
      <c r="V54" s="5">
        <f t="shared" si="26"/>
        <v>7.7279752704790816E-3</v>
      </c>
      <c r="W54" s="5">
        <f t="shared" si="27"/>
        <v>-4.5310184204954362E-2</v>
      </c>
      <c r="X54" s="5">
        <f t="shared" si="28"/>
        <v>-4.3308945008260546E-2</v>
      </c>
      <c r="Y54" s="5">
        <f t="shared" si="29"/>
        <v>-5.4322796734352252E-2</v>
      </c>
      <c r="Z54" s="5">
        <f t="shared" si="30"/>
        <v>-1.9566736547868557E-2</v>
      </c>
      <c r="AA54" s="5">
        <f t="shared" si="31"/>
        <v>-4.6373365041617154E-2</v>
      </c>
      <c r="AB54" s="5">
        <f t="shared" si="32"/>
        <v>-6.5145865321342478E-2</v>
      </c>
      <c r="AC54" s="5">
        <f t="shared" si="33"/>
        <v>-4.9154257626138564E-2</v>
      </c>
      <c r="AD54" s="5">
        <f t="shared" si="4"/>
        <v>-4.9376017362995128E-2</v>
      </c>
      <c r="AE54" s="5">
        <f t="shared" si="5"/>
        <v>-2.1048744460856583E-2</v>
      </c>
      <c r="AF54" s="5">
        <f t="shared" si="6"/>
        <v>-1.8709177460422777E-2</v>
      </c>
      <c r="AG54" s="5">
        <f t="shared" si="7"/>
        <v>-4.9749687108886054E-2</v>
      </c>
      <c r="AH54" s="5">
        <f t="shared" si="8"/>
        <v>-3.0537301894085878E-2</v>
      </c>
      <c r="AI54" s="5">
        <f t="shared" si="9"/>
        <v>-2.2771452374340639E-2</v>
      </c>
      <c r="AJ54" s="5">
        <f t="shared" si="10"/>
        <v>-5.7058422368720274E-2</v>
      </c>
      <c r="AK54" s="5">
        <f t="shared" si="11"/>
        <v>-5.3378126166479967E-2</v>
      </c>
      <c r="AL54" s="5">
        <f t="shared" si="12"/>
        <v>-3.0532359081419602E-2</v>
      </c>
      <c r="AM54" s="5">
        <f t="shared" si="13"/>
        <v>5.0902360018509896E-3</v>
      </c>
      <c r="AN54" s="42">
        <f t="shared" si="14"/>
        <v>-3.0847145488029359E-2</v>
      </c>
      <c r="AO54" s="16">
        <f t="shared" si="3"/>
        <v>8.8173862962487148E-3</v>
      </c>
      <c r="AP54" s="16">
        <f t="shared" si="34"/>
        <v>5.4477420180513306E-3</v>
      </c>
      <c r="AQ54" s="16">
        <f t="shared" si="35"/>
        <v>-4.674072592657371E-2</v>
      </c>
      <c r="AR54" s="16">
        <f t="shared" si="36"/>
        <v>-4.1602044829381096E-2</v>
      </c>
      <c r="AS54" s="16">
        <f t="shared" si="37"/>
        <v>-5.1546990348664681E-2</v>
      </c>
      <c r="AT54" s="16">
        <f t="shared" si="38"/>
        <v>-1.9973234965667178E-2</v>
      </c>
      <c r="AU54" s="16">
        <f t="shared" si="39"/>
        <v>-4.6809194284659253E-2</v>
      </c>
      <c r="AV54" s="16">
        <f t="shared" si="40"/>
        <v>-6.3599048392738181E-2</v>
      </c>
      <c r="AW54" s="16">
        <f t="shared" si="41"/>
        <v>-4.8099888133315394E-2</v>
      </c>
      <c r="AX54" s="16">
        <f t="shared" si="15"/>
        <v>-5.1780724387928939E-2</v>
      </c>
      <c r="AY54" s="16">
        <f t="shared" si="16"/>
        <v>-2.2438514832832331E-2</v>
      </c>
      <c r="AZ54" s="16">
        <f t="shared" si="17"/>
        <v>-2.3239836621797377E-2</v>
      </c>
      <c r="BA54" s="16">
        <f t="shared" si="18"/>
        <v>-4.652127325170928E-2</v>
      </c>
      <c r="BB54" s="16">
        <f t="shared" si="19"/>
        <v>-2.605688933737918E-2</v>
      </c>
      <c r="BC54" s="16">
        <f t="shared" si="20"/>
        <v>-2.2767570281312568E-2</v>
      </c>
      <c r="BD54" s="16">
        <f t="shared" si="21"/>
        <v>-6.0824533448066424E-2</v>
      </c>
      <c r="BE54" s="16">
        <f t="shared" si="22"/>
        <v>-4.9864512093440908E-2</v>
      </c>
      <c r="BF54" s="16">
        <f t="shared" si="23"/>
        <v>-2.7302356986276238E-2</v>
      </c>
      <c r="BG54" s="16">
        <f t="shared" si="24"/>
        <v>6.164067005471778E-3</v>
      </c>
      <c r="BH54" s="16">
        <f t="shared" si="25"/>
        <v>-3.5272325887332451E-2</v>
      </c>
    </row>
    <row r="55" spans="1:60" x14ac:dyDescent="0.2">
      <c r="T55" s="40"/>
      <c r="AN55" s="40"/>
    </row>
    <row r="56" spans="1:60" x14ac:dyDescent="0.2">
      <c r="T56" s="40"/>
      <c r="U56" s="16">
        <f>AVERAGE(U3:U54)</f>
        <v>-6.1889654436085464E-4</v>
      </c>
      <c r="V56" s="16">
        <f t="shared" ref="V56:AN56" si="42">AVERAGE(V3:V54)</f>
        <v>2.280233252427751E-3</v>
      </c>
      <c r="W56" s="16">
        <f t="shared" si="42"/>
        <v>1.4305417216193485E-3</v>
      </c>
      <c r="X56" s="16">
        <f t="shared" si="42"/>
        <v>-1.7069001788794481E-3</v>
      </c>
      <c r="Y56" s="16">
        <f t="shared" si="42"/>
        <v>-2.7758063856875678E-3</v>
      </c>
      <c r="Z56" s="16">
        <f t="shared" si="42"/>
        <v>4.0649841779862137E-4</v>
      </c>
      <c r="AA56" s="16">
        <f t="shared" si="42"/>
        <v>4.3582924304209583E-4</v>
      </c>
      <c r="AB56" s="16">
        <f t="shared" si="42"/>
        <v>-1.5468169286042938E-3</v>
      </c>
      <c r="AC56" s="16">
        <f t="shared" si="42"/>
        <v>-1.0543694928231684E-3</v>
      </c>
      <c r="AD56" s="16">
        <f t="shared" si="42"/>
        <v>2.4047070249338131E-3</v>
      </c>
      <c r="AE56" s="16">
        <f t="shared" si="42"/>
        <v>1.3897703719757488E-3</v>
      </c>
      <c r="AF56" s="16">
        <f t="shared" si="42"/>
        <v>4.5306591613746023E-3</v>
      </c>
      <c r="AG56" s="16">
        <f t="shared" si="42"/>
        <v>-3.2284138571767726E-3</v>
      </c>
      <c r="AH56" s="16">
        <f t="shared" si="42"/>
        <v>-4.480412556706696E-3</v>
      </c>
      <c r="AI56" s="16">
        <f t="shared" si="42"/>
        <v>-3.8820930280702141E-6</v>
      </c>
      <c r="AJ56" s="16">
        <f t="shared" si="42"/>
        <v>3.7661110793461528E-3</v>
      </c>
      <c r="AK56" s="16">
        <f t="shared" si="42"/>
        <v>-3.51361407303906E-3</v>
      </c>
      <c r="AL56" s="16">
        <f t="shared" si="42"/>
        <v>-3.2300020951433642E-3</v>
      </c>
      <c r="AM56" s="16">
        <f t="shared" si="42"/>
        <v>-1.0738310036207889E-3</v>
      </c>
      <c r="AN56" s="44">
        <f t="shared" si="42"/>
        <v>4.4251803993030931E-3</v>
      </c>
    </row>
    <row r="58" spans="1:60" x14ac:dyDescent="0.2">
      <c r="A58" s="77" t="s">
        <v>115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</row>
    <row r="59" spans="1:60" x14ac:dyDescent="0.2">
      <c r="B59" t="s">
        <v>14</v>
      </c>
      <c r="C59" t="s">
        <v>0</v>
      </c>
      <c r="D59" t="s">
        <v>82</v>
      </c>
      <c r="E59" t="s">
        <v>9</v>
      </c>
      <c r="F59" t="s">
        <v>80</v>
      </c>
      <c r="G59" t="s">
        <v>81</v>
      </c>
      <c r="H59" s="9" t="s">
        <v>15</v>
      </c>
      <c r="I59" t="s">
        <v>4</v>
      </c>
      <c r="J59" s="9" t="s">
        <v>83</v>
      </c>
      <c r="K59" t="s">
        <v>6</v>
      </c>
      <c r="L59" t="s">
        <v>12</v>
      </c>
      <c r="M59" t="s">
        <v>11</v>
      </c>
      <c r="N59" t="s">
        <v>5</v>
      </c>
      <c r="O59" t="s">
        <v>13</v>
      </c>
      <c r="P59" t="s">
        <v>2</v>
      </c>
      <c r="Q59" t="s">
        <v>7</v>
      </c>
      <c r="R59" s="9" t="s">
        <v>8</v>
      </c>
      <c r="S59" s="9" t="s">
        <v>10</v>
      </c>
      <c r="T59" t="s">
        <v>3</v>
      </c>
      <c r="U59" s="40" t="s">
        <v>1</v>
      </c>
    </row>
    <row r="60" spans="1:60" x14ac:dyDescent="0.2">
      <c r="A60" t="s">
        <v>14</v>
      </c>
      <c r="B60">
        <f t="array" ref="B60:U79">MMULT(TRANSPOSE(AO3:BH54),AO3:BH54)/52</f>
        <v>9.4128773398239522E-4</v>
      </c>
      <c r="C60">
        <v>-1.0713530357799643E-5</v>
      </c>
      <c r="D60">
        <v>7.254557640624926E-5</v>
      </c>
      <c r="E60">
        <v>1.0865591240637758E-4</v>
      </c>
      <c r="F60">
        <v>-3.3702229739253422E-5</v>
      </c>
      <c r="G60">
        <v>9.9960048792813985E-5</v>
      </c>
      <c r="H60">
        <v>4.6896665017681174E-5</v>
      </c>
      <c r="I60">
        <v>9.8466734543134531E-5</v>
      </c>
      <c r="J60">
        <v>3.0171446188078082E-5</v>
      </c>
      <c r="K60">
        <v>7.8424637716100108E-5</v>
      </c>
      <c r="L60">
        <v>7.8078340402942277E-5</v>
      </c>
      <c r="M60">
        <v>-1.0176164939607349E-5</v>
      </c>
      <c r="N60">
        <v>7.9623829378377899E-5</v>
      </c>
      <c r="O60">
        <v>2.3278624583399882E-4</v>
      </c>
      <c r="P60">
        <v>-4.3906138216736378E-5</v>
      </c>
      <c r="Q60" s="9">
        <v>-1.7848199163078139E-5</v>
      </c>
      <c r="R60">
        <v>1.2266215368427977E-4</v>
      </c>
      <c r="S60">
        <v>1.2282978930428269E-4</v>
      </c>
      <c r="T60">
        <v>-1.6896959347360628E-5</v>
      </c>
      <c r="U60">
        <v>-2.4951303473261805E-5</v>
      </c>
    </row>
    <row r="61" spans="1:60" x14ac:dyDescent="0.2">
      <c r="A61" t="s">
        <v>0</v>
      </c>
      <c r="B61">
        <v>-1.0713530357799643E-5</v>
      </c>
      <c r="C61">
        <v>1.0776587530672646E-3</v>
      </c>
      <c r="D61">
        <v>2.9547602993884039E-4</v>
      </c>
      <c r="E61">
        <v>2.3439014826915808E-4</v>
      </c>
      <c r="F61">
        <v>4.0186310924125033E-5</v>
      </c>
      <c r="G61">
        <v>2.7778089948516635E-4</v>
      </c>
      <c r="H61">
        <v>1.5601001292313746E-4</v>
      </c>
      <c r="I61">
        <v>2.7090181178703938E-4</v>
      </c>
      <c r="J61">
        <v>1.7082647011385624E-4</v>
      </c>
      <c r="K61">
        <v>2.1107350755631961E-4</v>
      </c>
      <c r="L61">
        <v>1.9313636175111103E-4</v>
      </c>
      <c r="M61">
        <v>2.7029462842766957E-4</v>
      </c>
      <c r="N61">
        <v>1.9001939708432331E-4</v>
      </c>
      <c r="O61">
        <v>4.1558816146139665E-4</v>
      </c>
      <c r="P61">
        <v>1.2847625805916427E-4</v>
      </c>
      <c r="Q61" s="9">
        <v>2.7368793470845142E-4</v>
      </c>
      <c r="R61">
        <v>2.8158582231599508E-4</v>
      </c>
      <c r="S61">
        <v>1.4966422428591895E-4</v>
      </c>
      <c r="T61">
        <v>1.2481704691333224E-4</v>
      </c>
      <c r="U61">
        <v>3.1212009031071506E-4</v>
      </c>
    </row>
    <row r="62" spans="1:60" x14ac:dyDescent="0.2">
      <c r="A62" t="s">
        <v>82</v>
      </c>
      <c r="B62">
        <v>7.254557640624926E-5</v>
      </c>
      <c r="C62">
        <v>2.9547602993884039E-4</v>
      </c>
      <c r="D62">
        <v>4.7643483481055963E-4</v>
      </c>
      <c r="E62">
        <v>4.5166261659150461E-4</v>
      </c>
      <c r="F62">
        <v>3.7452527704890705E-4</v>
      </c>
      <c r="G62">
        <v>3.2064834038518449E-4</v>
      </c>
      <c r="H62">
        <v>3.5844302434501782E-4</v>
      </c>
      <c r="I62">
        <v>3.4129707536190845E-4</v>
      </c>
      <c r="J62">
        <v>2.8702131401913138E-4</v>
      </c>
      <c r="K62">
        <v>3.9524641558038388E-4</v>
      </c>
      <c r="L62">
        <v>3.100910508524856E-4</v>
      </c>
      <c r="M62">
        <v>3.032936691771378E-4</v>
      </c>
      <c r="N62">
        <v>3.6456587324999772E-4</v>
      </c>
      <c r="O62">
        <v>3.0593845394049024E-4</v>
      </c>
      <c r="P62">
        <v>2.7005406959147184E-4</v>
      </c>
      <c r="Q62" s="9">
        <v>4.3916111800904999E-4</v>
      </c>
      <c r="R62">
        <v>4.474439134377928E-4</v>
      </c>
      <c r="S62">
        <v>2.2052486194780249E-4</v>
      </c>
      <c r="T62">
        <v>2.1966561659498624E-4</v>
      </c>
      <c r="U62">
        <v>3.7256984407978356E-4</v>
      </c>
    </row>
    <row r="63" spans="1:60" x14ac:dyDescent="0.2">
      <c r="A63" t="s">
        <v>9</v>
      </c>
      <c r="B63">
        <v>1.0865591240637758E-4</v>
      </c>
      <c r="C63">
        <v>2.3439014826915808E-4</v>
      </c>
      <c r="D63">
        <v>4.5166261659150461E-4</v>
      </c>
      <c r="E63">
        <v>7.0460969838511279E-4</v>
      </c>
      <c r="F63">
        <v>4.4972020235931547E-4</v>
      </c>
      <c r="G63">
        <v>4.6589571671031227E-4</v>
      </c>
      <c r="H63">
        <v>4.2791610929551478E-4</v>
      </c>
      <c r="I63">
        <v>2.9371793081487546E-4</v>
      </c>
      <c r="J63">
        <v>4.7272540228268742E-4</v>
      </c>
      <c r="K63">
        <v>4.7463550974928027E-4</v>
      </c>
      <c r="L63">
        <v>4.8467923802087359E-4</v>
      </c>
      <c r="M63">
        <v>4.9569302134366432E-4</v>
      </c>
      <c r="N63">
        <v>4.0482399867686241E-4</v>
      </c>
      <c r="O63">
        <v>3.4008133748446409E-4</v>
      </c>
      <c r="P63">
        <v>3.5968175132288817E-4</v>
      </c>
      <c r="Q63" s="9">
        <v>4.8062803465376887E-4</v>
      </c>
      <c r="R63">
        <v>5.5819020527809744E-4</v>
      </c>
      <c r="S63">
        <v>3.0720966624244665E-4</v>
      </c>
      <c r="T63">
        <v>2.3473121784287995E-4</v>
      </c>
      <c r="U63">
        <v>4.5168775578870678E-4</v>
      </c>
    </row>
    <row r="64" spans="1:60" x14ac:dyDescent="0.2">
      <c r="A64" t="s">
        <v>80</v>
      </c>
      <c r="B64">
        <v>-3.3702229739253422E-5</v>
      </c>
      <c r="C64">
        <v>4.0186310924125033E-5</v>
      </c>
      <c r="D64">
        <v>3.7452527704890705E-4</v>
      </c>
      <c r="E64">
        <v>4.4972020235931547E-4</v>
      </c>
      <c r="F64">
        <v>9.406608661803094E-4</v>
      </c>
      <c r="G64">
        <v>3.7745626842602682E-4</v>
      </c>
      <c r="H64">
        <v>4.7763294029394879E-4</v>
      </c>
      <c r="I64">
        <v>1.2712588208945187E-4</v>
      </c>
      <c r="J64">
        <v>4.0096604233361052E-4</v>
      </c>
      <c r="K64">
        <v>4.4347497554908321E-4</v>
      </c>
      <c r="L64">
        <v>3.9664230963403564E-4</v>
      </c>
      <c r="M64">
        <v>4.0189690793679237E-4</v>
      </c>
      <c r="N64">
        <v>4.621773591312867E-4</v>
      </c>
      <c r="O64">
        <v>3.5391340638484133E-4</v>
      </c>
      <c r="P64">
        <v>3.8869263537039291E-4</v>
      </c>
      <c r="Q64" s="9">
        <v>4.2262935659746314E-4</v>
      </c>
      <c r="R64">
        <v>5.2349900769502406E-4</v>
      </c>
      <c r="S64">
        <v>3.1757163197521603E-4</v>
      </c>
      <c r="T64">
        <v>2.9375419908495438E-4</v>
      </c>
      <c r="U64">
        <v>5.3610299506002071E-4</v>
      </c>
    </row>
    <row r="65" spans="1:21" x14ac:dyDescent="0.2">
      <c r="A65" t="s">
        <v>81</v>
      </c>
      <c r="B65">
        <v>9.9960048792813985E-5</v>
      </c>
      <c r="C65">
        <v>2.7778089948516635E-4</v>
      </c>
      <c r="D65">
        <v>3.2064834038518449E-4</v>
      </c>
      <c r="E65">
        <v>4.6589571671031227E-4</v>
      </c>
      <c r="F65">
        <v>3.7745626842602682E-4</v>
      </c>
      <c r="G65">
        <v>5.8484700933690711E-4</v>
      </c>
      <c r="H65">
        <v>3.0775716493915411E-4</v>
      </c>
      <c r="I65">
        <v>2.5344189335341699E-4</v>
      </c>
      <c r="J65">
        <v>4.604030918644405E-4</v>
      </c>
      <c r="K65">
        <v>3.821061580150108E-4</v>
      </c>
      <c r="L65">
        <v>2.4626191524423354E-4</v>
      </c>
      <c r="M65">
        <v>1.8926780663237568E-4</v>
      </c>
      <c r="N65">
        <v>2.9832186038202067E-4</v>
      </c>
      <c r="O65">
        <v>2.7778705563649215E-4</v>
      </c>
      <c r="P65">
        <v>2.5899715568861875E-4</v>
      </c>
      <c r="Q65" s="9">
        <v>3.2824035250053271E-4</v>
      </c>
      <c r="R65">
        <v>4.3473200727700187E-4</v>
      </c>
      <c r="S65">
        <v>1.5093388038709074E-4</v>
      </c>
      <c r="T65">
        <v>1.7618183754217521E-4</v>
      </c>
      <c r="U65">
        <v>3.2301528580148237E-4</v>
      </c>
    </row>
    <row r="66" spans="1:21" x14ac:dyDescent="0.2">
      <c r="A66" s="9" t="s">
        <v>15</v>
      </c>
      <c r="B66">
        <v>4.6896665017681174E-5</v>
      </c>
      <c r="C66">
        <v>1.5601001292313746E-4</v>
      </c>
      <c r="D66">
        <v>3.5844302434501782E-4</v>
      </c>
      <c r="E66">
        <v>4.2791610929551478E-4</v>
      </c>
      <c r="F66">
        <v>4.7763294029394879E-4</v>
      </c>
      <c r="G66">
        <v>3.0775716493915411E-4</v>
      </c>
      <c r="H66">
        <v>5.3898699984604448E-4</v>
      </c>
      <c r="I66">
        <v>9.3376007802889664E-5</v>
      </c>
      <c r="J66">
        <v>3.0782075458492237E-4</v>
      </c>
      <c r="K66">
        <v>3.4729542284765106E-4</v>
      </c>
      <c r="L66">
        <v>3.9241841741797801E-4</v>
      </c>
      <c r="M66">
        <v>3.4127723299086268E-4</v>
      </c>
      <c r="N66">
        <v>3.8761084340548118E-4</v>
      </c>
      <c r="O66">
        <v>2.9431534638711047E-4</v>
      </c>
      <c r="P66">
        <v>3.371605855864594E-4</v>
      </c>
      <c r="Q66" s="9">
        <v>3.7072138134929748E-4</v>
      </c>
      <c r="R66">
        <v>3.2800925148303306E-4</v>
      </c>
      <c r="S66">
        <v>3.3815753831295878E-4</v>
      </c>
      <c r="T66">
        <v>2.6804601653101671E-4</v>
      </c>
      <c r="U66">
        <v>3.9175477381404525E-4</v>
      </c>
    </row>
    <row r="67" spans="1:21" x14ac:dyDescent="0.2">
      <c r="A67" t="s">
        <v>4</v>
      </c>
      <c r="B67">
        <v>9.8466734543134531E-5</v>
      </c>
      <c r="C67">
        <v>2.7090181178703938E-4</v>
      </c>
      <c r="D67">
        <v>3.4129707536190845E-4</v>
      </c>
      <c r="E67">
        <v>2.9371793081487546E-4</v>
      </c>
      <c r="F67">
        <v>1.2712588208945187E-4</v>
      </c>
      <c r="G67">
        <v>2.5344189335341699E-4</v>
      </c>
      <c r="H67">
        <v>9.3376007802889664E-5</v>
      </c>
      <c r="I67">
        <v>7.2984483873934436E-4</v>
      </c>
      <c r="J67">
        <v>2.1484016662367964E-4</v>
      </c>
      <c r="K67">
        <v>2.7214529283610406E-4</v>
      </c>
      <c r="L67">
        <v>8.7023291952113997E-5</v>
      </c>
      <c r="M67">
        <v>-2.7526328236584968E-6</v>
      </c>
      <c r="N67">
        <v>1.6922817494446901E-4</v>
      </c>
      <c r="O67">
        <v>2.1954765805781224E-4</v>
      </c>
      <c r="P67">
        <v>1.2136463549744373E-5</v>
      </c>
      <c r="Q67" s="9">
        <v>2.8259324616981211E-4</v>
      </c>
      <c r="R67">
        <v>3.3069903762829062E-4</v>
      </c>
      <c r="S67">
        <v>3.9868254445743851E-5</v>
      </c>
      <c r="T67">
        <v>-9.3339982845335739E-5</v>
      </c>
      <c r="U67">
        <v>2.3680490935484893E-4</v>
      </c>
    </row>
    <row r="68" spans="1:21" x14ac:dyDescent="0.2">
      <c r="A68" s="9" t="s">
        <v>83</v>
      </c>
      <c r="B68">
        <v>3.0171446188078082E-5</v>
      </c>
      <c r="C68">
        <v>1.7082647011385624E-4</v>
      </c>
      <c r="D68">
        <v>2.8702131401913138E-4</v>
      </c>
      <c r="E68">
        <v>4.7272540228268742E-4</v>
      </c>
      <c r="F68">
        <v>4.0096604233361052E-4</v>
      </c>
      <c r="G68">
        <v>4.604030918644405E-4</v>
      </c>
      <c r="H68">
        <v>3.0782075458492237E-4</v>
      </c>
      <c r="I68">
        <v>2.1484016662367964E-4</v>
      </c>
      <c r="J68">
        <v>5.9034224765314234E-4</v>
      </c>
      <c r="K68">
        <v>3.6806175941788181E-4</v>
      </c>
      <c r="L68">
        <v>2.3207306587321694E-4</v>
      </c>
      <c r="M68">
        <v>2.1788773044072776E-4</v>
      </c>
      <c r="N68">
        <v>3.3537286409957966E-4</v>
      </c>
      <c r="O68">
        <v>3.0257713055748957E-4</v>
      </c>
      <c r="P68">
        <v>2.5055914617913219E-4</v>
      </c>
      <c r="Q68" s="9">
        <v>3.5692738310832864E-4</v>
      </c>
      <c r="R68">
        <v>4.6973345594841613E-4</v>
      </c>
      <c r="S68">
        <v>1.8860090970131447E-4</v>
      </c>
      <c r="T68">
        <v>1.1278273811258851E-4</v>
      </c>
      <c r="U68">
        <v>2.4350043333830787E-4</v>
      </c>
    </row>
    <row r="69" spans="1:21" x14ac:dyDescent="0.2">
      <c r="A69" t="s">
        <v>6</v>
      </c>
      <c r="B69">
        <v>7.8424637716100108E-5</v>
      </c>
      <c r="C69">
        <v>2.1107350755631961E-4</v>
      </c>
      <c r="D69">
        <v>3.9524641558038388E-4</v>
      </c>
      <c r="E69">
        <v>4.7463550974928027E-4</v>
      </c>
      <c r="F69">
        <v>4.4347497554908321E-4</v>
      </c>
      <c r="G69">
        <v>3.821061580150108E-4</v>
      </c>
      <c r="H69">
        <v>3.4729542284765106E-4</v>
      </c>
      <c r="I69">
        <v>2.7214529283610406E-4</v>
      </c>
      <c r="J69">
        <v>3.6806175941788181E-4</v>
      </c>
      <c r="K69">
        <v>6.3762111469175587E-4</v>
      </c>
      <c r="L69">
        <v>2.9165010604778439E-4</v>
      </c>
      <c r="M69">
        <v>3.5733968937597859E-4</v>
      </c>
      <c r="N69">
        <v>2.6242952140908274E-4</v>
      </c>
      <c r="O69">
        <v>2.9730950276363671E-4</v>
      </c>
      <c r="P69">
        <v>3.286637744084822E-4</v>
      </c>
      <c r="Q69" s="9">
        <v>4.4898469400330863E-4</v>
      </c>
      <c r="R69">
        <v>4.7484703646396263E-4</v>
      </c>
      <c r="S69">
        <v>2.0887273178759637E-4</v>
      </c>
      <c r="T69">
        <v>2.0246570722424296E-4</v>
      </c>
      <c r="U69">
        <v>3.5945717359649155E-4</v>
      </c>
    </row>
    <row r="70" spans="1:21" x14ac:dyDescent="0.2">
      <c r="A70" t="s">
        <v>12</v>
      </c>
      <c r="B70">
        <v>7.8078340402942277E-5</v>
      </c>
      <c r="C70">
        <v>1.9313636175111103E-4</v>
      </c>
      <c r="D70">
        <v>3.100910508524856E-4</v>
      </c>
      <c r="E70">
        <v>4.8467923802087359E-4</v>
      </c>
      <c r="F70">
        <v>3.9664230963403564E-4</v>
      </c>
      <c r="G70">
        <v>2.4626191524423354E-4</v>
      </c>
      <c r="H70">
        <v>3.9241841741797801E-4</v>
      </c>
      <c r="I70">
        <v>8.7023291952113997E-5</v>
      </c>
      <c r="J70">
        <v>2.3207306587321694E-4</v>
      </c>
      <c r="K70">
        <v>2.9165010604778439E-4</v>
      </c>
      <c r="L70">
        <v>7.7122158663996078E-4</v>
      </c>
      <c r="M70">
        <v>5.8136029332207957E-4</v>
      </c>
      <c r="N70">
        <v>4.1612846126901104E-4</v>
      </c>
      <c r="O70">
        <v>2.9718900831506403E-4</v>
      </c>
      <c r="P70">
        <v>3.5977351707162355E-4</v>
      </c>
      <c r="Q70" s="9">
        <v>3.3907632966241434E-4</v>
      </c>
      <c r="R70">
        <v>4.1267494860055756E-4</v>
      </c>
      <c r="S70">
        <v>3.6616543572744198E-4</v>
      </c>
      <c r="T70">
        <v>2.7503875969214553E-4</v>
      </c>
      <c r="U70">
        <v>3.4680074409490968E-4</v>
      </c>
    </row>
    <row r="71" spans="1:21" x14ac:dyDescent="0.2">
      <c r="A71" t="s">
        <v>11</v>
      </c>
      <c r="B71">
        <v>-1.0176164939607349E-5</v>
      </c>
      <c r="C71">
        <v>2.7029462842766957E-4</v>
      </c>
      <c r="D71">
        <v>3.032936691771378E-4</v>
      </c>
      <c r="E71">
        <v>4.9569302134366432E-4</v>
      </c>
      <c r="F71">
        <v>4.0189690793679237E-4</v>
      </c>
      <c r="G71">
        <v>1.8926780663237568E-4</v>
      </c>
      <c r="H71">
        <v>3.4127723299086268E-4</v>
      </c>
      <c r="I71">
        <v>-2.7526328236584968E-6</v>
      </c>
      <c r="J71">
        <v>2.1788773044072776E-4</v>
      </c>
      <c r="K71">
        <v>3.5733968937597859E-4</v>
      </c>
      <c r="L71">
        <v>5.8136029332207957E-4</v>
      </c>
      <c r="M71">
        <v>1.3990934269180943E-3</v>
      </c>
      <c r="N71">
        <v>2.7046096542656045E-4</v>
      </c>
      <c r="O71">
        <v>2.8012563116142249E-4</v>
      </c>
      <c r="P71">
        <v>3.3395171605918642E-4</v>
      </c>
      <c r="Q71" s="9">
        <v>2.9848937442362625E-4</v>
      </c>
      <c r="R71">
        <v>3.4405412626509028E-4</v>
      </c>
      <c r="S71">
        <v>3.5056705901000189E-4</v>
      </c>
      <c r="T71">
        <v>2.5356184102296104E-4</v>
      </c>
      <c r="U71">
        <v>2.7412306218677302E-4</v>
      </c>
    </row>
    <row r="72" spans="1:21" x14ac:dyDescent="0.2">
      <c r="A72" t="s">
        <v>5</v>
      </c>
      <c r="B72">
        <v>7.9623829378377899E-5</v>
      </c>
      <c r="C72">
        <v>1.9001939708432331E-4</v>
      </c>
      <c r="D72">
        <v>3.6456587324999772E-4</v>
      </c>
      <c r="E72">
        <v>4.0482399867686241E-4</v>
      </c>
      <c r="F72">
        <v>4.621773591312867E-4</v>
      </c>
      <c r="G72">
        <v>2.9832186038202067E-4</v>
      </c>
      <c r="H72">
        <v>3.8761084340548118E-4</v>
      </c>
      <c r="I72">
        <v>1.6922817494446901E-4</v>
      </c>
      <c r="J72">
        <v>3.3537286409957966E-4</v>
      </c>
      <c r="K72">
        <v>2.6242952140908274E-4</v>
      </c>
      <c r="L72">
        <v>4.1612846126901104E-4</v>
      </c>
      <c r="M72">
        <v>2.7046096542656045E-4</v>
      </c>
      <c r="N72">
        <v>1.0254372631632463E-3</v>
      </c>
      <c r="O72">
        <v>3.9845126395609409E-4</v>
      </c>
      <c r="P72">
        <v>3.5236319175629217E-4</v>
      </c>
      <c r="Q72" s="9">
        <v>4.5840044881375306E-4</v>
      </c>
      <c r="R72">
        <v>4.0395124438366141E-4</v>
      </c>
      <c r="S72">
        <v>4.0124668243648234E-4</v>
      </c>
      <c r="T72">
        <v>2.5648874901769777E-4</v>
      </c>
      <c r="U72">
        <v>2.324783742952573E-4</v>
      </c>
    </row>
    <row r="73" spans="1:21" x14ac:dyDescent="0.2">
      <c r="A73" t="s">
        <v>13</v>
      </c>
      <c r="B73">
        <v>2.3278624583399882E-4</v>
      </c>
      <c r="C73">
        <v>4.1558816146139665E-4</v>
      </c>
      <c r="D73">
        <v>3.0593845394049024E-4</v>
      </c>
      <c r="E73">
        <v>3.4008133748446409E-4</v>
      </c>
      <c r="F73">
        <v>3.5391340638484133E-4</v>
      </c>
      <c r="G73">
        <v>2.7778705563649215E-4</v>
      </c>
      <c r="H73">
        <v>2.9431534638711047E-4</v>
      </c>
      <c r="I73">
        <v>2.1954765805781224E-4</v>
      </c>
      <c r="J73">
        <v>3.0257713055748957E-4</v>
      </c>
      <c r="K73">
        <v>2.9730950276363671E-4</v>
      </c>
      <c r="L73">
        <v>2.9718900831506403E-4</v>
      </c>
      <c r="M73">
        <v>2.8012563116142249E-4</v>
      </c>
      <c r="N73">
        <v>3.9845126395609409E-4</v>
      </c>
      <c r="O73">
        <v>8.0422601265836536E-4</v>
      </c>
      <c r="P73">
        <v>2.6026579574807993E-4</v>
      </c>
      <c r="Q73" s="9">
        <v>4.4900415797829855E-4</v>
      </c>
      <c r="R73">
        <v>4.4808470528884281E-4</v>
      </c>
      <c r="S73">
        <v>2.9879365896210878E-4</v>
      </c>
      <c r="T73">
        <v>2.0566794332015892E-4</v>
      </c>
      <c r="U73">
        <v>3.7473513587525019E-4</v>
      </c>
    </row>
    <row r="74" spans="1:21" x14ac:dyDescent="0.2">
      <c r="A74" t="s">
        <v>2</v>
      </c>
      <c r="B74">
        <v>-4.3906138216736378E-5</v>
      </c>
      <c r="C74">
        <v>1.2847625805916427E-4</v>
      </c>
      <c r="D74">
        <v>2.7005406959147184E-4</v>
      </c>
      <c r="E74">
        <v>3.5968175132288817E-4</v>
      </c>
      <c r="F74">
        <v>3.8869263537039291E-4</v>
      </c>
      <c r="G74">
        <v>2.5899715568861875E-4</v>
      </c>
      <c r="H74">
        <v>3.371605855864594E-4</v>
      </c>
      <c r="I74">
        <v>1.2136463549744373E-5</v>
      </c>
      <c r="J74">
        <v>2.5055914617913219E-4</v>
      </c>
      <c r="K74">
        <v>3.286637744084822E-4</v>
      </c>
      <c r="L74">
        <v>3.5977351707162355E-4</v>
      </c>
      <c r="M74">
        <v>3.3395171605918642E-4</v>
      </c>
      <c r="N74">
        <v>3.5236319175629217E-4</v>
      </c>
      <c r="O74">
        <v>2.6026579574807993E-4</v>
      </c>
      <c r="P74">
        <v>4.0653572121986499E-4</v>
      </c>
      <c r="Q74" s="9">
        <v>3.5692910889765887E-4</v>
      </c>
      <c r="R74">
        <v>3.5912691360842739E-4</v>
      </c>
      <c r="S74">
        <v>2.8181657854424365E-4</v>
      </c>
      <c r="T74">
        <v>3.2493162636259681E-4</v>
      </c>
      <c r="U74">
        <v>3.3116570580396179E-4</v>
      </c>
    </row>
    <row r="75" spans="1:21" x14ac:dyDescent="0.2">
      <c r="A75" t="s">
        <v>7</v>
      </c>
      <c r="B75">
        <v>-1.7848199163078139E-5</v>
      </c>
      <c r="C75">
        <v>2.7368793470845142E-4</v>
      </c>
      <c r="D75">
        <v>4.3916111800904999E-4</v>
      </c>
      <c r="E75">
        <v>4.8062803465376887E-4</v>
      </c>
      <c r="F75">
        <v>4.2262935659746314E-4</v>
      </c>
      <c r="G75">
        <v>3.2824035250053271E-4</v>
      </c>
      <c r="H75">
        <v>3.7072138134929748E-4</v>
      </c>
      <c r="I75">
        <v>2.8259324616981211E-4</v>
      </c>
      <c r="J75">
        <v>3.5692738310832864E-4</v>
      </c>
      <c r="K75">
        <v>4.4898469400330863E-4</v>
      </c>
      <c r="L75">
        <v>3.3907632966241434E-4</v>
      </c>
      <c r="M75">
        <v>2.9848937442362625E-4</v>
      </c>
      <c r="N75">
        <v>4.5840044881375306E-4</v>
      </c>
      <c r="O75">
        <v>4.4900415797829855E-4</v>
      </c>
      <c r="P75">
        <v>3.5692910889765887E-4</v>
      </c>
      <c r="Q75" s="9">
        <v>7.680794135054551E-4</v>
      </c>
      <c r="R75">
        <v>5.4918411193140596E-4</v>
      </c>
      <c r="S75">
        <v>2.921948063294841E-4</v>
      </c>
      <c r="T75">
        <v>2.5037602381067285E-4</v>
      </c>
      <c r="U75">
        <v>3.5210261789974062E-4</v>
      </c>
    </row>
    <row r="76" spans="1:21" x14ac:dyDescent="0.2">
      <c r="A76" s="9" t="s">
        <v>8</v>
      </c>
      <c r="B76">
        <v>1.2266215368427977E-4</v>
      </c>
      <c r="C76">
        <v>2.8158582231599508E-4</v>
      </c>
      <c r="D76">
        <v>4.474439134377928E-4</v>
      </c>
      <c r="E76">
        <v>5.5819020527809744E-4</v>
      </c>
      <c r="F76">
        <v>5.2349900769502406E-4</v>
      </c>
      <c r="G76">
        <v>4.3473200727700187E-4</v>
      </c>
      <c r="H76">
        <v>3.2800925148303306E-4</v>
      </c>
      <c r="I76">
        <v>3.3069903762829062E-4</v>
      </c>
      <c r="J76">
        <v>4.6973345594841613E-4</v>
      </c>
      <c r="K76">
        <v>4.7484703646396263E-4</v>
      </c>
      <c r="L76">
        <v>4.1267494860055756E-4</v>
      </c>
      <c r="M76">
        <v>3.4405412626509028E-4</v>
      </c>
      <c r="N76">
        <v>4.0395124438366141E-4</v>
      </c>
      <c r="O76">
        <v>4.4808470528884281E-4</v>
      </c>
      <c r="P76">
        <v>3.5912691360842739E-4</v>
      </c>
      <c r="Q76">
        <v>5.4918411193140596E-4</v>
      </c>
      <c r="R76">
        <v>7.7940584197714366E-4</v>
      </c>
      <c r="S76">
        <v>2.6597938161024011E-4</v>
      </c>
      <c r="T76">
        <v>2.8001588839137907E-4</v>
      </c>
      <c r="U76">
        <v>4.5651304140653453E-4</v>
      </c>
    </row>
    <row r="77" spans="1:21" x14ac:dyDescent="0.2">
      <c r="A77" s="9" t="s">
        <v>10</v>
      </c>
      <c r="B77">
        <v>1.2282978930428269E-4</v>
      </c>
      <c r="C77">
        <v>1.4966422428591895E-4</v>
      </c>
      <c r="D77">
        <v>2.2052486194780249E-4</v>
      </c>
      <c r="E77">
        <v>3.0720966624244665E-4</v>
      </c>
      <c r="F77">
        <v>3.1757163197521603E-4</v>
      </c>
      <c r="G77">
        <v>1.5093388038709074E-4</v>
      </c>
      <c r="H77">
        <v>3.3815753831295878E-4</v>
      </c>
      <c r="I77">
        <v>3.9868254445743851E-5</v>
      </c>
      <c r="J77">
        <v>1.8860090970131447E-4</v>
      </c>
      <c r="K77">
        <v>2.0887273178759637E-4</v>
      </c>
      <c r="L77">
        <v>3.6616543572744198E-4</v>
      </c>
      <c r="M77">
        <v>3.5056705901000189E-4</v>
      </c>
      <c r="N77">
        <v>4.0124668243648234E-4</v>
      </c>
      <c r="O77">
        <v>2.9879365896210878E-4</v>
      </c>
      <c r="P77">
        <v>2.8181657854424365E-4</v>
      </c>
      <c r="Q77">
        <v>2.921948063294841E-4</v>
      </c>
      <c r="R77">
        <v>2.6597938161024011E-4</v>
      </c>
      <c r="S77">
        <v>4.9920970351017809E-4</v>
      </c>
      <c r="T77">
        <v>2.8334149140303209E-4</v>
      </c>
      <c r="U77">
        <v>2.7069953011960832E-4</v>
      </c>
    </row>
    <row r="78" spans="1:21" x14ac:dyDescent="0.2">
      <c r="A78" t="s">
        <v>3</v>
      </c>
      <c r="B78">
        <v>-1.6896959347360628E-5</v>
      </c>
      <c r="C78">
        <v>1.2481704691333224E-4</v>
      </c>
      <c r="D78">
        <v>2.1966561659498624E-4</v>
      </c>
      <c r="E78">
        <v>2.3473121784287995E-4</v>
      </c>
      <c r="F78">
        <v>2.9375419908495438E-4</v>
      </c>
      <c r="G78">
        <v>1.7618183754217521E-4</v>
      </c>
      <c r="H78">
        <v>2.6804601653101671E-4</v>
      </c>
      <c r="I78">
        <v>-9.3339982845335739E-5</v>
      </c>
      <c r="J78">
        <v>1.1278273811258851E-4</v>
      </c>
      <c r="K78">
        <v>2.0246570722424296E-4</v>
      </c>
      <c r="L78">
        <v>2.7503875969214553E-4</v>
      </c>
      <c r="M78">
        <v>2.5356184102296104E-4</v>
      </c>
      <c r="N78">
        <v>2.5648874901769777E-4</v>
      </c>
      <c r="O78">
        <v>2.0566794332015892E-4</v>
      </c>
      <c r="P78">
        <v>3.2493162636259681E-4</v>
      </c>
      <c r="Q78">
        <v>2.5037602381067285E-4</v>
      </c>
      <c r="R78">
        <v>2.8001588839137907E-4</v>
      </c>
      <c r="S78">
        <v>2.8334149140303209E-4</v>
      </c>
      <c r="T78">
        <v>5.4492017321667175E-4</v>
      </c>
      <c r="U78">
        <v>2.6171075550529002E-4</v>
      </c>
    </row>
    <row r="79" spans="1:21" x14ac:dyDescent="0.2">
      <c r="A79" s="40" t="s">
        <v>1</v>
      </c>
      <c r="B79">
        <v>-2.4951303473261805E-5</v>
      </c>
      <c r="C79">
        <v>3.1212009031071506E-4</v>
      </c>
      <c r="D79">
        <v>3.7256984407978356E-4</v>
      </c>
      <c r="E79">
        <v>4.5168775578870678E-4</v>
      </c>
      <c r="F79">
        <v>5.3610299506002071E-4</v>
      </c>
      <c r="G79">
        <v>3.2301528580148237E-4</v>
      </c>
      <c r="H79">
        <v>3.9175477381404525E-4</v>
      </c>
      <c r="I79">
        <v>2.3680490935484893E-4</v>
      </c>
      <c r="J79">
        <v>2.4350043333830787E-4</v>
      </c>
      <c r="K79">
        <v>3.5945717359649155E-4</v>
      </c>
      <c r="L79">
        <v>3.4680074409490968E-4</v>
      </c>
      <c r="M79">
        <v>2.7412306218677302E-4</v>
      </c>
      <c r="N79">
        <v>2.324783742952573E-4</v>
      </c>
      <c r="O79">
        <v>3.7473513587525019E-4</v>
      </c>
      <c r="P79">
        <v>3.3116570580396179E-4</v>
      </c>
      <c r="Q79">
        <v>3.5210261789974062E-4</v>
      </c>
      <c r="R79">
        <v>4.5651304140653453E-4</v>
      </c>
      <c r="S79">
        <v>2.7069953011960832E-4</v>
      </c>
      <c r="T79">
        <v>2.6171075550529002E-4</v>
      </c>
      <c r="U79">
        <v>9.9171430190108365E-4</v>
      </c>
    </row>
    <row r="82" spans="1:10" x14ac:dyDescent="0.2">
      <c r="A82" s="74" t="s">
        <v>88</v>
      </c>
      <c r="B82" s="74"/>
      <c r="C82" s="74"/>
      <c r="D82" s="74"/>
      <c r="E82" s="74"/>
    </row>
    <row r="83" spans="1:10" x14ac:dyDescent="0.2">
      <c r="B83" t="s">
        <v>89</v>
      </c>
      <c r="C83" s="5" t="s">
        <v>90</v>
      </c>
      <c r="D83" s="5" t="s">
        <v>98</v>
      </c>
      <c r="E83" s="5" t="s">
        <v>91</v>
      </c>
    </row>
    <row r="84" spans="1:10" x14ac:dyDescent="0.2">
      <c r="A84" t="s">
        <v>93</v>
      </c>
      <c r="C84" s="5">
        <f>MIN(AJ63:AJ78)</f>
        <v>0</v>
      </c>
      <c r="D84" s="5">
        <f>MAX(G87:G106)</f>
        <v>4.5306591613746023E-3</v>
      </c>
      <c r="E84" s="5"/>
    </row>
    <row r="85" spans="1:10" x14ac:dyDescent="0.2">
      <c r="A85" t="s">
        <v>92</v>
      </c>
      <c r="C85" s="5"/>
      <c r="D85" s="5"/>
      <c r="E85" s="5"/>
    </row>
    <row r="86" spans="1:10" x14ac:dyDescent="0.2">
      <c r="B86" s="75" t="s">
        <v>117</v>
      </c>
      <c r="C86" s="75"/>
      <c r="D86" s="75"/>
      <c r="E86" s="75"/>
      <c r="G86" t="s">
        <v>109</v>
      </c>
    </row>
    <row r="87" spans="1:10" x14ac:dyDescent="0.2">
      <c r="A87" t="s">
        <v>14</v>
      </c>
      <c r="B87" s="5">
        <v>0.19735544141778744</v>
      </c>
      <c r="C87" s="5">
        <v>0.05</v>
      </c>
      <c r="D87" s="5">
        <v>0.05</v>
      </c>
      <c r="E87" s="5">
        <v>0.05</v>
      </c>
      <c r="G87" s="16">
        <f>U56</f>
        <v>-6.1889654436085464E-4</v>
      </c>
      <c r="I87" s="71"/>
      <c r="J87" s="5">
        <v>0.08</v>
      </c>
    </row>
    <row r="88" spans="1:10" x14ac:dyDescent="0.2">
      <c r="A88" t="s">
        <v>0</v>
      </c>
      <c r="B88" s="5">
        <v>8.3114137174129882E-2</v>
      </c>
      <c r="C88" s="5">
        <v>0.05</v>
      </c>
      <c r="D88" s="5">
        <v>0.05</v>
      </c>
      <c r="E88" s="5">
        <v>0.05</v>
      </c>
      <c r="G88" s="16">
        <f>V56</f>
        <v>2.280233252427751E-3</v>
      </c>
      <c r="I88" s="71"/>
      <c r="J88" s="5">
        <v>0.02</v>
      </c>
    </row>
    <row r="89" spans="1:10" x14ac:dyDescent="0.2">
      <c r="A89" t="s">
        <v>82</v>
      </c>
      <c r="B89" s="5">
        <v>0</v>
      </c>
      <c r="C89" s="5">
        <v>0.05</v>
      </c>
      <c r="D89" s="5">
        <v>0.05</v>
      </c>
      <c r="E89" s="5">
        <v>0.05</v>
      </c>
      <c r="G89" s="16">
        <f>W56</f>
        <v>1.4305417216193485E-3</v>
      </c>
      <c r="I89" s="71"/>
      <c r="J89" s="5">
        <v>0.08</v>
      </c>
    </row>
    <row r="90" spans="1:10" x14ac:dyDescent="0.2">
      <c r="A90" t="s">
        <v>9</v>
      </c>
      <c r="B90" s="5">
        <v>0</v>
      </c>
      <c r="C90" s="5">
        <v>0.05</v>
      </c>
      <c r="D90" s="5">
        <v>0.05</v>
      </c>
      <c r="E90" s="5">
        <v>0.05</v>
      </c>
      <c r="G90" s="16">
        <f>X56</f>
        <v>-1.7069001788794481E-3</v>
      </c>
      <c r="I90" s="71"/>
      <c r="J90" s="5">
        <v>0.02</v>
      </c>
    </row>
    <row r="91" spans="1:10" x14ac:dyDescent="0.2">
      <c r="A91" t="s">
        <v>80</v>
      </c>
      <c r="B91" s="5">
        <v>0</v>
      </c>
      <c r="C91" s="5">
        <v>0.05</v>
      </c>
      <c r="D91" s="5">
        <v>0.05</v>
      </c>
      <c r="E91" s="5">
        <v>0.05</v>
      </c>
      <c r="G91" s="16">
        <f>Y56</f>
        <v>-2.7758063856875678E-3</v>
      </c>
      <c r="I91" s="71"/>
      <c r="J91" s="5">
        <v>0.02</v>
      </c>
    </row>
    <row r="92" spans="1:10" x14ac:dyDescent="0.2">
      <c r="A92" t="s">
        <v>81</v>
      </c>
      <c r="B92" s="5">
        <v>0</v>
      </c>
      <c r="C92" s="5">
        <v>0.05</v>
      </c>
      <c r="D92" s="5">
        <v>0.05</v>
      </c>
      <c r="E92" s="5">
        <v>0.05</v>
      </c>
      <c r="G92" s="16">
        <f>Z56</f>
        <v>4.0649841779862137E-4</v>
      </c>
      <c r="I92" s="71"/>
      <c r="J92" s="5">
        <v>0.08</v>
      </c>
    </row>
    <row r="93" spans="1:10" x14ac:dyDescent="0.2">
      <c r="A93" s="9" t="s">
        <v>15</v>
      </c>
      <c r="B93" s="5">
        <v>0</v>
      </c>
      <c r="C93" s="5">
        <v>0.05</v>
      </c>
      <c r="D93" s="5">
        <v>0.05</v>
      </c>
      <c r="E93" s="5">
        <v>0.05</v>
      </c>
      <c r="G93" s="16">
        <f>AA56</f>
        <v>4.3582924304209583E-4</v>
      </c>
      <c r="I93" s="71"/>
      <c r="J93" s="5">
        <v>0.08</v>
      </c>
    </row>
    <row r="94" spans="1:10" x14ac:dyDescent="0.2">
      <c r="A94" t="s">
        <v>4</v>
      </c>
      <c r="B94" s="5">
        <v>0.18098016264149086</v>
      </c>
      <c r="C94" s="5">
        <v>0.05</v>
      </c>
      <c r="D94" s="5">
        <v>0.05</v>
      </c>
      <c r="E94" s="5">
        <v>0.05</v>
      </c>
      <c r="G94" s="16">
        <f>AB56</f>
        <v>-1.5468169286042938E-3</v>
      </c>
      <c r="I94" s="71"/>
      <c r="J94" s="5">
        <v>0.02</v>
      </c>
    </row>
    <row r="95" spans="1:10" x14ac:dyDescent="0.2">
      <c r="A95" s="9" t="s">
        <v>83</v>
      </c>
      <c r="B95" s="5">
        <v>4.344625711759198E-2</v>
      </c>
      <c r="C95" s="5">
        <v>0.05</v>
      </c>
      <c r="D95" s="5">
        <v>0.05</v>
      </c>
      <c r="E95" s="5">
        <v>0.05</v>
      </c>
      <c r="G95" s="16">
        <f>AC56</f>
        <v>-1.0543694928231684E-3</v>
      </c>
      <c r="I95" s="71"/>
      <c r="J95" s="5">
        <v>0.02</v>
      </c>
    </row>
    <row r="96" spans="1:10" x14ac:dyDescent="0.2">
      <c r="A96" t="s">
        <v>6</v>
      </c>
      <c r="B96" s="5">
        <v>0</v>
      </c>
      <c r="C96" s="5">
        <v>0.05</v>
      </c>
      <c r="D96" s="5">
        <v>0.05</v>
      </c>
      <c r="E96" s="5">
        <v>0.05</v>
      </c>
      <c r="G96" s="16">
        <f>AD56</f>
        <v>2.4047070249338131E-3</v>
      </c>
      <c r="I96" s="71"/>
      <c r="J96" s="5">
        <v>0.08</v>
      </c>
    </row>
    <row r="97" spans="1:10" x14ac:dyDescent="0.2">
      <c r="A97" t="s">
        <v>12</v>
      </c>
      <c r="B97" s="5">
        <v>0</v>
      </c>
      <c r="C97" s="5">
        <v>0.05</v>
      </c>
      <c r="D97" s="5">
        <v>0.05</v>
      </c>
      <c r="E97" s="5">
        <v>0.05</v>
      </c>
      <c r="G97" s="16">
        <f>AE56</f>
        <v>1.3897703719757488E-3</v>
      </c>
      <c r="I97" s="71"/>
      <c r="J97" s="5">
        <v>0.08</v>
      </c>
    </row>
    <row r="98" spans="1:10" x14ac:dyDescent="0.2">
      <c r="A98" t="s">
        <v>11</v>
      </c>
      <c r="B98" s="5">
        <v>6.2776163181496841E-2</v>
      </c>
      <c r="C98" s="5">
        <v>0.05</v>
      </c>
      <c r="D98" s="5">
        <v>0.05</v>
      </c>
      <c r="E98" s="5">
        <v>0.05</v>
      </c>
      <c r="G98" s="16">
        <f>AF56</f>
        <v>4.5306591613746023E-3</v>
      </c>
      <c r="I98" s="71"/>
      <c r="J98" s="5">
        <v>0.08</v>
      </c>
    </row>
    <row r="99" spans="1:10" x14ac:dyDescent="0.2">
      <c r="A99" t="s">
        <v>5</v>
      </c>
      <c r="B99" s="5">
        <v>0</v>
      </c>
      <c r="C99" s="5">
        <v>0.05</v>
      </c>
      <c r="D99" s="5">
        <v>0.05</v>
      </c>
      <c r="E99" s="5">
        <v>0.05</v>
      </c>
      <c r="G99" s="16">
        <f>AG56</f>
        <v>-3.2284138571767726E-3</v>
      </c>
      <c r="I99" s="71"/>
      <c r="J99" s="5">
        <v>0.02</v>
      </c>
    </row>
    <row r="100" spans="1:10" x14ac:dyDescent="0.2">
      <c r="A100" t="s">
        <v>13</v>
      </c>
      <c r="B100" s="5">
        <v>0</v>
      </c>
      <c r="C100" s="5">
        <v>0.05</v>
      </c>
      <c r="D100" s="5">
        <v>0.05</v>
      </c>
      <c r="E100" s="5">
        <v>0.05</v>
      </c>
      <c r="G100" s="16">
        <f>AH56</f>
        <v>-4.480412556706696E-3</v>
      </c>
      <c r="I100" s="71"/>
      <c r="J100" s="5">
        <v>0.02</v>
      </c>
    </row>
    <row r="101" spans="1:10" x14ac:dyDescent="0.2">
      <c r="A101" t="s">
        <v>2</v>
      </c>
      <c r="B101" s="5">
        <v>0.238363302203949</v>
      </c>
      <c r="C101" s="5">
        <v>0.05</v>
      </c>
      <c r="D101" s="5">
        <v>0.05</v>
      </c>
      <c r="E101" s="5">
        <v>0.05</v>
      </c>
      <c r="G101" s="16">
        <f>AI56</f>
        <v>-3.8820930280702141E-6</v>
      </c>
      <c r="I101" s="71"/>
      <c r="J101" s="5">
        <v>0.08</v>
      </c>
    </row>
    <row r="102" spans="1:10" x14ac:dyDescent="0.2">
      <c r="A102" t="s">
        <v>7</v>
      </c>
      <c r="B102" s="5">
        <v>0</v>
      </c>
      <c r="C102" s="5">
        <v>0.05</v>
      </c>
      <c r="D102" s="5">
        <v>0.05</v>
      </c>
      <c r="E102" s="5">
        <v>0.05</v>
      </c>
      <c r="G102" s="16">
        <f>AJ56</f>
        <v>3.7661110793461528E-3</v>
      </c>
      <c r="I102" s="71"/>
      <c r="J102" s="5">
        <v>0.08</v>
      </c>
    </row>
    <row r="103" spans="1:10" x14ac:dyDescent="0.2">
      <c r="A103" s="9" t="s">
        <v>8</v>
      </c>
      <c r="B103" s="5">
        <v>0</v>
      </c>
      <c r="C103" s="5">
        <v>0.05</v>
      </c>
      <c r="D103" s="5">
        <v>0.05</v>
      </c>
      <c r="E103" s="5">
        <v>0.05</v>
      </c>
      <c r="G103" s="16">
        <f>AK56</f>
        <v>-3.51361407303906E-3</v>
      </c>
      <c r="I103" s="71"/>
      <c r="J103" s="5">
        <v>0.02</v>
      </c>
    </row>
    <row r="104" spans="1:10" ht="13" customHeight="1" x14ac:dyDescent="0.2">
      <c r="A104" s="9" t="s">
        <v>10</v>
      </c>
      <c r="B104" s="5">
        <v>0</v>
      </c>
      <c r="C104" s="5">
        <v>0.05</v>
      </c>
      <c r="D104" s="5">
        <v>0.05</v>
      </c>
      <c r="E104" s="5">
        <v>0.05</v>
      </c>
      <c r="G104" s="16">
        <f>AL56</f>
        <v>-3.2300020951433642E-3</v>
      </c>
      <c r="I104" s="71"/>
      <c r="J104" s="5">
        <v>0.02</v>
      </c>
    </row>
    <row r="105" spans="1:10" x14ac:dyDescent="0.2">
      <c r="A105" t="s">
        <v>3</v>
      </c>
      <c r="B105" s="5">
        <v>0.16065533985398858</v>
      </c>
      <c r="C105" s="5">
        <v>0.05</v>
      </c>
      <c r="D105" s="5">
        <v>0.05</v>
      </c>
      <c r="E105" s="5">
        <v>0.05</v>
      </c>
      <c r="G105" s="16">
        <f>AM56</f>
        <v>-1.0738310036207889E-3</v>
      </c>
      <c r="I105" s="71"/>
      <c r="J105" s="5">
        <v>0.02</v>
      </c>
    </row>
    <row r="106" spans="1:10" x14ac:dyDescent="0.2">
      <c r="A106" s="40" t="s">
        <v>1</v>
      </c>
      <c r="B106" s="5">
        <v>3.3309196409565665E-2</v>
      </c>
      <c r="C106" s="5">
        <v>0.05</v>
      </c>
      <c r="D106" s="5">
        <v>0.05</v>
      </c>
      <c r="E106" s="5">
        <v>0.05</v>
      </c>
      <c r="G106" s="16">
        <f>AN56</f>
        <v>4.4251803993030931E-3</v>
      </c>
      <c r="I106" s="71"/>
      <c r="J106" s="5">
        <v>0.08</v>
      </c>
    </row>
    <row r="107" spans="1:10" x14ac:dyDescent="0.2">
      <c r="A107" s="72" t="s">
        <v>118</v>
      </c>
      <c r="B107" s="73">
        <f>SUM(B87:B106)</f>
        <v>1.0000000000000002</v>
      </c>
      <c r="C107" s="73">
        <f t="shared" ref="C107:E107" si="43">SUM(C87:C106)</f>
        <v>1.0000000000000002</v>
      </c>
      <c r="D107" s="73">
        <f t="shared" si="43"/>
        <v>1.0000000000000002</v>
      </c>
      <c r="E107" s="73">
        <f t="shared" si="43"/>
        <v>1.0000000000000002</v>
      </c>
      <c r="G107" s="16"/>
      <c r="I107" s="13"/>
      <c r="J107" s="73">
        <f t="shared" ref="J107" si="44">SUM(J87:J106)</f>
        <v>0.99999999999999989</v>
      </c>
    </row>
    <row r="108" spans="1:10" x14ac:dyDescent="0.2">
      <c r="A108" t="s">
        <v>119</v>
      </c>
      <c r="B108" s="19">
        <f t="array" ref="B108">MMULT(TRANSPOSE(B87:B106),$G$87:$G$106)</f>
        <v>-2.1428277446715327E-13</v>
      </c>
      <c r="C108" s="19">
        <f t="array" ref="C108">MMULT(TRANSPOSE(C87:C106),$G$87:$G$106)</f>
        <v>-1.0817072686244284E-4</v>
      </c>
      <c r="D108" s="19">
        <f t="array" ref="D108">MMULT(TRANSPOSE(D87:D106),$G$87:$G$106)</f>
        <v>-1.0817072686244284E-4</v>
      </c>
      <c r="E108" s="19">
        <f t="array" ref="E108">MMULT(TRANSPOSE(E87:E106),$G$87:$G$106)</f>
        <v>-1.0817072686244284E-4</v>
      </c>
      <c r="G108" s="16"/>
      <c r="I108" s="19"/>
      <c r="J108" s="19">
        <f t="array" ref="J108">MMULT(TRANSPOSE(J87:J106),$G$87:$G$106)</f>
        <v>1.0467228361752958E-3</v>
      </c>
    </row>
    <row r="109" spans="1:10" x14ac:dyDescent="0.2">
      <c r="A109" t="s">
        <v>120</v>
      </c>
      <c r="B109" s="19">
        <f>B108*52</f>
        <v>-1.114270427229197E-11</v>
      </c>
      <c r="C109" s="19">
        <f t="shared" ref="C109:E109" si="45">C108*52</f>
        <v>-5.6248777968470279E-3</v>
      </c>
      <c r="D109" s="19">
        <f t="shared" si="45"/>
        <v>-5.6248777968470279E-3</v>
      </c>
      <c r="E109" s="19">
        <f t="shared" si="45"/>
        <v>-5.6248777968470279E-3</v>
      </c>
      <c r="G109" s="16"/>
      <c r="I109" s="19"/>
      <c r="J109" s="19">
        <f t="shared" ref="J109" si="46">J108*52</f>
        <v>5.4429587481115385E-2</v>
      </c>
    </row>
    <row r="110" spans="1:10" x14ac:dyDescent="0.2">
      <c r="A110" t="s">
        <v>121</v>
      </c>
      <c r="B110" s="19">
        <f t="array" ref="B110">SQRT(MMULT(MMULT(TRANSPOSE(B87:B106), $B$60:$U$79), B87:B106))</f>
        <v>1.4011598359829156E-2</v>
      </c>
      <c r="C110" s="19">
        <f t="array" ref="C110">SQRT(MMULT(MMULT(TRANSPOSE(C87:C106), $B$60:$U$79), C87:C106))</f>
        <v>1.7697821613039313E-2</v>
      </c>
      <c r="D110" s="19">
        <f t="array" ref="D110">SQRT(MMULT(MMULT(TRANSPOSE(D87:D106), $B$60:$U$79), D87:D106))</f>
        <v>1.7697821613039313E-2</v>
      </c>
      <c r="E110" s="19">
        <f t="array" ref="E110">SQRT(MMULT(MMULT(TRANSPOSE(E87:E106), $B$60:$U$79), E87:E106))</f>
        <v>1.7697821613039313E-2</v>
      </c>
      <c r="G110" s="16"/>
      <c r="I110" s="19"/>
      <c r="J110" s="19">
        <f t="array" ref="J110">SQRT(MMULT(MMULT(TRANSPOSE(J87:J106), $B$60:$U$79), J87:J106))</f>
        <v>1.7816093564890705E-2</v>
      </c>
    </row>
    <row r="111" spans="1:10" x14ac:dyDescent="0.2">
      <c r="A111" s="5" t="s">
        <v>122</v>
      </c>
      <c r="B111" s="19">
        <f>B110*SQRT(52)</f>
        <v>0.10103907267514231</v>
      </c>
      <c r="C111" s="19">
        <f t="shared" ref="C111:E111" si="47">C110*SQRT(52)</f>
        <v>0.1276208065796561</v>
      </c>
      <c r="D111" s="19">
        <f t="shared" si="47"/>
        <v>0.1276208065796561</v>
      </c>
      <c r="E111" s="19">
        <f t="shared" si="47"/>
        <v>0.1276208065796561</v>
      </c>
      <c r="G111" s="16"/>
      <c r="I111" s="19"/>
      <c r="J111" s="19">
        <f t="shared" ref="J111" si="48">J110*SQRT(52)</f>
        <v>0.12847367775335491</v>
      </c>
    </row>
    <row r="112" spans="1:10" x14ac:dyDescent="0.2">
      <c r="A112" t="s">
        <v>97</v>
      </c>
      <c r="B112" s="17">
        <f>B109/B111</f>
        <v>-1.1028114151559612E-10</v>
      </c>
      <c r="C112" s="17">
        <f t="shared" ref="C112:E112" si="49">C109/C111</f>
        <v>-4.4074927494962911E-2</v>
      </c>
      <c r="D112" s="17">
        <f t="shared" si="49"/>
        <v>-4.4074927494962911E-2</v>
      </c>
      <c r="E112" s="17">
        <f t="shared" si="49"/>
        <v>-4.4074927494962911E-2</v>
      </c>
      <c r="G112" s="16"/>
      <c r="I112" s="17"/>
      <c r="J112" s="17">
        <f t="shared" ref="J112" si="50">J109/J111</f>
        <v>0.42366334048294207</v>
      </c>
    </row>
  </sheetData>
  <mergeCells count="5">
    <mergeCell ref="U1:AN1"/>
    <mergeCell ref="AO1:BH1"/>
    <mergeCell ref="A58:U58"/>
    <mergeCell ref="A82:E82"/>
    <mergeCell ref="B86:E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76"/>
  <sheetViews>
    <sheetView topLeftCell="B1" workbookViewId="0">
      <selection activeCell="D55" sqref="D55"/>
    </sheetView>
  </sheetViews>
  <sheetFormatPr baseColWidth="10" defaultRowHeight="15" x14ac:dyDescent="0.2"/>
  <cols>
    <col min="1" max="1" width="16.6640625" customWidth="1"/>
  </cols>
  <sheetData>
    <row r="1" spans="1:55" x14ac:dyDescent="0.2">
      <c r="A1" t="s">
        <v>29</v>
      </c>
      <c r="B1" s="5">
        <v>0.02</v>
      </c>
      <c r="C1">
        <v>102.4</v>
      </c>
      <c r="D1">
        <v>102.9</v>
      </c>
      <c r="E1">
        <v>103.8</v>
      </c>
      <c r="F1">
        <v>103.25</v>
      </c>
      <c r="G1">
        <v>101.55</v>
      </c>
      <c r="H1">
        <v>103.4</v>
      </c>
      <c r="I1">
        <v>109.3</v>
      </c>
      <c r="J1">
        <v>109.35</v>
      </c>
      <c r="K1">
        <v>105.7</v>
      </c>
      <c r="L1">
        <v>105.55</v>
      </c>
      <c r="M1">
        <v>104.9</v>
      </c>
      <c r="N1">
        <v>101.55</v>
      </c>
      <c r="O1">
        <v>101.6</v>
      </c>
      <c r="P1">
        <v>100.95</v>
      </c>
      <c r="Q1">
        <v>96.71</v>
      </c>
      <c r="R1">
        <v>97.36</v>
      </c>
      <c r="S1">
        <v>99.29</v>
      </c>
      <c r="T1">
        <v>98.5</v>
      </c>
      <c r="U1">
        <v>103.35</v>
      </c>
      <c r="V1">
        <v>102.15</v>
      </c>
      <c r="W1">
        <v>98.2</v>
      </c>
      <c r="X1">
        <v>99.08</v>
      </c>
      <c r="Y1">
        <v>98.23</v>
      </c>
      <c r="Z1">
        <v>99.89</v>
      </c>
      <c r="AA1">
        <v>101.15</v>
      </c>
      <c r="AB1">
        <v>101.2</v>
      </c>
      <c r="AC1">
        <v>97.51</v>
      </c>
      <c r="AD1">
        <v>101.3</v>
      </c>
      <c r="AE1">
        <v>103.6</v>
      </c>
      <c r="AF1">
        <v>106.15</v>
      </c>
      <c r="AG1">
        <v>106.55</v>
      </c>
      <c r="AH1">
        <v>103.45</v>
      </c>
      <c r="AI1">
        <v>105.2</v>
      </c>
      <c r="AJ1">
        <v>100.4</v>
      </c>
      <c r="AK1">
        <v>97.39</v>
      </c>
      <c r="AL1">
        <v>98.39</v>
      </c>
      <c r="AM1">
        <v>96.39</v>
      </c>
      <c r="AN1">
        <v>94.43</v>
      </c>
      <c r="AO1">
        <v>93.95</v>
      </c>
      <c r="AP1">
        <v>93.99</v>
      </c>
      <c r="AQ1">
        <v>93.13</v>
      </c>
      <c r="AR1">
        <v>95.23</v>
      </c>
      <c r="AS1">
        <v>94.75</v>
      </c>
      <c r="AT1">
        <v>94.36</v>
      </c>
      <c r="AU1">
        <v>92.55</v>
      </c>
      <c r="AV1">
        <v>89.69</v>
      </c>
      <c r="AW1">
        <v>83.92</v>
      </c>
      <c r="AX1">
        <v>85.21</v>
      </c>
      <c r="AY1">
        <v>86.61</v>
      </c>
      <c r="AZ1">
        <v>88.76</v>
      </c>
      <c r="BA1">
        <v>93.27</v>
      </c>
      <c r="BB1">
        <v>91.78</v>
      </c>
      <c r="BC1">
        <v>87.28</v>
      </c>
    </row>
    <row r="2" spans="1:55" x14ac:dyDescent="0.2">
      <c r="A2" t="s">
        <v>14</v>
      </c>
      <c r="B2" s="5">
        <v>0.02</v>
      </c>
      <c r="C2">
        <v>19.8</v>
      </c>
      <c r="D2">
        <v>20.059999999999999</v>
      </c>
      <c r="E2">
        <v>19.34</v>
      </c>
      <c r="F2">
        <v>19.39</v>
      </c>
      <c r="G2">
        <v>18.555</v>
      </c>
      <c r="H2">
        <v>19.02</v>
      </c>
      <c r="I2">
        <v>19.600000000000001</v>
      </c>
      <c r="J2">
        <v>19.954999999999998</v>
      </c>
      <c r="K2">
        <v>20.18</v>
      </c>
      <c r="L2">
        <v>19.774999999999999</v>
      </c>
      <c r="M2">
        <v>19.704999999999998</v>
      </c>
      <c r="N2">
        <v>19.28</v>
      </c>
      <c r="O2">
        <v>16.7</v>
      </c>
      <c r="P2">
        <v>17.09</v>
      </c>
      <c r="Q2">
        <v>16.739999999999998</v>
      </c>
      <c r="R2">
        <v>16.62</v>
      </c>
      <c r="S2">
        <v>17.195</v>
      </c>
      <c r="T2">
        <v>17.14</v>
      </c>
      <c r="U2">
        <v>17.414999999999999</v>
      </c>
      <c r="V2">
        <v>17.399999999999999</v>
      </c>
      <c r="W2">
        <v>16.8</v>
      </c>
      <c r="X2">
        <v>16.695</v>
      </c>
      <c r="Y2">
        <v>15.45</v>
      </c>
      <c r="Z2">
        <v>15.074999999999999</v>
      </c>
      <c r="AA2">
        <v>14.97</v>
      </c>
      <c r="AB2">
        <v>15.345000000000001</v>
      </c>
      <c r="AC2">
        <v>15.414999999999999</v>
      </c>
      <c r="AD2">
        <v>15.82</v>
      </c>
      <c r="AE2">
        <v>15.835000000000001</v>
      </c>
      <c r="AF2">
        <v>15.755000000000001</v>
      </c>
      <c r="AG2">
        <v>16.32</v>
      </c>
      <c r="AH2">
        <v>16.164999999999999</v>
      </c>
      <c r="AI2">
        <v>16.27</v>
      </c>
      <c r="AJ2">
        <v>17.059999999999999</v>
      </c>
      <c r="AK2">
        <v>17.004999999999999</v>
      </c>
      <c r="AL2">
        <v>17.015000000000001</v>
      </c>
      <c r="AM2">
        <v>17.995000000000001</v>
      </c>
      <c r="AN2">
        <v>18.565000000000001</v>
      </c>
      <c r="AO2">
        <v>18.239999999999998</v>
      </c>
      <c r="AP2">
        <v>18.2</v>
      </c>
      <c r="AQ2">
        <v>18.335000000000001</v>
      </c>
      <c r="AR2">
        <v>18.474</v>
      </c>
      <c r="AS2">
        <v>18.37</v>
      </c>
      <c r="AT2">
        <v>18.821999999999999</v>
      </c>
      <c r="AU2">
        <v>18.440000000000001</v>
      </c>
      <c r="AV2">
        <v>17.850000000000001</v>
      </c>
      <c r="AW2">
        <v>17.533999999999999</v>
      </c>
      <c r="AX2">
        <v>17.788</v>
      </c>
      <c r="AY2">
        <v>17.62</v>
      </c>
      <c r="AZ2">
        <v>18.378</v>
      </c>
      <c r="BA2">
        <v>18.202000000000002</v>
      </c>
      <c r="BB2">
        <v>18.54</v>
      </c>
      <c r="BC2">
        <v>18.692</v>
      </c>
    </row>
    <row r="3" spans="1:55" x14ac:dyDescent="0.2">
      <c r="A3" t="s">
        <v>0</v>
      </c>
      <c r="B3" s="5">
        <v>0.02</v>
      </c>
      <c r="C3">
        <v>178.55</v>
      </c>
      <c r="D3">
        <v>178.3</v>
      </c>
      <c r="E3">
        <v>178.3</v>
      </c>
      <c r="F3">
        <v>178.05</v>
      </c>
      <c r="G3">
        <v>180.4</v>
      </c>
      <c r="H3">
        <v>183.9</v>
      </c>
      <c r="I3">
        <v>184.15</v>
      </c>
      <c r="J3">
        <v>176.2</v>
      </c>
      <c r="K3">
        <v>172.5</v>
      </c>
      <c r="L3">
        <v>172.15</v>
      </c>
      <c r="M3">
        <v>171.5</v>
      </c>
      <c r="N3">
        <v>170</v>
      </c>
      <c r="O3">
        <v>174.05</v>
      </c>
      <c r="P3">
        <v>168.5</v>
      </c>
      <c r="Q3">
        <v>167.75</v>
      </c>
      <c r="R3">
        <v>176.2</v>
      </c>
      <c r="S3">
        <v>180.6</v>
      </c>
      <c r="T3">
        <v>177.2</v>
      </c>
      <c r="U3">
        <v>192.55</v>
      </c>
      <c r="V3">
        <v>199.95</v>
      </c>
      <c r="W3">
        <v>192</v>
      </c>
      <c r="X3">
        <v>189.25</v>
      </c>
      <c r="Y3">
        <v>187.7</v>
      </c>
      <c r="Z3">
        <v>190.4</v>
      </c>
      <c r="AA3">
        <v>194.95</v>
      </c>
      <c r="AB3">
        <v>197.9</v>
      </c>
      <c r="AC3">
        <v>192.25</v>
      </c>
      <c r="AD3">
        <v>191.4</v>
      </c>
      <c r="AE3">
        <v>192.5</v>
      </c>
      <c r="AF3">
        <v>193.1</v>
      </c>
      <c r="AG3">
        <v>187.25</v>
      </c>
      <c r="AH3">
        <v>191.4</v>
      </c>
      <c r="AI3">
        <v>187</v>
      </c>
      <c r="AJ3">
        <v>181</v>
      </c>
      <c r="AK3">
        <v>185.8</v>
      </c>
      <c r="AL3">
        <v>180</v>
      </c>
      <c r="AM3">
        <v>175.1</v>
      </c>
      <c r="AN3">
        <v>180.6</v>
      </c>
      <c r="AO3">
        <v>172.25</v>
      </c>
      <c r="AP3">
        <v>169.4</v>
      </c>
      <c r="AQ3">
        <v>167.15</v>
      </c>
      <c r="AR3">
        <v>172.05</v>
      </c>
      <c r="AS3">
        <v>168.55</v>
      </c>
      <c r="AT3">
        <v>182.8</v>
      </c>
      <c r="AU3">
        <v>184.5</v>
      </c>
      <c r="AV3">
        <v>180.25</v>
      </c>
      <c r="AW3">
        <v>176.85</v>
      </c>
      <c r="AX3">
        <v>180.25</v>
      </c>
      <c r="AY3">
        <v>181.8</v>
      </c>
      <c r="AZ3">
        <v>172.2</v>
      </c>
      <c r="BA3">
        <v>173.7</v>
      </c>
      <c r="BB3">
        <v>194.1</v>
      </c>
      <c r="BC3">
        <v>195.6</v>
      </c>
    </row>
    <row r="4" spans="1:55" x14ac:dyDescent="0.2">
      <c r="A4" t="s">
        <v>30</v>
      </c>
      <c r="B4" s="5">
        <v>0.02</v>
      </c>
      <c r="C4">
        <v>96.545500000000004</v>
      </c>
      <c r="D4">
        <v>97.363600000000005</v>
      </c>
      <c r="E4">
        <v>99.318200000000004</v>
      </c>
      <c r="F4">
        <v>97.7273</v>
      </c>
      <c r="G4">
        <v>96.136399999999995</v>
      </c>
      <c r="H4">
        <v>100.5455</v>
      </c>
      <c r="I4">
        <v>104.6818</v>
      </c>
      <c r="J4">
        <v>103.9091</v>
      </c>
      <c r="K4">
        <v>100.7273</v>
      </c>
      <c r="L4">
        <v>100.86360000000001</v>
      </c>
      <c r="M4">
        <v>101</v>
      </c>
      <c r="N4">
        <v>99.818200000000004</v>
      </c>
      <c r="O4">
        <v>99.818200000000004</v>
      </c>
      <c r="P4">
        <v>101.36360000000001</v>
      </c>
      <c r="Q4">
        <v>98.363600000000005</v>
      </c>
      <c r="R4">
        <v>97.636399999999995</v>
      </c>
      <c r="S4">
        <v>99.454499999999996</v>
      </c>
      <c r="T4">
        <v>96.409099999999995</v>
      </c>
      <c r="U4">
        <v>95.454499999999996</v>
      </c>
      <c r="V4">
        <v>96.318200000000004</v>
      </c>
      <c r="W4">
        <v>93.5</v>
      </c>
      <c r="X4">
        <v>93.681799999999996</v>
      </c>
      <c r="Y4">
        <v>93.7273</v>
      </c>
      <c r="Z4">
        <v>93.590900000000005</v>
      </c>
      <c r="AA4">
        <v>93.909099999999995</v>
      </c>
      <c r="AB4">
        <v>96.2727</v>
      </c>
      <c r="AC4">
        <v>99.7727</v>
      </c>
      <c r="AD4">
        <v>102.5909</v>
      </c>
      <c r="AE4">
        <v>104.25</v>
      </c>
      <c r="AF4">
        <v>104.4</v>
      </c>
      <c r="AG4">
        <v>104.95</v>
      </c>
      <c r="AH4">
        <v>109.2</v>
      </c>
      <c r="AI4">
        <v>111.45</v>
      </c>
      <c r="AJ4">
        <v>106.65</v>
      </c>
      <c r="AK4">
        <v>105.1</v>
      </c>
      <c r="AL4">
        <v>106.3</v>
      </c>
      <c r="AM4">
        <v>103.2</v>
      </c>
      <c r="AN4">
        <v>107.85</v>
      </c>
      <c r="AO4">
        <v>108.4</v>
      </c>
      <c r="AP4">
        <v>106.55</v>
      </c>
      <c r="AQ4">
        <v>105.05</v>
      </c>
      <c r="AR4">
        <v>108.6</v>
      </c>
      <c r="AS4">
        <v>107.8</v>
      </c>
      <c r="AT4">
        <v>109</v>
      </c>
      <c r="AU4">
        <v>108.85</v>
      </c>
      <c r="AV4">
        <v>104.45</v>
      </c>
      <c r="AW4">
        <v>97.94</v>
      </c>
      <c r="AX4">
        <v>102</v>
      </c>
      <c r="AY4">
        <v>102.85</v>
      </c>
      <c r="AZ4">
        <v>99.62</v>
      </c>
      <c r="BA4">
        <v>103.3</v>
      </c>
      <c r="BB4">
        <v>101.65</v>
      </c>
      <c r="BC4">
        <v>99.24</v>
      </c>
    </row>
    <row r="5" spans="1:55" x14ac:dyDescent="0.2">
      <c r="A5" t="s">
        <v>31</v>
      </c>
      <c r="B5" s="5">
        <v>0.02</v>
      </c>
      <c r="C5">
        <v>70.02</v>
      </c>
      <c r="D5">
        <v>71.33</v>
      </c>
      <c r="E5">
        <v>72.5</v>
      </c>
      <c r="F5">
        <v>71.33</v>
      </c>
      <c r="G5">
        <v>71.569999999999993</v>
      </c>
      <c r="H5">
        <v>74.23</v>
      </c>
      <c r="I5">
        <v>75.88</v>
      </c>
      <c r="J5">
        <v>74.459999999999994</v>
      </c>
      <c r="K5">
        <v>73.760000000000005</v>
      </c>
      <c r="L5">
        <v>73.900000000000006</v>
      </c>
      <c r="M5">
        <v>75.599999999999994</v>
      </c>
      <c r="N5">
        <v>75.41</v>
      </c>
      <c r="O5">
        <v>74.930000000000007</v>
      </c>
      <c r="P5">
        <v>75.7</v>
      </c>
      <c r="Q5">
        <v>72</v>
      </c>
      <c r="R5">
        <v>74.099999999999994</v>
      </c>
      <c r="S5">
        <v>74.56</v>
      </c>
      <c r="T5">
        <v>71.37</v>
      </c>
      <c r="U5">
        <v>72.38</v>
      </c>
      <c r="V5">
        <v>73.319999999999993</v>
      </c>
      <c r="W5">
        <v>70.75</v>
      </c>
      <c r="X5">
        <v>71.5</v>
      </c>
      <c r="Y5">
        <v>70.86</v>
      </c>
      <c r="Z5">
        <v>71.3</v>
      </c>
      <c r="AA5">
        <v>70.5</v>
      </c>
      <c r="AB5">
        <v>72</v>
      </c>
      <c r="AC5">
        <v>77.34</v>
      </c>
      <c r="AD5">
        <v>80.41</v>
      </c>
      <c r="AE5">
        <v>81.27</v>
      </c>
      <c r="AF5">
        <v>77.2</v>
      </c>
      <c r="AG5">
        <v>80.72</v>
      </c>
      <c r="AH5">
        <v>86.56</v>
      </c>
      <c r="AI5">
        <v>87.17</v>
      </c>
      <c r="AJ5">
        <v>83.72</v>
      </c>
      <c r="AK5">
        <v>84.88</v>
      </c>
      <c r="AL5">
        <v>85.8</v>
      </c>
      <c r="AM5">
        <v>85.31</v>
      </c>
      <c r="AN5">
        <v>87.77</v>
      </c>
      <c r="AO5">
        <v>85.25</v>
      </c>
      <c r="AP5">
        <v>84.55</v>
      </c>
      <c r="AQ5">
        <v>83</v>
      </c>
      <c r="AR5">
        <v>85.6</v>
      </c>
      <c r="AS5">
        <v>90.4</v>
      </c>
      <c r="AT5">
        <v>92.79</v>
      </c>
      <c r="AU5">
        <v>89.56</v>
      </c>
      <c r="AV5">
        <v>87.97</v>
      </c>
      <c r="AW5">
        <v>83.54</v>
      </c>
      <c r="AX5">
        <v>95.53</v>
      </c>
      <c r="AY5">
        <v>98.3</v>
      </c>
      <c r="AZ5">
        <v>93.95</v>
      </c>
      <c r="BA5">
        <v>98.33</v>
      </c>
      <c r="BB5">
        <v>96</v>
      </c>
      <c r="BC5">
        <v>92.92</v>
      </c>
    </row>
    <row r="6" spans="1:55" x14ac:dyDescent="0.2">
      <c r="A6" t="s">
        <v>32</v>
      </c>
      <c r="B6" s="5">
        <v>0.02</v>
      </c>
      <c r="C6">
        <v>169.55</v>
      </c>
      <c r="D6">
        <v>173.65</v>
      </c>
      <c r="E6">
        <v>172.55</v>
      </c>
      <c r="F6">
        <v>170.75</v>
      </c>
      <c r="G6">
        <v>170.25</v>
      </c>
      <c r="H6">
        <v>174.8</v>
      </c>
      <c r="I6">
        <v>173.9</v>
      </c>
      <c r="J6">
        <v>172.8</v>
      </c>
      <c r="K6">
        <v>169.8</v>
      </c>
      <c r="L6">
        <v>171.05</v>
      </c>
      <c r="M6">
        <v>173.35</v>
      </c>
      <c r="N6">
        <v>173.85</v>
      </c>
      <c r="O6">
        <v>174.45</v>
      </c>
      <c r="P6">
        <v>173.9</v>
      </c>
      <c r="Q6">
        <v>172.4</v>
      </c>
      <c r="R6">
        <v>178.75</v>
      </c>
      <c r="S6">
        <v>182.8</v>
      </c>
      <c r="T6">
        <v>176.85</v>
      </c>
      <c r="U6">
        <v>180.65</v>
      </c>
      <c r="V6">
        <v>185.8</v>
      </c>
      <c r="W6">
        <v>180.15</v>
      </c>
      <c r="X6">
        <v>182.7</v>
      </c>
      <c r="Y6">
        <v>182.2</v>
      </c>
      <c r="Z6">
        <v>180.95</v>
      </c>
      <c r="AA6">
        <v>180.15</v>
      </c>
      <c r="AB6">
        <v>184.95</v>
      </c>
      <c r="AC6">
        <v>186.7</v>
      </c>
      <c r="AD6">
        <v>189.95</v>
      </c>
      <c r="AE6">
        <v>193.85</v>
      </c>
      <c r="AF6">
        <v>195.55</v>
      </c>
      <c r="AG6">
        <v>197</v>
      </c>
      <c r="AH6">
        <v>199.55</v>
      </c>
      <c r="AI6">
        <v>202.85</v>
      </c>
      <c r="AJ6">
        <v>199.85</v>
      </c>
      <c r="AK6">
        <v>197.05</v>
      </c>
      <c r="AL6">
        <v>197.95</v>
      </c>
      <c r="AM6">
        <v>195.75</v>
      </c>
      <c r="AN6">
        <v>199.15</v>
      </c>
      <c r="AO6">
        <v>197.15</v>
      </c>
      <c r="AP6">
        <v>195.25</v>
      </c>
      <c r="AQ6">
        <v>191.5</v>
      </c>
      <c r="AR6">
        <v>198.56</v>
      </c>
      <c r="AS6">
        <v>202</v>
      </c>
      <c r="AT6">
        <v>205.45</v>
      </c>
      <c r="AU6">
        <v>203.9</v>
      </c>
      <c r="AV6">
        <v>200.35</v>
      </c>
      <c r="AW6">
        <v>185.16</v>
      </c>
      <c r="AX6">
        <v>190.6</v>
      </c>
      <c r="AY6">
        <v>191.5</v>
      </c>
      <c r="AZ6">
        <v>183.8</v>
      </c>
      <c r="BA6">
        <v>190.02</v>
      </c>
      <c r="BB6">
        <v>188.92</v>
      </c>
      <c r="BC6">
        <v>180.36</v>
      </c>
    </row>
    <row r="7" spans="1:55" x14ac:dyDescent="0.2">
      <c r="A7" t="s">
        <v>33</v>
      </c>
      <c r="B7" s="5">
        <v>0.02</v>
      </c>
      <c r="C7">
        <v>122.95</v>
      </c>
      <c r="D7">
        <v>124.4</v>
      </c>
      <c r="E7">
        <v>123.95</v>
      </c>
      <c r="F7">
        <v>122</v>
      </c>
      <c r="G7">
        <v>121.6</v>
      </c>
      <c r="H7">
        <v>121.35</v>
      </c>
      <c r="I7">
        <v>122.7</v>
      </c>
      <c r="J7">
        <v>123.55</v>
      </c>
      <c r="K7">
        <v>120.45</v>
      </c>
      <c r="L7">
        <v>119.8</v>
      </c>
      <c r="M7">
        <v>118.95</v>
      </c>
      <c r="N7">
        <v>119.9</v>
      </c>
      <c r="O7">
        <v>116</v>
      </c>
      <c r="P7">
        <v>120</v>
      </c>
      <c r="Q7">
        <v>114.1</v>
      </c>
      <c r="R7">
        <v>116.5</v>
      </c>
      <c r="S7">
        <v>121.6</v>
      </c>
      <c r="T7">
        <v>131.6</v>
      </c>
      <c r="U7">
        <v>129.85</v>
      </c>
      <c r="V7">
        <v>129.85</v>
      </c>
      <c r="W7">
        <v>127.25</v>
      </c>
      <c r="X7">
        <v>129.1</v>
      </c>
      <c r="Y7">
        <v>129.6</v>
      </c>
      <c r="Z7">
        <v>132.1</v>
      </c>
      <c r="AA7">
        <v>133.15</v>
      </c>
      <c r="AB7">
        <v>135.85</v>
      </c>
      <c r="AC7">
        <v>138.94999999999999</v>
      </c>
      <c r="AD7">
        <v>144.05000000000001</v>
      </c>
      <c r="AE7">
        <v>143.4</v>
      </c>
      <c r="AF7">
        <v>148.30000000000001</v>
      </c>
      <c r="AG7">
        <v>148.5</v>
      </c>
      <c r="AH7">
        <v>153.30000000000001</v>
      </c>
      <c r="AI7">
        <v>157.6</v>
      </c>
      <c r="AJ7">
        <v>153</v>
      </c>
      <c r="AK7">
        <v>152.85</v>
      </c>
      <c r="AL7">
        <v>155.80000000000001</v>
      </c>
      <c r="AM7">
        <v>144.15</v>
      </c>
      <c r="AN7">
        <v>146.85</v>
      </c>
      <c r="AO7">
        <v>145.85</v>
      </c>
      <c r="AP7">
        <v>147</v>
      </c>
      <c r="AQ7">
        <v>145.15</v>
      </c>
      <c r="AR7">
        <v>151.85</v>
      </c>
      <c r="AS7">
        <v>149.35</v>
      </c>
      <c r="AT7">
        <v>166.9</v>
      </c>
      <c r="AU7">
        <v>165.8</v>
      </c>
      <c r="AV7">
        <v>158.15</v>
      </c>
      <c r="AW7">
        <v>147.19999999999999</v>
      </c>
      <c r="AX7">
        <v>155.80000000000001</v>
      </c>
      <c r="AY7">
        <v>158.55000000000001</v>
      </c>
      <c r="AZ7">
        <v>154.35</v>
      </c>
      <c r="BA7">
        <v>169.2</v>
      </c>
      <c r="BB7">
        <v>174.2</v>
      </c>
      <c r="BC7">
        <v>163.5</v>
      </c>
    </row>
    <row r="8" spans="1:55" x14ac:dyDescent="0.2">
      <c r="A8" t="s">
        <v>9</v>
      </c>
      <c r="B8" s="5">
        <v>0.02</v>
      </c>
      <c r="C8">
        <v>90.26</v>
      </c>
      <c r="D8">
        <v>92.92</v>
      </c>
      <c r="E8">
        <v>93.27</v>
      </c>
      <c r="F8">
        <v>90.77</v>
      </c>
      <c r="G8">
        <v>88.77</v>
      </c>
      <c r="H8">
        <v>89.46</v>
      </c>
      <c r="I8">
        <v>90.14</v>
      </c>
      <c r="J8">
        <v>89.56</v>
      </c>
      <c r="K8">
        <v>85.74</v>
      </c>
      <c r="L8">
        <v>83.86</v>
      </c>
      <c r="M8">
        <v>85.31</v>
      </c>
      <c r="N8">
        <v>86.59</v>
      </c>
      <c r="O8">
        <v>85.03</v>
      </c>
      <c r="P8">
        <v>84.98</v>
      </c>
      <c r="Q8">
        <v>81.09</v>
      </c>
      <c r="R8">
        <v>81.12</v>
      </c>
      <c r="S8">
        <v>83.72</v>
      </c>
      <c r="T8">
        <v>80.88</v>
      </c>
      <c r="U8">
        <v>79.64</v>
      </c>
      <c r="V8">
        <v>82.11</v>
      </c>
      <c r="W8">
        <v>79.87</v>
      </c>
      <c r="X8">
        <v>81.400000000000006</v>
      </c>
      <c r="Y8">
        <v>82.3</v>
      </c>
      <c r="Z8">
        <v>82.44</v>
      </c>
      <c r="AA8">
        <v>84.4</v>
      </c>
      <c r="AB8">
        <v>86.2</v>
      </c>
      <c r="AC8">
        <v>88.34</v>
      </c>
      <c r="AD8">
        <v>90.04</v>
      </c>
      <c r="AE8">
        <v>89.97</v>
      </c>
      <c r="AF8">
        <v>88.9</v>
      </c>
      <c r="AG8">
        <v>90.45</v>
      </c>
      <c r="AH8">
        <v>93.83</v>
      </c>
      <c r="AI8">
        <v>97.01</v>
      </c>
      <c r="AJ8">
        <v>94.43</v>
      </c>
      <c r="AK8">
        <v>92.01</v>
      </c>
      <c r="AL8">
        <v>95.1</v>
      </c>
      <c r="AM8">
        <v>92.64</v>
      </c>
      <c r="AN8">
        <v>94.08</v>
      </c>
      <c r="AO8">
        <v>93.67</v>
      </c>
      <c r="AP8">
        <v>93.51</v>
      </c>
      <c r="AQ8">
        <v>91.74</v>
      </c>
      <c r="AR8">
        <v>94.85</v>
      </c>
      <c r="AS8">
        <v>94.87</v>
      </c>
      <c r="AT8">
        <v>97.67</v>
      </c>
      <c r="AU8">
        <v>95.29</v>
      </c>
      <c r="AV8">
        <v>90.39</v>
      </c>
      <c r="AW8">
        <v>84.83</v>
      </c>
      <c r="AX8">
        <v>86.74</v>
      </c>
      <c r="AY8">
        <v>88.07</v>
      </c>
      <c r="AZ8">
        <v>82.82</v>
      </c>
      <c r="BA8">
        <v>84.99</v>
      </c>
      <c r="BB8">
        <v>84.74</v>
      </c>
      <c r="BC8">
        <v>81.069999999999993</v>
      </c>
    </row>
    <row r="9" spans="1:55" x14ac:dyDescent="0.2">
      <c r="A9" t="s">
        <v>34</v>
      </c>
      <c r="B9" s="5">
        <v>0.02</v>
      </c>
      <c r="C9">
        <v>107</v>
      </c>
      <c r="D9">
        <v>108.05</v>
      </c>
      <c r="E9">
        <v>107.5</v>
      </c>
      <c r="F9">
        <v>106.55</v>
      </c>
      <c r="G9">
        <v>105.2</v>
      </c>
      <c r="H9">
        <v>113.6</v>
      </c>
      <c r="I9">
        <v>115.1</v>
      </c>
      <c r="J9">
        <v>116.75</v>
      </c>
      <c r="K9">
        <v>116.95</v>
      </c>
      <c r="L9">
        <v>116.7</v>
      </c>
      <c r="M9">
        <v>121.6</v>
      </c>
      <c r="N9">
        <v>119.05</v>
      </c>
      <c r="O9">
        <v>122.8</v>
      </c>
      <c r="P9">
        <v>121.9</v>
      </c>
      <c r="Q9">
        <v>113.2</v>
      </c>
      <c r="R9">
        <v>109.95</v>
      </c>
      <c r="S9">
        <v>112.75</v>
      </c>
      <c r="T9">
        <v>111</v>
      </c>
      <c r="U9">
        <v>107.7</v>
      </c>
      <c r="V9">
        <v>107</v>
      </c>
      <c r="W9">
        <v>105.7</v>
      </c>
      <c r="X9">
        <v>107.9</v>
      </c>
      <c r="Y9">
        <v>109</v>
      </c>
      <c r="Z9">
        <v>108.35</v>
      </c>
      <c r="AA9">
        <v>108.65</v>
      </c>
      <c r="AB9">
        <v>110.25</v>
      </c>
      <c r="AC9">
        <v>110.1</v>
      </c>
      <c r="AD9">
        <v>115.3</v>
      </c>
      <c r="AE9">
        <v>117.2</v>
      </c>
      <c r="AF9">
        <v>118.15</v>
      </c>
      <c r="AG9">
        <v>117.95</v>
      </c>
      <c r="AH9">
        <v>111.7</v>
      </c>
      <c r="AI9">
        <v>116</v>
      </c>
      <c r="AJ9">
        <v>109.8</v>
      </c>
      <c r="AK9">
        <v>107.55</v>
      </c>
      <c r="AL9">
        <v>107.75</v>
      </c>
      <c r="AM9">
        <v>106.3</v>
      </c>
      <c r="AN9">
        <v>104.7</v>
      </c>
      <c r="AO9">
        <v>106.5</v>
      </c>
      <c r="AP9">
        <v>105.45</v>
      </c>
      <c r="AQ9">
        <v>104</v>
      </c>
      <c r="AR9">
        <v>108.22</v>
      </c>
      <c r="AS9">
        <v>104.86</v>
      </c>
      <c r="AT9">
        <v>104.08</v>
      </c>
      <c r="AU9">
        <v>107.1</v>
      </c>
      <c r="AV9">
        <v>102</v>
      </c>
      <c r="AW9">
        <v>96.14</v>
      </c>
      <c r="AX9">
        <v>98.54</v>
      </c>
      <c r="AY9">
        <v>97.92</v>
      </c>
      <c r="AZ9">
        <v>92.69</v>
      </c>
      <c r="BA9">
        <v>97.81</v>
      </c>
      <c r="BB9">
        <v>95.54</v>
      </c>
      <c r="BC9">
        <v>90.35</v>
      </c>
    </row>
    <row r="10" spans="1:55" x14ac:dyDescent="0.2">
      <c r="A10" t="s">
        <v>35</v>
      </c>
      <c r="B10" s="5">
        <v>0.02</v>
      </c>
      <c r="C10">
        <v>7.1890000000000001</v>
      </c>
      <c r="D10">
        <v>7.27</v>
      </c>
      <c r="E10">
        <v>7.1210000000000004</v>
      </c>
      <c r="F10">
        <v>6.8559999999999999</v>
      </c>
      <c r="G10">
        <v>7.0949999999999998</v>
      </c>
      <c r="H10">
        <v>7.3490000000000002</v>
      </c>
      <c r="I10">
        <v>7.8</v>
      </c>
      <c r="J10">
        <v>7.3879999999999999</v>
      </c>
      <c r="K10">
        <v>7.4139999999999997</v>
      </c>
      <c r="L10">
        <v>7.45</v>
      </c>
      <c r="M10">
        <v>7.2389999999999999</v>
      </c>
      <c r="N10">
        <v>7.4580000000000002</v>
      </c>
      <c r="O10">
        <v>7.3109999999999999</v>
      </c>
      <c r="P10">
        <v>7.2379999999999995</v>
      </c>
      <c r="Q10">
        <v>7.2649999999999997</v>
      </c>
      <c r="R10">
        <v>7.5309999999999997</v>
      </c>
      <c r="S10">
        <v>7.6779999999999999</v>
      </c>
      <c r="T10">
        <v>7.4210000000000003</v>
      </c>
      <c r="U10">
        <v>7.7080000000000002</v>
      </c>
      <c r="V10">
        <v>7.8339999999999996</v>
      </c>
      <c r="W10">
        <v>7.452</v>
      </c>
      <c r="X10">
        <v>7.5030000000000001</v>
      </c>
      <c r="Y10">
        <v>7.46</v>
      </c>
      <c r="Z10">
        <v>7.4340000000000002</v>
      </c>
      <c r="AA10">
        <v>7.1740000000000004</v>
      </c>
      <c r="AB10">
        <v>7.3769999999999998</v>
      </c>
      <c r="AC10">
        <v>7.5069999999999997</v>
      </c>
      <c r="AD10">
        <v>7.5609999999999999</v>
      </c>
      <c r="AE10">
        <v>7.319</v>
      </c>
      <c r="AF10">
        <v>7.3319999999999999</v>
      </c>
      <c r="AG10">
        <v>7.3179999999999996</v>
      </c>
      <c r="AH10">
        <v>7.1929999999999996</v>
      </c>
      <c r="AI10">
        <v>7.33</v>
      </c>
      <c r="AJ10">
        <v>7.1470000000000002</v>
      </c>
      <c r="AK10">
        <v>7.19</v>
      </c>
      <c r="AL10">
        <v>7.1289999999999996</v>
      </c>
      <c r="AM10">
        <v>7.0739999999999998</v>
      </c>
      <c r="AN10">
        <v>7.21</v>
      </c>
      <c r="AO10">
        <v>7.149</v>
      </c>
      <c r="AP10">
        <v>7.2640000000000002</v>
      </c>
      <c r="AQ10">
        <v>7.1120000000000001</v>
      </c>
      <c r="AR10">
        <v>7.2530000000000001</v>
      </c>
      <c r="AS10">
        <v>7.4480000000000004</v>
      </c>
      <c r="AT10">
        <v>7.4</v>
      </c>
      <c r="AU10">
        <v>7.6340000000000003</v>
      </c>
      <c r="AV10">
        <v>7.3540000000000001</v>
      </c>
      <c r="AW10">
        <v>7.0090000000000003</v>
      </c>
      <c r="AX10">
        <v>7.0590000000000002</v>
      </c>
      <c r="AY10">
        <v>6.91</v>
      </c>
      <c r="AZ10">
        <v>6.6420000000000003</v>
      </c>
      <c r="BA10">
        <v>6.6459999999999999</v>
      </c>
      <c r="BB10">
        <v>6.6509999999999998</v>
      </c>
      <c r="BC10">
        <v>6.274</v>
      </c>
    </row>
    <row r="11" spans="1:55" x14ac:dyDescent="0.2">
      <c r="A11" t="s">
        <v>36</v>
      </c>
      <c r="B11" s="5">
        <v>0.02</v>
      </c>
      <c r="C11">
        <v>83.68</v>
      </c>
      <c r="D11">
        <v>85.51</v>
      </c>
      <c r="E11">
        <v>82.79</v>
      </c>
      <c r="F11">
        <v>82.83</v>
      </c>
      <c r="G11">
        <v>84.93</v>
      </c>
      <c r="H11">
        <v>87.65</v>
      </c>
      <c r="I11">
        <v>89.1</v>
      </c>
      <c r="J11">
        <v>87.24</v>
      </c>
      <c r="K11">
        <v>86.18</v>
      </c>
      <c r="L11">
        <v>84.31</v>
      </c>
      <c r="M11">
        <v>85.93</v>
      </c>
      <c r="N11">
        <v>84.43</v>
      </c>
      <c r="O11">
        <v>83.36</v>
      </c>
      <c r="P11">
        <v>83.6</v>
      </c>
      <c r="Q11">
        <v>81.28</v>
      </c>
      <c r="R11">
        <v>81.38</v>
      </c>
      <c r="S11">
        <v>83.74</v>
      </c>
      <c r="T11">
        <v>81.19</v>
      </c>
      <c r="U11">
        <v>77.849999999999994</v>
      </c>
      <c r="V11">
        <v>81.349999999999994</v>
      </c>
      <c r="W11">
        <v>79.95</v>
      </c>
      <c r="X11">
        <v>79.540000000000006</v>
      </c>
      <c r="Y11">
        <v>79.290000000000006</v>
      </c>
      <c r="Z11">
        <v>79</v>
      </c>
      <c r="AA11">
        <v>82.52</v>
      </c>
      <c r="AB11">
        <v>84.83</v>
      </c>
      <c r="AC11">
        <v>85.09</v>
      </c>
      <c r="AD11">
        <v>85.83</v>
      </c>
      <c r="AE11">
        <v>89.05</v>
      </c>
      <c r="AF11">
        <v>87.27</v>
      </c>
      <c r="AG11">
        <v>86.3</v>
      </c>
      <c r="AH11">
        <v>87.22</v>
      </c>
      <c r="AI11">
        <v>89.57</v>
      </c>
      <c r="AJ11">
        <v>86.34</v>
      </c>
      <c r="AK11">
        <v>84.93</v>
      </c>
      <c r="AL11">
        <v>86.38</v>
      </c>
      <c r="AM11">
        <v>83.57</v>
      </c>
      <c r="AN11">
        <v>85.48</v>
      </c>
      <c r="AO11">
        <v>85.95</v>
      </c>
      <c r="AP11">
        <v>87.52</v>
      </c>
      <c r="AQ11">
        <v>86.83</v>
      </c>
      <c r="AR11">
        <v>88.5</v>
      </c>
      <c r="AS11">
        <v>89.81</v>
      </c>
      <c r="AT11">
        <v>94.68</v>
      </c>
      <c r="AU11">
        <v>93.83</v>
      </c>
      <c r="AV11">
        <v>90.18</v>
      </c>
      <c r="AW11">
        <v>86.64</v>
      </c>
      <c r="AX11">
        <v>88.12</v>
      </c>
      <c r="AY11">
        <v>87.05</v>
      </c>
      <c r="AZ11">
        <v>83.97</v>
      </c>
      <c r="BA11">
        <v>85.13</v>
      </c>
      <c r="BB11">
        <v>85.86</v>
      </c>
      <c r="BC11">
        <v>84.18</v>
      </c>
    </row>
    <row r="12" spans="1:55" x14ac:dyDescent="0.2">
      <c r="A12" t="s">
        <v>15</v>
      </c>
      <c r="B12" s="5">
        <v>0.02</v>
      </c>
      <c r="C12">
        <v>63.61</v>
      </c>
      <c r="D12">
        <v>63.76</v>
      </c>
      <c r="E12">
        <v>64.17</v>
      </c>
      <c r="F12">
        <v>64.27</v>
      </c>
      <c r="G12">
        <v>62.15</v>
      </c>
      <c r="H12">
        <v>64.180000000000007</v>
      </c>
      <c r="I12">
        <v>65.010000000000005</v>
      </c>
      <c r="J12">
        <v>67.12</v>
      </c>
      <c r="K12">
        <v>65.849999999999994</v>
      </c>
      <c r="L12">
        <v>66.55</v>
      </c>
      <c r="M12">
        <v>67.319999999999993</v>
      </c>
      <c r="N12">
        <v>66.91</v>
      </c>
      <c r="O12">
        <v>67.430000000000007</v>
      </c>
      <c r="P12">
        <v>67.48</v>
      </c>
      <c r="Q12">
        <v>65.81</v>
      </c>
      <c r="R12">
        <v>65.58</v>
      </c>
      <c r="S12">
        <v>65.94</v>
      </c>
      <c r="T12">
        <v>64.650000000000006</v>
      </c>
      <c r="U12">
        <v>63.65</v>
      </c>
      <c r="V12">
        <v>67.05</v>
      </c>
      <c r="W12">
        <v>64.92</v>
      </c>
      <c r="X12">
        <v>66.19</v>
      </c>
      <c r="Y12">
        <v>66.7</v>
      </c>
      <c r="Z12">
        <v>65.819999999999993</v>
      </c>
      <c r="AA12">
        <v>67.45</v>
      </c>
      <c r="AB12">
        <v>67.22</v>
      </c>
      <c r="AC12">
        <v>66.7</v>
      </c>
      <c r="AD12">
        <v>66.37</v>
      </c>
      <c r="AE12">
        <v>68.319999999999993</v>
      </c>
      <c r="AF12">
        <v>68.89</v>
      </c>
      <c r="AG12">
        <v>70.290000000000006</v>
      </c>
      <c r="AH12">
        <v>70</v>
      </c>
      <c r="AI12">
        <v>70.53</v>
      </c>
      <c r="AJ12">
        <v>68.959999999999994</v>
      </c>
      <c r="AK12">
        <v>68.92</v>
      </c>
      <c r="AL12">
        <v>70.790000000000006</v>
      </c>
      <c r="AM12">
        <v>69.790000000000006</v>
      </c>
      <c r="AN12">
        <v>70.94</v>
      </c>
      <c r="AO12">
        <v>71.2</v>
      </c>
      <c r="AP12">
        <v>70.599999999999994</v>
      </c>
      <c r="AQ12">
        <v>69.95</v>
      </c>
      <c r="AR12">
        <v>71.75</v>
      </c>
      <c r="AS12">
        <v>69.59</v>
      </c>
      <c r="AT12">
        <v>70.39</v>
      </c>
      <c r="AU12">
        <v>69.86</v>
      </c>
      <c r="AV12">
        <v>68.5</v>
      </c>
      <c r="AW12">
        <v>63.79</v>
      </c>
      <c r="AX12">
        <v>65.489999999999995</v>
      </c>
      <c r="AY12">
        <v>65.819999999999993</v>
      </c>
      <c r="AZ12">
        <v>63.77</v>
      </c>
      <c r="BA12">
        <v>67.5</v>
      </c>
      <c r="BB12">
        <v>67.28</v>
      </c>
      <c r="BC12">
        <v>64.16</v>
      </c>
    </row>
    <row r="13" spans="1:55" x14ac:dyDescent="0.2">
      <c r="A13" t="s">
        <v>37</v>
      </c>
      <c r="B13" s="5">
        <v>0.02</v>
      </c>
      <c r="C13">
        <v>60.46</v>
      </c>
      <c r="D13">
        <v>62.43</v>
      </c>
      <c r="E13">
        <v>60.9</v>
      </c>
      <c r="F13">
        <v>58.3</v>
      </c>
      <c r="G13">
        <v>62</v>
      </c>
      <c r="H13">
        <v>64.78</v>
      </c>
      <c r="I13">
        <v>67.88</v>
      </c>
      <c r="J13">
        <v>66.56</v>
      </c>
      <c r="K13">
        <v>65.67</v>
      </c>
      <c r="L13">
        <v>66.39</v>
      </c>
      <c r="M13">
        <v>63.4</v>
      </c>
      <c r="N13">
        <v>64.510000000000005</v>
      </c>
      <c r="O13">
        <v>62.05</v>
      </c>
      <c r="P13">
        <v>61.5</v>
      </c>
      <c r="Q13">
        <v>63.06</v>
      </c>
      <c r="R13">
        <v>65.52</v>
      </c>
      <c r="S13">
        <v>66.3</v>
      </c>
      <c r="T13">
        <v>63.64</v>
      </c>
      <c r="U13">
        <v>66.099999999999994</v>
      </c>
      <c r="V13">
        <v>68.12</v>
      </c>
      <c r="W13">
        <v>65.69</v>
      </c>
      <c r="X13">
        <v>65.989999999999995</v>
      </c>
      <c r="Y13">
        <v>64.22</v>
      </c>
      <c r="Z13">
        <v>64.349999999999994</v>
      </c>
      <c r="AA13">
        <v>62.99</v>
      </c>
      <c r="AB13">
        <v>65.989999999999995</v>
      </c>
      <c r="AC13">
        <v>67.3</v>
      </c>
      <c r="AD13">
        <v>68.25</v>
      </c>
      <c r="AE13">
        <v>68.400000000000006</v>
      </c>
      <c r="AF13">
        <v>66.05</v>
      </c>
      <c r="AG13">
        <v>68.05</v>
      </c>
      <c r="AH13">
        <v>68.5</v>
      </c>
      <c r="AI13">
        <v>65.760000000000005</v>
      </c>
      <c r="AJ13">
        <v>64.760000000000005</v>
      </c>
      <c r="AK13">
        <v>63.15</v>
      </c>
      <c r="AL13">
        <v>63.64</v>
      </c>
      <c r="AM13">
        <v>62.85</v>
      </c>
      <c r="AN13">
        <v>65.040000000000006</v>
      </c>
      <c r="AO13">
        <v>62.92</v>
      </c>
      <c r="AP13">
        <v>62.95</v>
      </c>
      <c r="AQ13">
        <v>62.25</v>
      </c>
      <c r="AR13">
        <v>63.89</v>
      </c>
      <c r="AS13">
        <v>67.459999999999994</v>
      </c>
      <c r="AT13">
        <v>66.95</v>
      </c>
      <c r="AU13">
        <v>68.28</v>
      </c>
      <c r="AV13">
        <v>66</v>
      </c>
      <c r="AW13">
        <v>63.2</v>
      </c>
      <c r="AX13">
        <v>64.650000000000006</v>
      </c>
      <c r="AY13">
        <v>64.89</v>
      </c>
      <c r="AZ13">
        <v>62.88</v>
      </c>
      <c r="BA13">
        <v>62.93</v>
      </c>
      <c r="BB13">
        <v>62.45</v>
      </c>
      <c r="BC13">
        <v>59.24</v>
      </c>
    </row>
    <row r="14" spans="1:55" x14ac:dyDescent="0.2">
      <c r="A14" t="s">
        <v>38</v>
      </c>
      <c r="B14" s="5">
        <v>0.02</v>
      </c>
      <c r="C14">
        <v>32.619999999999997</v>
      </c>
      <c r="D14">
        <v>33.07</v>
      </c>
      <c r="E14">
        <v>32.659999999999997</v>
      </c>
      <c r="F14">
        <v>31.78</v>
      </c>
      <c r="G14">
        <v>32.44</v>
      </c>
      <c r="H14">
        <v>33.475000000000001</v>
      </c>
      <c r="I14">
        <v>34.53</v>
      </c>
      <c r="J14">
        <v>33.805</v>
      </c>
      <c r="K14">
        <v>32.715000000000003</v>
      </c>
      <c r="L14">
        <v>31.934999999999999</v>
      </c>
      <c r="M14">
        <v>32.44</v>
      </c>
      <c r="N14">
        <v>32.725000000000001</v>
      </c>
      <c r="O14">
        <v>32.25</v>
      </c>
      <c r="P14">
        <v>32.17</v>
      </c>
      <c r="Q14">
        <v>30.975000000000001</v>
      </c>
      <c r="R14">
        <v>31.344999999999999</v>
      </c>
      <c r="S14">
        <v>31.49</v>
      </c>
      <c r="T14">
        <v>30.3</v>
      </c>
      <c r="U14">
        <v>29.734999999999999</v>
      </c>
      <c r="V14">
        <v>29.88</v>
      </c>
      <c r="W14">
        <v>28.85</v>
      </c>
      <c r="X14">
        <v>29.285</v>
      </c>
      <c r="Y14">
        <v>29.66</v>
      </c>
      <c r="Z14">
        <v>29.85</v>
      </c>
      <c r="AA14">
        <v>29.09</v>
      </c>
      <c r="AB14">
        <v>29.984999999999999</v>
      </c>
      <c r="AC14">
        <v>30.745000000000001</v>
      </c>
      <c r="AD14">
        <v>32.274999999999999</v>
      </c>
      <c r="AE14">
        <v>30.914999999999999</v>
      </c>
      <c r="AF14">
        <v>31</v>
      </c>
      <c r="AG14">
        <v>31.25</v>
      </c>
      <c r="AH14">
        <v>32.47</v>
      </c>
      <c r="AI14">
        <v>31.48</v>
      </c>
      <c r="AJ14">
        <v>30.6</v>
      </c>
      <c r="AK14">
        <v>30.32</v>
      </c>
      <c r="AL14">
        <v>29.555</v>
      </c>
      <c r="AM14">
        <v>28.835000000000001</v>
      </c>
      <c r="AN14">
        <v>29.92</v>
      </c>
      <c r="AO14">
        <v>28.54</v>
      </c>
      <c r="AP14">
        <v>29.96</v>
      </c>
      <c r="AQ14">
        <v>29.954999999999998</v>
      </c>
      <c r="AR14">
        <v>31.07</v>
      </c>
      <c r="AS14">
        <v>30.43</v>
      </c>
      <c r="AT14">
        <v>30.29</v>
      </c>
      <c r="AU14">
        <v>31.03</v>
      </c>
      <c r="AV14">
        <v>28.89</v>
      </c>
      <c r="AW14">
        <v>26.76</v>
      </c>
      <c r="AX14">
        <v>28.06</v>
      </c>
      <c r="AY14">
        <v>28</v>
      </c>
      <c r="AZ14">
        <v>27.5</v>
      </c>
      <c r="BA14">
        <v>27.52</v>
      </c>
      <c r="BB14">
        <v>28.19</v>
      </c>
      <c r="BC14">
        <v>27.32</v>
      </c>
    </row>
    <row r="15" spans="1:55" x14ac:dyDescent="0.2">
      <c r="A15" t="s">
        <v>4</v>
      </c>
      <c r="B15" s="5">
        <v>0.02</v>
      </c>
      <c r="C15">
        <v>23.55</v>
      </c>
      <c r="D15">
        <v>24.254999999999999</v>
      </c>
      <c r="E15">
        <v>23.68</v>
      </c>
      <c r="F15">
        <v>23.25</v>
      </c>
      <c r="G15">
        <v>23.495000000000001</v>
      </c>
      <c r="H15">
        <v>24.51</v>
      </c>
      <c r="I15">
        <v>25</v>
      </c>
      <c r="J15">
        <v>24.234999999999999</v>
      </c>
      <c r="K15">
        <v>23.79</v>
      </c>
      <c r="L15">
        <v>23.704999999999998</v>
      </c>
      <c r="M15">
        <v>23.885000000000002</v>
      </c>
      <c r="N15">
        <v>24.024999999999999</v>
      </c>
      <c r="O15">
        <v>24.225000000000001</v>
      </c>
      <c r="P15">
        <v>23.92</v>
      </c>
      <c r="Q15">
        <v>23.95</v>
      </c>
      <c r="R15">
        <v>25</v>
      </c>
      <c r="S15">
        <v>25.215</v>
      </c>
      <c r="T15">
        <v>24.56</v>
      </c>
      <c r="U15">
        <v>25.145</v>
      </c>
      <c r="V15">
        <v>25.47</v>
      </c>
      <c r="W15">
        <v>24.565000000000001</v>
      </c>
      <c r="X15">
        <v>24.78</v>
      </c>
      <c r="Y15">
        <v>24.79</v>
      </c>
      <c r="Z15">
        <v>24.495000000000001</v>
      </c>
      <c r="AA15">
        <v>23.954999999999998</v>
      </c>
      <c r="AB15">
        <v>24.55</v>
      </c>
      <c r="AC15">
        <v>24.954999999999998</v>
      </c>
      <c r="AD15">
        <v>25.59</v>
      </c>
      <c r="AE15">
        <v>25.94</v>
      </c>
      <c r="AF15">
        <v>25.31</v>
      </c>
      <c r="AG15">
        <v>25.475000000000001</v>
      </c>
      <c r="AH15">
        <v>25.754999999999999</v>
      </c>
      <c r="AI15">
        <v>25.475000000000001</v>
      </c>
      <c r="AJ15">
        <v>25.215</v>
      </c>
      <c r="AK15">
        <v>25.14</v>
      </c>
      <c r="AL15">
        <v>25.35</v>
      </c>
      <c r="AM15">
        <v>25.23</v>
      </c>
      <c r="AN15">
        <v>25.27</v>
      </c>
      <c r="AO15">
        <v>25.274999999999999</v>
      </c>
      <c r="AP15">
        <v>25.175000000000001</v>
      </c>
      <c r="AQ15">
        <v>24.734999999999999</v>
      </c>
      <c r="AR15">
        <v>25.504999999999999</v>
      </c>
      <c r="AS15">
        <v>26.86</v>
      </c>
      <c r="AT15">
        <v>27.335000000000001</v>
      </c>
      <c r="AU15">
        <v>26.92</v>
      </c>
      <c r="AV15">
        <v>26.565000000000001</v>
      </c>
      <c r="AW15">
        <v>24.91</v>
      </c>
      <c r="AX15">
        <v>25.22</v>
      </c>
      <c r="AY15">
        <v>25.48</v>
      </c>
      <c r="AZ15">
        <v>25.05</v>
      </c>
      <c r="BA15">
        <v>22.49</v>
      </c>
      <c r="BB15">
        <v>22.795000000000002</v>
      </c>
      <c r="BC15">
        <v>21.31</v>
      </c>
    </row>
    <row r="16" spans="1:55" x14ac:dyDescent="0.2">
      <c r="A16" t="s">
        <v>39</v>
      </c>
      <c r="B16" s="5">
        <v>0.02</v>
      </c>
      <c r="C16">
        <v>70.56</v>
      </c>
      <c r="D16">
        <v>69.2</v>
      </c>
      <c r="E16">
        <v>67</v>
      </c>
      <c r="F16">
        <v>66.42</v>
      </c>
      <c r="G16">
        <v>66.17</v>
      </c>
      <c r="H16">
        <v>68.400000000000006</v>
      </c>
      <c r="I16">
        <v>68.52</v>
      </c>
      <c r="J16">
        <v>69.069999999999993</v>
      </c>
      <c r="K16">
        <v>67.89</v>
      </c>
      <c r="L16">
        <v>65.38</v>
      </c>
      <c r="M16">
        <v>65.84</v>
      </c>
      <c r="N16">
        <v>65.459999999999994</v>
      </c>
      <c r="O16">
        <v>65.2</v>
      </c>
      <c r="P16">
        <v>65.34</v>
      </c>
      <c r="Q16">
        <v>63.37</v>
      </c>
      <c r="R16">
        <v>63.48</v>
      </c>
      <c r="S16">
        <v>64.87</v>
      </c>
      <c r="T16">
        <v>62.58</v>
      </c>
      <c r="U16">
        <v>59.85</v>
      </c>
      <c r="V16">
        <v>60.53</v>
      </c>
      <c r="W16">
        <v>59.8</v>
      </c>
      <c r="X16">
        <v>60.31</v>
      </c>
      <c r="Y16">
        <v>62.17</v>
      </c>
      <c r="Z16">
        <v>61.8</v>
      </c>
      <c r="AA16">
        <v>64.83</v>
      </c>
      <c r="AB16">
        <v>66.25</v>
      </c>
      <c r="AC16">
        <v>66.599999999999994</v>
      </c>
      <c r="AD16">
        <v>67.47</v>
      </c>
      <c r="AE16">
        <v>68.7</v>
      </c>
      <c r="AF16">
        <v>67.91</v>
      </c>
      <c r="AG16">
        <v>68.36</v>
      </c>
      <c r="AH16">
        <v>71.11</v>
      </c>
      <c r="AI16">
        <v>73.25</v>
      </c>
      <c r="AJ16">
        <v>70.569999999999993</v>
      </c>
      <c r="AK16">
        <v>68.97</v>
      </c>
      <c r="AL16">
        <v>70</v>
      </c>
      <c r="AM16">
        <v>68.290000000000006</v>
      </c>
      <c r="AN16">
        <v>70.3</v>
      </c>
      <c r="AO16">
        <v>71.010000000000005</v>
      </c>
      <c r="AP16">
        <v>71.31</v>
      </c>
      <c r="AQ16">
        <v>70.8</v>
      </c>
      <c r="AR16">
        <v>72.98</v>
      </c>
      <c r="AS16">
        <v>74.180000000000007</v>
      </c>
      <c r="AT16">
        <v>75.010000000000005</v>
      </c>
      <c r="AU16">
        <v>74.81</v>
      </c>
      <c r="AV16">
        <v>71.17</v>
      </c>
      <c r="AW16">
        <v>70.13</v>
      </c>
      <c r="AX16">
        <v>72.5</v>
      </c>
      <c r="AY16">
        <v>70.41</v>
      </c>
      <c r="AZ16">
        <v>67.349999999999994</v>
      </c>
      <c r="BA16">
        <v>67.92</v>
      </c>
      <c r="BB16">
        <v>69.17</v>
      </c>
      <c r="BC16">
        <v>65.77</v>
      </c>
    </row>
    <row r="17" spans="1:55" x14ac:dyDescent="0.2">
      <c r="A17" t="s">
        <v>40</v>
      </c>
      <c r="B17" s="5">
        <v>0.02</v>
      </c>
      <c r="C17">
        <v>15.535</v>
      </c>
      <c r="D17">
        <v>16.149999999999999</v>
      </c>
      <c r="E17">
        <v>15.53</v>
      </c>
      <c r="F17">
        <v>15.125</v>
      </c>
      <c r="G17">
        <v>15.565</v>
      </c>
      <c r="H17">
        <v>16.53</v>
      </c>
      <c r="I17">
        <v>17.414999999999999</v>
      </c>
      <c r="J17">
        <v>17.184999999999999</v>
      </c>
      <c r="K17">
        <v>17.09</v>
      </c>
      <c r="L17">
        <v>16.489999999999998</v>
      </c>
      <c r="M17">
        <v>15.59</v>
      </c>
      <c r="N17">
        <v>15.815</v>
      </c>
      <c r="O17">
        <v>15</v>
      </c>
      <c r="P17">
        <v>14.9</v>
      </c>
      <c r="Q17">
        <v>15.525</v>
      </c>
      <c r="R17">
        <v>16.68</v>
      </c>
      <c r="S17">
        <v>16.37</v>
      </c>
      <c r="T17">
        <v>15.625</v>
      </c>
      <c r="U17">
        <v>15.41</v>
      </c>
      <c r="V17">
        <v>15.64</v>
      </c>
      <c r="W17">
        <v>14.22</v>
      </c>
      <c r="X17">
        <v>14.1</v>
      </c>
      <c r="Y17">
        <v>13.795</v>
      </c>
      <c r="Z17">
        <v>13.535</v>
      </c>
      <c r="AA17">
        <v>13.34</v>
      </c>
      <c r="AB17">
        <v>13.81</v>
      </c>
      <c r="AC17">
        <v>13.9</v>
      </c>
      <c r="AD17">
        <v>14.63</v>
      </c>
      <c r="AE17">
        <v>14.72</v>
      </c>
      <c r="AF17">
        <v>13.994999999999999</v>
      </c>
      <c r="AG17">
        <v>14.4</v>
      </c>
      <c r="AH17">
        <v>14.16</v>
      </c>
      <c r="AI17">
        <v>14.51</v>
      </c>
      <c r="AJ17">
        <v>15.46</v>
      </c>
      <c r="AK17">
        <v>16.225000000000001</v>
      </c>
      <c r="AL17">
        <v>16.05</v>
      </c>
      <c r="AM17">
        <v>15.775</v>
      </c>
      <c r="AN17">
        <v>16.489999999999998</v>
      </c>
      <c r="AO17">
        <v>16.54</v>
      </c>
      <c r="AP17">
        <v>16.315000000000001</v>
      </c>
      <c r="AQ17">
        <v>15.875</v>
      </c>
      <c r="AR17">
        <v>15.49</v>
      </c>
      <c r="AS17">
        <v>15.286</v>
      </c>
      <c r="AT17">
        <v>15.334</v>
      </c>
      <c r="AU17">
        <v>15.65</v>
      </c>
      <c r="AV17">
        <v>13.856</v>
      </c>
      <c r="AW17">
        <v>12.513999999999999</v>
      </c>
      <c r="AX17">
        <v>12.922000000000001</v>
      </c>
      <c r="AY17">
        <v>13.295999999999999</v>
      </c>
      <c r="AZ17">
        <v>12.55</v>
      </c>
      <c r="BA17">
        <v>13.038</v>
      </c>
      <c r="BB17">
        <v>12.842000000000001</v>
      </c>
      <c r="BC17">
        <v>11.318</v>
      </c>
    </row>
    <row r="18" spans="1:55" x14ac:dyDescent="0.2">
      <c r="A18" t="s">
        <v>41</v>
      </c>
      <c r="B18" s="5">
        <v>0.02</v>
      </c>
      <c r="C18">
        <v>74.36</v>
      </c>
      <c r="D18">
        <v>74.3</v>
      </c>
      <c r="E18">
        <v>74.540000000000006</v>
      </c>
      <c r="F18">
        <v>73.849999999999994</v>
      </c>
      <c r="G18">
        <v>73.33</v>
      </c>
      <c r="H18">
        <v>78.099999999999994</v>
      </c>
      <c r="I18">
        <v>79.5</v>
      </c>
      <c r="J18">
        <v>78.53</v>
      </c>
      <c r="K18">
        <v>76.650000000000006</v>
      </c>
      <c r="L18">
        <v>77</v>
      </c>
      <c r="M18">
        <v>78.09</v>
      </c>
      <c r="N18">
        <v>78.010000000000005</v>
      </c>
      <c r="O18">
        <v>79.59</v>
      </c>
      <c r="P18">
        <v>78.97</v>
      </c>
      <c r="Q18">
        <v>74.73</v>
      </c>
      <c r="R18">
        <v>73.89</v>
      </c>
      <c r="S18">
        <v>77.89</v>
      </c>
      <c r="T18">
        <v>76.12</v>
      </c>
      <c r="U18">
        <v>75.33</v>
      </c>
      <c r="V18">
        <v>77.05</v>
      </c>
      <c r="W18">
        <v>75.64</v>
      </c>
      <c r="X18">
        <v>76.569999999999993</v>
      </c>
      <c r="Y18">
        <v>76.5</v>
      </c>
      <c r="Z18">
        <v>78.36</v>
      </c>
      <c r="AA18">
        <v>79.040000000000006</v>
      </c>
      <c r="AB18">
        <v>80.25</v>
      </c>
      <c r="AC18">
        <v>80.180000000000007</v>
      </c>
      <c r="AD18">
        <v>80.400000000000006</v>
      </c>
      <c r="AE18">
        <v>79.900000000000006</v>
      </c>
      <c r="AF18">
        <v>80.59</v>
      </c>
      <c r="AG18">
        <v>81.08</v>
      </c>
      <c r="AH18">
        <v>82.95</v>
      </c>
      <c r="AI18">
        <v>85.83</v>
      </c>
      <c r="AJ18">
        <v>84.32</v>
      </c>
      <c r="AK18">
        <v>84.86</v>
      </c>
      <c r="AL18">
        <v>86.65</v>
      </c>
      <c r="AM18">
        <v>84.92</v>
      </c>
      <c r="AN18">
        <v>87.76</v>
      </c>
      <c r="AO18">
        <v>87.03</v>
      </c>
      <c r="AP18">
        <v>85.93</v>
      </c>
      <c r="AQ18">
        <v>85.15</v>
      </c>
      <c r="AR18">
        <v>88.24</v>
      </c>
      <c r="AS18">
        <v>85.2</v>
      </c>
      <c r="AT18">
        <v>87.76</v>
      </c>
      <c r="AU18">
        <v>88.08</v>
      </c>
      <c r="AV18">
        <v>84.88</v>
      </c>
      <c r="AW18">
        <v>77.88</v>
      </c>
      <c r="AX18">
        <v>83.02</v>
      </c>
      <c r="AY18">
        <v>82.9</v>
      </c>
      <c r="AZ18">
        <v>78.86</v>
      </c>
      <c r="BA18">
        <v>81.2</v>
      </c>
      <c r="BB18">
        <v>82.08</v>
      </c>
      <c r="BC18">
        <v>78.48</v>
      </c>
    </row>
    <row r="19" spans="1:55" x14ac:dyDescent="0.2">
      <c r="A19" t="s">
        <v>6</v>
      </c>
      <c r="B19" s="5">
        <v>0.02</v>
      </c>
      <c r="C19">
        <v>31.44</v>
      </c>
      <c r="D19">
        <v>32.104999999999997</v>
      </c>
      <c r="E19">
        <v>31.555</v>
      </c>
      <c r="F19">
        <v>31.094999999999999</v>
      </c>
      <c r="G19">
        <v>30.715</v>
      </c>
      <c r="H19">
        <v>33</v>
      </c>
      <c r="I19">
        <v>33.085000000000001</v>
      </c>
      <c r="J19">
        <v>32.090000000000003</v>
      </c>
      <c r="K19">
        <v>31.565000000000001</v>
      </c>
      <c r="L19">
        <v>31.585000000000001</v>
      </c>
      <c r="M19">
        <v>32.634999999999998</v>
      </c>
      <c r="N19">
        <v>31.91</v>
      </c>
      <c r="O19">
        <v>32.384999999999998</v>
      </c>
      <c r="P19">
        <v>32.494999999999997</v>
      </c>
      <c r="Q19">
        <v>32.82</v>
      </c>
      <c r="R19">
        <v>32.83</v>
      </c>
      <c r="S19">
        <v>34.159999999999997</v>
      </c>
      <c r="T19">
        <v>33.07</v>
      </c>
      <c r="U19">
        <v>32.755000000000003</v>
      </c>
      <c r="V19">
        <v>34.200000000000003</v>
      </c>
      <c r="W19">
        <v>34.24</v>
      </c>
      <c r="X19">
        <v>34.979999999999997</v>
      </c>
      <c r="Y19">
        <v>34.729999999999997</v>
      </c>
      <c r="Z19">
        <v>35.134999999999998</v>
      </c>
      <c r="AA19">
        <v>35.21</v>
      </c>
      <c r="AB19">
        <v>36.119999999999997</v>
      </c>
      <c r="AC19">
        <v>37.225000000000001</v>
      </c>
      <c r="AD19">
        <v>37.664999999999999</v>
      </c>
      <c r="AE19">
        <v>37.229999999999997</v>
      </c>
      <c r="AF19">
        <v>38.204999999999998</v>
      </c>
      <c r="AG19">
        <v>38.22</v>
      </c>
      <c r="AH19">
        <v>39.1</v>
      </c>
      <c r="AI19">
        <v>40.215000000000003</v>
      </c>
      <c r="AJ19">
        <v>39.204999999999998</v>
      </c>
      <c r="AK19">
        <v>39.07</v>
      </c>
      <c r="AL19">
        <v>39.56</v>
      </c>
      <c r="AM19">
        <v>39.26</v>
      </c>
      <c r="AN19">
        <v>40.409999999999997</v>
      </c>
      <c r="AO19">
        <v>40.354999999999997</v>
      </c>
      <c r="AP19">
        <v>40.494999999999997</v>
      </c>
      <c r="AQ19">
        <v>39.75</v>
      </c>
      <c r="AR19">
        <v>40.76</v>
      </c>
      <c r="AS19">
        <v>40.44</v>
      </c>
      <c r="AT19">
        <v>40.96</v>
      </c>
      <c r="AU19">
        <v>38.96</v>
      </c>
      <c r="AV19">
        <v>37.229999999999997</v>
      </c>
      <c r="AW19">
        <v>35.950000000000003</v>
      </c>
      <c r="AX19">
        <v>37.26</v>
      </c>
      <c r="AY19">
        <v>37.43</v>
      </c>
      <c r="AZ19">
        <v>36.119999999999997</v>
      </c>
      <c r="BA19">
        <v>37.19</v>
      </c>
      <c r="BB19">
        <v>36.86</v>
      </c>
      <c r="BC19">
        <v>35.04</v>
      </c>
    </row>
    <row r="20" spans="1:55" x14ac:dyDescent="0.2">
      <c r="A20" t="s">
        <v>42</v>
      </c>
      <c r="B20" s="5">
        <v>0.02</v>
      </c>
      <c r="C20">
        <v>16.145</v>
      </c>
      <c r="D20">
        <v>16.425000000000001</v>
      </c>
      <c r="E20">
        <v>16.18</v>
      </c>
      <c r="F20">
        <v>16.055</v>
      </c>
      <c r="G20">
        <v>15.93</v>
      </c>
      <c r="H20">
        <v>16.100000000000001</v>
      </c>
      <c r="I20">
        <v>16.61</v>
      </c>
      <c r="J20">
        <v>17.53</v>
      </c>
      <c r="K20">
        <v>17.8</v>
      </c>
      <c r="L20">
        <v>17.91</v>
      </c>
      <c r="M20">
        <v>17.38</v>
      </c>
      <c r="N20">
        <v>17.125</v>
      </c>
      <c r="O20">
        <v>16.690000000000001</v>
      </c>
      <c r="P20">
        <v>16.66</v>
      </c>
      <c r="Q20">
        <v>15.72</v>
      </c>
      <c r="R20">
        <v>15.57</v>
      </c>
      <c r="S20">
        <v>15.84</v>
      </c>
      <c r="T20">
        <v>15.574999999999999</v>
      </c>
      <c r="U20">
        <v>15.565</v>
      </c>
      <c r="V20">
        <v>15.75</v>
      </c>
      <c r="W20">
        <v>15.5</v>
      </c>
      <c r="X20">
        <v>15.51</v>
      </c>
      <c r="Y20">
        <v>15.3</v>
      </c>
      <c r="Z20">
        <v>15.115</v>
      </c>
      <c r="AA20">
        <v>15.03</v>
      </c>
      <c r="AB20">
        <v>15.005000000000001</v>
      </c>
      <c r="AC20">
        <v>15.46</v>
      </c>
      <c r="AD20">
        <v>15.785</v>
      </c>
      <c r="AE20">
        <v>15.695</v>
      </c>
      <c r="AF20">
        <v>15.45</v>
      </c>
      <c r="AG20">
        <v>15.404999999999999</v>
      </c>
      <c r="AH20">
        <v>15.6</v>
      </c>
      <c r="AI20">
        <v>15.64</v>
      </c>
      <c r="AJ20">
        <v>15.074999999999999</v>
      </c>
      <c r="AK20">
        <v>14.96</v>
      </c>
      <c r="AL20">
        <v>14.805</v>
      </c>
      <c r="AM20">
        <v>14.975</v>
      </c>
      <c r="AN20">
        <v>15.52</v>
      </c>
      <c r="AO20">
        <v>15.065</v>
      </c>
      <c r="AP20">
        <v>15.005000000000001</v>
      </c>
      <c r="AQ20">
        <v>14.795</v>
      </c>
      <c r="AR20">
        <v>14.95</v>
      </c>
      <c r="AS20">
        <v>14.46</v>
      </c>
      <c r="AT20">
        <v>14.43</v>
      </c>
      <c r="AU20">
        <v>14.574999999999999</v>
      </c>
      <c r="AV20">
        <v>13.805</v>
      </c>
      <c r="AW20">
        <v>12.96</v>
      </c>
      <c r="AX20">
        <v>13.16</v>
      </c>
      <c r="AY20">
        <v>13.395</v>
      </c>
      <c r="AZ20">
        <v>12.875</v>
      </c>
      <c r="BA20">
        <v>13.225</v>
      </c>
      <c r="BB20">
        <v>13.41</v>
      </c>
      <c r="BC20">
        <v>12.95</v>
      </c>
    </row>
    <row r="21" spans="1:55" x14ac:dyDescent="0.2">
      <c r="A21" t="s">
        <v>43</v>
      </c>
      <c r="B21" s="5">
        <v>0.02</v>
      </c>
      <c r="C21">
        <v>113.55</v>
      </c>
      <c r="D21">
        <v>113.9</v>
      </c>
      <c r="E21">
        <v>112.45</v>
      </c>
      <c r="F21">
        <v>114.85</v>
      </c>
      <c r="G21">
        <v>112.75</v>
      </c>
      <c r="H21">
        <v>118.95</v>
      </c>
      <c r="I21">
        <v>120.25</v>
      </c>
      <c r="J21">
        <v>120.15</v>
      </c>
      <c r="K21">
        <v>118.75</v>
      </c>
      <c r="L21">
        <v>120</v>
      </c>
      <c r="M21">
        <v>119.2</v>
      </c>
      <c r="N21">
        <v>118.25</v>
      </c>
      <c r="O21">
        <v>120.75</v>
      </c>
      <c r="P21">
        <v>118.25</v>
      </c>
      <c r="Q21">
        <v>111.4</v>
      </c>
      <c r="R21">
        <v>112.4</v>
      </c>
      <c r="S21">
        <v>114.7</v>
      </c>
      <c r="T21">
        <v>114.1</v>
      </c>
      <c r="U21">
        <v>111.6</v>
      </c>
      <c r="V21">
        <v>107</v>
      </c>
      <c r="W21">
        <v>105</v>
      </c>
      <c r="X21">
        <v>104.6</v>
      </c>
      <c r="Y21">
        <v>105.05</v>
      </c>
      <c r="Z21">
        <v>106.5</v>
      </c>
      <c r="AA21">
        <v>109.6</v>
      </c>
      <c r="AB21">
        <v>106.1</v>
      </c>
      <c r="AC21">
        <v>103.85</v>
      </c>
      <c r="AD21">
        <v>104.75</v>
      </c>
      <c r="AE21">
        <v>105</v>
      </c>
      <c r="AF21">
        <v>101.9</v>
      </c>
      <c r="AG21">
        <v>101.05</v>
      </c>
      <c r="AH21">
        <v>107.3</v>
      </c>
      <c r="AI21">
        <v>108</v>
      </c>
      <c r="AJ21">
        <v>105.4</v>
      </c>
      <c r="AK21">
        <v>106.6</v>
      </c>
      <c r="AL21">
        <v>108.2</v>
      </c>
      <c r="AM21">
        <v>107.7</v>
      </c>
      <c r="AN21">
        <v>114.35</v>
      </c>
      <c r="AO21">
        <v>112.45</v>
      </c>
      <c r="AP21">
        <v>115.25</v>
      </c>
      <c r="AQ21">
        <v>114.95</v>
      </c>
      <c r="AR21">
        <v>114.35</v>
      </c>
      <c r="AS21">
        <v>112.2</v>
      </c>
      <c r="AT21">
        <v>112.05</v>
      </c>
      <c r="AU21">
        <v>114</v>
      </c>
      <c r="AV21">
        <v>111.05</v>
      </c>
      <c r="AW21">
        <v>106.25</v>
      </c>
      <c r="AX21">
        <v>111</v>
      </c>
      <c r="AY21">
        <v>109.85</v>
      </c>
      <c r="AZ21">
        <v>112.5</v>
      </c>
      <c r="BA21">
        <v>112.85</v>
      </c>
      <c r="BB21">
        <v>111.5</v>
      </c>
      <c r="BC21">
        <v>107.7</v>
      </c>
    </row>
    <row r="22" spans="1:55" x14ac:dyDescent="0.2">
      <c r="A22" t="s">
        <v>44</v>
      </c>
      <c r="B22" s="5">
        <v>0.02</v>
      </c>
      <c r="C22">
        <v>4.2880000000000003</v>
      </c>
      <c r="D22">
        <v>4.4139999999999997</v>
      </c>
      <c r="E22">
        <v>4.4000000000000004</v>
      </c>
      <c r="F22">
        <v>4.3280000000000003</v>
      </c>
      <c r="G22">
        <v>4.1900000000000004</v>
      </c>
      <c r="H22">
        <v>4.3639999999999999</v>
      </c>
      <c r="I22">
        <v>4.5780000000000003</v>
      </c>
      <c r="J22">
        <v>4.5659999999999998</v>
      </c>
      <c r="K22">
        <v>4.6840000000000002</v>
      </c>
      <c r="L22">
        <v>4.8079999999999998</v>
      </c>
      <c r="M22">
        <v>4.7300000000000004</v>
      </c>
      <c r="N22">
        <v>4.8979999999999997</v>
      </c>
      <c r="O22">
        <v>4.92</v>
      </c>
      <c r="P22">
        <v>4.8979999999999997</v>
      </c>
      <c r="Q22">
        <v>4.694</v>
      </c>
      <c r="R22">
        <v>4.72</v>
      </c>
      <c r="S22">
        <v>4.97</v>
      </c>
      <c r="T22">
        <v>4.91</v>
      </c>
      <c r="U22">
        <v>4.8140000000000001</v>
      </c>
      <c r="V22">
        <v>4.984</v>
      </c>
      <c r="W22">
        <v>4.8879999999999999</v>
      </c>
      <c r="X22">
        <v>5.0650000000000004</v>
      </c>
      <c r="Y22">
        <v>5.0949999999999998</v>
      </c>
      <c r="Z22">
        <v>5.14</v>
      </c>
      <c r="AA22">
        <v>5.1749999999999998</v>
      </c>
      <c r="AB22">
        <v>5.1050000000000004</v>
      </c>
      <c r="AC22">
        <v>5.0999999999999996</v>
      </c>
      <c r="AD22">
        <v>5.0949999999999998</v>
      </c>
      <c r="AE22">
        <v>4.984</v>
      </c>
      <c r="AF22">
        <v>5.17</v>
      </c>
      <c r="AG22">
        <v>5.18</v>
      </c>
      <c r="AH22">
        <v>5.2850000000000001</v>
      </c>
      <c r="AI22">
        <v>5.375</v>
      </c>
      <c r="AJ22">
        <v>5.2750000000000004</v>
      </c>
      <c r="AK22">
        <v>5.2149999999999999</v>
      </c>
      <c r="AL22">
        <v>5.3550000000000004</v>
      </c>
      <c r="AM22">
        <v>5.37</v>
      </c>
      <c r="AN22">
        <v>5.58</v>
      </c>
      <c r="AO22">
        <v>5.3550000000000004</v>
      </c>
      <c r="AP22">
        <v>5.2850000000000001</v>
      </c>
      <c r="AQ22">
        <v>5.13</v>
      </c>
      <c r="AR22">
        <v>5.34</v>
      </c>
      <c r="AS22">
        <v>5.2450000000000001</v>
      </c>
      <c r="AT22">
        <v>5.39</v>
      </c>
      <c r="AU22">
        <v>5.18</v>
      </c>
      <c r="AV22">
        <v>4.97</v>
      </c>
      <c r="AW22">
        <v>4.6340000000000003</v>
      </c>
      <c r="AX22">
        <v>4.8600000000000003</v>
      </c>
      <c r="AY22">
        <v>4.835</v>
      </c>
      <c r="AZ22">
        <v>4.657</v>
      </c>
      <c r="BA22">
        <v>4.8360000000000003</v>
      </c>
      <c r="BB22">
        <v>4.93</v>
      </c>
      <c r="BC22">
        <v>4.851</v>
      </c>
    </row>
    <row r="23" spans="1:55" x14ac:dyDescent="0.2">
      <c r="A23" t="s">
        <v>12</v>
      </c>
      <c r="B23" s="5">
        <v>0.02</v>
      </c>
      <c r="C23">
        <v>12.58</v>
      </c>
      <c r="D23">
        <v>13.28</v>
      </c>
      <c r="E23">
        <v>13.45</v>
      </c>
      <c r="F23">
        <v>13.164999999999999</v>
      </c>
      <c r="G23">
        <v>12.785</v>
      </c>
      <c r="H23">
        <v>12.95</v>
      </c>
      <c r="I23">
        <v>13.83</v>
      </c>
      <c r="J23">
        <v>13.8</v>
      </c>
      <c r="K23">
        <v>13.48</v>
      </c>
      <c r="L23">
        <v>13.24</v>
      </c>
      <c r="M23">
        <v>13.5</v>
      </c>
      <c r="N23">
        <v>13.93</v>
      </c>
      <c r="O23">
        <v>14.015000000000001</v>
      </c>
      <c r="P23">
        <v>13.914999999999999</v>
      </c>
      <c r="Q23">
        <v>13.215</v>
      </c>
      <c r="R23">
        <v>13.095000000000001</v>
      </c>
      <c r="S23">
        <v>13.315</v>
      </c>
      <c r="T23">
        <v>13.57</v>
      </c>
      <c r="U23">
        <v>13.64</v>
      </c>
      <c r="V23">
        <v>13.845000000000001</v>
      </c>
      <c r="W23">
        <v>13.56</v>
      </c>
      <c r="X23">
        <v>14.15</v>
      </c>
      <c r="Y23">
        <v>14.33</v>
      </c>
      <c r="Z23">
        <v>14.1</v>
      </c>
      <c r="AA23">
        <v>14.75</v>
      </c>
      <c r="AB23">
        <v>14.4</v>
      </c>
      <c r="AC23">
        <v>14.39</v>
      </c>
      <c r="AD23">
        <v>14.37</v>
      </c>
      <c r="AE23">
        <v>14.31</v>
      </c>
      <c r="AF23">
        <v>14.43</v>
      </c>
      <c r="AG23">
        <v>14.32</v>
      </c>
      <c r="AH23">
        <v>14.5</v>
      </c>
      <c r="AI23">
        <v>14.635</v>
      </c>
      <c r="AJ23">
        <v>14.734999999999999</v>
      </c>
      <c r="AK23">
        <v>14.305</v>
      </c>
      <c r="AL23">
        <v>14.455</v>
      </c>
      <c r="AM23">
        <v>14.69</v>
      </c>
      <c r="AN23">
        <v>14.815</v>
      </c>
      <c r="AO23">
        <v>14.54</v>
      </c>
      <c r="AP23">
        <v>14.565</v>
      </c>
      <c r="AQ23">
        <v>14.335000000000001</v>
      </c>
      <c r="AR23">
        <v>14.595000000000001</v>
      </c>
      <c r="AS23">
        <v>14.56</v>
      </c>
      <c r="AT23">
        <v>14.42</v>
      </c>
      <c r="AU23">
        <v>13.994999999999999</v>
      </c>
      <c r="AV23">
        <v>13.574999999999999</v>
      </c>
      <c r="AW23">
        <v>12.635</v>
      </c>
      <c r="AX23">
        <v>12.65</v>
      </c>
      <c r="AY23">
        <v>12.975</v>
      </c>
      <c r="AZ23">
        <v>12.27</v>
      </c>
      <c r="BA23">
        <v>13.175000000000001</v>
      </c>
      <c r="BB23">
        <v>13.54</v>
      </c>
      <c r="BC23">
        <v>13.255000000000001</v>
      </c>
    </row>
    <row r="24" spans="1:55" x14ac:dyDescent="0.2">
      <c r="A24" t="s">
        <v>45</v>
      </c>
      <c r="B24" s="5">
        <v>0.02</v>
      </c>
      <c r="C24">
        <v>14.99</v>
      </c>
      <c r="D24">
        <v>15.35</v>
      </c>
      <c r="E24">
        <v>15.23</v>
      </c>
      <c r="F24">
        <v>14.99</v>
      </c>
      <c r="G24">
        <v>14.52</v>
      </c>
      <c r="H24">
        <v>14.27</v>
      </c>
      <c r="I24">
        <v>14.59</v>
      </c>
      <c r="J24">
        <v>14.89</v>
      </c>
      <c r="K24">
        <v>15.04</v>
      </c>
      <c r="L24">
        <v>14.31</v>
      </c>
      <c r="M24">
        <v>14.05</v>
      </c>
      <c r="N24">
        <v>13.9</v>
      </c>
      <c r="O24">
        <v>13.85</v>
      </c>
      <c r="P24">
        <v>13.58</v>
      </c>
      <c r="Q24">
        <v>13.16</v>
      </c>
      <c r="R24">
        <v>12.96</v>
      </c>
      <c r="S24">
        <v>13.24</v>
      </c>
      <c r="T24">
        <v>13.04</v>
      </c>
      <c r="U24">
        <v>13.26</v>
      </c>
      <c r="V24">
        <v>13.55</v>
      </c>
      <c r="W24">
        <v>13.3</v>
      </c>
      <c r="X24">
        <v>13.25</v>
      </c>
      <c r="Y24">
        <v>13.11</v>
      </c>
      <c r="Z24">
        <v>13.31</v>
      </c>
      <c r="AA24">
        <v>13.46</v>
      </c>
      <c r="AB24">
        <v>13.81</v>
      </c>
      <c r="AC24">
        <v>13.78</v>
      </c>
      <c r="AD24">
        <v>14</v>
      </c>
      <c r="AE24">
        <v>13.85</v>
      </c>
      <c r="AF24">
        <v>13.97</v>
      </c>
      <c r="AG24">
        <v>13.85</v>
      </c>
      <c r="AH24">
        <v>13.78</v>
      </c>
      <c r="AI24">
        <v>14.38</v>
      </c>
      <c r="AJ24">
        <v>14.41</v>
      </c>
      <c r="AK24">
        <v>13.73</v>
      </c>
      <c r="AL24">
        <v>13.82</v>
      </c>
      <c r="AM24">
        <v>13.82</v>
      </c>
      <c r="AN24">
        <v>13.9</v>
      </c>
      <c r="AO24">
        <v>13.94</v>
      </c>
      <c r="AP24">
        <v>14.02</v>
      </c>
      <c r="AQ24">
        <v>13.8</v>
      </c>
      <c r="AR24">
        <v>14.43</v>
      </c>
      <c r="AS24">
        <v>14.72</v>
      </c>
      <c r="AT24">
        <v>14.83</v>
      </c>
      <c r="AU24">
        <v>14.95</v>
      </c>
      <c r="AV24">
        <v>14.348000000000001</v>
      </c>
      <c r="AW24">
        <v>13.398</v>
      </c>
      <c r="AX24">
        <v>13.632</v>
      </c>
      <c r="AY24">
        <v>13.79</v>
      </c>
      <c r="AZ24">
        <v>13.378</v>
      </c>
      <c r="BA24">
        <v>13.592000000000001</v>
      </c>
      <c r="BB24">
        <v>14.1</v>
      </c>
      <c r="BC24">
        <v>14.108000000000001</v>
      </c>
    </row>
    <row r="25" spans="1:55" x14ac:dyDescent="0.2">
      <c r="A25" t="s">
        <v>11</v>
      </c>
      <c r="B25" s="5">
        <v>0.02</v>
      </c>
      <c r="C25">
        <v>7.2620000000000005</v>
      </c>
      <c r="D25">
        <v>7.4509999999999996</v>
      </c>
      <c r="E25">
        <v>7.39</v>
      </c>
      <c r="F25">
        <v>7.282</v>
      </c>
      <c r="G25">
        <v>7.1740000000000004</v>
      </c>
      <c r="H25">
        <v>7.157</v>
      </c>
      <c r="I25">
        <v>7.0659999999999998</v>
      </c>
      <c r="J25">
        <v>7.21</v>
      </c>
      <c r="K25">
        <v>7.3949999999999996</v>
      </c>
      <c r="L25">
        <v>7.5380000000000003</v>
      </c>
      <c r="M25">
        <v>7.8330000000000002</v>
      </c>
      <c r="N25">
        <v>8.7970000000000006</v>
      </c>
      <c r="O25">
        <v>8.84</v>
      </c>
      <c r="P25">
        <v>8.9049999999999994</v>
      </c>
      <c r="Q25">
        <v>8.2479999999999993</v>
      </c>
      <c r="R25">
        <v>8.2430000000000003</v>
      </c>
      <c r="S25">
        <v>8.5719999999999992</v>
      </c>
      <c r="T25">
        <v>8.3610000000000007</v>
      </c>
      <c r="U25">
        <v>8.2620000000000005</v>
      </c>
      <c r="V25">
        <v>8.81</v>
      </c>
      <c r="W25">
        <v>9.2579999999999991</v>
      </c>
      <c r="X25">
        <v>9.6210000000000004</v>
      </c>
      <c r="Y25">
        <v>9.4559999999999995</v>
      </c>
      <c r="Z25">
        <v>9.6289999999999996</v>
      </c>
      <c r="AA25">
        <v>9.5809999999999995</v>
      </c>
      <c r="AB25">
        <v>9.1590000000000007</v>
      </c>
      <c r="AC25">
        <v>9.3130000000000006</v>
      </c>
      <c r="AD25">
        <v>9.5760000000000005</v>
      </c>
      <c r="AE25">
        <v>9.4</v>
      </c>
      <c r="AF25">
        <v>9.99</v>
      </c>
      <c r="AG25">
        <v>10.039999999999999</v>
      </c>
      <c r="AH25">
        <v>10.074999999999999</v>
      </c>
      <c r="AI25">
        <v>10.365</v>
      </c>
      <c r="AJ25">
        <v>10.255000000000001</v>
      </c>
      <c r="AK25">
        <v>9.7780000000000005</v>
      </c>
      <c r="AL25">
        <v>9.7219999999999995</v>
      </c>
      <c r="AM25">
        <v>9.6140000000000008</v>
      </c>
      <c r="AN25">
        <v>9.7899999999999991</v>
      </c>
      <c r="AO25">
        <v>9.3870000000000005</v>
      </c>
      <c r="AP25">
        <v>9.2129999999999992</v>
      </c>
      <c r="AQ25">
        <v>9.0609999999999999</v>
      </c>
      <c r="AR25">
        <v>9.2370000000000001</v>
      </c>
      <c r="AS25">
        <v>8.9049999999999994</v>
      </c>
      <c r="AT25">
        <v>8.92</v>
      </c>
      <c r="AU25">
        <v>8.6180000000000003</v>
      </c>
      <c r="AV25">
        <v>8.2349999999999994</v>
      </c>
      <c r="AW25">
        <v>7.992</v>
      </c>
      <c r="AX25">
        <v>8.14</v>
      </c>
      <c r="AY25">
        <v>8.6839999999999993</v>
      </c>
      <c r="AZ25">
        <v>8.0269999999999992</v>
      </c>
      <c r="BA25">
        <v>8.4529999999999994</v>
      </c>
      <c r="BB25">
        <v>9.0329999999999995</v>
      </c>
      <c r="BC25">
        <v>8.8640000000000008</v>
      </c>
    </row>
    <row r="26" spans="1:55" x14ac:dyDescent="0.2">
      <c r="A26" t="s">
        <v>46</v>
      </c>
      <c r="B26" s="5">
        <v>0.02</v>
      </c>
      <c r="C26">
        <v>46.21</v>
      </c>
      <c r="D26">
        <v>47.414999999999999</v>
      </c>
      <c r="E26">
        <v>49</v>
      </c>
      <c r="F26">
        <v>48.03</v>
      </c>
      <c r="G26">
        <v>46.48</v>
      </c>
      <c r="H26">
        <v>47.17</v>
      </c>
      <c r="I26">
        <v>48</v>
      </c>
      <c r="J26">
        <v>47.98</v>
      </c>
      <c r="K26">
        <v>48.4</v>
      </c>
      <c r="L26">
        <v>47.435000000000002</v>
      </c>
      <c r="M26">
        <v>46.8</v>
      </c>
      <c r="N26">
        <v>45.695</v>
      </c>
      <c r="O26">
        <v>44.81</v>
      </c>
      <c r="P26">
        <v>44.11</v>
      </c>
      <c r="Q26">
        <v>43.284999999999997</v>
      </c>
      <c r="R26">
        <v>42.46</v>
      </c>
      <c r="S26">
        <v>43.335000000000001</v>
      </c>
      <c r="T26">
        <v>42.715000000000003</v>
      </c>
      <c r="U26">
        <v>42.99</v>
      </c>
      <c r="V26">
        <v>43.92</v>
      </c>
      <c r="W26">
        <v>42.75</v>
      </c>
      <c r="X26">
        <v>42.65</v>
      </c>
      <c r="Y26">
        <v>43.325000000000003</v>
      </c>
      <c r="Z26">
        <v>43.805</v>
      </c>
      <c r="AA26">
        <v>43.99</v>
      </c>
      <c r="AB26">
        <v>44.924999999999997</v>
      </c>
      <c r="AC26">
        <v>45.935000000000002</v>
      </c>
      <c r="AD26">
        <v>45.445</v>
      </c>
      <c r="AE26">
        <v>45.555</v>
      </c>
      <c r="AF26">
        <v>45.78</v>
      </c>
      <c r="AG26">
        <v>45.96</v>
      </c>
      <c r="AH26">
        <v>47.27</v>
      </c>
      <c r="AI26">
        <v>48.475000000000001</v>
      </c>
      <c r="AJ26">
        <v>48.05</v>
      </c>
      <c r="AK26">
        <v>46.284999999999997</v>
      </c>
      <c r="AL26">
        <v>47.35</v>
      </c>
      <c r="AM26">
        <v>47.395000000000003</v>
      </c>
      <c r="AN26">
        <v>47.024999999999999</v>
      </c>
      <c r="AO26">
        <v>46.51</v>
      </c>
      <c r="AP26">
        <v>46.47</v>
      </c>
      <c r="AQ26">
        <v>46.045000000000002</v>
      </c>
      <c r="AR26">
        <v>47.825000000000003</v>
      </c>
      <c r="AS26">
        <v>48.61</v>
      </c>
      <c r="AT26">
        <v>47.29</v>
      </c>
      <c r="AU26">
        <v>47.52</v>
      </c>
      <c r="AV26">
        <v>46.134999999999998</v>
      </c>
      <c r="AW26">
        <v>44.704999999999998</v>
      </c>
      <c r="AX26">
        <v>45.9</v>
      </c>
      <c r="AY26">
        <v>47.07</v>
      </c>
      <c r="AZ26">
        <v>45.5</v>
      </c>
      <c r="BA26">
        <v>46.46</v>
      </c>
      <c r="BB26">
        <v>47.78</v>
      </c>
      <c r="BC26">
        <v>45.805</v>
      </c>
    </row>
    <row r="27" spans="1:55" x14ac:dyDescent="0.2">
      <c r="A27" t="s">
        <v>5</v>
      </c>
      <c r="B27" s="5">
        <v>0.02</v>
      </c>
      <c r="C27">
        <v>73.81</v>
      </c>
      <c r="D27">
        <v>75.33</v>
      </c>
      <c r="E27">
        <v>74.680000000000007</v>
      </c>
      <c r="F27">
        <v>74.92</v>
      </c>
      <c r="G27">
        <v>73.55</v>
      </c>
      <c r="H27">
        <v>74.41</v>
      </c>
      <c r="I27">
        <v>78.89</v>
      </c>
      <c r="J27">
        <v>79.489999999999995</v>
      </c>
      <c r="K27">
        <v>76.040000000000006</v>
      </c>
      <c r="L27">
        <v>76.34</v>
      </c>
      <c r="M27">
        <v>76.81</v>
      </c>
      <c r="N27">
        <v>77.760000000000005</v>
      </c>
      <c r="O27">
        <v>79.34</v>
      </c>
      <c r="P27">
        <v>78.239999999999995</v>
      </c>
      <c r="Q27">
        <v>75.06</v>
      </c>
      <c r="R27">
        <v>74.72</v>
      </c>
      <c r="S27">
        <v>76.23</v>
      </c>
      <c r="T27">
        <v>73.459999999999994</v>
      </c>
      <c r="U27">
        <v>72.25</v>
      </c>
      <c r="V27">
        <v>69.95</v>
      </c>
      <c r="W27">
        <v>68.349999999999994</v>
      </c>
      <c r="X27">
        <v>68.7</v>
      </c>
      <c r="Y27">
        <v>71.09</v>
      </c>
      <c r="Z27">
        <v>71.3</v>
      </c>
      <c r="AA27">
        <v>70.25</v>
      </c>
      <c r="AB27">
        <v>69.91</v>
      </c>
      <c r="AC27">
        <v>67.72</v>
      </c>
      <c r="AD27">
        <v>68.25</v>
      </c>
      <c r="AE27">
        <v>70.38</v>
      </c>
      <c r="AF27">
        <v>69.45</v>
      </c>
      <c r="AG27">
        <v>71.17</v>
      </c>
      <c r="AH27">
        <v>72.08</v>
      </c>
      <c r="AI27">
        <v>69.77</v>
      </c>
      <c r="AJ27">
        <v>68.39</v>
      </c>
      <c r="AK27">
        <v>63.37</v>
      </c>
      <c r="AL27">
        <v>60.76</v>
      </c>
      <c r="AM27">
        <v>60.6</v>
      </c>
      <c r="AN27">
        <v>66.22</v>
      </c>
      <c r="AO27">
        <v>64.180000000000007</v>
      </c>
      <c r="AP27">
        <v>65.36</v>
      </c>
      <c r="AQ27">
        <v>65.069999999999993</v>
      </c>
      <c r="AR27">
        <v>67.06</v>
      </c>
      <c r="AS27">
        <v>65.42</v>
      </c>
      <c r="AT27">
        <v>67.14</v>
      </c>
      <c r="AU27">
        <v>69.66</v>
      </c>
      <c r="AV27">
        <v>66.680000000000007</v>
      </c>
      <c r="AW27">
        <v>61.62</v>
      </c>
      <c r="AX27">
        <v>63.94</v>
      </c>
      <c r="AY27">
        <v>63.48</v>
      </c>
      <c r="AZ27">
        <v>62.9</v>
      </c>
      <c r="BA27">
        <v>65.900000000000006</v>
      </c>
      <c r="BB27">
        <v>63.92</v>
      </c>
      <c r="BC27">
        <v>60.74</v>
      </c>
    </row>
    <row r="28" spans="1:55" x14ac:dyDescent="0.2">
      <c r="A28" t="s">
        <v>47</v>
      </c>
      <c r="B28" s="5">
        <v>0.02</v>
      </c>
      <c r="C28">
        <v>47.314999999999998</v>
      </c>
      <c r="D28">
        <v>47.55</v>
      </c>
      <c r="E28">
        <v>46.52</v>
      </c>
      <c r="F28">
        <v>43.505000000000003</v>
      </c>
      <c r="G28">
        <v>46.284999999999997</v>
      </c>
      <c r="H28">
        <v>50.21</v>
      </c>
      <c r="I28">
        <v>51.88</v>
      </c>
      <c r="J28">
        <v>49.695</v>
      </c>
      <c r="K28">
        <v>50.02</v>
      </c>
      <c r="L28">
        <v>49.344999999999999</v>
      </c>
      <c r="M28">
        <v>47.3</v>
      </c>
      <c r="N28">
        <v>48</v>
      </c>
      <c r="O28">
        <v>46.49</v>
      </c>
      <c r="P28">
        <v>46.085000000000001</v>
      </c>
      <c r="Q28">
        <v>47.11</v>
      </c>
      <c r="R28">
        <v>49.424999999999997</v>
      </c>
      <c r="S28">
        <v>48.98</v>
      </c>
      <c r="T28">
        <v>47.6</v>
      </c>
      <c r="U28">
        <v>49.954999999999998</v>
      </c>
      <c r="V28">
        <v>49.83</v>
      </c>
      <c r="W28">
        <v>47.215000000000003</v>
      </c>
      <c r="X28">
        <v>48.02</v>
      </c>
      <c r="Y28">
        <v>46.924999999999997</v>
      </c>
      <c r="Z28">
        <v>47.39</v>
      </c>
      <c r="AA28">
        <v>46.32</v>
      </c>
      <c r="AB28">
        <v>48.265000000000001</v>
      </c>
      <c r="AC28">
        <v>48.905000000000001</v>
      </c>
      <c r="AD28">
        <v>49.534999999999997</v>
      </c>
      <c r="AE28">
        <v>48.91</v>
      </c>
      <c r="AF28">
        <v>47.32</v>
      </c>
      <c r="AG28">
        <v>48.62</v>
      </c>
      <c r="AH28">
        <v>48.62</v>
      </c>
      <c r="AI28">
        <v>45.7</v>
      </c>
      <c r="AJ28">
        <v>43.734999999999999</v>
      </c>
      <c r="AK28">
        <v>43.284999999999997</v>
      </c>
      <c r="AL28">
        <v>43.515000000000001</v>
      </c>
      <c r="AM28">
        <v>41.96</v>
      </c>
      <c r="AN28">
        <v>43.914999999999999</v>
      </c>
      <c r="AO28">
        <v>43.195</v>
      </c>
      <c r="AP28">
        <v>43.454999999999998</v>
      </c>
      <c r="AQ28">
        <v>43.05</v>
      </c>
      <c r="AR28">
        <v>45.075000000000003</v>
      </c>
      <c r="AS28">
        <v>46.46</v>
      </c>
      <c r="AT28">
        <v>45.33</v>
      </c>
      <c r="AU28">
        <v>46.7</v>
      </c>
      <c r="AV28">
        <v>45.924999999999997</v>
      </c>
      <c r="AW28">
        <v>44.134999999999998</v>
      </c>
      <c r="AX28">
        <v>46.52</v>
      </c>
      <c r="AY28">
        <v>46.534999999999997</v>
      </c>
      <c r="AZ28">
        <v>45.19</v>
      </c>
      <c r="BA28">
        <v>45.97</v>
      </c>
      <c r="BB28">
        <v>45.185000000000002</v>
      </c>
      <c r="BC28">
        <v>43.55</v>
      </c>
    </row>
    <row r="29" spans="1:55" x14ac:dyDescent="0.2">
      <c r="A29" t="s">
        <v>48</v>
      </c>
      <c r="B29" s="5">
        <v>0.02</v>
      </c>
      <c r="C29">
        <v>6.4850000000000003</v>
      </c>
      <c r="D29">
        <v>6.7050000000000001</v>
      </c>
      <c r="E29">
        <v>6.7690000000000001</v>
      </c>
      <c r="F29">
        <v>6.6879999999999997</v>
      </c>
      <c r="G29">
        <v>6.5120000000000005</v>
      </c>
      <c r="H29">
        <v>6.6020000000000003</v>
      </c>
      <c r="I29">
        <v>6.8959999999999999</v>
      </c>
      <c r="J29">
        <v>6.76</v>
      </c>
      <c r="K29">
        <v>6.9350000000000005</v>
      </c>
      <c r="L29">
        <v>7.0060000000000002</v>
      </c>
      <c r="M29">
        <v>7.1470000000000002</v>
      </c>
      <c r="N29">
        <v>7.15</v>
      </c>
      <c r="O29">
        <v>7.18</v>
      </c>
      <c r="P29">
        <v>7.07</v>
      </c>
      <c r="Q29">
        <v>6.9329999999999998</v>
      </c>
      <c r="R29">
        <v>6.6749999999999998</v>
      </c>
      <c r="S29">
        <v>6.89</v>
      </c>
      <c r="T29">
        <v>6.774</v>
      </c>
      <c r="U29">
        <v>6.6520000000000001</v>
      </c>
      <c r="V29">
        <v>6.8490000000000002</v>
      </c>
      <c r="W29">
        <v>6.7039999999999997</v>
      </c>
      <c r="X29">
        <v>7.01</v>
      </c>
      <c r="Y29">
        <v>6.9399999999999995</v>
      </c>
      <c r="Z29">
        <v>6.87</v>
      </c>
      <c r="AA29">
        <v>6.89</v>
      </c>
      <c r="AB29">
        <v>6.7489999999999997</v>
      </c>
      <c r="AC29">
        <v>6.6269999999999998</v>
      </c>
      <c r="AD29">
        <v>6.5720000000000001</v>
      </c>
      <c r="AE29">
        <v>6.46</v>
      </c>
      <c r="AF29">
        <v>6.7720000000000002</v>
      </c>
      <c r="AG29">
        <v>6.7</v>
      </c>
      <c r="AH29">
        <v>6.68</v>
      </c>
      <c r="AI29">
        <v>6.859</v>
      </c>
      <c r="AJ29">
        <v>6.5960000000000001</v>
      </c>
      <c r="AK29">
        <v>6.47</v>
      </c>
      <c r="AL29">
        <v>6.431</v>
      </c>
      <c r="AM29">
        <v>6.5759999999999996</v>
      </c>
      <c r="AN29">
        <v>6.7169999999999996</v>
      </c>
      <c r="AO29">
        <v>6.5809999999999995</v>
      </c>
      <c r="AP29">
        <v>6.5179999999999998</v>
      </c>
      <c r="AQ29">
        <v>6.46</v>
      </c>
      <c r="AR29">
        <v>6.7379999999999995</v>
      </c>
      <c r="AS29">
        <v>6.53</v>
      </c>
      <c r="AT29">
        <v>6.6779999999999999</v>
      </c>
      <c r="AU29">
        <v>6.6899999999999995</v>
      </c>
      <c r="AV29">
        <v>6.4020000000000001</v>
      </c>
      <c r="AW29">
        <v>5.9779999999999998</v>
      </c>
      <c r="AX29">
        <v>6.1219999999999999</v>
      </c>
      <c r="AY29">
        <v>6.1040000000000001</v>
      </c>
      <c r="AZ29">
        <v>5.9279999999999999</v>
      </c>
      <c r="BA29">
        <v>6.0519999999999996</v>
      </c>
      <c r="BB29">
        <v>6</v>
      </c>
      <c r="BC29">
        <v>5.7640000000000002</v>
      </c>
    </row>
    <row r="30" spans="1:55" x14ac:dyDescent="0.2">
      <c r="A30" t="s">
        <v>49</v>
      </c>
      <c r="B30" s="5">
        <v>0.02</v>
      </c>
      <c r="C30">
        <v>13.765000000000001</v>
      </c>
      <c r="D30">
        <v>14.17</v>
      </c>
      <c r="E30">
        <v>14.07</v>
      </c>
      <c r="F30">
        <v>13.81</v>
      </c>
      <c r="G30">
        <v>14.21</v>
      </c>
      <c r="H30">
        <v>14.945</v>
      </c>
      <c r="I30">
        <v>15.755000000000001</v>
      </c>
      <c r="J30">
        <v>15.315</v>
      </c>
      <c r="K30">
        <v>15.09</v>
      </c>
      <c r="L30">
        <v>15.2</v>
      </c>
      <c r="M30">
        <v>14.93</v>
      </c>
      <c r="N30">
        <v>15.52</v>
      </c>
      <c r="O30">
        <v>15.14</v>
      </c>
      <c r="P30">
        <v>14.925000000000001</v>
      </c>
      <c r="Q30">
        <v>15.1</v>
      </c>
      <c r="R30">
        <v>15.6</v>
      </c>
      <c r="S30">
        <v>15.7</v>
      </c>
      <c r="T30">
        <v>15.465</v>
      </c>
      <c r="U30">
        <v>15.81</v>
      </c>
      <c r="V30">
        <v>15.7</v>
      </c>
      <c r="W30">
        <v>15.14</v>
      </c>
      <c r="X30">
        <v>15.265000000000001</v>
      </c>
      <c r="Y30">
        <v>14.96</v>
      </c>
      <c r="Z30">
        <v>14.93</v>
      </c>
      <c r="AA30">
        <v>14.69</v>
      </c>
      <c r="AB30">
        <v>15.115</v>
      </c>
      <c r="AC30">
        <v>15.35</v>
      </c>
      <c r="AD30">
        <v>15.6</v>
      </c>
      <c r="AE30">
        <v>15.72</v>
      </c>
      <c r="AF30">
        <v>15.574999999999999</v>
      </c>
      <c r="AG30">
        <v>15.85</v>
      </c>
      <c r="AH30">
        <v>15.89</v>
      </c>
      <c r="AI30">
        <v>15.755000000000001</v>
      </c>
      <c r="AJ30">
        <v>15.605</v>
      </c>
      <c r="AK30">
        <v>15.275</v>
      </c>
      <c r="AL30">
        <v>15.295</v>
      </c>
      <c r="AM30">
        <v>14.994999999999999</v>
      </c>
      <c r="AN30">
        <v>15.65</v>
      </c>
      <c r="AO30">
        <v>15.475</v>
      </c>
      <c r="AP30">
        <v>15.545</v>
      </c>
      <c r="AQ30">
        <v>15.324999999999999</v>
      </c>
      <c r="AR30">
        <v>15.811999999999999</v>
      </c>
      <c r="AS30">
        <v>16.611999999999998</v>
      </c>
      <c r="AT30">
        <v>16.45</v>
      </c>
      <c r="AU30">
        <v>16.23</v>
      </c>
      <c r="AV30">
        <v>15.662000000000001</v>
      </c>
      <c r="AW30">
        <v>14.736000000000001</v>
      </c>
      <c r="AX30">
        <v>14.744</v>
      </c>
      <c r="AY30">
        <v>14.736000000000001</v>
      </c>
      <c r="AZ30">
        <v>14.122</v>
      </c>
      <c r="BA30">
        <v>14.33</v>
      </c>
      <c r="BB30">
        <v>14.352</v>
      </c>
      <c r="BC30">
        <v>13.41</v>
      </c>
    </row>
    <row r="31" spans="1:55" x14ac:dyDescent="0.2">
      <c r="A31" t="s">
        <v>50</v>
      </c>
      <c r="B31" s="5">
        <v>0.02</v>
      </c>
      <c r="C31">
        <v>2.5380000000000003</v>
      </c>
      <c r="D31">
        <v>2.5460000000000003</v>
      </c>
      <c r="E31">
        <v>2.54</v>
      </c>
      <c r="F31">
        <v>2.4380000000000002</v>
      </c>
      <c r="G31">
        <v>2.5140000000000002</v>
      </c>
      <c r="H31">
        <v>2.6739999999999999</v>
      </c>
      <c r="I31">
        <v>2.8420000000000001</v>
      </c>
      <c r="J31">
        <v>2.8279999999999998</v>
      </c>
      <c r="K31">
        <v>2.8</v>
      </c>
      <c r="L31">
        <v>2.6219999999999999</v>
      </c>
      <c r="M31">
        <v>2.59</v>
      </c>
      <c r="N31">
        <v>2.5859999999999999</v>
      </c>
      <c r="O31">
        <v>2.556</v>
      </c>
      <c r="P31">
        <v>2.6160000000000001</v>
      </c>
      <c r="Q31">
        <v>2.7759999999999998</v>
      </c>
      <c r="R31">
        <v>2.84</v>
      </c>
      <c r="S31">
        <v>2.8639999999999999</v>
      </c>
      <c r="T31">
        <v>2.8519999999999999</v>
      </c>
      <c r="U31">
        <v>2.9039999999999999</v>
      </c>
      <c r="V31">
        <v>2.92</v>
      </c>
      <c r="W31">
        <v>2.8460000000000001</v>
      </c>
      <c r="X31">
        <v>2.9159999999999999</v>
      </c>
      <c r="Y31">
        <v>2.84</v>
      </c>
      <c r="Z31">
        <v>2.8420000000000001</v>
      </c>
      <c r="AA31">
        <v>2.8120000000000003</v>
      </c>
      <c r="AB31">
        <v>2.9140000000000001</v>
      </c>
      <c r="AC31">
        <v>2.972</v>
      </c>
      <c r="AD31">
        <v>2.992</v>
      </c>
      <c r="AE31">
        <v>2.93</v>
      </c>
      <c r="AF31">
        <v>2.86</v>
      </c>
      <c r="AG31">
        <v>2.8679999999999999</v>
      </c>
      <c r="AH31">
        <v>2.9159999999999999</v>
      </c>
      <c r="AI31">
        <v>2.85</v>
      </c>
      <c r="AJ31">
        <v>2.83</v>
      </c>
      <c r="AK31">
        <v>2.7720000000000002</v>
      </c>
      <c r="AL31">
        <v>2.8180000000000001</v>
      </c>
      <c r="AM31">
        <v>2.7679999999999998</v>
      </c>
      <c r="AN31">
        <v>2.88</v>
      </c>
      <c r="AO31">
        <v>2.802</v>
      </c>
      <c r="AP31">
        <v>2.84</v>
      </c>
      <c r="AQ31">
        <v>2.77</v>
      </c>
      <c r="AR31">
        <v>2.8159999999999998</v>
      </c>
      <c r="AS31">
        <v>3.0259999999999998</v>
      </c>
      <c r="AT31">
        <v>3.0880000000000001</v>
      </c>
      <c r="AU31">
        <v>3.16</v>
      </c>
      <c r="AV31">
        <v>3.1154999999999999</v>
      </c>
      <c r="AW31">
        <v>3.0834999999999999</v>
      </c>
      <c r="AX31">
        <v>3.1375000000000002</v>
      </c>
      <c r="AY31">
        <v>3.0830000000000002</v>
      </c>
      <c r="AZ31">
        <v>3.0065</v>
      </c>
      <c r="BA31">
        <v>3.0379999999999998</v>
      </c>
      <c r="BB31">
        <v>3.077</v>
      </c>
      <c r="BC31">
        <v>2.9525000000000001</v>
      </c>
    </row>
    <row r="32" spans="1:55" x14ac:dyDescent="0.2">
      <c r="A32" t="s">
        <v>13</v>
      </c>
      <c r="B32" s="5">
        <v>0.02</v>
      </c>
      <c r="C32">
        <v>32.35</v>
      </c>
      <c r="D32">
        <v>33.04</v>
      </c>
      <c r="E32">
        <v>33.92</v>
      </c>
      <c r="F32">
        <v>34.325000000000003</v>
      </c>
      <c r="G32">
        <v>34.19</v>
      </c>
      <c r="H32">
        <v>35.21</v>
      </c>
      <c r="I32">
        <v>36.314999999999998</v>
      </c>
      <c r="J32">
        <v>36.424999999999997</v>
      </c>
      <c r="K32">
        <v>35.935000000000002</v>
      </c>
      <c r="L32">
        <v>36.270000000000003</v>
      </c>
      <c r="M32">
        <v>36.664999999999999</v>
      </c>
      <c r="N32">
        <v>36.405000000000001</v>
      </c>
      <c r="O32">
        <v>35.21</v>
      </c>
      <c r="P32">
        <v>34.86</v>
      </c>
      <c r="Q32">
        <v>33.61</v>
      </c>
      <c r="R32">
        <v>33.634999999999998</v>
      </c>
      <c r="S32">
        <v>34.200000000000003</v>
      </c>
      <c r="T32">
        <v>33.625</v>
      </c>
      <c r="U32">
        <v>33.5</v>
      </c>
      <c r="V32">
        <v>33.96</v>
      </c>
      <c r="W32">
        <v>33.17</v>
      </c>
      <c r="X32">
        <v>33.445</v>
      </c>
      <c r="Y32">
        <v>33.409999999999997</v>
      </c>
      <c r="Z32">
        <v>31.85</v>
      </c>
      <c r="AA32">
        <v>30.895</v>
      </c>
      <c r="AB32">
        <v>32.645000000000003</v>
      </c>
      <c r="AC32">
        <v>31.905000000000001</v>
      </c>
      <c r="AD32">
        <v>31.885000000000002</v>
      </c>
      <c r="AE32">
        <v>30.945</v>
      </c>
      <c r="AF32">
        <v>31.18</v>
      </c>
      <c r="AG32">
        <v>30.99</v>
      </c>
      <c r="AH32">
        <v>31.26</v>
      </c>
      <c r="AI32">
        <v>31.15</v>
      </c>
      <c r="AJ32">
        <v>29.555</v>
      </c>
      <c r="AK32">
        <v>29.265000000000001</v>
      </c>
      <c r="AL32">
        <v>29.475000000000001</v>
      </c>
      <c r="AM32">
        <v>29.57</v>
      </c>
      <c r="AN32">
        <v>31.074999999999999</v>
      </c>
      <c r="AO32">
        <v>29.954999999999998</v>
      </c>
      <c r="AP32">
        <v>29.614999999999998</v>
      </c>
      <c r="AQ32">
        <v>29.045000000000002</v>
      </c>
      <c r="AR32">
        <v>29.6</v>
      </c>
      <c r="AS32">
        <v>28.69</v>
      </c>
      <c r="AT32">
        <v>28.56</v>
      </c>
      <c r="AU32">
        <v>29.01</v>
      </c>
      <c r="AV32">
        <v>27.65</v>
      </c>
      <c r="AW32">
        <v>26.11</v>
      </c>
      <c r="AX32">
        <v>26.82</v>
      </c>
      <c r="AY32">
        <v>25</v>
      </c>
      <c r="AZ32">
        <v>24</v>
      </c>
      <c r="BA32">
        <v>24.07</v>
      </c>
      <c r="BB32">
        <v>25.87</v>
      </c>
      <c r="BC32">
        <v>25.08</v>
      </c>
    </row>
    <row r="33" spans="1:55" x14ac:dyDescent="0.2">
      <c r="A33" t="s">
        <v>51</v>
      </c>
      <c r="B33" s="5">
        <v>0.02</v>
      </c>
      <c r="C33">
        <v>201.1</v>
      </c>
      <c r="D33">
        <v>205.85</v>
      </c>
      <c r="E33">
        <v>209.25</v>
      </c>
      <c r="F33">
        <v>208.6</v>
      </c>
      <c r="G33">
        <v>206.9</v>
      </c>
      <c r="H33">
        <v>226.5</v>
      </c>
      <c r="I33">
        <v>238.1</v>
      </c>
      <c r="J33">
        <v>231.5</v>
      </c>
      <c r="K33">
        <v>229.1</v>
      </c>
      <c r="L33">
        <v>227.4</v>
      </c>
      <c r="M33">
        <v>231.45</v>
      </c>
      <c r="N33">
        <v>227.9</v>
      </c>
      <c r="O33">
        <v>230.7</v>
      </c>
      <c r="P33">
        <v>231.65</v>
      </c>
      <c r="Q33">
        <v>218.3</v>
      </c>
      <c r="R33">
        <v>216.4</v>
      </c>
      <c r="S33">
        <v>219.75</v>
      </c>
      <c r="T33">
        <v>219.25</v>
      </c>
      <c r="U33">
        <v>213.15</v>
      </c>
      <c r="V33">
        <v>221.9</v>
      </c>
      <c r="W33">
        <v>214.45</v>
      </c>
      <c r="X33">
        <v>217.7</v>
      </c>
      <c r="Y33">
        <v>217</v>
      </c>
      <c r="Z33">
        <v>221.75</v>
      </c>
      <c r="AA33">
        <v>219.95</v>
      </c>
      <c r="AB33">
        <v>230</v>
      </c>
      <c r="AC33">
        <v>230.4</v>
      </c>
      <c r="AD33">
        <v>233.45</v>
      </c>
      <c r="AE33">
        <v>230.4</v>
      </c>
      <c r="AF33">
        <v>241.8</v>
      </c>
      <c r="AG33">
        <v>237.65</v>
      </c>
      <c r="AH33">
        <v>253.95</v>
      </c>
      <c r="AI33">
        <v>258.14999999999998</v>
      </c>
      <c r="AJ33">
        <v>248.5</v>
      </c>
      <c r="AK33">
        <v>246.6</v>
      </c>
      <c r="AL33">
        <v>249.6</v>
      </c>
      <c r="AM33">
        <v>243.3</v>
      </c>
      <c r="AN33">
        <v>247.4</v>
      </c>
      <c r="AO33">
        <v>245.15</v>
      </c>
      <c r="AP33">
        <v>249.5</v>
      </c>
      <c r="AQ33">
        <v>245.4</v>
      </c>
      <c r="AR33">
        <v>249.5</v>
      </c>
      <c r="AS33">
        <v>242.15</v>
      </c>
      <c r="AT33">
        <v>240.95</v>
      </c>
      <c r="AU33">
        <v>251.9</v>
      </c>
      <c r="AV33">
        <v>247.9</v>
      </c>
      <c r="AW33">
        <v>234.9</v>
      </c>
      <c r="AX33">
        <v>248.5</v>
      </c>
      <c r="AY33">
        <v>246.75</v>
      </c>
      <c r="AZ33">
        <v>238.75</v>
      </c>
      <c r="BA33">
        <v>245.95</v>
      </c>
      <c r="BB33">
        <v>247.5</v>
      </c>
      <c r="BC33">
        <v>242.9</v>
      </c>
    </row>
    <row r="34" spans="1:55" x14ac:dyDescent="0.2">
      <c r="A34" t="s">
        <v>52</v>
      </c>
      <c r="B34" s="5">
        <v>0.02</v>
      </c>
      <c r="C34">
        <v>178.7</v>
      </c>
      <c r="D34">
        <v>183.4</v>
      </c>
      <c r="E34">
        <v>182.75</v>
      </c>
      <c r="F34">
        <v>183</v>
      </c>
      <c r="G34">
        <v>182.4</v>
      </c>
      <c r="H34">
        <v>175.95</v>
      </c>
      <c r="I34">
        <v>180.3</v>
      </c>
      <c r="J34">
        <v>175.5</v>
      </c>
      <c r="K34">
        <v>172.35</v>
      </c>
      <c r="L34">
        <v>172.6</v>
      </c>
      <c r="M34">
        <v>177.4</v>
      </c>
      <c r="N34">
        <v>177.3</v>
      </c>
      <c r="O34">
        <v>176.55</v>
      </c>
      <c r="P34">
        <v>177.3</v>
      </c>
      <c r="Q34">
        <v>176.55</v>
      </c>
      <c r="R34">
        <v>180.1</v>
      </c>
      <c r="S34">
        <v>181.8</v>
      </c>
      <c r="T34">
        <v>177.65</v>
      </c>
      <c r="U34">
        <v>180.9</v>
      </c>
      <c r="V34">
        <v>186.15</v>
      </c>
      <c r="W34">
        <v>176.3</v>
      </c>
      <c r="X34">
        <v>178.7</v>
      </c>
      <c r="Y34">
        <v>176.8</v>
      </c>
      <c r="Z34">
        <v>173.35</v>
      </c>
      <c r="AA34">
        <v>169.5</v>
      </c>
      <c r="AB34">
        <v>175.3</v>
      </c>
      <c r="AC34">
        <v>178</v>
      </c>
      <c r="AD34">
        <v>180.9</v>
      </c>
      <c r="AE34">
        <v>185</v>
      </c>
      <c r="AF34">
        <v>184.65</v>
      </c>
      <c r="AG34">
        <v>188.35</v>
      </c>
      <c r="AH34">
        <v>192.85</v>
      </c>
      <c r="AI34">
        <v>194.85</v>
      </c>
      <c r="AJ34">
        <v>195.4</v>
      </c>
      <c r="AK34">
        <v>190.8</v>
      </c>
      <c r="AL34">
        <v>189.6</v>
      </c>
      <c r="AM34">
        <v>184.45</v>
      </c>
      <c r="AN34">
        <v>184.8</v>
      </c>
      <c r="AO34">
        <v>186.3</v>
      </c>
      <c r="AP34">
        <v>183.5</v>
      </c>
      <c r="AQ34">
        <v>180.75</v>
      </c>
      <c r="AR34">
        <v>184.75</v>
      </c>
      <c r="AS34">
        <v>190</v>
      </c>
      <c r="AT34">
        <v>192.25</v>
      </c>
      <c r="AU34">
        <v>191.05</v>
      </c>
      <c r="AV34">
        <v>189.45</v>
      </c>
      <c r="AW34">
        <v>177.45</v>
      </c>
      <c r="AX34">
        <v>182.1</v>
      </c>
      <c r="AY34">
        <v>183.55</v>
      </c>
      <c r="AZ34">
        <v>178.05</v>
      </c>
      <c r="BA34">
        <v>184.7</v>
      </c>
      <c r="BB34">
        <v>189</v>
      </c>
      <c r="BC34">
        <v>184.75</v>
      </c>
    </row>
    <row r="35" spans="1:55" x14ac:dyDescent="0.2">
      <c r="A35" t="s">
        <v>53</v>
      </c>
      <c r="B35" s="5">
        <v>0.02</v>
      </c>
      <c r="C35">
        <v>4.9580000000000002</v>
      </c>
      <c r="D35">
        <v>5.03</v>
      </c>
      <c r="E35">
        <v>4.952</v>
      </c>
      <c r="F35">
        <v>4.9480000000000004</v>
      </c>
      <c r="G35">
        <v>4.8319999999999999</v>
      </c>
      <c r="H35">
        <v>5.25</v>
      </c>
      <c r="I35">
        <v>5.59</v>
      </c>
      <c r="J35">
        <v>5.64</v>
      </c>
      <c r="K35">
        <v>5.5649999999999995</v>
      </c>
      <c r="L35">
        <v>5.7350000000000003</v>
      </c>
      <c r="M35">
        <v>5.83</v>
      </c>
      <c r="N35">
        <v>5.8100000000000005</v>
      </c>
      <c r="O35">
        <v>5.72</v>
      </c>
      <c r="P35">
        <v>5.76</v>
      </c>
      <c r="Q35">
        <v>5.3550000000000004</v>
      </c>
      <c r="R35">
        <v>5.4749999999999996</v>
      </c>
      <c r="S35">
        <v>5.4950000000000001</v>
      </c>
      <c r="T35">
        <v>5.3250000000000002</v>
      </c>
      <c r="U35">
        <v>5.39</v>
      </c>
      <c r="V35">
        <v>5.5600000000000005</v>
      </c>
      <c r="W35">
        <v>5.28</v>
      </c>
      <c r="X35">
        <v>5.26</v>
      </c>
      <c r="Y35">
        <v>5.23</v>
      </c>
      <c r="Z35">
        <v>5.2350000000000003</v>
      </c>
      <c r="AA35">
        <v>4.9960000000000004</v>
      </c>
      <c r="AB35">
        <v>5.2</v>
      </c>
      <c r="AC35">
        <v>5.05</v>
      </c>
      <c r="AD35">
        <v>5.08</v>
      </c>
      <c r="AE35">
        <v>5.0549999999999997</v>
      </c>
      <c r="AF35">
        <v>5.0049999999999999</v>
      </c>
      <c r="AG35">
        <v>5.16</v>
      </c>
      <c r="AH35">
        <v>4.2220000000000004</v>
      </c>
      <c r="AI35">
        <v>4.3220000000000001</v>
      </c>
      <c r="AJ35">
        <v>4.2039999999999997</v>
      </c>
      <c r="AK35">
        <v>4.1779999999999999</v>
      </c>
      <c r="AL35">
        <v>4.26</v>
      </c>
      <c r="AM35">
        <v>4.1319999999999997</v>
      </c>
      <c r="AN35">
        <v>3.9340000000000002</v>
      </c>
      <c r="AO35">
        <v>3.92</v>
      </c>
      <c r="AP35">
        <v>4.0339999999999998</v>
      </c>
      <c r="AQ35">
        <v>3.8940000000000001</v>
      </c>
      <c r="AR35">
        <v>4.0620000000000003</v>
      </c>
      <c r="AS35">
        <v>3.9969999999999999</v>
      </c>
      <c r="AT35">
        <v>3.9740000000000002</v>
      </c>
      <c r="AU35">
        <v>3.875</v>
      </c>
      <c r="AV35">
        <v>4.4000000000000004</v>
      </c>
      <c r="AW35">
        <v>4.3810000000000002</v>
      </c>
      <c r="AX35">
        <v>4.6580000000000004</v>
      </c>
      <c r="AY35">
        <v>4.6850000000000005</v>
      </c>
      <c r="AZ35">
        <v>4.6500000000000004</v>
      </c>
      <c r="BA35">
        <v>4.7919999999999998</v>
      </c>
      <c r="BB35">
        <v>4.6779999999999999</v>
      </c>
      <c r="BC35">
        <v>4.51</v>
      </c>
    </row>
    <row r="36" spans="1:55" x14ac:dyDescent="0.2">
      <c r="A36" t="s">
        <v>2</v>
      </c>
      <c r="B36" s="5">
        <v>0.02</v>
      </c>
      <c r="C36">
        <v>177.85</v>
      </c>
      <c r="D36">
        <v>180.15</v>
      </c>
      <c r="E36">
        <v>180.7</v>
      </c>
      <c r="F36">
        <v>181.05</v>
      </c>
      <c r="G36">
        <v>180.8</v>
      </c>
      <c r="H36">
        <v>182.85</v>
      </c>
      <c r="I36">
        <v>188.55</v>
      </c>
      <c r="J36">
        <v>190.05</v>
      </c>
      <c r="K36">
        <v>187.1</v>
      </c>
      <c r="L36">
        <v>189.1</v>
      </c>
      <c r="M36">
        <v>192.9</v>
      </c>
      <c r="N36">
        <v>190.05</v>
      </c>
      <c r="O36">
        <v>191</v>
      </c>
      <c r="P36">
        <v>188.1</v>
      </c>
      <c r="Q36">
        <v>182.4</v>
      </c>
      <c r="R36">
        <v>179.35</v>
      </c>
      <c r="S36">
        <v>184.15</v>
      </c>
      <c r="T36">
        <v>180.9</v>
      </c>
      <c r="U36">
        <v>176.05</v>
      </c>
      <c r="V36">
        <v>176.55</v>
      </c>
      <c r="W36">
        <v>173.6</v>
      </c>
      <c r="X36">
        <v>175.4</v>
      </c>
      <c r="Y36">
        <v>178.05</v>
      </c>
      <c r="Z36">
        <v>177.95</v>
      </c>
      <c r="AA36">
        <v>178.6</v>
      </c>
      <c r="AB36">
        <v>178.9</v>
      </c>
      <c r="AC36">
        <v>180.95</v>
      </c>
      <c r="AD36">
        <v>179.9</v>
      </c>
      <c r="AE36">
        <v>180.75</v>
      </c>
      <c r="AF36">
        <v>188.5</v>
      </c>
      <c r="AG36">
        <v>185.55</v>
      </c>
      <c r="AH36">
        <v>190.2</v>
      </c>
      <c r="AI36">
        <v>192.6</v>
      </c>
      <c r="AJ36">
        <v>186.2</v>
      </c>
      <c r="AK36">
        <v>185.4</v>
      </c>
      <c r="AL36">
        <v>187.2</v>
      </c>
      <c r="AM36">
        <v>184.6</v>
      </c>
      <c r="AN36">
        <v>188.4</v>
      </c>
      <c r="AO36">
        <v>187.25</v>
      </c>
      <c r="AP36">
        <v>186.8</v>
      </c>
      <c r="AQ36">
        <v>184.95</v>
      </c>
      <c r="AR36">
        <v>186.9</v>
      </c>
      <c r="AS36">
        <v>184.05</v>
      </c>
      <c r="AT36">
        <v>185.8</v>
      </c>
      <c r="AU36">
        <v>182.6</v>
      </c>
      <c r="AV36">
        <v>180.65</v>
      </c>
      <c r="AW36">
        <v>172.35</v>
      </c>
      <c r="AX36">
        <v>176.8</v>
      </c>
      <c r="AY36">
        <v>178.7</v>
      </c>
      <c r="AZ36">
        <v>171.1</v>
      </c>
      <c r="BA36">
        <v>181.65</v>
      </c>
      <c r="BB36">
        <v>180.05</v>
      </c>
      <c r="BC36">
        <v>175.95</v>
      </c>
    </row>
    <row r="37" spans="1:55" x14ac:dyDescent="0.2">
      <c r="A37" t="s">
        <v>54</v>
      </c>
      <c r="B37" s="5">
        <v>0.02</v>
      </c>
      <c r="C37">
        <v>14.65</v>
      </c>
      <c r="D37">
        <v>14.565</v>
      </c>
      <c r="E37">
        <v>14.305</v>
      </c>
      <c r="F37">
        <v>14.15</v>
      </c>
      <c r="G37">
        <v>14.01</v>
      </c>
      <c r="H37">
        <v>14.2</v>
      </c>
      <c r="I37">
        <v>15</v>
      </c>
      <c r="J37">
        <v>15.324999999999999</v>
      </c>
      <c r="K37">
        <v>15.29</v>
      </c>
      <c r="L37">
        <v>15.73</v>
      </c>
      <c r="M37">
        <v>15.55</v>
      </c>
      <c r="N37">
        <v>15.27</v>
      </c>
      <c r="O37">
        <v>14.734999999999999</v>
      </c>
      <c r="P37">
        <v>14.37</v>
      </c>
      <c r="Q37">
        <v>13.89</v>
      </c>
      <c r="R37">
        <v>14.005000000000001</v>
      </c>
      <c r="S37">
        <v>14.295</v>
      </c>
      <c r="T37">
        <v>14.225</v>
      </c>
      <c r="U37">
        <v>14.324999999999999</v>
      </c>
      <c r="V37">
        <v>14.455</v>
      </c>
      <c r="W37">
        <v>14.065</v>
      </c>
      <c r="X37">
        <v>14.225</v>
      </c>
      <c r="Y37">
        <v>14.15</v>
      </c>
      <c r="Z37">
        <v>14.255000000000001</v>
      </c>
      <c r="AA37">
        <v>13.81</v>
      </c>
      <c r="AB37">
        <v>13.895</v>
      </c>
      <c r="AC37">
        <v>13.78</v>
      </c>
      <c r="AD37">
        <v>13.86</v>
      </c>
      <c r="AE37">
        <v>13.835000000000001</v>
      </c>
      <c r="AF37">
        <v>13.83</v>
      </c>
      <c r="AG37">
        <v>13.65</v>
      </c>
      <c r="AH37">
        <v>13.95</v>
      </c>
      <c r="AI37">
        <v>14.29</v>
      </c>
      <c r="AJ37">
        <v>14.265000000000001</v>
      </c>
      <c r="AK37">
        <v>14.11</v>
      </c>
      <c r="AL37">
        <v>14.265000000000001</v>
      </c>
      <c r="AM37">
        <v>14.45</v>
      </c>
      <c r="AN37">
        <v>14.64</v>
      </c>
      <c r="AO37">
        <v>14.66</v>
      </c>
      <c r="AP37">
        <v>14.64</v>
      </c>
      <c r="AQ37">
        <v>14.475</v>
      </c>
      <c r="AR37">
        <v>14.62</v>
      </c>
      <c r="AS37">
        <v>14.465</v>
      </c>
      <c r="AT37">
        <v>14.45</v>
      </c>
      <c r="AU37">
        <v>14.845000000000001</v>
      </c>
      <c r="AV37">
        <v>14.16</v>
      </c>
      <c r="AW37">
        <v>13.4</v>
      </c>
      <c r="AX37">
        <v>13.645</v>
      </c>
      <c r="AY37">
        <v>14.015000000000001</v>
      </c>
      <c r="AZ37">
        <v>13.74</v>
      </c>
      <c r="BA37">
        <v>14.22</v>
      </c>
      <c r="BB37">
        <v>14.035</v>
      </c>
      <c r="BC37">
        <v>13.555</v>
      </c>
    </row>
    <row r="38" spans="1:55" x14ac:dyDescent="0.2">
      <c r="A38" t="s">
        <v>55</v>
      </c>
      <c r="B38" s="5">
        <v>0.02</v>
      </c>
      <c r="C38">
        <v>29.5</v>
      </c>
      <c r="D38">
        <v>30.13</v>
      </c>
      <c r="E38">
        <v>30</v>
      </c>
      <c r="F38">
        <v>29.725000000000001</v>
      </c>
      <c r="G38">
        <v>30.495000000000001</v>
      </c>
      <c r="H38">
        <v>31.82</v>
      </c>
      <c r="I38">
        <v>33.159999999999997</v>
      </c>
      <c r="J38">
        <v>33.335000000000001</v>
      </c>
      <c r="K38">
        <v>31.625</v>
      </c>
      <c r="L38">
        <v>31.4</v>
      </c>
      <c r="M38">
        <v>32.06</v>
      </c>
      <c r="N38">
        <v>32.020000000000003</v>
      </c>
      <c r="O38">
        <v>31.87</v>
      </c>
      <c r="P38">
        <v>32.835000000000001</v>
      </c>
      <c r="Q38">
        <v>31.094999999999999</v>
      </c>
      <c r="R38">
        <v>31.08</v>
      </c>
      <c r="S38">
        <v>31.84</v>
      </c>
      <c r="T38">
        <v>30.99</v>
      </c>
      <c r="U38">
        <v>32.299999999999997</v>
      </c>
      <c r="V38">
        <v>32.234999999999999</v>
      </c>
      <c r="W38">
        <v>31.355</v>
      </c>
      <c r="X38">
        <v>31.71</v>
      </c>
      <c r="Y38">
        <v>32.305</v>
      </c>
      <c r="Z38">
        <v>31.965</v>
      </c>
      <c r="AA38">
        <v>33.4</v>
      </c>
      <c r="AB38">
        <v>34.56</v>
      </c>
      <c r="AC38">
        <v>35.049999999999997</v>
      </c>
      <c r="AD38">
        <v>34.93</v>
      </c>
      <c r="AE38">
        <v>34.979999999999997</v>
      </c>
      <c r="AF38">
        <v>34.61</v>
      </c>
      <c r="AG38">
        <v>35.405000000000001</v>
      </c>
      <c r="AH38">
        <v>35.015000000000001</v>
      </c>
      <c r="AI38">
        <v>35.774999999999999</v>
      </c>
      <c r="AJ38">
        <v>33.524999999999999</v>
      </c>
      <c r="AK38">
        <v>33.159999999999997</v>
      </c>
      <c r="AL38">
        <v>32.909999999999997</v>
      </c>
      <c r="AM38">
        <v>31.99</v>
      </c>
      <c r="AN38">
        <v>32.594999999999999</v>
      </c>
      <c r="AO38">
        <v>32.700000000000003</v>
      </c>
      <c r="AP38">
        <v>31.95</v>
      </c>
      <c r="AQ38">
        <v>31.54</v>
      </c>
      <c r="AR38">
        <v>32.909999999999997</v>
      </c>
      <c r="AS38">
        <v>33.42</v>
      </c>
      <c r="AT38">
        <v>33.585000000000001</v>
      </c>
      <c r="AU38">
        <v>33.625</v>
      </c>
      <c r="AV38">
        <v>31.984999999999999</v>
      </c>
      <c r="AW38">
        <v>29.63</v>
      </c>
      <c r="AX38">
        <v>31.52</v>
      </c>
      <c r="AY38">
        <v>31.5</v>
      </c>
      <c r="AZ38">
        <v>30.87</v>
      </c>
      <c r="BA38">
        <v>31.855</v>
      </c>
      <c r="BB38">
        <v>32.854999999999997</v>
      </c>
      <c r="BC38">
        <v>30.855</v>
      </c>
    </row>
    <row r="39" spans="1:55" x14ac:dyDescent="0.2">
      <c r="A39" t="s">
        <v>7</v>
      </c>
      <c r="B39" s="5">
        <v>0.02</v>
      </c>
      <c r="C39">
        <v>69.599999999999994</v>
      </c>
      <c r="D39">
        <v>70.03</v>
      </c>
      <c r="E39">
        <v>72.83</v>
      </c>
      <c r="F39">
        <v>72.8</v>
      </c>
      <c r="G39">
        <v>73.73</v>
      </c>
      <c r="H39">
        <v>76.02</v>
      </c>
      <c r="I39">
        <v>78.13</v>
      </c>
      <c r="J39">
        <v>77.03</v>
      </c>
      <c r="K39">
        <v>76.36</v>
      </c>
      <c r="L39">
        <v>79.569999999999993</v>
      </c>
      <c r="M39">
        <v>79.78</v>
      </c>
      <c r="N39">
        <v>79.2</v>
      </c>
      <c r="O39">
        <v>80.209999999999994</v>
      </c>
      <c r="P39">
        <v>81.819999999999993</v>
      </c>
      <c r="Q39">
        <v>80.239999999999995</v>
      </c>
      <c r="R39">
        <v>81.97</v>
      </c>
      <c r="S39">
        <v>83.43</v>
      </c>
      <c r="T39">
        <v>81.05</v>
      </c>
      <c r="U39">
        <v>80.16</v>
      </c>
      <c r="V39">
        <v>81.77</v>
      </c>
      <c r="W39">
        <v>80.239999999999995</v>
      </c>
      <c r="X39">
        <v>82.99</v>
      </c>
      <c r="Y39">
        <v>83.45</v>
      </c>
      <c r="Z39">
        <v>82.24</v>
      </c>
      <c r="AA39">
        <v>81.36</v>
      </c>
      <c r="AB39">
        <v>85</v>
      </c>
      <c r="AC39">
        <v>84.98</v>
      </c>
      <c r="AD39">
        <v>86.44</v>
      </c>
      <c r="AE39">
        <v>86.93</v>
      </c>
      <c r="AF39">
        <v>85.83</v>
      </c>
      <c r="AG39">
        <v>86.34</v>
      </c>
      <c r="AH39">
        <v>91.22</v>
      </c>
      <c r="AI39">
        <v>91.34</v>
      </c>
      <c r="AJ39">
        <v>87</v>
      </c>
      <c r="AK39">
        <v>87.21</v>
      </c>
      <c r="AL39">
        <v>86.8</v>
      </c>
      <c r="AM39">
        <v>87.75</v>
      </c>
      <c r="AN39">
        <v>89.07</v>
      </c>
      <c r="AO39">
        <v>86.11</v>
      </c>
      <c r="AP39">
        <v>88.05</v>
      </c>
      <c r="AQ39">
        <v>85.91</v>
      </c>
      <c r="AR39">
        <v>89.2</v>
      </c>
      <c r="AS39">
        <v>90.48</v>
      </c>
      <c r="AT39">
        <v>91.26</v>
      </c>
      <c r="AU39">
        <v>90.04</v>
      </c>
      <c r="AV39">
        <v>86.74</v>
      </c>
      <c r="AW39">
        <v>83.1</v>
      </c>
      <c r="AX39">
        <v>89.1</v>
      </c>
      <c r="AY39">
        <v>90.3</v>
      </c>
      <c r="AZ39">
        <v>84.84</v>
      </c>
      <c r="BA39">
        <v>88.76</v>
      </c>
      <c r="BB39">
        <v>87.98</v>
      </c>
      <c r="BC39">
        <v>82.96</v>
      </c>
    </row>
    <row r="40" spans="1:55" x14ac:dyDescent="0.2">
      <c r="A40" t="s">
        <v>56</v>
      </c>
      <c r="B40" s="5">
        <v>0.02</v>
      </c>
      <c r="C40">
        <v>82.87</v>
      </c>
      <c r="D40">
        <v>84.62</v>
      </c>
      <c r="E40">
        <v>84.65</v>
      </c>
      <c r="F40">
        <v>85.33</v>
      </c>
      <c r="G40">
        <v>82.36</v>
      </c>
      <c r="H40">
        <v>86.61</v>
      </c>
      <c r="I40">
        <v>89.69</v>
      </c>
      <c r="J40">
        <v>92.75</v>
      </c>
      <c r="K40">
        <v>88.38</v>
      </c>
      <c r="L40">
        <v>87.74</v>
      </c>
      <c r="M40">
        <v>88.87</v>
      </c>
      <c r="N40">
        <v>86.14</v>
      </c>
      <c r="O40">
        <v>85.06</v>
      </c>
      <c r="P40">
        <v>87.87</v>
      </c>
      <c r="Q40">
        <v>83.76</v>
      </c>
      <c r="R40">
        <v>83.66</v>
      </c>
      <c r="S40">
        <v>84.58</v>
      </c>
      <c r="T40">
        <v>81.52</v>
      </c>
      <c r="U40">
        <v>81.59</v>
      </c>
      <c r="V40">
        <v>81.61</v>
      </c>
      <c r="W40">
        <v>80.599999999999994</v>
      </c>
      <c r="X40">
        <v>82.26</v>
      </c>
      <c r="Y40">
        <v>82.1</v>
      </c>
      <c r="Z40">
        <v>82.71</v>
      </c>
      <c r="AA40">
        <v>82.21</v>
      </c>
      <c r="AB40">
        <v>81.37</v>
      </c>
      <c r="AC40">
        <v>84.12</v>
      </c>
      <c r="AD40">
        <v>84.01</v>
      </c>
      <c r="AE40">
        <v>86.26</v>
      </c>
      <c r="AF40">
        <v>83.6</v>
      </c>
      <c r="AG40">
        <v>83.81</v>
      </c>
      <c r="AH40">
        <v>82.28</v>
      </c>
      <c r="AI40">
        <v>79.02</v>
      </c>
      <c r="AJ40">
        <v>77.430000000000007</v>
      </c>
      <c r="AK40">
        <v>75.430000000000007</v>
      </c>
      <c r="AL40">
        <v>77.45</v>
      </c>
      <c r="AM40">
        <v>74.819999999999993</v>
      </c>
      <c r="AN40">
        <v>73.180000000000007</v>
      </c>
      <c r="AO40">
        <v>73.55</v>
      </c>
      <c r="AP40">
        <v>72.55</v>
      </c>
      <c r="AQ40">
        <v>71.849999999999994</v>
      </c>
      <c r="AR40">
        <v>74.36</v>
      </c>
      <c r="AS40">
        <v>73.67</v>
      </c>
      <c r="AT40">
        <v>72.95</v>
      </c>
      <c r="AU40">
        <v>73.48</v>
      </c>
      <c r="AV40">
        <v>69.95</v>
      </c>
      <c r="AW40">
        <v>63.39</v>
      </c>
      <c r="AX40">
        <v>64.5</v>
      </c>
      <c r="AY40">
        <v>65.05</v>
      </c>
      <c r="AZ40">
        <v>63.4</v>
      </c>
      <c r="BA40">
        <v>65.58</v>
      </c>
      <c r="BB40">
        <v>66.17</v>
      </c>
      <c r="BC40">
        <v>63.71</v>
      </c>
    </row>
    <row r="41" spans="1:55" x14ac:dyDescent="0.2">
      <c r="A41" t="s">
        <v>57</v>
      </c>
      <c r="B41" s="5">
        <v>0.02</v>
      </c>
      <c r="C41">
        <v>5.6210000000000004</v>
      </c>
      <c r="D41">
        <v>5.6505000000000001</v>
      </c>
      <c r="E41">
        <v>5.68</v>
      </c>
      <c r="F41">
        <v>5.3967999999999998</v>
      </c>
      <c r="G41">
        <v>5.5768000000000004</v>
      </c>
      <c r="H41">
        <v>5.8884999999999996</v>
      </c>
      <c r="I41">
        <v>6.1935000000000002</v>
      </c>
      <c r="J41">
        <v>5.9288999999999996</v>
      </c>
      <c r="K41">
        <v>5.7370999999999999</v>
      </c>
      <c r="L41">
        <v>5.7705000000000002</v>
      </c>
      <c r="M41">
        <v>5.7243000000000004</v>
      </c>
      <c r="N41">
        <v>6.0194000000000001</v>
      </c>
      <c r="O41">
        <v>5.7576999999999998</v>
      </c>
      <c r="P41">
        <v>5.6997</v>
      </c>
      <c r="Q41">
        <v>5.6967999999999996</v>
      </c>
      <c r="R41">
        <v>5.8090000000000002</v>
      </c>
      <c r="S41">
        <v>5.7949999999999999</v>
      </c>
      <c r="T41">
        <v>5.6370000000000005</v>
      </c>
      <c r="U41">
        <v>5.8</v>
      </c>
      <c r="V41">
        <v>5.8149999999999995</v>
      </c>
      <c r="W41">
        <v>5.4710000000000001</v>
      </c>
      <c r="X41">
        <v>5.49</v>
      </c>
      <c r="Y41">
        <v>5.47</v>
      </c>
      <c r="Z41">
        <v>5.4770000000000003</v>
      </c>
      <c r="AA41">
        <v>5.3440000000000003</v>
      </c>
      <c r="AB41">
        <v>5.5869999999999997</v>
      </c>
      <c r="AC41">
        <v>5.7389999999999999</v>
      </c>
      <c r="AD41">
        <v>5.907</v>
      </c>
      <c r="AE41">
        <v>5.774</v>
      </c>
      <c r="AF41">
        <v>5.5640000000000001</v>
      </c>
      <c r="AG41">
        <v>5.6</v>
      </c>
      <c r="AH41">
        <v>5.6980000000000004</v>
      </c>
      <c r="AI41">
        <v>5.7110000000000003</v>
      </c>
      <c r="AJ41">
        <v>5.5629999999999997</v>
      </c>
      <c r="AK41">
        <v>5.4809999999999999</v>
      </c>
      <c r="AL41">
        <v>5.5570000000000004</v>
      </c>
      <c r="AM41">
        <v>5.5030000000000001</v>
      </c>
      <c r="AN41">
        <v>5.63</v>
      </c>
      <c r="AO41">
        <v>5.6239999999999997</v>
      </c>
      <c r="AP41">
        <v>5.5940000000000003</v>
      </c>
      <c r="AQ41">
        <v>5.4790000000000001</v>
      </c>
      <c r="AR41">
        <v>5.6749999999999998</v>
      </c>
      <c r="AS41">
        <v>5.9180000000000001</v>
      </c>
      <c r="AT41">
        <v>5.93</v>
      </c>
      <c r="AU41">
        <v>6.0570000000000004</v>
      </c>
      <c r="AV41">
        <v>5.8540000000000001</v>
      </c>
      <c r="AW41">
        <v>5.4829999999999997</v>
      </c>
      <c r="AX41">
        <v>5.6150000000000002</v>
      </c>
      <c r="AY41">
        <v>5.6530000000000005</v>
      </c>
      <c r="AZ41">
        <v>5.484</v>
      </c>
      <c r="BA41">
        <v>5.4589999999999996</v>
      </c>
      <c r="BB41">
        <v>5.44</v>
      </c>
      <c r="BC41">
        <v>5.18</v>
      </c>
    </row>
    <row r="42" spans="1:55" x14ac:dyDescent="0.2">
      <c r="A42" t="s">
        <v>58</v>
      </c>
      <c r="B42" s="5">
        <v>0.02</v>
      </c>
      <c r="C42">
        <v>90.8</v>
      </c>
      <c r="D42">
        <v>91.98</v>
      </c>
      <c r="E42">
        <v>91.79</v>
      </c>
      <c r="F42">
        <v>91.1</v>
      </c>
      <c r="G42">
        <v>90.92</v>
      </c>
      <c r="H42">
        <v>92.07</v>
      </c>
      <c r="I42">
        <v>93.84</v>
      </c>
      <c r="J42">
        <v>94.66</v>
      </c>
      <c r="K42">
        <v>94.1</v>
      </c>
      <c r="L42">
        <v>94.82</v>
      </c>
      <c r="M42">
        <v>96.1</v>
      </c>
      <c r="N42">
        <v>96</v>
      </c>
      <c r="O42">
        <v>94.4</v>
      </c>
      <c r="P42">
        <v>95.93</v>
      </c>
      <c r="Q42">
        <v>91.45</v>
      </c>
      <c r="R42">
        <v>90.36</v>
      </c>
      <c r="S42">
        <v>91.34</v>
      </c>
      <c r="T42">
        <v>88.88</v>
      </c>
      <c r="U42">
        <v>90.3</v>
      </c>
      <c r="V42">
        <v>91.44</v>
      </c>
      <c r="W42">
        <v>88.43</v>
      </c>
      <c r="X42">
        <v>89.24</v>
      </c>
      <c r="Y42">
        <v>88.35</v>
      </c>
      <c r="Z42">
        <v>88.6</v>
      </c>
      <c r="AA42">
        <v>90.54</v>
      </c>
      <c r="AB42">
        <v>92.01</v>
      </c>
      <c r="AC42">
        <v>92.09</v>
      </c>
      <c r="AD42">
        <v>92.69</v>
      </c>
      <c r="AE42">
        <v>94.3</v>
      </c>
      <c r="AF42">
        <v>95.12</v>
      </c>
      <c r="AG42">
        <v>95.22</v>
      </c>
      <c r="AH42">
        <v>98.32</v>
      </c>
      <c r="AI42">
        <v>98.85</v>
      </c>
      <c r="AJ42">
        <v>96.26</v>
      </c>
      <c r="AK42">
        <v>96.51</v>
      </c>
      <c r="AL42">
        <v>97.25</v>
      </c>
      <c r="AM42">
        <v>93.17</v>
      </c>
      <c r="AN42">
        <v>95.54</v>
      </c>
      <c r="AO42">
        <v>97.35</v>
      </c>
      <c r="AP42">
        <v>94.58</v>
      </c>
      <c r="AQ42">
        <v>93.45</v>
      </c>
      <c r="AR42">
        <v>96.44</v>
      </c>
      <c r="AS42">
        <v>90.73</v>
      </c>
      <c r="AT42">
        <v>92.3</v>
      </c>
      <c r="AU42">
        <v>91.72</v>
      </c>
      <c r="AV42">
        <v>88</v>
      </c>
      <c r="AW42">
        <v>82.86</v>
      </c>
      <c r="AX42">
        <v>84.31</v>
      </c>
      <c r="AY42">
        <v>84.52</v>
      </c>
      <c r="AZ42">
        <v>82.47</v>
      </c>
      <c r="BA42">
        <v>88.39</v>
      </c>
      <c r="BB42">
        <v>87.35</v>
      </c>
      <c r="BC42">
        <v>84.07</v>
      </c>
    </row>
    <row r="43" spans="1:55" x14ac:dyDescent="0.2">
      <c r="A43" t="s">
        <v>59</v>
      </c>
      <c r="B43" s="5">
        <v>0.02</v>
      </c>
      <c r="C43">
        <v>46.64</v>
      </c>
      <c r="D43">
        <v>48.134999999999998</v>
      </c>
      <c r="E43">
        <v>47.69</v>
      </c>
      <c r="F43">
        <v>46.204999999999998</v>
      </c>
      <c r="G43">
        <v>46.195</v>
      </c>
      <c r="H43">
        <v>49.55</v>
      </c>
      <c r="I43">
        <v>52.28</v>
      </c>
      <c r="J43">
        <v>50.27</v>
      </c>
      <c r="K43">
        <v>50.43</v>
      </c>
      <c r="L43">
        <v>50.05</v>
      </c>
      <c r="M43">
        <v>50</v>
      </c>
      <c r="N43">
        <v>49.97</v>
      </c>
      <c r="O43">
        <v>48.14</v>
      </c>
      <c r="P43">
        <v>48.204999999999998</v>
      </c>
      <c r="Q43">
        <v>46.78</v>
      </c>
      <c r="R43">
        <v>47.115000000000002</v>
      </c>
      <c r="S43">
        <v>47.75</v>
      </c>
      <c r="T43">
        <v>46.625</v>
      </c>
      <c r="U43">
        <v>47.41</v>
      </c>
      <c r="V43">
        <v>48.25</v>
      </c>
      <c r="W43">
        <v>46.02</v>
      </c>
      <c r="X43">
        <v>46.31</v>
      </c>
      <c r="Y43">
        <v>45.95</v>
      </c>
      <c r="Z43">
        <v>46.674999999999997</v>
      </c>
      <c r="AA43">
        <v>46.914999999999999</v>
      </c>
      <c r="AB43">
        <v>49.115000000000002</v>
      </c>
      <c r="AC43">
        <v>49.75</v>
      </c>
      <c r="AD43">
        <v>50.42</v>
      </c>
      <c r="AE43">
        <v>49.22</v>
      </c>
      <c r="AF43">
        <v>50.2</v>
      </c>
      <c r="AG43">
        <v>50.56</v>
      </c>
      <c r="AH43">
        <v>50.85</v>
      </c>
      <c r="AI43">
        <v>49.825000000000003</v>
      </c>
      <c r="AJ43">
        <v>48.58</v>
      </c>
      <c r="AK43">
        <v>47.825000000000003</v>
      </c>
      <c r="AL43">
        <v>48.68</v>
      </c>
      <c r="AM43">
        <v>46.81</v>
      </c>
      <c r="AN43">
        <v>47.72</v>
      </c>
      <c r="AO43">
        <v>47</v>
      </c>
      <c r="AP43">
        <v>46.45</v>
      </c>
      <c r="AQ43">
        <v>45.98</v>
      </c>
      <c r="AR43">
        <v>47.765000000000001</v>
      </c>
      <c r="AS43">
        <v>48.094999999999999</v>
      </c>
      <c r="AT43">
        <v>48.104999999999997</v>
      </c>
      <c r="AU43">
        <v>47.93</v>
      </c>
      <c r="AV43">
        <v>45.634999999999998</v>
      </c>
      <c r="AW43">
        <v>42.524999999999999</v>
      </c>
      <c r="AX43">
        <v>43.62</v>
      </c>
      <c r="AY43">
        <v>45.375</v>
      </c>
      <c r="AZ43">
        <v>44.844999999999999</v>
      </c>
      <c r="BA43">
        <v>45.95</v>
      </c>
      <c r="BB43">
        <v>45.99</v>
      </c>
      <c r="BC43">
        <v>42.72</v>
      </c>
    </row>
    <row r="44" spans="1:55" x14ac:dyDescent="0.2">
      <c r="A44" t="s">
        <v>8</v>
      </c>
      <c r="B44" s="5">
        <v>0.02</v>
      </c>
      <c r="C44">
        <v>124.35</v>
      </c>
      <c r="D44">
        <v>128.4</v>
      </c>
      <c r="E44">
        <v>128.4</v>
      </c>
      <c r="F44">
        <v>126.55</v>
      </c>
      <c r="G44">
        <v>125.35</v>
      </c>
      <c r="H44">
        <v>131.6</v>
      </c>
      <c r="I44">
        <v>132</v>
      </c>
      <c r="J44">
        <v>130</v>
      </c>
      <c r="K44">
        <v>128.15</v>
      </c>
      <c r="L44">
        <v>126.05</v>
      </c>
      <c r="M44">
        <v>129.5</v>
      </c>
      <c r="N44">
        <v>129.4</v>
      </c>
      <c r="O44">
        <v>124.55</v>
      </c>
      <c r="P44">
        <v>124.75</v>
      </c>
      <c r="Q44">
        <v>120.35</v>
      </c>
      <c r="R44">
        <v>120.85</v>
      </c>
      <c r="S44">
        <v>120.3</v>
      </c>
      <c r="T44">
        <v>115.95</v>
      </c>
      <c r="U44">
        <v>115.75</v>
      </c>
      <c r="V44">
        <v>111.55</v>
      </c>
      <c r="W44">
        <v>109.2</v>
      </c>
      <c r="X44">
        <v>111.3</v>
      </c>
      <c r="Y44">
        <v>110.85</v>
      </c>
      <c r="Z44">
        <v>110.75</v>
      </c>
      <c r="AA44">
        <v>112.25</v>
      </c>
      <c r="AB44">
        <v>116.3</v>
      </c>
      <c r="AC44">
        <v>116.55</v>
      </c>
      <c r="AD44">
        <v>119.2</v>
      </c>
      <c r="AE44">
        <v>119.6</v>
      </c>
      <c r="AF44">
        <v>119.9</v>
      </c>
      <c r="AG44">
        <v>115.9</v>
      </c>
      <c r="AH44">
        <v>120.5</v>
      </c>
      <c r="AI44">
        <v>124.2</v>
      </c>
      <c r="AJ44">
        <v>116.95</v>
      </c>
      <c r="AK44">
        <v>114.9</v>
      </c>
      <c r="AL44">
        <v>114.05</v>
      </c>
      <c r="AM44">
        <v>113.05</v>
      </c>
      <c r="AN44">
        <v>115.2</v>
      </c>
      <c r="AO44">
        <v>116.45</v>
      </c>
      <c r="AP44">
        <v>117.45</v>
      </c>
      <c r="AQ44">
        <v>116.15</v>
      </c>
      <c r="AR44">
        <v>120.12</v>
      </c>
      <c r="AS44">
        <v>122.44</v>
      </c>
      <c r="AT44">
        <v>123.7</v>
      </c>
      <c r="AU44">
        <v>121.06</v>
      </c>
      <c r="AV44">
        <v>114.88</v>
      </c>
      <c r="AW44">
        <v>107.02</v>
      </c>
      <c r="AX44">
        <v>111.18</v>
      </c>
      <c r="AY44">
        <v>110.72</v>
      </c>
      <c r="AZ44">
        <v>102.98</v>
      </c>
      <c r="BA44">
        <v>105.7</v>
      </c>
      <c r="BB44">
        <v>107.16</v>
      </c>
      <c r="BC44">
        <v>101.44</v>
      </c>
    </row>
    <row r="45" spans="1:55" x14ac:dyDescent="0.2">
      <c r="A45" t="s">
        <v>60</v>
      </c>
      <c r="B45" s="5">
        <v>0.02</v>
      </c>
      <c r="C45">
        <v>67.31</v>
      </c>
      <c r="D45">
        <v>68.63</v>
      </c>
      <c r="E45">
        <v>69.349999999999994</v>
      </c>
      <c r="F45">
        <v>68.38</v>
      </c>
      <c r="G45">
        <v>70.599999999999994</v>
      </c>
      <c r="H45">
        <v>72.5</v>
      </c>
      <c r="I45">
        <v>74.5</v>
      </c>
      <c r="J45">
        <v>70.099999999999994</v>
      </c>
      <c r="K45">
        <v>68.5</v>
      </c>
      <c r="L45">
        <v>68.959999999999994</v>
      </c>
      <c r="M45">
        <v>69.62</v>
      </c>
      <c r="N45">
        <v>68.92</v>
      </c>
      <c r="O45">
        <v>67.55</v>
      </c>
      <c r="P45">
        <v>70.16</v>
      </c>
      <c r="Q45">
        <v>67.27</v>
      </c>
      <c r="R45">
        <v>67.400000000000006</v>
      </c>
      <c r="S45">
        <v>68.680000000000007</v>
      </c>
      <c r="T45">
        <v>65.489999999999995</v>
      </c>
      <c r="U45">
        <v>66.959999999999994</v>
      </c>
      <c r="V45">
        <v>68.8</v>
      </c>
      <c r="W45">
        <v>66.44</v>
      </c>
      <c r="X45">
        <v>67.62</v>
      </c>
      <c r="Y45">
        <v>67.5</v>
      </c>
      <c r="Z45">
        <v>68.56</v>
      </c>
      <c r="AA45">
        <v>69.569999999999993</v>
      </c>
      <c r="AB45">
        <v>71.5</v>
      </c>
      <c r="AC45">
        <v>72.2</v>
      </c>
      <c r="AD45">
        <v>73.63</v>
      </c>
      <c r="AE45">
        <v>74.19</v>
      </c>
      <c r="AF45">
        <v>73.150000000000006</v>
      </c>
      <c r="AG45">
        <v>73.239999999999995</v>
      </c>
      <c r="AH45">
        <v>74.709999999999994</v>
      </c>
      <c r="AI45">
        <v>74.94</v>
      </c>
      <c r="AJ45">
        <v>71.45</v>
      </c>
      <c r="AK45">
        <v>70.81</v>
      </c>
      <c r="AL45">
        <v>71.75</v>
      </c>
      <c r="AM45">
        <v>70.989999999999995</v>
      </c>
      <c r="AN45">
        <v>71.17</v>
      </c>
      <c r="AO45">
        <v>71.209999999999994</v>
      </c>
      <c r="AP45">
        <v>72.319999999999993</v>
      </c>
      <c r="AQ45">
        <v>70.86</v>
      </c>
      <c r="AR45">
        <v>73.239999999999995</v>
      </c>
      <c r="AS45">
        <v>74.819999999999993</v>
      </c>
      <c r="AT45">
        <v>75.64</v>
      </c>
      <c r="AU45">
        <v>75.400000000000006</v>
      </c>
      <c r="AV45">
        <v>72.38</v>
      </c>
      <c r="AW45">
        <v>69.34</v>
      </c>
      <c r="AX45">
        <v>72.16</v>
      </c>
      <c r="AY45">
        <v>72</v>
      </c>
      <c r="AZ45">
        <v>68.44</v>
      </c>
      <c r="BA45">
        <v>71.180000000000007</v>
      </c>
      <c r="BB45">
        <v>72.3</v>
      </c>
      <c r="BC45">
        <v>68.959999999999994</v>
      </c>
    </row>
    <row r="46" spans="1:55" x14ac:dyDescent="0.2">
      <c r="A46" t="s">
        <v>61</v>
      </c>
      <c r="B46" s="5">
        <v>0.02</v>
      </c>
      <c r="C46">
        <v>10.445</v>
      </c>
      <c r="D46">
        <v>10.484999999999999</v>
      </c>
      <c r="E46">
        <v>10.45</v>
      </c>
      <c r="F46">
        <v>10.234999999999999</v>
      </c>
      <c r="G46">
        <v>10.16</v>
      </c>
      <c r="H46">
        <v>10.154999999999999</v>
      </c>
      <c r="I46">
        <v>10.5</v>
      </c>
      <c r="J46">
        <v>10.055</v>
      </c>
      <c r="K46">
        <v>9.9439999999999991</v>
      </c>
      <c r="L46">
        <v>10.050000000000001</v>
      </c>
      <c r="M46">
        <v>10.015000000000001</v>
      </c>
      <c r="N46">
        <v>10.06</v>
      </c>
      <c r="O46">
        <v>9.625</v>
      </c>
      <c r="P46">
        <v>9.4960000000000004</v>
      </c>
      <c r="Q46">
        <v>9.0380000000000003</v>
      </c>
      <c r="R46">
        <v>9.0510000000000002</v>
      </c>
      <c r="S46">
        <v>9.2940000000000005</v>
      </c>
      <c r="T46">
        <v>9.2850000000000001</v>
      </c>
      <c r="U46">
        <v>9.6219999999999999</v>
      </c>
      <c r="V46">
        <v>9.7070000000000007</v>
      </c>
      <c r="W46">
        <v>9.1950000000000003</v>
      </c>
      <c r="X46">
        <v>9.1769999999999996</v>
      </c>
      <c r="Y46">
        <v>9.1129999999999995</v>
      </c>
      <c r="Z46">
        <v>9.0559999999999992</v>
      </c>
      <c r="AA46">
        <v>8.9570000000000007</v>
      </c>
      <c r="AB46">
        <v>9.0920000000000005</v>
      </c>
      <c r="AC46">
        <v>9.0470000000000006</v>
      </c>
      <c r="AD46">
        <v>9.1920000000000002</v>
      </c>
      <c r="AE46">
        <v>9.0009999999999994</v>
      </c>
      <c r="AF46">
        <v>9.2040000000000006</v>
      </c>
      <c r="AG46">
        <v>8.8640000000000008</v>
      </c>
      <c r="AH46">
        <v>8.6920000000000002</v>
      </c>
      <c r="AI46">
        <v>8.891</v>
      </c>
      <c r="AJ46">
        <v>8.6120000000000001</v>
      </c>
      <c r="AK46">
        <v>8.532</v>
      </c>
      <c r="AL46">
        <v>8.5370000000000008</v>
      </c>
      <c r="AM46">
        <v>8.5619999999999994</v>
      </c>
      <c r="AN46">
        <v>8.6259999999999994</v>
      </c>
      <c r="AO46">
        <v>8.2509999999999994</v>
      </c>
      <c r="AP46">
        <v>8.2550000000000008</v>
      </c>
      <c r="AQ46">
        <v>8.125</v>
      </c>
      <c r="AR46">
        <v>8.3580000000000005</v>
      </c>
      <c r="AS46">
        <v>8.1989999999999998</v>
      </c>
      <c r="AT46">
        <v>8.2579999999999991</v>
      </c>
      <c r="AU46">
        <v>8.5030000000000001</v>
      </c>
      <c r="AV46">
        <v>8.0519999999999996</v>
      </c>
      <c r="AW46">
        <v>7.5220000000000002</v>
      </c>
      <c r="AX46">
        <v>7.6360000000000001</v>
      </c>
      <c r="AY46">
        <v>8.0210000000000008</v>
      </c>
      <c r="AZ46">
        <v>7.8319999999999999</v>
      </c>
      <c r="BA46">
        <v>8.17</v>
      </c>
      <c r="BB46">
        <v>8.1999999999999993</v>
      </c>
      <c r="BC46">
        <v>7.7869999999999999</v>
      </c>
    </row>
    <row r="47" spans="1:55" x14ac:dyDescent="0.2">
      <c r="A47" t="s">
        <v>10</v>
      </c>
      <c r="B47" s="5">
        <v>0.02</v>
      </c>
      <c r="C47">
        <v>222.7</v>
      </c>
      <c r="D47">
        <v>219.1</v>
      </c>
      <c r="E47">
        <v>223.5</v>
      </c>
      <c r="F47">
        <v>224.1</v>
      </c>
      <c r="G47">
        <v>219.65</v>
      </c>
      <c r="H47">
        <v>225.45</v>
      </c>
      <c r="I47">
        <v>229.6</v>
      </c>
      <c r="J47">
        <v>236.8</v>
      </c>
      <c r="K47">
        <v>229.8</v>
      </c>
      <c r="L47">
        <v>232</v>
      </c>
      <c r="M47">
        <v>236.15</v>
      </c>
      <c r="N47">
        <v>233.55</v>
      </c>
      <c r="O47">
        <v>232</v>
      </c>
      <c r="P47">
        <v>232.85</v>
      </c>
      <c r="Q47">
        <v>220.65</v>
      </c>
      <c r="R47">
        <v>213.55</v>
      </c>
      <c r="S47">
        <v>215.3</v>
      </c>
      <c r="T47">
        <v>215.35</v>
      </c>
      <c r="U47">
        <v>213.45</v>
      </c>
      <c r="V47">
        <v>214.2</v>
      </c>
      <c r="W47">
        <v>208.15</v>
      </c>
      <c r="X47">
        <v>213.8</v>
      </c>
      <c r="Y47">
        <v>212.15</v>
      </c>
      <c r="Z47">
        <v>211.05</v>
      </c>
      <c r="AA47">
        <v>212.6</v>
      </c>
      <c r="AB47">
        <v>208.3</v>
      </c>
      <c r="AC47">
        <v>205</v>
      </c>
      <c r="AD47">
        <v>205.75</v>
      </c>
      <c r="AE47">
        <v>205.8</v>
      </c>
      <c r="AF47">
        <v>208.2</v>
      </c>
      <c r="AG47">
        <v>206.9</v>
      </c>
      <c r="AH47">
        <v>212.9</v>
      </c>
      <c r="AI47">
        <v>216.05</v>
      </c>
      <c r="AJ47">
        <v>218.85</v>
      </c>
      <c r="AK47">
        <v>218.2</v>
      </c>
      <c r="AL47">
        <v>218.3</v>
      </c>
      <c r="AM47">
        <v>214.55</v>
      </c>
      <c r="AN47">
        <v>224.5</v>
      </c>
      <c r="AO47">
        <v>212.05</v>
      </c>
      <c r="AP47">
        <v>210.65</v>
      </c>
      <c r="AQ47">
        <v>210</v>
      </c>
      <c r="AR47">
        <v>211.1</v>
      </c>
      <c r="AS47">
        <v>204.4</v>
      </c>
      <c r="AT47">
        <v>203</v>
      </c>
      <c r="AU47">
        <v>205.1</v>
      </c>
      <c r="AV47">
        <v>201.1</v>
      </c>
      <c r="AW47">
        <v>187.35</v>
      </c>
      <c r="AX47">
        <v>188.85</v>
      </c>
      <c r="AY47">
        <v>192.55</v>
      </c>
      <c r="AZ47">
        <v>187.4</v>
      </c>
      <c r="BA47">
        <v>190.75</v>
      </c>
      <c r="BB47">
        <v>191.6</v>
      </c>
      <c r="BC47">
        <v>185.75</v>
      </c>
    </row>
    <row r="48" spans="1:55" x14ac:dyDescent="0.2">
      <c r="A48" t="s">
        <v>3</v>
      </c>
      <c r="B48" s="5">
        <v>0.02</v>
      </c>
      <c r="C48">
        <v>46.6</v>
      </c>
      <c r="D48">
        <v>46.57</v>
      </c>
      <c r="E48">
        <v>47.65</v>
      </c>
      <c r="F48">
        <v>47.97</v>
      </c>
      <c r="G48">
        <v>47.7</v>
      </c>
      <c r="H48">
        <v>48.145000000000003</v>
      </c>
      <c r="I48">
        <v>48.125</v>
      </c>
      <c r="J48">
        <v>49.145000000000003</v>
      </c>
      <c r="K48">
        <v>49.234999999999999</v>
      </c>
      <c r="L48">
        <v>50.54</v>
      </c>
      <c r="M48">
        <v>51.09</v>
      </c>
      <c r="N48">
        <v>50.25</v>
      </c>
      <c r="O48">
        <v>49.81</v>
      </c>
      <c r="P48">
        <v>49.91</v>
      </c>
      <c r="Q48">
        <v>48.32</v>
      </c>
      <c r="R48">
        <v>48.07</v>
      </c>
      <c r="S48">
        <v>49.555</v>
      </c>
      <c r="T48">
        <v>49.664999999999999</v>
      </c>
      <c r="U48">
        <v>49.435000000000002</v>
      </c>
      <c r="V48">
        <v>49.49</v>
      </c>
      <c r="W48">
        <v>49.145000000000003</v>
      </c>
      <c r="X48">
        <v>49.87</v>
      </c>
      <c r="Y48">
        <v>49.92</v>
      </c>
      <c r="Z48">
        <v>50.06</v>
      </c>
      <c r="AA48">
        <v>50.44</v>
      </c>
      <c r="AB48">
        <v>50.63</v>
      </c>
      <c r="AC48">
        <v>49.13</v>
      </c>
      <c r="AD48">
        <v>50.04</v>
      </c>
      <c r="AE48">
        <v>50.11</v>
      </c>
      <c r="AF48">
        <v>51.75</v>
      </c>
      <c r="AG48">
        <v>47.79</v>
      </c>
      <c r="AH48">
        <v>49.195</v>
      </c>
      <c r="AI48">
        <v>49.42</v>
      </c>
      <c r="AJ48">
        <v>48.81</v>
      </c>
      <c r="AK48">
        <v>47.585000000000001</v>
      </c>
      <c r="AL48">
        <v>48.465000000000003</v>
      </c>
      <c r="AM48">
        <v>47.77</v>
      </c>
      <c r="AN48">
        <v>48.814999999999998</v>
      </c>
      <c r="AO48">
        <v>48.524999999999999</v>
      </c>
      <c r="AP48">
        <v>47.48</v>
      </c>
      <c r="AQ48">
        <v>46.954999999999998</v>
      </c>
      <c r="AR48">
        <v>47.064999999999998</v>
      </c>
      <c r="AS48">
        <v>45.715000000000003</v>
      </c>
      <c r="AT48">
        <v>47.07</v>
      </c>
      <c r="AU48">
        <v>46.155000000000001</v>
      </c>
      <c r="AV48">
        <v>46.704999999999998</v>
      </c>
      <c r="AW48">
        <v>43.725000000000001</v>
      </c>
      <c r="AX48">
        <v>43.965000000000003</v>
      </c>
      <c r="AY48">
        <v>43.484999999999999</v>
      </c>
      <c r="AZ48">
        <v>42.17</v>
      </c>
      <c r="BA48">
        <v>44.734999999999999</v>
      </c>
      <c r="BB48">
        <v>43.22</v>
      </c>
      <c r="BC48">
        <v>43.44</v>
      </c>
    </row>
    <row r="49" spans="1:55" x14ac:dyDescent="0.2">
      <c r="A49" t="s">
        <v>1</v>
      </c>
      <c r="B49" s="5">
        <v>0.02</v>
      </c>
      <c r="C49">
        <v>17.164999999999999</v>
      </c>
      <c r="D49">
        <v>18.225000000000001</v>
      </c>
      <c r="E49">
        <v>18.074999999999999</v>
      </c>
      <c r="F49">
        <v>18</v>
      </c>
      <c r="G49">
        <v>17.66</v>
      </c>
      <c r="H49">
        <v>18.215</v>
      </c>
      <c r="I49">
        <v>18.745000000000001</v>
      </c>
      <c r="J49">
        <v>19.25</v>
      </c>
      <c r="K49">
        <v>18.940000000000001</v>
      </c>
      <c r="L49">
        <v>19.579999999999998</v>
      </c>
      <c r="M49">
        <v>19.920000000000002</v>
      </c>
      <c r="N49">
        <v>20.05</v>
      </c>
      <c r="O49">
        <v>20.56</v>
      </c>
      <c r="P49">
        <v>20.594999999999999</v>
      </c>
      <c r="Q49">
        <v>19.489999999999998</v>
      </c>
      <c r="R49">
        <v>19.55</v>
      </c>
      <c r="S49">
        <v>19.815000000000001</v>
      </c>
      <c r="T49">
        <v>19.585000000000001</v>
      </c>
      <c r="U49">
        <v>19.829999999999998</v>
      </c>
      <c r="V49">
        <v>20.260000000000002</v>
      </c>
      <c r="W49">
        <v>18.975000000000001</v>
      </c>
      <c r="X49">
        <v>18.945</v>
      </c>
      <c r="Y49">
        <v>19.38</v>
      </c>
      <c r="Z49">
        <v>20.28</v>
      </c>
      <c r="AA49">
        <v>19.940000000000001</v>
      </c>
      <c r="AB49">
        <v>20.98</v>
      </c>
      <c r="AC49">
        <v>20.745000000000001</v>
      </c>
      <c r="AD49">
        <v>21.42</v>
      </c>
      <c r="AE49">
        <v>21.16</v>
      </c>
      <c r="AF49">
        <v>21.254999999999999</v>
      </c>
      <c r="AG49">
        <v>20.815000000000001</v>
      </c>
      <c r="AH49">
        <v>20.555</v>
      </c>
      <c r="AI49">
        <v>21.74</v>
      </c>
      <c r="AJ49">
        <v>20.875</v>
      </c>
      <c r="AK49">
        <v>22.61</v>
      </c>
      <c r="AL49">
        <v>23.274999999999999</v>
      </c>
      <c r="AM49">
        <v>22.05</v>
      </c>
      <c r="AN49">
        <v>22.195</v>
      </c>
      <c r="AO49">
        <v>22.42</v>
      </c>
      <c r="AP49">
        <v>22.765000000000001</v>
      </c>
      <c r="AQ49">
        <v>22.42</v>
      </c>
      <c r="AR49">
        <v>23.55</v>
      </c>
      <c r="AS49">
        <v>23.38</v>
      </c>
      <c r="AT49">
        <v>23.64</v>
      </c>
      <c r="AU49">
        <v>23.25</v>
      </c>
      <c r="AV49">
        <v>22.66</v>
      </c>
      <c r="AW49">
        <v>21.29</v>
      </c>
      <c r="AX49">
        <v>20.86</v>
      </c>
      <c r="AY49">
        <v>20.9</v>
      </c>
      <c r="AZ49">
        <v>20.350000000000001</v>
      </c>
      <c r="BA49">
        <v>21.27</v>
      </c>
      <c r="BB49">
        <v>21.72</v>
      </c>
      <c r="BC49">
        <v>21.05</v>
      </c>
    </row>
    <row r="50" spans="1:55" s="4" customFormat="1" x14ac:dyDescent="0.2">
      <c r="A50" s="4" t="s">
        <v>62</v>
      </c>
      <c r="B50" s="5">
        <v>0.02</v>
      </c>
      <c r="C50" s="4">
        <v>135.80000000000001</v>
      </c>
      <c r="D50" s="4">
        <v>136.6</v>
      </c>
      <c r="E50" s="4">
        <v>132.9</v>
      </c>
      <c r="F50" s="4">
        <v>131.15</v>
      </c>
      <c r="G50" s="4">
        <v>140</v>
      </c>
      <c r="H50" s="4">
        <v>145.55000000000001</v>
      </c>
      <c r="I50" s="4">
        <v>144.19999999999999</v>
      </c>
      <c r="J50" s="4">
        <v>144.65</v>
      </c>
      <c r="K50" s="4">
        <v>139.4</v>
      </c>
      <c r="L50" s="4">
        <v>137.94999999999999</v>
      </c>
      <c r="M50" s="4">
        <v>137.55000000000001</v>
      </c>
      <c r="N50" s="4">
        <v>132.6</v>
      </c>
      <c r="O50" s="4">
        <v>131.19999999999999</v>
      </c>
      <c r="P50" s="4">
        <v>133.65</v>
      </c>
      <c r="Q50" s="4">
        <v>133.35</v>
      </c>
      <c r="R50" s="4">
        <v>138.75</v>
      </c>
      <c r="S50" s="4">
        <v>145.44999999999999</v>
      </c>
      <c r="T50" s="4">
        <v>137.75</v>
      </c>
      <c r="U50" s="4">
        <v>131.80000000000001</v>
      </c>
      <c r="V50" s="4">
        <v>130</v>
      </c>
      <c r="W50" s="4">
        <v>127.5</v>
      </c>
      <c r="X50" s="4">
        <v>128</v>
      </c>
      <c r="Y50" s="4">
        <v>127.35</v>
      </c>
      <c r="Z50" s="4">
        <v>126.5</v>
      </c>
      <c r="AA50" s="4">
        <v>132.35</v>
      </c>
      <c r="AB50" s="4">
        <v>136.75</v>
      </c>
      <c r="AC50" s="4">
        <v>137.6</v>
      </c>
      <c r="AD50" s="4">
        <v>138</v>
      </c>
      <c r="AE50" s="4">
        <v>142.80000000000001</v>
      </c>
      <c r="AF50" s="4">
        <v>144.15</v>
      </c>
      <c r="AG50" s="4">
        <v>141.55000000000001</v>
      </c>
      <c r="AH50" s="4">
        <v>152</v>
      </c>
      <c r="AI50" s="4">
        <v>162.94999999999999</v>
      </c>
      <c r="AJ50" s="4">
        <v>156.5</v>
      </c>
      <c r="AK50" s="4">
        <v>158.75</v>
      </c>
      <c r="AL50" s="4">
        <v>169.45</v>
      </c>
      <c r="AM50" s="4">
        <v>173.35</v>
      </c>
      <c r="AN50" s="4">
        <v>172.15</v>
      </c>
      <c r="AO50" s="4">
        <v>169.2</v>
      </c>
      <c r="AP50" s="4">
        <v>169</v>
      </c>
      <c r="AQ50" s="4">
        <v>166.45</v>
      </c>
      <c r="AR50" s="4">
        <v>179.2</v>
      </c>
      <c r="AS50" s="4">
        <v>179.82</v>
      </c>
      <c r="AT50" s="4">
        <v>183.72</v>
      </c>
      <c r="AU50" s="4">
        <v>181.9</v>
      </c>
      <c r="AV50" s="4">
        <v>172.06</v>
      </c>
      <c r="AW50" s="4">
        <v>163.19999999999999</v>
      </c>
      <c r="AX50" s="4">
        <v>167.28</v>
      </c>
      <c r="AY50" s="4">
        <v>162.6</v>
      </c>
      <c r="AZ50" s="4">
        <v>153.76</v>
      </c>
      <c r="BA50" s="4">
        <v>156.88</v>
      </c>
      <c r="BB50" s="4">
        <v>162.12</v>
      </c>
      <c r="BC50" s="4">
        <v>153.68</v>
      </c>
    </row>
    <row r="51" spans="1:55" x14ac:dyDescent="0.2">
      <c r="A51" s="4" t="s">
        <v>19</v>
      </c>
      <c r="B51" s="4"/>
      <c r="C51" s="4">
        <v>0.40300000000000002</v>
      </c>
      <c r="D51" s="4">
        <v>0.32800000000000001</v>
      </c>
      <c r="E51" s="4">
        <v>0.22800000000000001</v>
      </c>
      <c r="F51" s="4">
        <v>0.187</v>
      </c>
      <c r="G51" s="4">
        <v>0.253</v>
      </c>
      <c r="H51" s="4">
        <v>0.317</v>
      </c>
      <c r="I51" s="4">
        <v>0.41799999999999998</v>
      </c>
      <c r="J51" s="4">
        <v>0.39100000000000001</v>
      </c>
      <c r="K51" s="4">
        <v>0.36799999999999999</v>
      </c>
      <c r="L51" s="4">
        <v>0.33100000000000002</v>
      </c>
      <c r="M51" s="4">
        <v>0.27400000000000002</v>
      </c>
      <c r="N51" s="4">
        <v>0.26400000000000001</v>
      </c>
      <c r="O51" s="4">
        <v>0.27600000000000002</v>
      </c>
      <c r="P51" s="4">
        <v>0.255</v>
      </c>
      <c r="Q51" s="4">
        <v>0.46600000000000003</v>
      </c>
      <c r="R51" s="4">
        <v>0.57299999999999995</v>
      </c>
      <c r="S51" s="4">
        <v>0.59699999999999998</v>
      </c>
      <c r="T51" s="4">
        <v>0.50600000000000001</v>
      </c>
      <c r="U51" s="4">
        <v>0.54200000000000004</v>
      </c>
      <c r="V51" s="4">
        <v>0.46800000000000003</v>
      </c>
      <c r="W51" s="4">
        <v>0.38200000000000001</v>
      </c>
      <c r="X51" s="4">
        <v>0.41399999999999998</v>
      </c>
      <c r="Y51" s="4">
        <v>0.38</v>
      </c>
      <c r="Z51" s="4">
        <v>0.379</v>
      </c>
      <c r="AA51" s="4">
        <v>0.312</v>
      </c>
      <c r="AB51" s="4">
        <v>0.433</v>
      </c>
      <c r="AC51" s="4">
        <v>0.44700000000000001</v>
      </c>
      <c r="AD51" s="4">
        <v>0.46400000000000002</v>
      </c>
      <c r="AE51" s="4">
        <v>0.45900000000000002</v>
      </c>
      <c r="AF51" s="4">
        <v>0.40300000000000002</v>
      </c>
      <c r="AG51" s="4">
        <v>0.45200000000000001</v>
      </c>
      <c r="AH51" s="4">
        <v>0.38300000000000001</v>
      </c>
      <c r="AI51" s="4">
        <v>0.36399999999999999</v>
      </c>
      <c r="AJ51" s="4">
        <v>0.41</v>
      </c>
      <c r="AK51" s="4">
        <v>0.36099999999999999</v>
      </c>
      <c r="AL51" s="4">
        <v>0.36</v>
      </c>
      <c r="AM51" s="4">
        <v>0.30499999999999999</v>
      </c>
      <c r="AN51" s="4">
        <v>0.307</v>
      </c>
      <c r="AO51" s="4">
        <v>0.30099999999999999</v>
      </c>
      <c r="AP51" s="4">
        <v>0.42</v>
      </c>
      <c r="AQ51" s="4">
        <v>0.42699999999999999</v>
      </c>
      <c r="AR51" s="4">
        <v>0.439</v>
      </c>
      <c r="AS51" s="4">
        <v>0.58099999999999996</v>
      </c>
      <c r="AT51" s="4">
        <v>0.56799999999999995</v>
      </c>
      <c r="AU51" s="4">
        <v>0.629</v>
      </c>
      <c r="AV51" s="4">
        <v>0.76700000000000002</v>
      </c>
      <c r="AW51" s="4">
        <v>0.745</v>
      </c>
      <c r="AX51" s="4">
        <v>0.70599999999999996</v>
      </c>
      <c r="AY51" s="4">
        <v>0.65300000000000002</v>
      </c>
      <c r="AZ51" s="4">
        <v>0.65100000000000002</v>
      </c>
      <c r="BA51" s="4">
        <v>0.64800000000000002</v>
      </c>
      <c r="BB51" s="4">
        <v>0.57099999999999995</v>
      </c>
      <c r="BC51" s="4">
        <v>0.52700000000000002</v>
      </c>
    </row>
    <row r="52" spans="1:55" x14ac:dyDescent="0.2">
      <c r="A52" s="14" t="s">
        <v>78</v>
      </c>
      <c r="B52" s="9"/>
      <c r="C52" s="9"/>
      <c r="D52" s="13">
        <f t="array" ref="D52">SUM((D1:D50-C1:C50)/C1:C50*($B$1:$B$50))</f>
        <v>1.6877017572878569E-2</v>
      </c>
      <c r="E52" s="13">
        <f t="array" ref="E52">SUM((E31:E50-D31:D50)/D31:D50*($B$2:$B$21))</f>
        <v>1.0397536625325833E-3</v>
      </c>
      <c r="F52" s="13">
        <f t="array" ref="F52">SUM((F31:F50-E31:E50)/E31:E50*($B$2:$B$21))</f>
        <v>-3.7321772647201691E-3</v>
      </c>
      <c r="G52" s="13">
        <f t="array" ref="G52">SUM((G31:G50-F31:F50)/F31:F50*($B$2:$B$21))</f>
        <v>1.0977521860685154E-3</v>
      </c>
      <c r="H52" s="13">
        <f t="array" ref="H52">SUM((H31:H50-G31:G50)/G31:G50*($B$2:$B$21))</f>
        <v>1.4292361780424602E-2</v>
      </c>
      <c r="I52" s="13">
        <f t="array" ref="I52">SUM((I31:I50-H31:H50)/H31:H50*($B$2:$B$21))</f>
        <v>1.3127584239343163E-2</v>
      </c>
      <c r="J52" s="13">
        <f t="array" ref="J52">SUM((J31:J50-I31:I50)/I31:I50*($B$2:$B$21))</f>
        <v>-1.9753006320100009E-3</v>
      </c>
      <c r="K52" s="13">
        <f t="array" ref="K52">SUM((K31:K50-J31:J50)/J31:J50*($B$2:$B$21))</f>
        <v>-7.0637995041127792E-3</v>
      </c>
      <c r="L52" s="13">
        <f t="array" ref="L52">SUM((L31:L50-K31:K50)/K31:K50*($B$2:$B$21))</f>
        <v>2.0774310266778494E-3</v>
      </c>
      <c r="M52" s="13">
        <f t="array" ref="M52">SUM((M31:M50-L31:L50)/L31:L50*($B$2:$B$21))</f>
        <v>3.744963028034507E-3</v>
      </c>
      <c r="N52" s="13">
        <f t="array" ref="N52">SUM((N31:N50-M31:M50)/M31:M50*($B$2:$B$21))</f>
        <v>-2.26639679704441E-3</v>
      </c>
      <c r="O52" s="13">
        <f t="array" ref="O52">SUM((O31:O50-N31:N50)/N31:N50*($B$2:$B$21))</f>
        <v>-5.6849284983639383E-3</v>
      </c>
      <c r="P52" s="13">
        <f t="array" ref="P52">SUM((P31:P50-O31:O50)/O31:O50*($B$2:$B$21))</f>
        <v>2.653976953570507E-3</v>
      </c>
      <c r="Q52" s="13">
        <f t="array" ref="Q52">SUM((Q31:Q50-P31:P50)/P31:P50*($B$2:$B$21))</f>
        <v>-1.262529147113783E-2</v>
      </c>
      <c r="R52" s="13">
        <f t="array" ref="R52">SUM((R31:R50-Q31:Q50)/Q31:Q50*($B$2:$B$21))</f>
        <v>1.9547633812049981E-3</v>
      </c>
      <c r="S52" s="13">
        <f t="array" ref="S52">SUM((S31:S50-R31:R50)/R31:R50*($B$2:$B$21))</f>
        <v>6.3736892049296012E-3</v>
      </c>
      <c r="T52" s="13">
        <f t="array" ref="T52">SUM((T31:T50-S31:S50)/S31:S50*($B$2:$B$21))</f>
        <v>-8.2883394796131379E-3</v>
      </c>
      <c r="U52" s="13">
        <f t="array" ref="U52">SUM((U31:U50-T31:T50)/T31:T50*($B$2:$B$21))</f>
        <v>2.083404818929371E-3</v>
      </c>
      <c r="V52" s="13">
        <f t="array" ref="V52">SUM((V31:V50-U31:U50)/U31:U50*($B$2:$B$21))</f>
        <v>3.9339216402948648E-3</v>
      </c>
      <c r="W52" s="13">
        <f t="array" ref="W52">SUM((W31:W50-V31:V50)/V31:V50*($B$2:$B$21))</f>
        <v>-1.3036159958174282E-2</v>
      </c>
      <c r="X52" s="13">
        <f t="array" ref="X52">SUM((X31:X50-W31:W50)/W31:W50*($B$2:$B$21))</f>
        <v>4.8801096641785868E-3</v>
      </c>
      <c r="Y52" s="13">
        <f t="array" ref="Y52">SUM((Y31:Y50-X31:X50)/X31:X50*($B$2:$B$21))</f>
        <v>-7.4953208809805307E-4</v>
      </c>
      <c r="Z52" s="13">
        <f t="array" ref="Z52">SUM((Z31:Z50-Y31:Y50)/Y31:Y50*($B$2:$B$21))</f>
        <v>2.4853298980015128E-4</v>
      </c>
      <c r="AA52" s="13">
        <f t="array" ref="AA52">SUM((AA31:AA50-Z31:Z50)/Z31:Z50*($B$2:$B$21))</f>
        <v>-1.0285004020941114E-3</v>
      </c>
      <c r="AB52" s="13">
        <f t="array" ref="AB52">SUM((AB31:AB50-AA31:AA50)/AA31:AA50*($B$2:$B$21))</f>
        <v>1.0943684405674057E-2</v>
      </c>
      <c r="AC52" s="13">
        <f t="array" ref="AC52">SUM((AC31:AC50-AB31:AB50)/AB31:AB50*($B$2:$B$21))</f>
        <v>6.7985570496431657E-4</v>
      </c>
      <c r="AD52" s="13">
        <f t="array" ref="AD52">SUM((AD31:AD50-AC31:AC50)/AC31:AC50*($B$2:$B$21))</f>
        <v>4.3895512096519705E-3</v>
      </c>
      <c r="AE52" s="13">
        <f t="array" ref="AE52">SUM((AE31:AE50-AD31:AD50)/AD31:AD50*($B$2:$B$21))</f>
        <v>-4.6396361222150696E-4</v>
      </c>
      <c r="AF52" s="13">
        <f t="array" ref="AF52">SUM((AF31:AF50-AE31:AE50)/AE31:AE50*($B$2:$B$21))</f>
        <v>1.4291887504325306E-3</v>
      </c>
      <c r="AG52" s="13">
        <f t="array" ref="AG52">SUM((AG31:AG50-AF31:AF50)/AF31:AF50*($B$2:$B$21))</f>
        <v>-2.8515059927156305E-3</v>
      </c>
      <c r="AH52" s="13">
        <f t="array" ref="AH52">SUM((AH31:AH50-AG31:AG50)/AG31:AG50*($B$2:$B$21))</f>
        <v>4.5263158363241067E-3</v>
      </c>
      <c r="AI52" s="13">
        <f t="array" ref="AI52">SUM((AI31:AI50-AH31:AH50)/AH31:AH50*($B$2:$B$21))</f>
        <v>4.761706576087401E-3</v>
      </c>
      <c r="AJ52" s="13">
        <f t="array" ref="AJ52">SUM((AJ31:AJ50-AI31:AI50)/AI31:AI50*($B$2:$B$21))</f>
        <v>-1.1555455829221031E-2</v>
      </c>
      <c r="AK52" s="13">
        <f t="array" ref="AK52">SUM((AK31:AK50-AJ31:AJ50)/AJ31:AJ50*($B$2:$B$21))</f>
        <v>-2.2236213766601391E-3</v>
      </c>
      <c r="AL52" s="13">
        <f t="array" ref="AL52">SUM((AL31:AL50-AK31:AK50)/AK31:AK50*($B$2:$B$21))</f>
        <v>4.9229140787213684E-3</v>
      </c>
      <c r="AM52" s="13">
        <f t="array" ref="AM52">SUM((AM31:AM50-AL31:AL50)/AL31:AL50*($B$2:$B$21))</f>
        <v>-6.3301859755328085E-3</v>
      </c>
      <c r="AN52" s="13">
        <f t="array" ref="AN52">SUM((AN31:AN50-AM31:AM50)/AM31:AM50*($B$2:$B$21))</f>
        <v>5.4569691423206933E-3</v>
      </c>
      <c r="AO52" s="13">
        <f t="array" ref="AO52">SUM((AO31:AO50-AN31:AN50)/AN31:AN50*($B$2:$B$21))</f>
        <v>-3.9003971525792365E-3</v>
      </c>
      <c r="AP52" s="13">
        <f t="array" ref="AP52">SUM((AP31:AP50-AO31:AO50)/AO31:AO50*($B$2:$B$21))</f>
        <v>-3.7048900217435862E-4</v>
      </c>
      <c r="AQ52" s="13">
        <f t="array" ref="AQ52">SUM((AQ31:AQ50-AP31:AP50)/AP31:AP50*($B$2:$B$21))</f>
        <v>-6.239872351250327E-3</v>
      </c>
      <c r="AR52" s="13">
        <f t="array" ref="AR52">SUM((AR31:AR50-AQ31:AQ50)/AQ31:AQ50*($B$2:$B$21))</f>
        <v>1.1850774803714817E-2</v>
      </c>
      <c r="AS52" s="13">
        <f t="array" ref="AS52">SUM((AS31:AS50-AR31:AR50)/AR31:AR50*($B$2:$B$21))</f>
        <v>-6.0588510822713799E-4</v>
      </c>
      <c r="AT52" s="13">
        <f t="array" ref="AT52">SUM((AT31:AT50-AS31:AS50)/AS31:AS50*($B$2:$B$21))</f>
        <v>2.6586370669835395E-3</v>
      </c>
      <c r="AU52" s="13">
        <f t="array" ref="AU52">SUM((AU31:AU50-AT31:AT50)/AT31:AT50*($B$2:$B$21))</f>
        <v>7.9428648672648611E-4</v>
      </c>
      <c r="AV52" s="13">
        <f t="array" ref="AV52">SUM((AV31:AV50-AU31:AU50)/AU31:AU50*($B$2:$B$21))</f>
        <v>-9.8635072819650595E-3</v>
      </c>
      <c r="AW52" s="13">
        <f t="array" ref="AW52">SUM((AW31:AW50-AV31:AV50)/AV31:AV50*($B$2:$B$21))</f>
        <v>-2.2107322724437876E-2</v>
      </c>
      <c r="AX52" s="13">
        <f t="array" ref="AX52">SUM((AX31:AX50-AW31:AW50)/AW31:AW50*($B$2:$B$21))</f>
        <v>1.1399085567241394E-2</v>
      </c>
      <c r="AY52" s="13">
        <f t="array" ref="AY52">SUM((AY31:AY50-AX31:AX50)/AX31:AX50*($B$2:$B$21))</f>
        <v>1.1376303552526825E-3</v>
      </c>
      <c r="AZ52" s="13">
        <f t="array" ref="AZ52">SUM((AZ31:AZ50-AY31:AY50)/AY31:AY50*($B$2:$B$21))</f>
        <v>-1.2981298706930062E-2</v>
      </c>
      <c r="BA52" s="13">
        <f t="array" ref="BA52">SUM((BA31:BA50-AZ31:AZ50)/AZ31:AZ50*($B$2:$B$21))</f>
        <v>1.3324016581724812E-2</v>
      </c>
      <c r="BB52" s="13">
        <f t="array" ref="BB52">SUM((BB31:BB50-BA31:BA50)/BA31:BA50*($B$2:$B$21))</f>
        <v>2.9437428649400732E-3</v>
      </c>
      <c r="BC52" s="13">
        <f t="array" ref="BC52">SUM((BC31:BC50-BB31:BB50)/BB31:BB50*($B$2:$B$21))</f>
        <v>-1.5496025369423818E-2</v>
      </c>
    </row>
    <row r="53" spans="1:55" x14ac:dyDescent="0.2">
      <c r="A53" s="14" t="s">
        <v>74</v>
      </c>
      <c r="D53" s="5" t="str">
        <f t="shared" ref="D53:BC53" si="0">IF(D52&lt;0,D52,"")</f>
        <v/>
      </c>
      <c r="E53" s="5" t="str">
        <f t="shared" si="0"/>
        <v/>
      </c>
      <c r="F53" s="5">
        <f t="shared" si="0"/>
        <v>-3.7321772647201691E-3</v>
      </c>
      <c r="G53" s="5" t="str">
        <f t="shared" si="0"/>
        <v/>
      </c>
      <c r="H53" s="5" t="str">
        <f t="shared" si="0"/>
        <v/>
      </c>
      <c r="I53" s="5" t="str">
        <f t="shared" si="0"/>
        <v/>
      </c>
      <c r="J53" s="5">
        <f t="shared" si="0"/>
        <v>-1.9753006320100009E-3</v>
      </c>
      <c r="K53" s="5">
        <f t="shared" si="0"/>
        <v>-7.0637995041127792E-3</v>
      </c>
      <c r="L53" s="5" t="str">
        <f t="shared" si="0"/>
        <v/>
      </c>
      <c r="M53" s="5" t="str">
        <f t="shared" si="0"/>
        <v/>
      </c>
      <c r="N53" s="5">
        <f t="shared" si="0"/>
        <v>-2.26639679704441E-3</v>
      </c>
      <c r="O53" s="5">
        <f t="shared" si="0"/>
        <v>-5.6849284983639383E-3</v>
      </c>
      <c r="P53" s="5" t="str">
        <f t="shared" si="0"/>
        <v/>
      </c>
      <c r="Q53" s="5">
        <f t="shared" si="0"/>
        <v>-1.262529147113783E-2</v>
      </c>
      <c r="R53" s="5" t="str">
        <f t="shared" si="0"/>
        <v/>
      </c>
      <c r="S53" s="5" t="str">
        <f t="shared" si="0"/>
        <v/>
      </c>
      <c r="T53" s="5">
        <f t="shared" si="0"/>
        <v>-8.2883394796131379E-3</v>
      </c>
      <c r="U53" s="5" t="str">
        <f t="shared" si="0"/>
        <v/>
      </c>
      <c r="V53" s="5" t="str">
        <f t="shared" si="0"/>
        <v/>
      </c>
      <c r="W53" s="5">
        <f t="shared" si="0"/>
        <v>-1.3036159958174282E-2</v>
      </c>
      <c r="X53" s="5" t="str">
        <f t="shared" si="0"/>
        <v/>
      </c>
      <c r="Y53" s="5">
        <f t="shared" si="0"/>
        <v>-7.4953208809805307E-4</v>
      </c>
      <c r="Z53" s="5" t="str">
        <f t="shared" si="0"/>
        <v/>
      </c>
      <c r="AA53" s="5">
        <f t="shared" si="0"/>
        <v>-1.0285004020941114E-3</v>
      </c>
      <c r="AB53" s="5" t="str">
        <f t="shared" si="0"/>
        <v/>
      </c>
      <c r="AC53" s="5" t="str">
        <f t="shared" si="0"/>
        <v/>
      </c>
      <c r="AD53" s="5" t="str">
        <f t="shared" si="0"/>
        <v/>
      </c>
      <c r="AE53" s="5">
        <f t="shared" si="0"/>
        <v>-4.6396361222150696E-4</v>
      </c>
      <c r="AF53" s="5" t="str">
        <f t="shared" si="0"/>
        <v/>
      </c>
      <c r="AG53" s="5">
        <f t="shared" si="0"/>
        <v>-2.8515059927156305E-3</v>
      </c>
      <c r="AH53" s="5" t="str">
        <f t="shared" si="0"/>
        <v/>
      </c>
      <c r="AI53" s="5" t="str">
        <f t="shared" si="0"/>
        <v/>
      </c>
      <c r="AJ53" s="5">
        <f t="shared" si="0"/>
        <v>-1.1555455829221031E-2</v>
      </c>
      <c r="AK53" s="5">
        <f t="shared" si="0"/>
        <v>-2.2236213766601391E-3</v>
      </c>
      <c r="AL53" s="5" t="str">
        <f t="shared" si="0"/>
        <v/>
      </c>
      <c r="AM53" s="5">
        <f t="shared" si="0"/>
        <v>-6.3301859755328085E-3</v>
      </c>
      <c r="AN53" s="5" t="str">
        <f t="shared" si="0"/>
        <v/>
      </c>
      <c r="AO53" s="5">
        <f t="shared" si="0"/>
        <v>-3.9003971525792365E-3</v>
      </c>
      <c r="AP53" s="5">
        <f t="shared" si="0"/>
        <v>-3.7048900217435862E-4</v>
      </c>
      <c r="AQ53" s="5">
        <f t="shared" si="0"/>
        <v>-6.239872351250327E-3</v>
      </c>
      <c r="AR53" s="5" t="str">
        <f t="shared" si="0"/>
        <v/>
      </c>
      <c r="AS53" s="5">
        <f t="shared" si="0"/>
        <v>-6.0588510822713799E-4</v>
      </c>
      <c r="AT53" s="5" t="str">
        <f t="shared" si="0"/>
        <v/>
      </c>
      <c r="AU53" s="5" t="str">
        <f t="shared" si="0"/>
        <v/>
      </c>
      <c r="AV53" s="5">
        <f t="shared" si="0"/>
        <v>-9.8635072819650595E-3</v>
      </c>
      <c r="AW53" s="5">
        <f t="shared" si="0"/>
        <v>-2.2107322724437876E-2</v>
      </c>
      <c r="AX53" s="5" t="str">
        <f t="shared" si="0"/>
        <v/>
      </c>
      <c r="AY53" s="5" t="str">
        <f t="shared" si="0"/>
        <v/>
      </c>
      <c r="AZ53" s="5">
        <f t="shared" si="0"/>
        <v>-1.2981298706930062E-2</v>
      </c>
      <c r="BA53" s="5" t="str">
        <f t="shared" si="0"/>
        <v/>
      </c>
      <c r="BB53" s="5" t="str">
        <f t="shared" si="0"/>
        <v/>
      </c>
      <c r="BC53" s="5">
        <f t="shared" si="0"/>
        <v>-1.5496025369423818E-2</v>
      </c>
    </row>
    <row r="54" spans="1:55" x14ac:dyDescent="0.2">
      <c r="A54" s="15" t="s">
        <v>84</v>
      </c>
      <c r="B54" s="4"/>
      <c r="C54" s="4"/>
      <c r="D54" s="61">
        <f>D52-((1+D51/100)^(1/52)-1)</f>
        <v>1.6814041887423022E-2</v>
      </c>
      <c r="E54" s="11">
        <f t="shared" ref="E54:BC54" si="1">E52-((1+E51%)^(1/52)-1)</f>
        <v>9.9595645838542759E-4</v>
      </c>
      <c r="F54" s="11">
        <f t="shared" si="1"/>
        <v>-3.768105866419267E-3</v>
      </c>
      <c r="G54" s="11">
        <f t="shared" si="1"/>
        <v>1.0491586027872731E-3</v>
      </c>
      <c r="H54" s="11">
        <f t="shared" si="1"/>
        <v>1.4231494809968116E-2</v>
      </c>
      <c r="I54" s="11">
        <f t="shared" si="1"/>
        <v>1.3047363943620974E-2</v>
      </c>
      <c r="J54" s="11">
        <f t="shared" si="1"/>
        <v>-2.0503491368013427E-3</v>
      </c>
      <c r="K54" s="11">
        <f t="shared" si="1"/>
        <v>-7.1344413330965322E-3</v>
      </c>
      <c r="L54" s="11">
        <f t="shared" si="1"/>
        <v>2.0138802764855844E-3</v>
      </c>
      <c r="M54" s="11">
        <f t="shared" si="1"/>
        <v>3.6923413927402149E-3</v>
      </c>
      <c r="N54" s="11">
        <f t="shared" si="1"/>
        <v>-2.317100415527993E-3</v>
      </c>
      <c r="O54" s="11">
        <f t="shared" si="1"/>
        <v>-5.7379337145084244E-3</v>
      </c>
      <c r="P54" s="11">
        <f t="shared" si="1"/>
        <v>2.6049997106365507E-3</v>
      </c>
      <c r="Q54" s="11">
        <f t="shared" si="1"/>
        <v>-1.2714702695277465E-2</v>
      </c>
      <c r="R54" s="11">
        <f t="shared" si="1"/>
        <v>1.8448795368682536E-3</v>
      </c>
      <c r="S54" s="11">
        <f t="shared" si="1"/>
        <v>6.2592163041890869E-3</v>
      </c>
      <c r="T54" s="11">
        <f t="shared" si="1"/>
        <v>-8.3854065214965297E-3</v>
      </c>
      <c r="U54" s="11">
        <f t="shared" si="1"/>
        <v>1.9794500956547469E-3</v>
      </c>
      <c r="V54" s="11">
        <f t="shared" si="1"/>
        <v>3.8441275542730321E-3</v>
      </c>
      <c r="W54" s="11">
        <f t="shared" si="1"/>
        <v>-1.310948422949651E-2</v>
      </c>
      <c r="X54" s="11">
        <f t="shared" si="1"/>
        <v>4.8006554736414664E-3</v>
      </c>
      <c r="Y54" s="11">
        <f t="shared" si="1"/>
        <v>-8.2247317583697334E-4</v>
      </c>
      <c r="Z54" s="11">
        <f t="shared" si="1"/>
        <v>1.7578349666075001E-4</v>
      </c>
      <c r="AA54" s="11">
        <f t="shared" si="1"/>
        <v>-1.0884087907635388E-3</v>
      </c>
      <c r="AB54" s="11">
        <f t="shared" si="1"/>
        <v>1.0860591482045654E-2</v>
      </c>
      <c r="AC54" s="11">
        <f t="shared" si="1"/>
        <v>5.9408204157374066E-4</v>
      </c>
      <c r="AD54" s="11">
        <f t="shared" si="1"/>
        <v>4.3005228548696648E-3</v>
      </c>
      <c r="AE54" s="11">
        <f t="shared" si="1"/>
        <v>-5.5203476090431814E-4</v>
      </c>
      <c r="AF54" s="11">
        <f t="shared" si="1"/>
        <v>1.3518415034958875E-3</v>
      </c>
      <c r="AG54" s="11">
        <f t="shared" si="1"/>
        <v>-2.9382369743573221E-3</v>
      </c>
      <c r="AH54" s="11">
        <f t="shared" si="1"/>
        <v>4.4527999760183117E-3</v>
      </c>
      <c r="AI54" s="11">
        <f t="shared" si="1"/>
        <v>4.6918312266030736E-3</v>
      </c>
      <c r="AJ54" s="11">
        <f t="shared" si="1"/>
        <v>-1.1634143884641693E-2</v>
      </c>
      <c r="AK54" s="11">
        <f t="shared" si="1"/>
        <v>-2.2929218468580696E-3</v>
      </c>
      <c r="AL54" s="11">
        <f t="shared" si="1"/>
        <v>4.8538052386976113E-3</v>
      </c>
      <c r="AM54" s="11">
        <f t="shared" si="1"/>
        <v>-6.388752270970576E-3</v>
      </c>
      <c r="AN54" s="11">
        <f t="shared" si="1"/>
        <v>5.3980193823006161E-3</v>
      </c>
      <c r="AO54" s="11">
        <f t="shared" si="1"/>
        <v>-3.9581964963552691E-3</v>
      </c>
      <c r="AP54" s="11">
        <f t="shared" si="1"/>
        <v>-4.5109233926539279E-4</v>
      </c>
      <c r="AQ54" s="11">
        <f t="shared" si="1"/>
        <v>-6.3218162742138947E-3</v>
      </c>
      <c r="AR54" s="11">
        <f t="shared" si="1"/>
        <v>1.1766532946742394E-2</v>
      </c>
      <c r="AS54" s="11">
        <f t="shared" si="1"/>
        <v>-7.1729875735828037E-4</v>
      </c>
      <c r="AT54" s="11">
        <f t="shared" si="1"/>
        <v>2.5497094112504242E-3</v>
      </c>
      <c r="AU54" s="11">
        <f t="shared" si="1"/>
        <v>6.7369651416023207E-4</v>
      </c>
      <c r="AV54" s="11">
        <f t="shared" si="1"/>
        <v>-1.001045529114997E-2</v>
      </c>
      <c r="AW54" s="11">
        <f t="shared" si="1"/>
        <v>-2.2250071100780193E-2</v>
      </c>
      <c r="AX54" s="11">
        <f t="shared" si="1"/>
        <v>1.1263784205587766E-2</v>
      </c>
      <c r="AY54" s="11">
        <f t="shared" si="1"/>
        <v>1.0124538306940036E-3</v>
      </c>
      <c r="AZ54" s="11">
        <f t="shared" si="1"/>
        <v>-1.3106093059792229E-2</v>
      </c>
      <c r="BA54" s="11">
        <f t="shared" si="1"/>
        <v>1.3199795500372462E-2</v>
      </c>
      <c r="BB54" s="11">
        <f t="shared" si="1"/>
        <v>2.8342414904497892E-3</v>
      </c>
      <c r="BC54" s="11">
        <f t="shared" si="1"/>
        <v>-1.5597110519446757E-2</v>
      </c>
    </row>
    <row r="55" spans="1:55" x14ac:dyDescent="0.2">
      <c r="A55" s="33" t="s">
        <v>75</v>
      </c>
      <c r="B55" s="22"/>
      <c r="C55" s="32">
        <v>1</v>
      </c>
      <c r="D55" s="32">
        <f t="shared" ref="D55:BC55" si="2">C55*(1+D52)</f>
        <v>1.0168770175728785</v>
      </c>
      <c r="E55" s="32">
        <f>D55*(1+E52)</f>
        <v>1.0179343191762451</v>
      </c>
      <c r="F55" s="32">
        <f t="shared" si="2"/>
        <v>1.0141352078532371</v>
      </c>
      <c r="G55" s="32">
        <f t="shared" si="2"/>
        <v>1.0152484769946268</v>
      </c>
      <c r="H55" s="32">
        <f t="shared" si="2"/>
        <v>1.0297587755248592</v>
      </c>
      <c r="I55" s="32">
        <f t="shared" si="2"/>
        <v>1.0432770205967647</v>
      </c>
      <c r="J55" s="32">
        <f t="shared" si="2"/>
        <v>1.0412162348386185</v>
      </c>
      <c r="K55" s="32">
        <f t="shared" si="2"/>
        <v>1.0338612921152912</v>
      </c>
      <c r="L55" s="32">
        <f t="shared" si="2"/>
        <v>1.0360090676408127</v>
      </c>
      <c r="M55" s="32">
        <f t="shared" si="2"/>
        <v>1.039888883295836</v>
      </c>
      <c r="N55" s="32">
        <f t="shared" si="2"/>
        <v>1.0375320824614522</v>
      </c>
      <c r="O55" s="32">
        <f t="shared" si="2"/>
        <v>1.0316337867579002</v>
      </c>
      <c r="P55" s="32">
        <f t="shared" si="2"/>
        <v>1.0343717190524804</v>
      </c>
      <c r="Q55" s="32">
        <f t="shared" si="2"/>
        <v>1.0213124746099409</v>
      </c>
      <c r="R55" s="32">
        <f t="shared" si="2"/>
        <v>1.0233088988360761</v>
      </c>
      <c r="S55" s="32">
        <f t="shared" si="2"/>
        <v>1.029831151717896</v>
      </c>
      <c r="T55" s="32">
        <f t="shared" si="2"/>
        <v>1.0212955615257771</v>
      </c>
      <c r="U55" s="32">
        <f t="shared" si="2"/>
        <v>1.023423333620211</v>
      </c>
      <c r="V55" s="32">
        <f t="shared" si="2"/>
        <v>1.0274494008195223</v>
      </c>
      <c r="W55" s="32">
        <f t="shared" si="2"/>
        <v>1.0140554060815086</v>
      </c>
      <c r="X55" s="32">
        <f t="shared" si="2"/>
        <v>1.0190041076687395</v>
      </c>
      <c r="Y55" s="32">
        <f t="shared" si="2"/>
        <v>1.018240331392138</v>
      </c>
      <c r="Z55" s="32">
        <f t="shared" si="2"/>
        <v>1.018493397706034</v>
      </c>
      <c r="AA55" s="32">
        <f t="shared" si="2"/>
        <v>1.0174458768369632</v>
      </c>
      <c r="AB55" s="32">
        <f t="shared" si="2"/>
        <v>1.0285804834129213</v>
      </c>
      <c r="AC55" s="32">
        <f t="shared" si="2"/>
        <v>1.0292797697225846</v>
      </c>
      <c r="AD55" s="32">
        <f t="shared" si="2"/>
        <v>1.0337978459808406</v>
      </c>
      <c r="AE55" s="32">
        <f t="shared" si="2"/>
        <v>1.0333182013979125</v>
      </c>
      <c r="AF55" s="32">
        <f t="shared" si="2"/>
        <v>1.0347950081469677</v>
      </c>
      <c r="AG55" s="32">
        <f t="shared" si="2"/>
        <v>1.0318442839800044</v>
      </c>
      <c r="AH55" s="32">
        <f t="shared" si="2"/>
        <v>1.0365147371032035</v>
      </c>
      <c r="AI55" s="32">
        <f t="shared" si="2"/>
        <v>1.0414503161430795</v>
      </c>
      <c r="AJ55" s="32">
        <f t="shared" si="2"/>
        <v>1.0294158830165598</v>
      </c>
      <c r="AK55" s="32">
        <f t="shared" si="2"/>
        <v>1.0271268518536107</v>
      </c>
      <c r="AL55" s="32">
        <f t="shared" si="2"/>
        <v>1.0321833090932337</v>
      </c>
      <c r="AM55" s="32">
        <f t="shared" si="2"/>
        <v>1.0256493967858327</v>
      </c>
      <c r="AN55" s="32">
        <f t="shared" si="2"/>
        <v>1.0312463338949329</v>
      </c>
      <c r="AO55" s="32">
        <f t="shared" si="2"/>
        <v>1.0272240636306014</v>
      </c>
      <c r="AP55" s="32">
        <f t="shared" si="2"/>
        <v>1.0268434884122573</v>
      </c>
      <c r="AQ55" s="32">
        <f t="shared" si="2"/>
        <v>1.0204361161198521</v>
      </c>
      <c r="AR55" s="32">
        <f t="shared" si="2"/>
        <v>1.0325290747335658</v>
      </c>
      <c r="AS55" s="32">
        <f t="shared" si="2"/>
        <v>1.0319034807433731</v>
      </c>
      <c r="AT55" s="32">
        <f t="shared" si="2"/>
        <v>1.0346469375868266</v>
      </c>
      <c r="AU55" s="32">
        <f t="shared" si="2"/>
        <v>1.0354687436678849</v>
      </c>
      <c r="AV55" s="32">
        <f t="shared" si="2"/>
        <v>1.0252553901744694</v>
      </c>
      <c r="AW55" s="32">
        <f t="shared" si="2"/>
        <v>1.0025897383889131</v>
      </c>
      <c r="AX55" s="32">
        <f t="shared" si="2"/>
        <v>1.0140183446056465</v>
      </c>
      <c r="AY55" s="32">
        <f t="shared" si="2"/>
        <v>1.0151719226552529</v>
      </c>
      <c r="AZ55" s="32">
        <f t="shared" si="2"/>
        <v>1.0019936726883765</v>
      </c>
      <c r="BA55" s="32">
        <f t="shared" si="2"/>
        <v>1.0153442529980596</v>
      </c>
      <c r="BB55" s="32">
        <f t="shared" si="2"/>
        <v>1.0183331653982806</v>
      </c>
      <c r="BC55" s="32">
        <f t="shared" si="2"/>
        <v>1.0025530488327432</v>
      </c>
    </row>
    <row r="56" spans="1:55" x14ac:dyDescent="0.2">
      <c r="B56" s="16">
        <f>SUM(B1:B50)</f>
        <v>1.0000000000000004</v>
      </c>
    </row>
    <row r="58" spans="1:55" x14ac:dyDescent="0.2">
      <c r="C58" t="s">
        <v>79</v>
      </c>
      <c r="E58" t="s">
        <v>67</v>
      </c>
    </row>
    <row r="59" spans="1:55" x14ac:dyDescent="0.2">
      <c r="A59" t="s">
        <v>16</v>
      </c>
      <c r="C59" s="36">
        <f>AVERAGE(D52:BC52)</f>
        <v>8.0070480786931098E-5</v>
      </c>
      <c r="D59" s="5"/>
      <c r="E59" s="5">
        <f>AVERAGE($D52:$XFD52)*52</f>
        <v>4.1636650009204169E-3</v>
      </c>
    </row>
    <row r="60" spans="1:55" x14ac:dyDescent="0.2">
      <c r="A60" t="s">
        <v>20</v>
      </c>
      <c r="C60" s="8">
        <f>BC55</f>
        <v>1.0025530488327432</v>
      </c>
      <c r="E60" s="5"/>
    </row>
    <row r="61" spans="1:55" x14ac:dyDescent="0.2">
      <c r="A61" t="s">
        <v>21</v>
      </c>
      <c r="C61" s="5">
        <f>C60^(1/COUNT(D52:BC52))-1</f>
        <v>4.90357279800957E-5</v>
      </c>
      <c r="E61" s="5">
        <f>(1+C61)^52-1</f>
        <v>2.5530488327365486E-3</v>
      </c>
    </row>
    <row r="62" spans="1:55" x14ac:dyDescent="0.2">
      <c r="C62" s="18"/>
    </row>
    <row r="63" spans="1:55" x14ac:dyDescent="0.2">
      <c r="A63" t="s">
        <v>22</v>
      </c>
      <c r="C63" s="19">
        <f>_xlfn.VAR.P($D52:$XFD52)</f>
        <v>6.1966176775003133E-5</v>
      </c>
      <c r="E63" s="5"/>
    </row>
    <row r="64" spans="1:55" x14ac:dyDescent="0.2">
      <c r="A64" t="s">
        <v>23</v>
      </c>
      <c r="C64" s="19">
        <f>_xlfn.STDEV.P(D52:BC52)</f>
        <v>7.8718598040744565E-3</v>
      </c>
      <c r="E64" s="5">
        <f>C64*SQRT(52)</f>
        <v>5.6764788313708729E-2</v>
      </c>
    </row>
    <row r="65" spans="1:5" x14ac:dyDescent="0.2">
      <c r="A65" t="s">
        <v>24</v>
      </c>
      <c r="C65" s="19">
        <f>_xlfn.STDEV.S($D52:$XFD52)</f>
        <v>7.9486602549752247E-3</v>
      </c>
      <c r="E65" s="5">
        <f>C65*SQRT(52)</f>
        <v>5.7318604241111674E-2</v>
      </c>
    </row>
    <row r="67" spans="1:5" x14ac:dyDescent="0.2">
      <c r="A67" t="s">
        <v>25</v>
      </c>
      <c r="C67" s="16">
        <f>AVERAGE(D54:BC54)</f>
        <v>-3.6456212908156731E-6</v>
      </c>
      <c r="E67" s="5">
        <f>(1+C67)^52-1</f>
        <v>-1.895546849181029E-4</v>
      </c>
    </row>
    <row r="68" spans="1:5" x14ac:dyDescent="0.2">
      <c r="A68" t="s">
        <v>26</v>
      </c>
      <c r="E68" s="6">
        <f>E67/E65</f>
        <v>-3.3070359515514009E-3</v>
      </c>
    </row>
    <row r="69" spans="1:5" x14ac:dyDescent="0.2">
      <c r="A69" t="s">
        <v>27</v>
      </c>
      <c r="C69" s="5">
        <f>_xlfn.STDEV.S(D53:BC53)</f>
        <v>5.8150013338157218E-3</v>
      </c>
      <c r="E69" s="5">
        <f>C69*SQRT(52)</f>
        <v>4.193257095192815E-2</v>
      </c>
    </row>
    <row r="70" spans="1:5" x14ac:dyDescent="0.2">
      <c r="A70" t="s">
        <v>28</v>
      </c>
      <c r="E70" s="7">
        <f>E67/E69</f>
        <v>-4.5204641789173853E-3</v>
      </c>
    </row>
    <row r="72" spans="1:5" x14ac:dyDescent="0.2">
      <c r="A72" s="20" t="s">
        <v>68</v>
      </c>
      <c r="B72" s="21"/>
      <c r="C72" s="7">
        <f>SKEW($D52:$XFD52)</f>
        <v>-0.32582292570729832</v>
      </c>
    </row>
    <row r="73" spans="1:5" x14ac:dyDescent="0.2">
      <c r="A73" s="20" t="s">
        <v>69</v>
      </c>
      <c r="B73" s="21"/>
      <c r="C73" s="7">
        <f>KURT($D52:$XFD52)</f>
        <v>0.47059481936157166</v>
      </c>
    </row>
    <row r="74" spans="1:5" x14ac:dyDescent="0.2">
      <c r="A74" t="s">
        <v>70</v>
      </c>
      <c r="C74" s="6">
        <f>MAX($D52:$XFD52)</f>
        <v>1.6877017572878569E-2</v>
      </c>
    </row>
    <row r="75" spans="1:5" x14ac:dyDescent="0.2">
      <c r="A75" t="s">
        <v>71</v>
      </c>
      <c r="C75" s="6">
        <f>MIN($D52:$XFD52)</f>
        <v>-2.2107322724437876E-2</v>
      </c>
    </row>
    <row r="76" spans="1:5" x14ac:dyDescent="0.2">
      <c r="A76" t="s">
        <v>72</v>
      </c>
      <c r="C76" s="6">
        <f>C74-C75</f>
        <v>3.8984340297316442E-2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173"/>
  <sheetViews>
    <sheetView tabSelected="1" topLeftCell="A109" zoomScale="63" zoomScaleNormal="81" zoomScalePageLayoutView="81" workbookViewId="0">
      <selection activeCell="K137" sqref="K137"/>
    </sheetView>
  </sheetViews>
  <sheetFormatPr baseColWidth="10" defaultRowHeight="15" x14ac:dyDescent="0.2"/>
  <cols>
    <col min="1" max="1" width="16.83203125" customWidth="1"/>
    <col min="2" max="2" width="11" bestFit="1" customWidth="1"/>
    <col min="3" max="4" width="12.33203125" bestFit="1" customWidth="1"/>
    <col min="5" max="5" width="11.83203125" bestFit="1" customWidth="1"/>
    <col min="6" max="6" width="11" bestFit="1" customWidth="1"/>
    <col min="7" max="7" width="11.83203125" bestFit="1" customWidth="1"/>
    <col min="8" max="8" width="11" bestFit="1" customWidth="1"/>
    <col min="9" max="9" width="11.83203125" bestFit="1" customWidth="1"/>
    <col min="10" max="11" width="12.33203125" bestFit="1" customWidth="1"/>
    <col min="12" max="12" width="11" bestFit="1" customWidth="1"/>
    <col min="13" max="13" width="11.83203125" bestFit="1" customWidth="1"/>
    <col min="14" max="14" width="12.33203125" bestFit="1" customWidth="1"/>
    <col min="15" max="15" width="11.83203125" bestFit="1" customWidth="1"/>
    <col min="16" max="17" width="12.33203125" bestFit="1" customWidth="1"/>
    <col min="18" max="21" width="11.83203125" bestFit="1" customWidth="1"/>
    <col min="22" max="22" width="12.33203125" bestFit="1" customWidth="1"/>
    <col min="23" max="23" width="11" bestFit="1" customWidth="1"/>
    <col min="24" max="25" width="11.83203125" bestFit="1" customWidth="1"/>
    <col min="26" max="26" width="12.33203125" bestFit="1" customWidth="1"/>
    <col min="27" max="28" width="11.83203125" bestFit="1" customWidth="1"/>
    <col min="29" max="29" width="12.33203125" bestFit="1" customWidth="1"/>
    <col min="30" max="31" width="11.83203125" bestFit="1" customWidth="1"/>
    <col min="32" max="32" width="12.33203125" bestFit="1" customWidth="1"/>
    <col min="33" max="33" width="11" bestFit="1" customWidth="1"/>
    <col min="34" max="35" width="11.83203125" bestFit="1" customWidth="1"/>
    <col min="36" max="37" width="12.33203125" bestFit="1" customWidth="1"/>
    <col min="38" max="38" width="11.83203125" bestFit="1" customWidth="1"/>
    <col min="39" max="39" width="11" bestFit="1" customWidth="1"/>
    <col min="40" max="40" width="12.33203125" bestFit="1" customWidth="1"/>
    <col min="41" max="41" width="11" bestFit="1" customWidth="1"/>
    <col min="42" max="43" width="11.83203125" bestFit="1" customWidth="1"/>
    <col min="44" max="44" width="11" bestFit="1" customWidth="1"/>
    <col min="45" max="46" width="11.83203125" bestFit="1" customWidth="1"/>
    <col min="47" max="47" width="11" bestFit="1" customWidth="1"/>
    <col min="48" max="48" width="11.83203125" bestFit="1" customWidth="1"/>
    <col min="49" max="49" width="12.33203125" bestFit="1" customWidth="1"/>
    <col min="50" max="50" width="12.33203125" customWidth="1"/>
    <col min="51" max="51" width="11.83203125" bestFit="1" customWidth="1"/>
  </cols>
  <sheetData>
    <row r="1" spans="1:150" x14ac:dyDescent="0.2">
      <c r="A1" t="s">
        <v>29</v>
      </c>
      <c r="B1" t="s">
        <v>14</v>
      </c>
      <c r="C1" t="s">
        <v>0</v>
      </c>
      <c r="D1" t="s">
        <v>30</v>
      </c>
      <c r="E1" t="s">
        <v>31</v>
      </c>
      <c r="F1" t="s">
        <v>32</v>
      </c>
      <c r="G1" t="s">
        <v>33</v>
      </c>
      <c r="H1" t="s">
        <v>9</v>
      </c>
      <c r="I1" t="s">
        <v>34</v>
      </c>
      <c r="J1" t="s">
        <v>35</v>
      </c>
      <c r="K1" t="s">
        <v>36</v>
      </c>
      <c r="L1" t="s">
        <v>15</v>
      </c>
      <c r="M1" t="s">
        <v>37</v>
      </c>
      <c r="N1" t="s">
        <v>38</v>
      </c>
      <c r="O1" t="s">
        <v>4</v>
      </c>
      <c r="P1" t="s">
        <v>39</v>
      </c>
      <c r="Q1" t="s">
        <v>40</v>
      </c>
      <c r="R1" t="s">
        <v>41</v>
      </c>
      <c r="S1" t="s">
        <v>6</v>
      </c>
      <c r="T1" t="s">
        <v>42</v>
      </c>
      <c r="U1" t="s">
        <v>43</v>
      </c>
      <c r="V1" t="s">
        <v>44</v>
      </c>
      <c r="W1" t="s">
        <v>12</v>
      </c>
      <c r="X1" t="s">
        <v>45</v>
      </c>
      <c r="Y1" t="s">
        <v>11</v>
      </c>
      <c r="Z1" t="s">
        <v>46</v>
      </c>
      <c r="AA1" t="s">
        <v>5</v>
      </c>
      <c r="AB1" t="s">
        <v>47</v>
      </c>
      <c r="AC1" t="s">
        <v>48</v>
      </c>
      <c r="AD1" t="s">
        <v>49</v>
      </c>
      <c r="AE1" t="s">
        <v>50</v>
      </c>
      <c r="AF1" t="s">
        <v>13</v>
      </c>
      <c r="AG1" t="s">
        <v>51</v>
      </c>
      <c r="AH1" t="s">
        <v>52</v>
      </c>
      <c r="AI1" t="s">
        <v>53</v>
      </c>
      <c r="AJ1" t="s">
        <v>2</v>
      </c>
      <c r="AK1" t="s">
        <v>54</v>
      </c>
      <c r="AL1" t="s">
        <v>55</v>
      </c>
      <c r="AM1" t="s">
        <v>7</v>
      </c>
      <c r="AN1" t="s">
        <v>56</v>
      </c>
      <c r="AO1" t="s">
        <v>57</v>
      </c>
      <c r="AP1" t="s">
        <v>58</v>
      </c>
      <c r="AQ1" t="s">
        <v>59</v>
      </c>
      <c r="AR1" t="s">
        <v>8</v>
      </c>
      <c r="AS1" t="s">
        <v>60</v>
      </c>
      <c r="AT1" t="s">
        <v>61</v>
      </c>
      <c r="AU1" t="s">
        <v>10</v>
      </c>
      <c r="AV1" t="s">
        <v>3</v>
      </c>
      <c r="AW1" t="s">
        <v>1</v>
      </c>
      <c r="AX1" s="40" t="s">
        <v>62</v>
      </c>
      <c r="AY1" s="76" t="s">
        <v>100</v>
      </c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8"/>
      <c r="CW1" s="76" t="s">
        <v>107</v>
      </c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8"/>
    </row>
    <row r="2" spans="1:150" x14ac:dyDescent="0.2">
      <c r="A2">
        <v>102.4</v>
      </c>
      <c r="B2">
        <v>19.8</v>
      </c>
      <c r="C2">
        <v>178.55</v>
      </c>
      <c r="D2">
        <v>96.545500000000004</v>
      </c>
      <c r="E2">
        <v>70.02</v>
      </c>
      <c r="F2">
        <v>169.55</v>
      </c>
      <c r="G2">
        <v>122.95</v>
      </c>
      <c r="H2">
        <v>90.26</v>
      </c>
      <c r="I2">
        <v>107</v>
      </c>
      <c r="J2">
        <v>7.1890000000000001</v>
      </c>
      <c r="K2">
        <v>83.68</v>
      </c>
      <c r="L2">
        <v>63.61</v>
      </c>
      <c r="M2">
        <v>60.46</v>
      </c>
      <c r="N2">
        <v>32.619999999999997</v>
      </c>
      <c r="O2">
        <v>23.55</v>
      </c>
      <c r="P2">
        <v>70.56</v>
      </c>
      <c r="Q2">
        <v>15.535</v>
      </c>
      <c r="R2">
        <v>74.36</v>
      </c>
      <c r="S2">
        <v>31.44</v>
      </c>
      <c r="T2">
        <v>16.145</v>
      </c>
      <c r="U2">
        <v>113.55</v>
      </c>
      <c r="V2">
        <v>4.2880000000000003</v>
      </c>
      <c r="W2">
        <v>12.58</v>
      </c>
      <c r="X2">
        <v>14.99</v>
      </c>
      <c r="Y2">
        <v>7.2620000000000005</v>
      </c>
      <c r="Z2">
        <v>46.21</v>
      </c>
      <c r="AA2">
        <v>73.81</v>
      </c>
      <c r="AB2">
        <v>47.314999999999998</v>
      </c>
      <c r="AC2">
        <v>6.4850000000000003</v>
      </c>
      <c r="AD2">
        <v>13.765000000000001</v>
      </c>
      <c r="AE2">
        <v>2.5380000000000003</v>
      </c>
      <c r="AF2">
        <v>32.35</v>
      </c>
      <c r="AG2">
        <v>201.1</v>
      </c>
      <c r="AH2">
        <v>178.7</v>
      </c>
      <c r="AI2">
        <v>4.9580000000000002</v>
      </c>
      <c r="AJ2">
        <v>177.85</v>
      </c>
      <c r="AK2">
        <v>14.65</v>
      </c>
      <c r="AL2">
        <v>29.5</v>
      </c>
      <c r="AM2">
        <v>69.599999999999994</v>
      </c>
      <c r="AN2">
        <v>82.87</v>
      </c>
      <c r="AO2">
        <v>5.6210000000000004</v>
      </c>
      <c r="AP2">
        <v>90.8</v>
      </c>
      <c r="AQ2">
        <v>46.64</v>
      </c>
      <c r="AR2">
        <v>124.35</v>
      </c>
      <c r="AS2">
        <v>67.31</v>
      </c>
      <c r="AT2">
        <v>10.445</v>
      </c>
      <c r="AU2">
        <v>222.7</v>
      </c>
      <c r="AV2">
        <v>46.6</v>
      </c>
      <c r="AW2">
        <v>17.164999999999999</v>
      </c>
      <c r="AX2" s="40">
        <v>135.80000000000001</v>
      </c>
      <c r="CV2" s="40"/>
    </row>
    <row r="3" spans="1:150" x14ac:dyDescent="0.2">
      <c r="A3">
        <v>102.9</v>
      </c>
      <c r="B3">
        <v>20.059999999999999</v>
      </c>
      <c r="C3">
        <v>178.3</v>
      </c>
      <c r="D3">
        <v>97.363600000000005</v>
      </c>
      <c r="E3">
        <v>71.33</v>
      </c>
      <c r="F3">
        <v>173.65</v>
      </c>
      <c r="G3">
        <v>124.4</v>
      </c>
      <c r="H3">
        <v>92.92</v>
      </c>
      <c r="I3">
        <v>108.05</v>
      </c>
      <c r="J3">
        <v>7.27</v>
      </c>
      <c r="K3">
        <v>85.51</v>
      </c>
      <c r="L3">
        <v>63.76</v>
      </c>
      <c r="M3">
        <v>62.43</v>
      </c>
      <c r="N3">
        <v>33.07</v>
      </c>
      <c r="O3">
        <v>24.254999999999999</v>
      </c>
      <c r="P3">
        <v>69.2</v>
      </c>
      <c r="Q3">
        <v>16.149999999999999</v>
      </c>
      <c r="R3">
        <v>74.3</v>
      </c>
      <c r="S3">
        <v>32.104999999999997</v>
      </c>
      <c r="T3">
        <v>16.425000000000001</v>
      </c>
      <c r="U3">
        <v>113.9</v>
      </c>
      <c r="V3">
        <v>4.4139999999999997</v>
      </c>
      <c r="W3">
        <v>13.28</v>
      </c>
      <c r="X3">
        <v>15.35</v>
      </c>
      <c r="Y3">
        <v>7.4509999999999996</v>
      </c>
      <c r="Z3">
        <v>47.414999999999999</v>
      </c>
      <c r="AA3">
        <v>75.33</v>
      </c>
      <c r="AB3">
        <v>47.55</v>
      </c>
      <c r="AC3">
        <v>6.7050000000000001</v>
      </c>
      <c r="AD3">
        <v>14.17</v>
      </c>
      <c r="AE3">
        <v>2.5460000000000003</v>
      </c>
      <c r="AF3">
        <v>33.04</v>
      </c>
      <c r="AG3">
        <v>205.85</v>
      </c>
      <c r="AH3">
        <v>183.4</v>
      </c>
      <c r="AI3">
        <v>5.03</v>
      </c>
      <c r="AJ3">
        <v>180.15</v>
      </c>
      <c r="AK3">
        <v>14.565</v>
      </c>
      <c r="AL3">
        <v>30.13</v>
      </c>
      <c r="AM3">
        <v>70.03</v>
      </c>
      <c r="AN3">
        <v>84.62</v>
      </c>
      <c r="AO3">
        <v>5.6505000000000001</v>
      </c>
      <c r="AP3">
        <v>91.98</v>
      </c>
      <c r="AQ3">
        <v>48.134999999999998</v>
      </c>
      <c r="AR3">
        <v>128.4</v>
      </c>
      <c r="AS3">
        <v>68.63</v>
      </c>
      <c r="AT3">
        <v>10.484999999999999</v>
      </c>
      <c r="AU3">
        <v>219.1</v>
      </c>
      <c r="AV3">
        <v>46.57</v>
      </c>
      <c r="AW3">
        <v>18.225000000000001</v>
      </c>
      <c r="AX3" s="40">
        <v>136.6</v>
      </c>
      <c r="AY3" s="5">
        <f>A3/A2-1</f>
        <v>4.8828125E-3</v>
      </c>
      <c r="AZ3" s="5">
        <f t="shared" ref="AZ3:CV8" si="0">B3/B2-1</f>
        <v>1.3131313131313105E-2</v>
      </c>
      <c r="BA3" s="5">
        <f t="shared" si="0"/>
        <v>-1.4001680201624067E-3</v>
      </c>
      <c r="BB3" s="5">
        <f t="shared" si="0"/>
        <v>8.4737248240467355E-3</v>
      </c>
      <c r="BC3" s="5">
        <f t="shared" si="0"/>
        <v>1.8708940302770705E-2</v>
      </c>
      <c r="BD3" s="5">
        <f t="shared" si="0"/>
        <v>2.418165732822164E-2</v>
      </c>
      <c r="BE3" s="5">
        <f t="shared" si="0"/>
        <v>1.1793411956079636E-2</v>
      </c>
      <c r="BF3" s="5">
        <f t="shared" si="0"/>
        <v>2.9470418790161768E-2</v>
      </c>
      <c r="BG3" s="5">
        <f t="shared" si="0"/>
        <v>9.8130841121495394E-3</v>
      </c>
      <c r="BH3" s="5">
        <f t="shared" si="0"/>
        <v>1.1267213798859199E-2</v>
      </c>
      <c r="BI3" s="5">
        <f t="shared" si="0"/>
        <v>2.1869024856596475E-2</v>
      </c>
      <c r="BJ3" s="5">
        <f t="shared" si="0"/>
        <v>2.358119792485347E-3</v>
      </c>
      <c r="BK3" s="5">
        <f t="shared" si="0"/>
        <v>3.2583526298379129E-2</v>
      </c>
      <c r="BL3" s="5">
        <f t="shared" si="0"/>
        <v>1.3795217657878611E-2</v>
      </c>
      <c r="BM3" s="5">
        <f t="shared" si="0"/>
        <v>2.9936305732483959E-2</v>
      </c>
      <c r="BN3" s="5">
        <f t="shared" si="0"/>
        <v>-1.9274376417233507E-2</v>
      </c>
      <c r="BO3" s="5">
        <f t="shared" si="0"/>
        <v>3.9588027035725615E-2</v>
      </c>
      <c r="BP3" s="5">
        <f t="shared" si="0"/>
        <v>-8.0688542227003168E-4</v>
      </c>
      <c r="BQ3" s="5">
        <f t="shared" si="0"/>
        <v>2.1151399491093903E-2</v>
      </c>
      <c r="BR3" s="5">
        <f t="shared" si="0"/>
        <v>1.7342830597708359E-2</v>
      </c>
      <c r="BS3" s="5">
        <f t="shared" si="0"/>
        <v>3.0823425803612192E-3</v>
      </c>
      <c r="BT3" s="5">
        <f t="shared" si="0"/>
        <v>2.9384328358208922E-2</v>
      </c>
      <c r="BU3" s="5">
        <f t="shared" si="0"/>
        <v>5.5643879173290944E-2</v>
      </c>
      <c r="BV3" s="5">
        <f t="shared" si="0"/>
        <v>2.4016010673782562E-2</v>
      </c>
      <c r="BW3" s="5">
        <f t="shared" si="0"/>
        <v>2.6025888185072787E-2</v>
      </c>
      <c r="BX3" s="5">
        <f t="shared" si="0"/>
        <v>2.607660679506596E-2</v>
      </c>
      <c r="BY3" s="5">
        <f t="shared" si="0"/>
        <v>2.0593415526351411E-2</v>
      </c>
      <c r="BZ3" s="5">
        <f t="shared" si="0"/>
        <v>4.9667124590511147E-3</v>
      </c>
      <c r="CA3" s="5">
        <f t="shared" si="0"/>
        <v>3.3924441017733287E-2</v>
      </c>
      <c r="CB3" s="5">
        <f t="shared" si="0"/>
        <v>2.9422448238285437E-2</v>
      </c>
      <c r="CC3" s="5">
        <f t="shared" si="0"/>
        <v>3.1520882584712417E-3</v>
      </c>
      <c r="CD3" s="5">
        <f t="shared" si="0"/>
        <v>2.1329211746522247E-2</v>
      </c>
      <c r="CE3" s="5">
        <f t="shared" si="0"/>
        <v>2.3620089507707664E-2</v>
      </c>
      <c r="CF3" s="5">
        <f t="shared" si="0"/>
        <v>2.6301063234471345E-2</v>
      </c>
      <c r="CG3" s="5">
        <f t="shared" si="0"/>
        <v>1.452198467123833E-2</v>
      </c>
      <c r="CH3" s="5">
        <f t="shared" si="0"/>
        <v>1.293224627495082E-2</v>
      </c>
      <c r="CI3" s="5">
        <f t="shared" si="0"/>
        <v>-5.8020477815700078E-3</v>
      </c>
      <c r="CJ3" s="5">
        <f t="shared" si="0"/>
        <v>2.1355932203389827E-2</v>
      </c>
      <c r="CK3" s="5">
        <f t="shared" si="0"/>
        <v>6.1781609195403764E-3</v>
      </c>
      <c r="CL3" s="5">
        <f t="shared" si="0"/>
        <v>2.1117412815252701E-2</v>
      </c>
      <c r="CM3" s="5">
        <f t="shared" si="0"/>
        <v>5.248176481053024E-3</v>
      </c>
      <c r="CN3" s="5">
        <f t="shared" si="0"/>
        <v>1.2995594713656411E-2</v>
      </c>
      <c r="CO3" s="5">
        <f t="shared" si="0"/>
        <v>3.2054030874785644E-2</v>
      </c>
      <c r="CP3" s="5">
        <f t="shared" si="0"/>
        <v>3.256936067551286E-2</v>
      </c>
      <c r="CQ3" s="5">
        <f t="shared" si="0"/>
        <v>1.9610756202644408E-2</v>
      </c>
      <c r="CR3" s="5">
        <f t="shared" si="0"/>
        <v>3.8295835327908367E-3</v>
      </c>
      <c r="CS3" s="5">
        <f t="shared" si="0"/>
        <v>-1.616524472384373E-2</v>
      </c>
      <c r="CT3" s="5">
        <f t="shared" si="0"/>
        <v>-6.4377682403438108E-4</v>
      </c>
      <c r="CU3" s="5">
        <f t="shared" si="0"/>
        <v>6.1753568307602924E-2</v>
      </c>
      <c r="CV3" s="42">
        <f t="shared" si="0"/>
        <v>5.8910162002945299E-3</v>
      </c>
      <c r="CW3" s="16">
        <f>AY3-AY$56</f>
        <v>7.620253812750645E-3</v>
      </c>
      <c r="CX3" s="16">
        <f t="shared" ref="CX3:ET8" si="1">AZ3-AZ$56</f>
        <v>1.3750209675673959E-2</v>
      </c>
      <c r="CY3" s="16">
        <f t="shared" si="1"/>
        <v>-3.6804012725901577E-3</v>
      </c>
      <c r="CZ3" s="16">
        <f t="shared" si="1"/>
        <v>7.6371792336468519E-3</v>
      </c>
      <c r="DA3" s="16">
        <f t="shared" si="1"/>
        <v>1.2629806154525539E-2</v>
      </c>
      <c r="DB3" s="16">
        <f t="shared" si="1"/>
        <v>2.2751115606602292E-2</v>
      </c>
      <c r="DC3" s="16">
        <f t="shared" si="1"/>
        <v>5.6463676194849037E-3</v>
      </c>
      <c r="DD3" s="16">
        <f t="shared" si="1"/>
        <v>3.1177318969041214E-2</v>
      </c>
      <c r="DE3" s="16">
        <f t="shared" si="1"/>
        <v>1.2588890497837107E-2</v>
      </c>
      <c r="DF3" s="16">
        <f t="shared" si="1"/>
        <v>1.3524814424549728E-2</v>
      </c>
      <c r="DG3" s="16">
        <f t="shared" si="1"/>
        <v>2.1462526438797855E-2</v>
      </c>
      <c r="DH3" s="16">
        <f t="shared" si="1"/>
        <v>1.9222905494432512E-3</v>
      </c>
      <c r="DI3" s="16">
        <f t="shared" si="1"/>
        <v>3.2528355428581499E-2</v>
      </c>
      <c r="DJ3" s="16">
        <f t="shared" si="1"/>
        <v>1.6767531802269961E-2</v>
      </c>
      <c r="DK3" s="16">
        <f t="shared" si="1"/>
        <v>3.1483122661088256E-2</v>
      </c>
      <c r="DL3" s="16">
        <f t="shared" si="1"/>
        <v>-1.822000692441034E-2</v>
      </c>
      <c r="DM3" s="16">
        <f t="shared" si="1"/>
        <v>4.467867038328463E-2</v>
      </c>
      <c r="DN3" s="16">
        <f t="shared" si="1"/>
        <v>-2.2325677633442333E-3</v>
      </c>
      <c r="DO3" s="16">
        <f t="shared" si="1"/>
        <v>1.8746692466160089E-2</v>
      </c>
      <c r="DP3" s="16">
        <f t="shared" si="1"/>
        <v>2.1298622991872941E-2</v>
      </c>
      <c r="DQ3" s="16">
        <f t="shared" si="1"/>
        <v>3.7926784400844115E-3</v>
      </c>
      <c r="DR3" s="16">
        <f t="shared" si="1"/>
        <v>2.6609829122757316E-2</v>
      </c>
      <c r="DS3" s="16">
        <f t="shared" si="1"/>
        <v>5.4254108801315197E-2</v>
      </c>
      <c r="DT3" s="16">
        <f t="shared" si="1"/>
        <v>2.4918313118504697E-2</v>
      </c>
      <c r="DU3" s="16">
        <f t="shared" si="1"/>
        <v>2.1495229023698187E-2</v>
      </c>
      <c r="DV3" s="16">
        <f t="shared" si="1"/>
        <v>2.6023115424558169E-2</v>
      </c>
      <c r="DW3" s="16">
        <f t="shared" si="1"/>
        <v>2.3821829383528184E-2</v>
      </c>
      <c r="DX3" s="16">
        <f t="shared" si="1"/>
        <v>6.0050313946912589E-3</v>
      </c>
      <c r="DY3" s="16">
        <f t="shared" si="1"/>
        <v>3.5864651565596962E-2</v>
      </c>
      <c r="DZ3" s="16">
        <f t="shared" si="1"/>
        <v>2.9584480513549876E-2</v>
      </c>
      <c r="EA3" s="16">
        <f t="shared" si="1"/>
        <v>-1.4033563541334358E-4</v>
      </c>
      <c r="EB3" s="16">
        <f t="shared" si="1"/>
        <v>2.5809624303228945E-2</v>
      </c>
      <c r="EC3" s="16">
        <f t="shared" si="1"/>
        <v>1.9539842666921738E-2</v>
      </c>
      <c r="ED3" s="16">
        <f t="shared" si="1"/>
        <v>2.541470995927874E-2</v>
      </c>
      <c r="EE3" s="16">
        <f t="shared" si="1"/>
        <v>1.5370431736053384E-2</v>
      </c>
      <c r="EF3" s="16">
        <f t="shared" si="1"/>
        <v>1.293612836797889E-2</v>
      </c>
      <c r="EG3" s="16">
        <f t="shared" si="1"/>
        <v>-4.5330565432319964E-3</v>
      </c>
      <c r="EH3" s="16">
        <f t="shared" si="1"/>
        <v>2.0036765358539731E-2</v>
      </c>
      <c r="EI3" s="16">
        <f t="shared" si="1"/>
        <v>2.4120498401942235E-3</v>
      </c>
      <c r="EJ3" s="16">
        <f t="shared" si="1"/>
        <v>2.5776789922618004E-2</v>
      </c>
      <c r="EK3" s="16">
        <f t="shared" si="1"/>
        <v>6.3968323205609431E-3</v>
      </c>
      <c r="EL3" s="16">
        <f t="shared" si="1"/>
        <v>1.4178455826768376E-2</v>
      </c>
      <c r="EM3" s="16">
        <f t="shared" si="1"/>
        <v>3.3334706044698494E-2</v>
      </c>
      <c r="EN3" s="16">
        <f t="shared" si="1"/>
        <v>3.6082974748551919E-2</v>
      </c>
      <c r="EO3" s="16">
        <f t="shared" si="1"/>
        <v>1.8804104820480925E-2</v>
      </c>
      <c r="EP3" s="16">
        <f t="shared" si="1"/>
        <v>9.1138808569730043E-3</v>
      </c>
      <c r="EQ3" s="16">
        <f t="shared" si="1"/>
        <v>-1.2935242628700366E-2</v>
      </c>
      <c r="ER3" s="16">
        <f t="shared" si="1"/>
        <v>4.3005417958640784E-4</v>
      </c>
      <c r="ES3" s="16">
        <f t="shared" si="1"/>
        <v>5.7328387908299833E-2</v>
      </c>
      <c r="ET3" s="16">
        <f t="shared" si="1"/>
        <v>2.9116882621928594E-3</v>
      </c>
    </row>
    <row r="4" spans="1:150" x14ac:dyDescent="0.2">
      <c r="A4">
        <v>103.8</v>
      </c>
      <c r="B4">
        <v>19.34</v>
      </c>
      <c r="C4">
        <v>178.3</v>
      </c>
      <c r="D4">
        <v>99.318200000000004</v>
      </c>
      <c r="E4">
        <v>72.5</v>
      </c>
      <c r="F4">
        <v>172.55</v>
      </c>
      <c r="G4">
        <v>123.95</v>
      </c>
      <c r="H4">
        <v>93.27</v>
      </c>
      <c r="I4">
        <v>107.5</v>
      </c>
      <c r="J4">
        <v>7.1210000000000004</v>
      </c>
      <c r="K4">
        <v>82.79</v>
      </c>
      <c r="L4">
        <v>64.17</v>
      </c>
      <c r="M4">
        <v>60.9</v>
      </c>
      <c r="N4">
        <v>32.659999999999997</v>
      </c>
      <c r="O4">
        <v>23.68</v>
      </c>
      <c r="P4">
        <v>67</v>
      </c>
      <c r="Q4">
        <v>15.53</v>
      </c>
      <c r="R4">
        <v>74.540000000000006</v>
      </c>
      <c r="S4">
        <v>31.555</v>
      </c>
      <c r="T4">
        <v>16.18</v>
      </c>
      <c r="U4">
        <v>112.45</v>
      </c>
      <c r="V4">
        <v>4.4000000000000004</v>
      </c>
      <c r="W4">
        <v>13.45</v>
      </c>
      <c r="X4">
        <v>15.23</v>
      </c>
      <c r="Y4">
        <v>7.39</v>
      </c>
      <c r="Z4">
        <v>49</v>
      </c>
      <c r="AA4">
        <v>74.680000000000007</v>
      </c>
      <c r="AB4">
        <v>46.52</v>
      </c>
      <c r="AC4">
        <v>6.7690000000000001</v>
      </c>
      <c r="AD4">
        <v>14.07</v>
      </c>
      <c r="AE4">
        <v>2.54</v>
      </c>
      <c r="AF4">
        <v>33.92</v>
      </c>
      <c r="AG4">
        <v>209.25</v>
      </c>
      <c r="AH4">
        <v>182.75</v>
      </c>
      <c r="AI4">
        <v>4.952</v>
      </c>
      <c r="AJ4">
        <v>180.7</v>
      </c>
      <c r="AK4">
        <v>14.305</v>
      </c>
      <c r="AL4">
        <v>30</v>
      </c>
      <c r="AM4">
        <v>72.83</v>
      </c>
      <c r="AN4">
        <v>84.65</v>
      </c>
      <c r="AO4">
        <v>5.68</v>
      </c>
      <c r="AP4">
        <v>91.79</v>
      </c>
      <c r="AQ4">
        <v>47.69</v>
      </c>
      <c r="AR4">
        <v>128.4</v>
      </c>
      <c r="AS4">
        <v>69.349999999999994</v>
      </c>
      <c r="AT4">
        <v>10.45</v>
      </c>
      <c r="AU4">
        <v>223.5</v>
      </c>
      <c r="AV4">
        <v>47.65</v>
      </c>
      <c r="AW4">
        <v>18.074999999999999</v>
      </c>
      <c r="AX4" s="40">
        <v>132.9</v>
      </c>
      <c r="AY4" s="5">
        <f t="shared" ref="AY4:AY54" si="2">A4/A3-1</f>
        <v>8.7463556851310464E-3</v>
      </c>
      <c r="AZ4" s="5">
        <f t="shared" si="0"/>
        <v>-3.5892323030907169E-2</v>
      </c>
      <c r="BA4" s="5">
        <f t="shared" si="0"/>
        <v>0</v>
      </c>
      <c r="BB4" s="5">
        <f t="shared" si="0"/>
        <v>2.0075264267138904E-2</v>
      </c>
      <c r="BC4" s="5">
        <f t="shared" si="0"/>
        <v>1.6402635637179364E-2</v>
      </c>
      <c r="BD4" s="5">
        <f t="shared" si="0"/>
        <v>-6.3345810538438796E-3</v>
      </c>
      <c r="BE4" s="5">
        <f t="shared" si="0"/>
        <v>-3.6173633440514941E-3</v>
      </c>
      <c r="BF4" s="5">
        <f t="shared" si="0"/>
        <v>3.7666810159275865E-3</v>
      </c>
      <c r="BG4" s="5">
        <f t="shared" si="0"/>
        <v>-5.0902360018509896E-3</v>
      </c>
      <c r="BH4" s="5">
        <f t="shared" si="0"/>
        <v>-2.0495185694635376E-2</v>
      </c>
      <c r="BI4" s="5">
        <f t="shared" si="0"/>
        <v>-3.1809145129224614E-2</v>
      </c>
      <c r="BJ4" s="5">
        <f t="shared" si="0"/>
        <v>6.430363864491806E-3</v>
      </c>
      <c r="BK4" s="5">
        <f t="shared" si="0"/>
        <v>-2.4507448342143245E-2</v>
      </c>
      <c r="BL4" s="5">
        <f t="shared" si="0"/>
        <v>-1.2397943755669938E-2</v>
      </c>
      <c r="BM4" s="5">
        <f t="shared" si="0"/>
        <v>-2.3706452277880818E-2</v>
      </c>
      <c r="BN4" s="5">
        <f t="shared" si="0"/>
        <v>-3.1791907514450934E-2</v>
      </c>
      <c r="BO4" s="5">
        <f t="shared" si="0"/>
        <v>-3.8390092879256876E-2</v>
      </c>
      <c r="BP4" s="5">
        <f t="shared" si="0"/>
        <v>3.2301480484524525E-3</v>
      </c>
      <c r="BQ4" s="5">
        <f t="shared" si="0"/>
        <v>-1.713128796137664E-2</v>
      </c>
      <c r="BR4" s="5">
        <f t="shared" si="0"/>
        <v>-1.4916286149162961E-2</v>
      </c>
      <c r="BS4" s="5">
        <f t="shared" si="0"/>
        <v>-1.2730465320456519E-2</v>
      </c>
      <c r="BT4" s="5">
        <f t="shared" si="0"/>
        <v>-3.1717263253283612E-3</v>
      </c>
      <c r="BU4" s="5">
        <f t="shared" si="0"/>
        <v>1.2801204819277157E-2</v>
      </c>
      <c r="BV4" s="5">
        <f t="shared" si="0"/>
        <v>-7.8175895765472125E-3</v>
      </c>
      <c r="BW4" s="5">
        <f t="shared" si="0"/>
        <v>-8.186820560998509E-3</v>
      </c>
      <c r="BX4" s="5">
        <f t="shared" si="0"/>
        <v>3.342824000843625E-2</v>
      </c>
      <c r="BY4" s="5">
        <f t="shared" si="0"/>
        <v>-8.628700384972654E-3</v>
      </c>
      <c r="BZ4" s="5">
        <f t="shared" si="0"/>
        <v>-2.1661409043112423E-2</v>
      </c>
      <c r="CA4" s="5">
        <f t="shared" si="0"/>
        <v>9.5451155853840675E-3</v>
      </c>
      <c r="CB4" s="5">
        <f t="shared" si="0"/>
        <v>-7.0571630204657732E-3</v>
      </c>
      <c r="CC4" s="5">
        <f t="shared" si="0"/>
        <v>-2.3566378633150808E-3</v>
      </c>
      <c r="CD4" s="5">
        <f t="shared" si="0"/>
        <v>2.6634382566586012E-2</v>
      </c>
      <c r="CE4" s="5">
        <f t="shared" si="0"/>
        <v>1.6516881224192481E-2</v>
      </c>
      <c r="CF4" s="5">
        <f t="shared" si="0"/>
        <v>-3.5441657579062813E-3</v>
      </c>
      <c r="CG4" s="5">
        <f t="shared" si="0"/>
        <v>-1.5506958250497083E-2</v>
      </c>
      <c r="CH4" s="5">
        <f t="shared" si="0"/>
        <v>3.0530113794060565E-3</v>
      </c>
      <c r="CI4" s="5">
        <f t="shared" si="0"/>
        <v>-1.7851012701682101E-2</v>
      </c>
      <c r="CJ4" s="5">
        <f t="shared" si="0"/>
        <v>-4.3146365748423232E-3</v>
      </c>
      <c r="CK4" s="5">
        <f t="shared" si="0"/>
        <v>3.9982864486648451E-2</v>
      </c>
      <c r="CL4" s="5">
        <f t="shared" si="0"/>
        <v>3.5452611675723666E-4</v>
      </c>
      <c r="CM4" s="5">
        <f t="shared" si="0"/>
        <v>5.2207769223961975E-3</v>
      </c>
      <c r="CN4" s="5">
        <f t="shared" si="0"/>
        <v>-2.0656664492281207E-3</v>
      </c>
      <c r="CO4" s="5">
        <f t="shared" si="0"/>
        <v>-9.2448322426509355E-3</v>
      </c>
      <c r="CP4" s="5">
        <f t="shared" si="0"/>
        <v>0</v>
      </c>
      <c r="CQ4" s="5">
        <f t="shared" si="0"/>
        <v>1.0491038904269168E-2</v>
      </c>
      <c r="CR4" s="5">
        <f t="shared" si="0"/>
        <v>-3.3381020505484083E-3</v>
      </c>
      <c r="CS4" s="5">
        <f t="shared" si="0"/>
        <v>2.0082154267457852E-2</v>
      </c>
      <c r="CT4" s="5">
        <f t="shared" si="0"/>
        <v>2.3190895426240088E-2</v>
      </c>
      <c r="CU4" s="5">
        <f t="shared" si="0"/>
        <v>-8.2304526748971929E-3</v>
      </c>
      <c r="CV4" s="42">
        <f t="shared" si="0"/>
        <v>-2.7086383601756858E-2</v>
      </c>
      <c r="CW4" s="16">
        <f t="shared" ref="CW4:CW54" si="3">AY4-AY$56</f>
        <v>1.1483796997881691E-2</v>
      </c>
      <c r="CX4" s="16">
        <f t="shared" si="1"/>
        <v>-3.5273426486546314E-2</v>
      </c>
      <c r="CY4" s="16">
        <f t="shared" si="1"/>
        <v>-2.280233252427751E-3</v>
      </c>
      <c r="CZ4" s="16">
        <f t="shared" si="1"/>
        <v>1.9238718676739021E-2</v>
      </c>
      <c r="DA4" s="16">
        <f t="shared" si="1"/>
        <v>1.0323501488934198E-2</v>
      </c>
      <c r="DB4" s="16">
        <f t="shared" si="1"/>
        <v>-7.7651227754632277E-3</v>
      </c>
      <c r="DC4" s="16">
        <f t="shared" si="1"/>
        <v>-9.7644076806462261E-3</v>
      </c>
      <c r="DD4" s="16">
        <f t="shared" si="1"/>
        <v>5.473581194807035E-3</v>
      </c>
      <c r="DE4" s="16">
        <f t="shared" si="1"/>
        <v>-2.3144296161634217E-3</v>
      </c>
      <c r="DF4" s="16">
        <f t="shared" si="1"/>
        <v>-1.8237585068944847E-2</v>
      </c>
      <c r="DG4" s="16">
        <f t="shared" si="1"/>
        <v>-3.2215643547023234E-2</v>
      </c>
      <c r="DH4" s="16">
        <f t="shared" si="1"/>
        <v>5.9945346214497104E-3</v>
      </c>
      <c r="DI4" s="16">
        <f t="shared" si="1"/>
        <v>-2.4562619211940875E-2</v>
      </c>
      <c r="DJ4" s="16">
        <f t="shared" si="1"/>
        <v>-9.4256296112785881E-3</v>
      </c>
      <c r="DK4" s="16">
        <f t="shared" si="1"/>
        <v>-2.2159635349276525E-2</v>
      </c>
      <c r="DL4" s="16">
        <f t="shared" si="1"/>
        <v>-3.0737538021627767E-2</v>
      </c>
      <c r="DM4" s="16">
        <f t="shared" si="1"/>
        <v>-3.3299449531697861E-2</v>
      </c>
      <c r="DN4" s="16">
        <f t="shared" si="1"/>
        <v>1.8044657073782509E-3</v>
      </c>
      <c r="DO4" s="16">
        <f t="shared" si="1"/>
        <v>-1.9535994986310454E-2</v>
      </c>
      <c r="DP4" s="16">
        <f t="shared" si="1"/>
        <v>-1.0960493754998378E-2</v>
      </c>
      <c r="DQ4" s="16">
        <f t="shared" si="1"/>
        <v>-1.2020129460733327E-2</v>
      </c>
      <c r="DR4" s="16">
        <f t="shared" si="1"/>
        <v>-5.946225560779967E-3</v>
      </c>
      <c r="DS4" s="16">
        <f t="shared" si="1"/>
        <v>1.1411434447301408E-2</v>
      </c>
      <c r="DT4" s="16">
        <f t="shared" si="1"/>
        <v>-6.9152871318250795E-3</v>
      </c>
      <c r="DU4" s="16">
        <f t="shared" si="1"/>
        <v>-1.2717479722373111E-2</v>
      </c>
      <c r="DV4" s="16">
        <f t="shared" si="1"/>
        <v>3.3374748637928456E-2</v>
      </c>
      <c r="DW4" s="16">
        <f t="shared" si="1"/>
        <v>-5.4002865277958815E-3</v>
      </c>
      <c r="DX4" s="16">
        <f t="shared" si="1"/>
        <v>-2.0623090107472278E-2</v>
      </c>
      <c r="DY4" s="16">
        <f t="shared" si="1"/>
        <v>1.1485326133247743E-2</v>
      </c>
      <c r="DZ4" s="16">
        <f t="shared" si="1"/>
        <v>-6.895130745201334E-3</v>
      </c>
      <c r="EA4" s="16">
        <f t="shared" si="1"/>
        <v>-5.6490617571996662E-3</v>
      </c>
      <c r="EB4" s="16">
        <f t="shared" si="1"/>
        <v>3.111479512329271E-2</v>
      </c>
      <c r="EC4" s="16">
        <f t="shared" si="1"/>
        <v>1.2436634383406555E-2</v>
      </c>
      <c r="ED4" s="16">
        <f t="shared" si="1"/>
        <v>-4.4305190330988847E-3</v>
      </c>
      <c r="EE4" s="16">
        <f t="shared" si="1"/>
        <v>-1.465851118568203E-2</v>
      </c>
      <c r="EF4" s="16">
        <f t="shared" si="1"/>
        <v>3.0568934724341267E-3</v>
      </c>
      <c r="EG4" s="16">
        <f t="shared" si="1"/>
        <v>-1.6582021463344091E-2</v>
      </c>
      <c r="EH4" s="16">
        <f t="shared" si="1"/>
        <v>-5.6338034196924212E-3</v>
      </c>
      <c r="EI4" s="16">
        <f t="shared" si="1"/>
        <v>3.62167534073023E-2</v>
      </c>
      <c r="EJ4" s="16">
        <f t="shared" si="1"/>
        <v>5.0139032241225418E-3</v>
      </c>
      <c r="EK4" s="16">
        <f t="shared" si="1"/>
        <v>6.3694327619041166E-3</v>
      </c>
      <c r="EL4" s="16">
        <f t="shared" si="1"/>
        <v>-8.828053361161557E-4</v>
      </c>
      <c r="EM4" s="16">
        <f t="shared" si="1"/>
        <v>-7.9641570727380841E-3</v>
      </c>
      <c r="EN4" s="16">
        <f t="shared" si="1"/>
        <v>3.51361407303906E-3</v>
      </c>
      <c r="EO4" s="16">
        <f t="shared" si="1"/>
        <v>9.6843875221056825E-3</v>
      </c>
      <c r="EP4" s="16">
        <f t="shared" si="1"/>
        <v>1.9461952736337601E-3</v>
      </c>
      <c r="EQ4" s="16">
        <f t="shared" si="1"/>
        <v>2.3312156362601217E-2</v>
      </c>
      <c r="ER4" s="16">
        <f t="shared" si="1"/>
        <v>2.4264726429860876E-2</v>
      </c>
      <c r="ES4" s="16">
        <f t="shared" si="1"/>
        <v>-1.2655633074200286E-2</v>
      </c>
      <c r="ET4" s="16">
        <f t="shared" si="1"/>
        <v>-3.0065711539858528E-2</v>
      </c>
    </row>
    <row r="5" spans="1:150" x14ac:dyDescent="0.2">
      <c r="A5">
        <v>103.25</v>
      </c>
      <c r="B5">
        <v>19.39</v>
      </c>
      <c r="C5">
        <v>178.05</v>
      </c>
      <c r="D5">
        <v>97.7273</v>
      </c>
      <c r="E5">
        <v>71.33</v>
      </c>
      <c r="F5">
        <v>170.75</v>
      </c>
      <c r="G5">
        <v>122</v>
      </c>
      <c r="H5">
        <v>90.77</v>
      </c>
      <c r="I5">
        <v>106.55</v>
      </c>
      <c r="J5">
        <v>6.8559999999999999</v>
      </c>
      <c r="K5">
        <v>82.83</v>
      </c>
      <c r="L5">
        <v>64.27</v>
      </c>
      <c r="M5">
        <v>58.3</v>
      </c>
      <c r="N5">
        <v>31.78</v>
      </c>
      <c r="O5">
        <v>23.25</v>
      </c>
      <c r="P5">
        <v>66.42</v>
      </c>
      <c r="Q5">
        <v>15.125</v>
      </c>
      <c r="R5">
        <v>73.849999999999994</v>
      </c>
      <c r="S5">
        <v>31.094999999999999</v>
      </c>
      <c r="T5">
        <v>16.055</v>
      </c>
      <c r="U5">
        <v>114.85</v>
      </c>
      <c r="V5">
        <v>4.3280000000000003</v>
      </c>
      <c r="W5">
        <v>13.164999999999999</v>
      </c>
      <c r="X5">
        <v>14.99</v>
      </c>
      <c r="Y5">
        <v>7.282</v>
      </c>
      <c r="Z5">
        <v>48.03</v>
      </c>
      <c r="AA5">
        <v>74.92</v>
      </c>
      <c r="AB5">
        <v>43.505000000000003</v>
      </c>
      <c r="AC5">
        <v>6.6879999999999997</v>
      </c>
      <c r="AD5">
        <v>13.81</v>
      </c>
      <c r="AE5">
        <v>2.4380000000000002</v>
      </c>
      <c r="AF5">
        <v>34.325000000000003</v>
      </c>
      <c r="AG5">
        <v>208.6</v>
      </c>
      <c r="AH5">
        <v>183</v>
      </c>
      <c r="AI5">
        <v>4.9480000000000004</v>
      </c>
      <c r="AJ5">
        <v>181.05</v>
      </c>
      <c r="AK5">
        <v>14.15</v>
      </c>
      <c r="AL5">
        <v>29.725000000000001</v>
      </c>
      <c r="AM5">
        <v>72.8</v>
      </c>
      <c r="AN5">
        <v>85.33</v>
      </c>
      <c r="AO5">
        <v>5.3967999999999998</v>
      </c>
      <c r="AP5">
        <v>91.1</v>
      </c>
      <c r="AQ5">
        <v>46.204999999999998</v>
      </c>
      <c r="AR5">
        <v>126.55</v>
      </c>
      <c r="AS5">
        <v>68.38</v>
      </c>
      <c r="AT5">
        <v>10.234999999999999</v>
      </c>
      <c r="AU5">
        <v>224.1</v>
      </c>
      <c r="AV5">
        <v>47.97</v>
      </c>
      <c r="AW5">
        <v>18</v>
      </c>
      <c r="AX5" s="40">
        <v>131.15</v>
      </c>
      <c r="AY5" s="5">
        <f t="shared" si="2"/>
        <v>-5.2986512524084706E-3</v>
      </c>
      <c r="AZ5" s="5">
        <f t="shared" si="0"/>
        <v>2.585315408479838E-3</v>
      </c>
      <c r="BA5" s="5">
        <f t="shared" si="0"/>
        <v>-1.4021312394839613E-3</v>
      </c>
      <c r="BB5" s="5">
        <f t="shared" si="0"/>
        <v>-1.6018212170579083E-2</v>
      </c>
      <c r="BC5" s="5">
        <f t="shared" si="0"/>
        <v>-1.61379310344828E-2</v>
      </c>
      <c r="BD5" s="5">
        <f t="shared" si="0"/>
        <v>-1.0431758910460776E-2</v>
      </c>
      <c r="BE5" s="5">
        <f t="shared" si="0"/>
        <v>-1.5732150060508321E-2</v>
      </c>
      <c r="BF5" s="5">
        <f t="shared" si="0"/>
        <v>-2.680390264822563E-2</v>
      </c>
      <c r="BG5" s="5">
        <f t="shared" si="0"/>
        <v>-8.837209302325566E-3</v>
      </c>
      <c r="BH5" s="5">
        <f t="shared" si="0"/>
        <v>-3.7213874455834905E-2</v>
      </c>
      <c r="BI5" s="5">
        <f t="shared" si="0"/>
        <v>4.8315013890554148E-4</v>
      </c>
      <c r="BJ5" s="5">
        <f t="shared" si="0"/>
        <v>1.5583606046438714E-3</v>
      </c>
      <c r="BK5" s="5">
        <f t="shared" si="0"/>
        <v>-4.2692939244663441E-2</v>
      </c>
      <c r="BL5" s="5">
        <f t="shared" si="0"/>
        <v>-2.6944274341702212E-2</v>
      </c>
      <c r="BM5" s="5">
        <f t="shared" si="0"/>
        <v>-1.8158783783783772E-2</v>
      </c>
      <c r="BN5" s="5">
        <f t="shared" si="0"/>
        <v>-8.6567164179104372E-3</v>
      </c>
      <c r="BO5" s="5">
        <f t="shared" si="0"/>
        <v>-2.6078557630392796E-2</v>
      </c>
      <c r="BP5" s="5">
        <f t="shared" si="0"/>
        <v>-9.2567748859674337E-3</v>
      </c>
      <c r="BQ5" s="5">
        <f t="shared" si="0"/>
        <v>-1.4577721438757796E-2</v>
      </c>
      <c r="BR5" s="5">
        <f t="shared" si="0"/>
        <v>-7.725587144623014E-3</v>
      </c>
      <c r="BS5" s="5">
        <f t="shared" si="0"/>
        <v>2.1342819030680138E-2</v>
      </c>
      <c r="BT5" s="5">
        <f t="shared" si="0"/>
        <v>-1.6363636363636358E-2</v>
      </c>
      <c r="BU5" s="5">
        <f t="shared" si="0"/>
        <v>-2.1189591078066949E-2</v>
      </c>
      <c r="BV5" s="5">
        <f t="shared" si="0"/>
        <v>-1.5758371634931101E-2</v>
      </c>
      <c r="BW5" s="5">
        <f t="shared" si="0"/>
        <v>-1.4614343707713084E-2</v>
      </c>
      <c r="BX5" s="5">
        <f t="shared" si="0"/>
        <v>-1.9795918367346954E-2</v>
      </c>
      <c r="BY5" s="5">
        <f t="shared" si="0"/>
        <v>3.2137118371717843E-3</v>
      </c>
      <c r="BZ5" s="5">
        <f t="shared" si="0"/>
        <v>-6.481083404987098E-2</v>
      </c>
      <c r="CA5" s="5">
        <f t="shared" si="0"/>
        <v>-1.1966317033535345E-2</v>
      </c>
      <c r="CB5" s="5">
        <f t="shared" si="0"/>
        <v>-1.8479033404406486E-2</v>
      </c>
      <c r="CC5" s="5">
        <f t="shared" si="0"/>
        <v>-4.0157480314960581E-2</v>
      </c>
      <c r="CD5" s="5">
        <f t="shared" si="0"/>
        <v>1.1939858490566113E-2</v>
      </c>
      <c r="CE5" s="5">
        <f t="shared" si="0"/>
        <v>-3.1063321385902398E-3</v>
      </c>
      <c r="CF5" s="5">
        <f t="shared" si="0"/>
        <v>1.3679890560875929E-3</v>
      </c>
      <c r="CG5" s="5">
        <f t="shared" si="0"/>
        <v>-8.0775444264935548E-4</v>
      </c>
      <c r="CH5" s="5">
        <f t="shared" si="0"/>
        <v>1.9369120088545966E-3</v>
      </c>
      <c r="CI5" s="5">
        <f t="shared" si="0"/>
        <v>-1.0835372247465891E-2</v>
      </c>
      <c r="CJ5" s="5">
        <f t="shared" si="0"/>
        <v>-9.1666666666666563E-3</v>
      </c>
      <c r="CK5" s="5">
        <f t="shared" si="0"/>
        <v>-4.1191816559116301E-4</v>
      </c>
      <c r="CL5" s="5">
        <f t="shared" si="0"/>
        <v>8.033077377436415E-3</v>
      </c>
      <c r="CM5" s="5">
        <f t="shared" si="0"/>
        <v>-4.9859154929577487E-2</v>
      </c>
      <c r="CN5" s="5">
        <f t="shared" si="0"/>
        <v>-7.517158731888185E-3</v>
      </c>
      <c r="CO5" s="5">
        <f t="shared" si="0"/>
        <v>-3.1138603480813543E-2</v>
      </c>
      <c r="CP5" s="5">
        <f t="shared" si="0"/>
        <v>-1.4408099688473563E-2</v>
      </c>
      <c r="CQ5" s="5">
        <f t="shared" si="0"/>
        <v>-1.3987022350396505E-2</v>
      </c>
      <c r="CR5" s="5">
        <f t="shared" si="0"/>
        <v>-2.05741626794258E-2</v>
      </c>
      <c r="CS5" s="5">
        <f t="shared" si="0"/>
        <v>2.6845637583892135E-3</v>
      </c>
      <c r="CT5" s="5">
        <f t="shared" si="0"/>
        <v>6.7156348373558217E-3</v>
      </c>
      <c r="CU5" s="5">
        <f t="shared" si="0"/>
        <v>-4.1493775933609811E-3</v>
      </c>
      <c r="CV5" s="42">
        <f t="shared" si="0"/>
        <v>-1.316779533483825E-2</v>
      </c>
      <c r="CW5" s="16">
        <f t="shared" si="3"/>
        <v>-2.561209939657826E-3</v>
      </c>
      <c r="CX5" s="16">
        <f t="shared" si="1"/>
        <v>3.2042119528406928E-3</v>
      </c>
      <c r="CY5" s="16">
        <f t="shared" si="1"/>
        <v>-3.6823644919117124E-3</v>
      </c>
      <c r="CZ5" s="16">
        <f t="shared" si="1"/>
        <v>-1.6854757760978965E-2</v>
      </c>
      <c r="DA5" s="16">
        <f t="shared" si="1"/>
        <v>-2.2217065182727966E-2</v>
      </c>
      <c r="DB5" s="16">
        <f t="shared" si="1"/>
        <v>-1.1862300632080124E-2</v>
      </c>
      <c r="DC5" s="16">
        <f t="shared" si="1"/>
        <v>-2.1879194397103053E-2</v>
      </c>
      <c r="DD5" s="16">
        <f t="shared" si="1"/>
        <v>-2.5097002469346184E-2</v>
      </c>
      <c r="DE5" s="16">
        <f t="shared" si="1"/>
        <v>-6.0614029166379986E-3</v>
      </c>
      <c r="DF5" s="16">
        <f t="shared" si="1"/>
        <v>-3.4956273830144373E-2</v>
      </c>
      <c r="DG5" s="16">
        <f t="shared" si="1"/>
        <v>7.6651721106920116E-5</v>
      </c>
      <c r="DH5" s="16">
        <f t="shared" si="1"/>
        <v>1.1225313616017756E-3</v>
      </c>
      <c r="DI5" s="16">
        <f t="shared" si="1"/>
        <v>-4.2748110114461071E-2</v>
      </c>
      <c r="DJ5" s="16">
        <f t="shared" si="1"/>
        <v>-2.3971960197310863E-2</v>
      </c>
      <c r="DK5" s="16">
        <f t="shared" si="1"/>
        <v>-1.6611966855179478E-2</v>
      </c>
      <c r="DL5" s="16">
        <f t="shared" si="1"/>
        <v>-7.6023469250872684E-3</v>
      </c>
      <c r="DM5" s="16">
        <f t="shared" si="1"/>
        <v>-2.0987914282833781E-2</v>
      </c>
      <c r="DN5" s="16">
        <f t="shared" si="1"/>
        <v>-1.0682457227041635E-2</v>
      </c>
      <c r="DO5" s="16">
        <f t="shared" si="1"/>
        <v>-1.698242846369161E-2</v>
      </c>
      <c r="DP5" s="16">
        <f t="shared" si="1"/>
        <v>-3.7697947504584323E-3</v>
      </c>
      <c r="DQ5" s="16">
        <f t="shared" si="1"/>
        <v>2.2053154890403329E-2</v>
      </c>
      <c r="DR5" s="16">
        <f t="shared" si="1"/>
        <v>-1.9138135599087964E-2</v>
      </c>
      <c r="DS5" s="16">
        <f t="shared" si="1"/>
        <v>-2.2579361450042697E-2</v>
      </c>
      <c r="DT5" s="16">
        <f t="shared" si="1"/>
        <v>-1.4856069190208968E-2</v>
      </c>
      <c r="DU5" s="16">
        <f t="shared" si="1"/>
        <v>-1.9145002869087685E-2</v>
      </c>
      <c r="DV5" s="16">
        <f t="shared" si="1"/>
        <v>-1.9849409737854744E-2</v>
      </c>
      <c r="DW5" s="16">
        <f t="shared" si="1"/>
        <v>6.4421256943485569E-3</v>
      </c>
      <c r="DX5" s="16">
        <f t="shared" si="1"/>
        <v>-6.3772515114230835E-2</v>
      </c>
      <c r="DY5" s="16">
        <f t="shared" si="1"/>
        <v>-1.0026106485671669E-2</v>
      </c>
      <c r="DZ5" s="16">
        <f t="shared" si="1"/>
        <v>-1.8317001129142047E-2</v>
      </c>
      <c r="EA5" s="16">
        <f t="shared" si="1"/>
        <v>-4.3449904208845168E-2</v>
      </c>
      <c r="EB5" s="16">
        <f t="shared" si="1"/>
        <v>1.6420271047272811E-2</v>
      </c>
      <c r="EC5" s="16">
        <f t="shared" si="1"/>
        <v>-7.1865789793761669E-3</v>
      </c>
      <c r="ED5" s="16">
        <f t="shared" si="1"/>
        <v>4.8163578089498919E-4</v>
      </c>
      <c r="EE5" s="16">
        <f t="shared" si="1"/>
        <v>4.0692622165697484E-5</v>
      </c>
      <c r="EF5" s="16">
        <f t="shared" si="1"/>
        <v>1.9407941018826668E-3</v>
      </c>
      <c r="EG5" s="16">
        <f t="shared" si="1"/>
        <v>-9.5663810091278795E-3</v>
      </c>
      <c r="EH5" s="16">
        <f t="shared" si="1"/>
        <v>-1.0485833511516754E-2</v>
      </c>
      <c r="EI5" s="16">
        <f t="shared" si="1"/>
        <v>-4.1780292449373159E-3</v>
      </c>
      <c r="EJ5" s="16">
        <f t="shared" si="1"/>
        <v>1.269245448480172E-2</v>
      </c>
      <c r="EK5" s="16">
        <f t="shared" si="1"/>
        <v>-4.8710499090069567E-2</v>
      </c>
      <c r="EL5" s="16">
        <f t="shared" si="1"/>
        <v>-6.3342976187762204E-3</v>
      </c>
      <c r="EM5" s="16">
        <f t="shared" si="1"/>
        <v>-2.9857928310900693E-2</v>
      </c>
      <c r="EN5" s="16">
        <f t="shared" si="1"/>
        <v>-1.0894485615434504E-2</v>
      </c>
      <c r="EO5" s="16">
        <f t="shared" si="1"/>
        <v>-1.479367373255999E-2</v>
      </c>
      <c r="EP5" s="16">
        <f t="shared" si="1"/>
        <v>-1.5289865355243633E-2</v>
      </c>
      <c r="EQ5" s="16">
        <f t="shared" si="1"/>
        <v>5.914565853532578E-3</v>
      </c>
      <c r="ER5" s="16">
        <f t="shared" si="1"/>
        <v>7.7894658409766102E-3</v>
      </c>
      <c r="ES5" s="16">
        <f t="shared" si="1"/>
        <v>-8.5745579926640742E-3</v>
      </c>
      <c r="ET5" s="16">
        <f t="shared" si="1"/>
        <v>-1.614712327293992E-2</v>
      </c>
    </row>
    <row r="6" spans="1:150" x14ac:dyDescent="0.2">
      <c r="A6">
        <v>101.55</v>
      </c>
      <c r="B6">
        <v>18.555</v>
      </c>
      <c r="C6">
        <v>180.4</v>
      </c>
      <c r="D6">
        <v>96.136399999999995</v>
      </c>
      <c r="E6">
        <v>71.569999999999993</v>
      </c>
      <c r="F6">
        <v>170.25</v>
      </c>
      <c r="G6">
        <v>121.6</v>
      </c>
      <c r="H6">
        <v>88.77</v>
      </c>
      <c r="I6">
        <v>105.2</v>
      </c>
      <c r="J6">
        <v>7.0949999999999998</v>
      </c>
      <c r="K6">
        <v>84.93</v>
      </c>
      <c r="L6">
        <v>62.15</v>
      </c>
      <c r="M6">
        <v>62</v>
      </c>
      <c r="N6">
        <v>32.44</v>
      </c>
      <c r="O6">
        <v>23.495000000000001</v>
      </c>
      <c r="P6">
        <v>66.17</v>
      </c>
      <c r="Q6">
        <v>15.565</v>
      </c>
      <c r="R6">
        <v>73.33</v>
      </c>
      <c r="S6">
        <v>30.715</v>
      </c>
      <c r="T6">
        <v>15.93</v>
      </c>
      <c r="U6">
        <v>112.75</v>
      </c>
      <c r="V6">
        <v>4.1900000000000004</v>
      </c>
      <c r="W6">
        <v>12.785</v>
      </c>
      <c r="X6">
        <v>14.52</v>
      </c>
      <c r="Y6">
        <v>7.1740000000000004</v>
      </c>
      <c r="Z6">
        <v>46.48</v>
      </c>
      <c r="AA6">
        <v>73.55</v>
      </c>
      <c r="AB6">
        <v>46.284999999999997</v>
      </c>
      <c r="AC6">
        <v>6.5120000000000005</v>
      </c>
      <c r="AD6">
        <v>14.21</v>
      </c>
      <c r="AE6">
        <v>2.5140000000000002</v>
      </c>
      <c r="AF6">
        <v>34.19</v>
      </c>
      <c r="AG6">
        <v>206.9</v>
      </c>
      <c r="AH6">
        <v>182.4</v>
      </c>
      <c r="AI6">
        <v>4.8319999999999999</v>
      </c>
      <c r="AJ6">
        <v>180.8</v>
      </c>
      <c r="AK6">
        <v>14.01</v>
      </c>
      <c r="AL6">
        <v>30.495000000000001</v>
      </c>
      <c r="AM6">
        <v>73.73</v>
      </c>
      <c r="AN6">
        <v>82.36</v>
      </c>
      <c r="AO6">
        <v>5.5768000000000004</v>
      </c>
      <c r="AP6">
        <v>90.92</v>
      </c>
      <c r="AQ6">
        <v>46.195</v>
      </c>
      <c r="AR6">
        <v>125.35</v>
      </c>
      <c r="AS6">
        <v>70.599999999999994</v>
      </c>
      <c r="AT6">
        <v>10.16</v>
      </c>
      <c r="AU6">
        <v>219.65</v>
      </c>
      <c r="AV6">
        <v>47.7</v>
      </c>
      <c r="AW6">
        <v>17.66</v>
      </c>
      <c r="AX6" s="40">
        <v>140</v>
      </c>
      <c r="AY6" s="5">
        <f t="shared" si="2"/>
        <v>-1.6464891041162222E-2</v>
      </c>
      <c r="AZ6" s="5">
        <f t="shared" si="0"/>
        <v>-4.3063434760185704E-2</v>
      </c>
      <c r="BA6" s="5">
        <f t="shared" si="0"/>
        <v>1.3198539736029247E-2</v>
      </c>
      <c r="BB6" s="5">
        <f t="shared" si="0"/>
        <v>-1.6278972201217101E-2</v>
      </c>
      <c r="BC6" s="5">
        <f t="shared" si="0"/>
        <v>3.3646432076264166E-3</v>
      </c>
      <c r="BD6" s="5">
        <f t="shared" si="0"/>
        <v>-2.9282576866763721E-3</v>
      </c>
      <c r="BE6" s="5">
        <f t="shared" si="0"/>
        <v>-3.2786885245902342E-3</v>
      </c>
      <c r="BF6" s="5">
        <f t="shared" si="0"/>
        <v>-2.2033711578715476E-2</v>
      </c>
      <c r="BG6" s="5">
        <f t="shared" si="0"/>
        <v>-1.2670107930549013E-2</v>
      </c>
      <c r="BH6" s="5">
        <f t="shared" si="0"/>
        <v>3.485997666277707E-2</v>
      </c>
      <c r="BI6" s="5">
        <f t="shared" si="0"/>
        <v>2.5353132922854238E-2</v>
      </c>
      <c r="BJ6" s="5">
        <f t="shared" si="0"/>
        <v>-3.2985840983351444E-2</v>
      </c>
      <c r="BK6" s="5">
        <f t="shared" si="0"/>
        <v>6.3464837049742817E-2</v>
      </c>
      <c r="BL6" s="5">
        <f t="shared" si="0"/>
        <v>2.0767778477029486E-2</v>
      </c>
      <c r="BM6" s="5">
        <f t="shared" si="0"/>
        <v>1.0537634408602115E-2</v>
      </c>
      <c r="BN6" s="5">
        <f t="shared" si="0"/>
        <v>-3.7639265281541601E-3</v>
      </c>
      <c r="BO6" s="5">
        <f t="shared" si="0"/>
        <v>2.9090909090909056E-2</v>
      </c>
      <c r="BP6" s="5">
        <f t="shared" si="0"/>
        <v>-7.0412999322951864E-3</v>
      </c>
      <c r="BQ6" s="5">
        <f t="shared" si="0"/>
        <v>-1.222061424666343E-2</v>
      </c>
      <c r="BR6" s="5">
        <f t="shared" si="0"/>
        <v>-7.7857365306758242E-3</v>
      </c>
      <c r="BS6" s="5">
        <f t="shared" si="0"/>
        <v>-1.8284719198955135E-2</v>
      </c>
      <c r="BT6" s="5">
        <f t="shared" si="0"/>
        <v>-3.1885397412199645E-2</v>
      </c>
      <c r="BU6" s="5">
        <f t="shared" si="0"/>
        <v>-2.8864413216862839E-2</v>
      </c>
      <c r="BV6" s="5">
        <f t="shared" si="0"/>
        <v>-3.1354236157438375E-2</v>
      </c>
      <c r="BW6" s="5">
        <f t="shared" si="0"/>
        <v>-1.4831090359791244E-2</v>
      </c>
      <c r="BX6" s="5">
        <f t="shared" si="0"/>
        <v>-3.2271496981053582E-2</v>
      </c>
      <c r="BY6" s="5">
        <f t="shared" si="0"/>
        <v>-1.8286171916711225E-2</v>
      </c>
      <c r="BZ6" s="5">
        <f t="shared" si="0"/>
        <v>6.3900701068842602E-2</v>
      </c>
      <c r="CA6" s="5">
        <f t="shared" si="0"/>
        <v>-2.631578947368407E-2</v>
      </c>
      <c r="CB6" s="5">
        <f t="shared" si="0"/>
        <v>2.8964518464880573E-2</v>
      </c>
      <c r="CC6" s="5">
        <f t="shared" si="0"/>
        <v>3.1173092698933536E-2</v>
      </c>
      <c r="CD6" s="5">
        <f t="shared" si="0"/>
        <v>-3.9329934450110793E-3</v>
      </c>
      <c r="CE6" s="5">
        <f t="shared" si="0"/>
        <v>-8.149568552253017E-3</v>
      </c>
      <c r="CF6" s="5">
        <f t="shared" si="0"/>
        <v>-3.2786885245901232E-3</v>
      </c>
      <c r="CG6" s="5">
        <f t="shared" si="0"/>
        <v>-2.3443815683104385E-2</v>
      </c>
      <c r="CH6" s="5">
        <f t="shared" si="0"/>
        <v>-1.3808340237503325E-3</v>
      </c>
      <c r="CI6" s="5">
        <f t="shared" si="0"/>
        <v>-9.8939929328621945E-3</v>
      </c>
      <c r="CJ6" s="5">
        <f t="shared" si="0"/>
        <v>2.5904121110176703E-2</v>
      </c>
      <c r="CK6" s="5">
        <f t="shared" si="0"/>
        <v>1.2774725274725451E-2</v>
      </c>
      <c r="CL6" s="5">
        <f t="shared" si="0"/>
        <v>-3.4806047111215266E-2</v>
      </c>
      <c r="CM6" s="5">
        <f t="shared" si="0"/>
        <v>3.3353098132226533E-2</v>
      </c>
      <c r="CN6" s="5">
        <f t="shared" si="0"/>
        <v>-1.9758507135015924E-3</v>
      </c>
      <c r="CO6" s="5">
        <f t="shared" si="0"/>
        <v>-2.1642679363698125E-4</v>
      </c>
      <c r="CP6" s="5">
        <f t="shared" si="0"/>
        <v>-9.4824180165942185E-3</v>
      </c>
      <c r="CQ6" s="5">
        <f t="shared" si="0"/>
        <v>3.246563322608953E-2</v>
      </c>
      <c r="CR6" s="5">
        <f t="shared" si="0"/>
        <v>-7.3277967757693352E-3</v>
      </c>
      <c r="CS6" s="5">
        <f t="shared" si="0"/>
        <v>-1.9857206604194544E-2</v>
      </c>
      <c r="CT6" s="5">
        <f t="shared" si="0"/>
        <v>-5.6285178236397115E-3</v>
      </c>
      <c r="CU6" s="5">
        <f t="shared" si="0"/>
        <v>-1.8888888888888844E-2</v>
      </c>
      <c r="CV6" s="42">
        <f t="shared" si="0"/>
        <v>6.7479984750285826E-2</v>
      </c>
      <c r="CW6" s="16">
        <f t="shared" si="3"/>
        <v>-1.3727449728411577E-2</v>
      </c>
      <c r="CX6" s="16">
        <f t="shared" si="1"/>
        <v>-4.2444538215824848E-2</v>
      </c>
      <c r="CY6" s="16">
        <f t="shared" si="1"/>
        <v>1.0918306483601495E-2</v>
      </c>
      <c r="CZ6" s="16">
        <f t="shared" si="1"/>
        <v>-1.7115517791616984E-2</v>
      </c>
      <c r="DA6" s="16">
        <f t="shared" si="1"/>
        <v>-2.7144909406187486E-3</v>
      </c>
      <c r="DB6" s="16">
        <f t="shared" si="1"/>
        <v>-4.3587994082957202E-3</v>
      </c>
      <c r="DC6" s="16">
        <f t="shared" si="1"/>
        <v>-9.4257328611849663E-3</v>
      </c>
      <c r="DD6" s="16">
        <f t="shared" si="1"/>
        <v>-2.0326811399836029E-2</v>
      </c>
      <c r="DE6" s="16">
        <f t="shared" si="1"/>
        <v>-9.8943015448614453E-3</v>
      </c>
      <c r="DF6" s="16">
        <f t="shared" si="1"/>
        <v>3.7117577288467603E-2</v>
      </c>
      <c r="DG6" s="16">
        <f t="shared" si="1"/>
        <v>2.4946634505055618E-2</v>
      </c>
      <c r="DH6" s="16">
        <f t="shared" si="1"/>
        <v>-3.3421670226393543E-2</v>
      </c>
      <c r="DI6" s="16">
        <f t="shared" si="1"/>
        <v>6.3409666179945187E-2</v>
      </c>
      <c r="DJ6" s="16">
        <f t="shared" si="1"/>
        <v>2.3740092621420836E-2</v>
      </c>
      <c r="DK6" s="16">
        <f t="shared" si="1"/>
        <v>1.2084451337206408E-2</v>
      </c>
      <c r="DL6" s="16">
        <f t="shared" si="1"/>
        <v>-2.7095570353309916E-3</v>
      </c>
      <c r="DM6" s="16">
        <f t="shared" si="1"/>
        <v>3.4181552438468071E-2</v>
      </c>
      <c r="DN6" s="16">
        <f t="shared" si="1"/>
        <v>-8.4669822733693875E-3</v>
      </c>
      <c r="DO6" s="16">
        <f t="shared" si="1"/>
        <v>-1.4625321271597243E-2</v>
      </c>
      <c r="DP6" s="16">
        <f t="shared" si="1"/>
        <v>-3.8299441365112425E-3</v>
      </c>
      <c r="DQ6" s="16">
        <f t="shared" si="1"/>
        <v>-1.7574383339231944E-2</v>
      </c>
      <c r="DR6" s="16">
        <f t="shared" si="1"/>
        <v>-3.4659896647651248E-2</v>
      </c>
      <c r="DS6" s="16">
        <f t="shared" si="1"/>
        <v>-3.0254183588838586E-2</v>
      </c>
      <c r="DT6" s="16">
        <f t="shared" si="1"/>
        <v>-3.0451933712716241E-2</v>
      </c>
      <c r="DU6" s="16">
        <f t="shared" si="1"/>
        <v>-1.9361749521165844E-2</v>
      </c>
      <c r="DV6" s="16">
        <f t="shared" si="1"/>
        <v>-3.2324988351561376E-2</v>
      </c>
      <c r="DW6" s="16">
        <f t="shared" si="1"/>
        <v>-1.5057758059534451E-2</v>
      </c>
      <c r="DX6" s="16">
        <f t="shared" si="1"/>
        <v>6.4939020004482748E-2</v>
      </c>
      <c r="DY6" s="16">
        <f t="shared" si="1"/>
        <v>-2.4375578925820394E-2</v>
      </c>
      <c r="DZ6" s="16">
        <f t="shared" si="1"/>
        <v>2.9126550740145012E-2</v>
      </c>
      <c r="EA6" s="16">
        <f t="shared" si="1"/>
        <v>2.7880668805048948E-2</v>
      </c>
      <c r="EB6" s="16">
        <f t="shared" si="1"/>
        <v>5.4741911169561668E-4</v>
      </c>
      <c r="EC6" s="16">
        <f t="shared" si="1"/>
        <v>-1.2229815393038943E-2</v>
      </c>
      <c r="ED6" s="16">
        <f t="shared" si="1"/>
        <v>-4.1650417997827266E-3</v>
      </c>
      <c r="EE6" s="16">
        <f t="shared" si="1"/>
        <v>-2.2595368618289334E-2</v>
      </c>
      <c r="EF6" s="16">
        <f t="shared" si="1"/>
        <v>-1.3769519307222622E-3</v>
      </c>
      <c r="EG6" s="16">
        <f t="shared" si="1"/>
        <v>-8.6250016945241832E-3</v>
      </c>
      <c r="EH6" s="16">
        <f t="shared" si="1"/>
        <v>2.4584954265326607E-2</v>
      </c>
      <c r="EI6" s="16">
        <f t="shared" si="1"/>
        <v>9.0086141953792977E-3</v>
      </c>
      <c r="EJ6" s="16">
        <f t="shared" si="1"/>
        <v>-3.0146670003849962E-2</v>
      </c>
      <c r="EK6" s="16">
        <f t="shared" si="1"/>
        <v>3.4501753971734453E-2</v>
      </c>
      <c r="EL6" s="16">
        <f t="shared" si="1"/>
        <v>-7.9298960038962736E-4</v>
      </c>
      <c r="EM6" s="16">
        <f t="shared" si="1"/>
        <v>1.0642483762758699E-3</v>
      </c>
      <c r="EN6" s="16">
        <f t="shared" si="1"/>
        <v>-5.9688039435551584E-3</v>
      </c>
      <c r="EO6" s="16">
        <f t="shared" si="1"/>
        <v>3.1658981843926043E-2</v>
      </c>
      <c r="EP6" s="16">
        <f t="shared" si="1"/>
        <v>-2.0434994515871668E-3</v>
      </c>
      <c r="EQ6" s="16">
        <f t="shared" si="1"/>
        <v>-1.6627204509051179E-2</v>
      </c>
      <c r="ER6" s="16">
        <f t="shared" si="1"/>
        <v>-4.5546868200189231E-3</v>
      </c>
      <c r="ES6" s="16">
        <f t="shared" si="1"/>
        <v>-2.3314069288191935E-2</v>
      </c>
      <c r="ET6" s="16">
        <f t="shared" si="1"/>
        <v>6.4500656812184157E-2</v>
      </c>
    </row>
    <row r="7" spans="1:150" x14ac:dyDescent="0.2">
      <c r="A7">
        <v>103.4</v>
      </c>
      <c r="B7">
        <v>19.02</v>
      </c>
      <c r="C7">
        <v>183.9</v>
      </c>
      <c r="D7">
        <v>100.5455</v>
      </c>
      <c r="E7">
        <v>74.23</v>
      </c>
      <c r="F7">
        <v>174.8</v>
      </c>
      <c r="G7">
        <v>121.35</v>
      </c>
      <c r="H7">
        <v>89.46</v>
      </c>
      <c r="I7">
        <v>113.6</v>
      </c>
      <c r="J7">
        <v>7.3490000000000002</v>
      </c>
      <c r="K7">
        <v>87.65</v>
      </c>
      <c r="L7">
        <v>64.180000000000007</v>
      </c>
      <c r="M7">
        <v>64.78</v>
      </c>
      <c r="N7">
        <v>33.475000000000001</v>
      </c>
      <c r="O7">
        <v>24.51</v>
      </c>
      <c r="P7">
        <v>68.400000000000006</v>
      </c>
      <c r="Q7">
        <v>16.53</v>
      </c>
      <c r="R7">
        <v>78.099999999999994</v>
      </c>
      <c r="S7">
        <v>33</v>
      </c>
      <c r="T7">
        <v>16.100000000000001</v>
      </c>
      <c r="U7">
        <v>118.95</v>
      </c>
      <c r="V7">
        <v>4.3639999999999999</v>
      </c>
      <c r="W7">
        <v>12.95</v>
      </c>
      <c r="X7">
        <v>14.27</v>
      </c>
      <c r="Y7">
        <v>7.157</v>
      </c>
      <c r="Z7">
        <v>47.17</v>
      </c>
      <c r="AA7">
        <v>74.41</v>
      </c>
      <c r="AB7">
        <v>50.21</v>
      </c>
      <c r="AC7">
        <v>6.6020000000000003</v>
      </c>
      <c r="AD7">
        <v>14.945</v>
      </c>
      <c r="AE7">
        <v>2.6739999999999999</v>
      </c>
      <c r="AF7">
        <v>35.21</v>
      </c>
      <c r="AG7">
        <v>226.5</v>
      </c>
      <c r="AH7">
        <v>175.95</v>
      </c>
      <c r="AI7">
        <v>5.25</v>
      </c>
      <c r="AJ7">
        <v>182.85</v>
      </c>
      <c r="AK7">
        <v>14.2</v>
      </c>
      <c r="AL7">
        <v>31.82</v>
      </c>
      <c r="AM7">
        <v>76.02</v>
      </c>
      <c r="AN7">
        <v>86.61</v>
      </c>
      <c r="AO7">
        <v>5.8884999999999996</v>
      </c>
      <c r="AP7">
        <v>92.07</v>
      </c>
      <c r="AQ7">
        <v>49.55</v>
      </c>
      <c r="AR7">
        <v>131.6</v>
      </c>
      <c r="AS7">
        <v>72.5</v>
      </c>
      <c r="AT7">
        <v>10.154999999999999</v>
      </c>
      <c r="AU7">
        <v>225.45</v>
      </c>
      <c r="AV7">
        <v>48.145000000000003</v>
      </c>
      <c r="AW7">
        <v>18.215</v>
      </c>
      <c r="AX7" s="40">
        <v>145.55000000000001</v>
      </c>
      <c r="AY7" s="5">
        <f t="shared" si="2"/>
        <v>1.8217626784835073E-2</v>
      </c>
      <c r="AZ7" s="5">
        <f t="shared" si="0"/>
        <v>2.5060630557801167E-2</v>
      </c>
      <c r="BA7" s="5">
        <f t="shared" si="0"/>
        <v>1.9401330376940029E-2</v>
      </c>
      <c r="BB7" s="5">
        <f t="shared" si="0"/>
        <v>4.5862961375712219E-2</v>
      </c>
      <c r="BC7" s="5">
        <f t="shared" si="0"/>
        <v>3.7166410507195824E-2</v>
      </c>
      <c r="BD7" s="5">
        <f t="shared" si="0"/>
        <v>2.6725403817914994E-2</v>
      </c>
      <c r="BE7" s="5">
        <f t="shared" si="0"/>
        <v>-2.0559210526315264E-3</v>
      </c>
      <c r="BF7" s="5">
        <f t="shared" si="0"/>
        <v>7.7728962487326747E-3</v>
      </c>
      <c r="BG7" s="5">
        <f t="shared" si="0"/>
        <v>7.9847908745247054E-2</v>
      </c>
      <c r="BH7" s="5">
        <f t="shared" si="0"/>
        <v>3.5799859055673178E-2</v>
      </c>
      <c r="BI7" s="5">
        <f t="shared" si="0"/>
        <v>3.2026374661485946E-2</v>
      </c>
      <c r="BJ7" s="5">
        <f t="shared" si="0"/>
        <v>3.2662912308930148E-2</v>
      </c>
      <c r="BK7" s="5">
        <f t="shared" si="0"/>
        <v>4.483870967741943E-2</v>
      </c>
      <c r="BL7" s="5">
        <f t="shared" si="0"/>
        <v>3.1905055487053247E-2</v>
      </c>
      <c r="BM7" s="5">
        <f t="shared" si="0"/>
        <v>4.3200680995956642E-2</v>
      </c>
      <c r="BN7" s="5">
        <f t="shared" si="0"/>
        <v>3.3701072993803871E-2</v>
      </c>
      <c r="BO7" s="5">
        <f t="shared" si="0"/>
        <v>6.199807259877943E-2</v>
      </c>
      <c r="BP7" s="5">
        <f t="shared" si="0"/>
        <v>6.5048411291422248E-2</v>
      </c>
      <c r="BQ7" s="5">
        <f t="shared" si="0"/>
        <v>7.4393618753052282E-2</v>
      </c>
      <c r="BR7" s="5">
        <f t="shared" si="0"/>
        <v>1.0671688637790444E-2</v>
      </c>
      <c r="BS7" s="5">
        <f t="shared" si="0"/>
        <v>5.4988913525498839E-2</v>
      </c>
      <c r="BT7" s="5">
        <f t="shared" si="0"/>
        <v>4.1527446300715809E-2</v>
      </c>
      <c r="BU7" s="5">
        <f t="shared" si="0"/>
        <v>1.2905748924520788E-2</v>
      </c>
      <c r="BV7" s="5">
        <f t="shared" si="0"/>
        <v>-1.7217630853994526E-2</v>
      </c>
      <c r="BW7" s="5">
        <f t="shared" si="0"/>
        <v>-2.3696682464455776E-3</v>
      </c>
      <c r="BX7" s="5">
        <f t="shared" si="0"/>
        <v>1.4845094664371894E-2</v>
      </c>
      <c r="BY7" s="5">
        <f t="shared" si="0"/>
        <v>1.1692726036709677E-2</v>
      </c>
      <c r="BZ7" s="5">
        <f t="shared" si="0"/>
        <v>8.4800691368694059E-2</v>
      </c>
      <c r="CA7" s="5">
        <f t="shared" si="0"/>
        <v>1.3820638820638775E-2</v>
      </c>
      <c r="CB7" s="5">
        <f t="shared" si="0"/>
        <v>5.1724137931034475E-2</v>
      </c>
      <c r="CC7" s="5">
        <f t="shared" si="0"/>
        <v>6.3643595863166036E-2</v>
      </c>
      <c r="CD7" s="5">
        <f t="shared" si="0"/>
        <v>2.9833284586136433E-2</v>
      </c>
      <c r="CE7" s="5">
        <f t="shared" si="0"/>
        <v>9.4731754470758878E-2</v>
      </c>
      <c r="CF7" s="5">
        <f t="shared" si="0"/>
        <v>-3.5361842105263275E-2</v>
      </c>
      <c r="CG7" s="5">
        <f t="shared" si="0"/>
        <v>8.6506622516556275E-2</v>
      </c>
      <c r="CH7" s="5">
        <f t="shared" si="0"/>
        <v>1.1338495575221152E-2</v>
      </c>
      <c r="CI7" s="5">
        <f t="shared" si="0"/>
        <v>1.3561741613133504E-2</v>
      </c>
      <c r="CJ7" s="5">
        <f t="shared" si="0"/>
        <v>4.3449745859976963E-2</v>
      </c>
      <c r="CK7" s="5">
        <f t="shared" si="0"/>
        <v>3.1059270310592524E-2</v>
      </c>
      <c r="CL7" s="5">
        <f t="shared" si="0"/>
        <v>5.1602719766877136E-2</v>
      </c>
      <c r="CM7" s="5">
        <f t="shared" si="0"/>
        <v>5.5892267967292852E-2</v>
      </c>
      <c r="CN7" s="5">
        <f t="shared" si="0"/>
        <v>1.2648482182137988E-2</v>
      </c>
      <c r="CO7" s="5">
        <f t="shared" si="0"/>
        <v>7.2626907673990715E-2</v>
      </c>
      <c r="CP7" s="5">
        <f t="shared" si="0"/>
        <v>4.986039090546468E-2</v>
      </c>
      <c r="CQ7" s="5">
        <f t="shared" si="0"/>
        <v>2.6912181303116123E-2</v>
      </c>
      <c r="CR7" s="5">
        <f t="shared" si="0"/>
        <v>-4.9212598425207865E-4</v>
      </c>
      <c r="CS7" s="5">
        <f t="shared" si="0"/>
        <v>2.6405645344866668E-2</v>
      </c>
      <c r="CT7" s="5">
        <f t="shared" si="0"/>
        <v>9.3291404612159123E-3</v>
      </c>
      <c r="CU7" s="5">
        <f t="shared" si="0"/>
        <v>3.1426953567383897E-2</v>
      </c>
      <c r="CV7" s="42">
        <f t="shared" si="0"/>
        <v>3.9642857142857313E-2</v>
      </c>
      <c r="CW7" s="16">
        <f t="shared" si="3"/>
        <v>2.0955068097585718E-2</v>
      </c>
      <c r="CX7" s="16">
        <f t="shared" si="1"/>
        <v>2.5679527102162023E-2</v>
      </c>
      <c r="CY7" s="16">
        <f t="shared" si="1"/>
        <v>1.7121097124512277E-2</v>
      </c>
      <c r="CZ7" s="16">
        <f t="shared" si="1"/>
        <v>4.5026415785312336E-2</v>
      </c>
      <c r="DA7" s="16">
        <f t="shared" si="1"/>
        <v>3.1087276358950658E-2</v>
      </c>
      <c r="DB7" s="16">
        <f t="shared" si="1"/>
        <v>2.5294862096295646E-2</v>
      </c>
      <c r="DC7" s="16">
        <f t="shared" si="1"/>
        <v>-8.2029653892262584E-3</v>
      </c>
      <c r="DD7" s="16">
        <f t="shared" si="1"/>
        <v>9.4797964276121232E-3</v>
      </c>
      <c r="DE7" s="16">
        <f t="shared" si="1"/>
        <v>8.2623715130934625E-2</v>
      </c>
      <c r="DF7" s="16">
        <f t="shared" si="1"/>
        <v>3.805745968136371E-2</v>
      </c>
      <c r="DG7" s="16">
        <f t="shared" si="1"/>
        <v>3.1619876243687325E-2</v>
      </c>
      <c r="DH7" s="16">
        <f t="shared" si="1"/>
        <v>3.2227083065888049E-2</v>
      </c>
      <c r="DI7" s="16">
        <f t="shared" si="1"/>
        <v>4.4783538807621801E-2</v>
      </c>
      <c r="DJ7" s="16">
        <f t="shared" si="1"/>
        <v>3.4877369631444596E-2</v>
      </c>
      <c r="DK7" s="16">
        <f t="shared" si="1"/>
        <v>4.4747497924560939E-2</v>
      </c>
      <c r="DL7" s="16">
        <f t="shared" si="1"/>
        <v>3.4755442486627042E-2</v>
      </c>
      <c r="DM7" s="16">
        <f t="shared" si="1"/>
        <v>6.7088715946338445E-2</v>
      </c>
      <c r="DN7" s="16">
        <f t="shared" si="1"/>
        <v>6.362272895034804E-2</v>
      </c>
      <c r="DO7" s="16">
        <f t="shared" si="1"/>
        <v>7.1988911728118471E-2</v>
      </c>
      <c r="DP7" s="16">
        <f t="shared" si="1"/>
        <v>1.4627481031955027E-2</v>
      </c>
      <c r="DQ7" s="16">
        <f t="shared" si="1"/>
        <v>5.5699249385222034E-2</v>
      </c>
      <c r="DR7" s="16">
        <f t="shared" si="1"/>
        <v>3.8752947065264207E-2</v>
      </c>
      <c r="DS7" s="16">
        <f t="shared" si="1"/>
        <v>1.1515978552545039E-2</v>
      </c>
      <c r="DT7" s="16">
        <f t="shared" si="1"/>
        <v>-1.6315328409272391E-2</v>
      </c>
      <c r="DU7" s="16">
        <f t="shared" si="1"/>
        <v>-6.9003274078201799E-3</v>
      </c>
      <c r="DV7" s="16">
        <f t="shared" si="1"/>
        <v>1.4791603293864104E-2</v>
      </c>
      <c r="DW7" s="16">
        <f t="shared" si="1"/>
        <v>1.4921139893886451E-2</v>
      </c>
      <c r="DX7" s="16">
        <f t="shared" si="1"/>
        <v>8.5839010304334204E-2</v>
      </c>
      <c r="DY7" s="16">
        <f t="shared" si="1"/>
        <v>1.5760849368502451E-2</v>
      </c>
      <c r="DZ7" s="16">
        <f t="shared" si="1"/>
        <v>5.1886170206298918E-2</v>
      </c>
      <c r="EA7" s="16">
        <f t="shared" si="1"/>
        <v>6.0351171969281449E-2</v>
      </c>
      <c r="EB7" s="16">
        <f t="shared" si="1"/>
        <v>3.431369714284313E-2</v>
      </c>
      <c r="EC7" s="16">
        <f t="shared" si="1"/>
        <v>9.0651507629972955E-2</v>
      </c>
      <c r="ED7" s="16">
        <f t="shared" si="1"/>
        <v>-3.6248195380455879E-2</v>
      </c>
      <c r="EE7" s="16">
        <f t="shared" si="1"/>
        <v>8.7355069581371333E-2</v>
      </c>
      <c r="EF7" s="16">
        <f t="shared" si="1"/>
        <v>1.1342377668249222E-2</v>
      </c>
      <c r="EG7" s="16">
        <f t="shared" si="1"/>
        <v>1.4830732851471516E-2</v>
      </c>
      <c r="EH7" s="16">
        <f t="shared" si="1"/>
        <v>4.2130579015126866E-2</v>
      </c>
      <c r="EI7" s="16">
        <f t="shared" si="1"/>
        <v>2.729315923124637E-2</v>
      </c>
      <c r="EJ7" s="16">
        <f t="shared" si="1"/>
        <v>5.626209687424244E-2</v>
      </c>
      <c r="EK7" s="16">
        <f t="shared" si="1"/>
        <v>5.7040923806800772E-2</v>
      </c>
      <c r="EL7" s="16">
        <f t="shared" si="1"/>
        <v>1.3831343295249952E-2</v>
      </c>
      <c r="EM7" s="16">
        <f t="shared" si="1"/>
        <v>7.3907582843903571E-2</v>
      </c>
      <c r="EN7" s="16">
        <f t="shared" si="1"/>
        <v>5.3374004978503739E-2</v>
      </c>
      <c r="EO7" s="16">
        <f t="shared" si="1"/>
        <v>2.6105529920952639E-2</v>
      </c>
      <c r="EP7" s="16">
        <f t="shared" si="1"/>
        <v>4.7921713399300897E-3</v>
      </c>
      <c r="EQ7" s="16">
        <f t="shared" si="1"/>
        <v>2.9635647440010033E-2</v>
      </c>
      <c r="ER7" s="16">
        <f t="shared" si="1"/>
        <v>1.0402971464836701E-2</v>
      </c>
      <c r="ES7" s="16">
        <f t="shared" si="1"/>
        <v>2.7001773168080806E-2</v>
      </c>
      <c r="ET7" s="16">
        <f t="shared" si="1"/>
        <v>3.6663529204755643E-2</v>
      </c>
    </row>
    <row r="8" spans="1:150" x14ac:dyDescent="0.2">
      <c r="A8">
        <v>109.3</v>
      </c>
      <c r="B8">
        <v>19.600000000000001</v>
      </c>
      <c r="C8">
        <v>184.15</v>
      </c>
      <c r="D8">
        <v>104.6818</v>
      </c>
      <c r="E8">
        <v>75.88</v>
      </c>
      <c r="F8">
        <v>173.9</v>
      </c>
      <c r="G8">
        <v>122.7</v>
      </c>
      <c r="H8">
        <v>90.14</v>
      </c>
      <c r="I8">
        <v>115.1</v>
      </c>
      <c r="J8">
        <v>7.8</v>
      </c>
      <c r="K8">
        <v>89.1</v>
      </c>
      <c r="L8">
        <v>65.010000000000005</v>
      </c>
      <c r="M8">
        <v>67.88</v>
      </c>
      <c r="N8">
        <v>34.53</v>
      </c>
      <c r="O8">
        <v>25</v>
      </c>
      <c r="P8">
        <v>68.52</v>
      </c>
      <c r="Q8">
        <v>17.414999999999999</v>
      </c>
      <c r="R8">
        <v>79.5</v>
      </c>
      <c r="S8">
        <v>33.085000000000001</v>
      </c>
      <c r="T8">
        <v>16.61</v>
      </c>
      <c r="U8">
        <v>120.25</v>
      </c>
      <c r="V8">
        <v>4.5780000000000003</v>
      </c>
      <c r="W8">
        <v>13.83</v>
      </c>
      <c r="X8">
        <v>14.59</v>
      </c>
      <c r="Y8">
        <v>7.0659999999999998</v>
      </c>
      <c r="Z8">
        <v>48</v>
      </c>
      <c r="AA8">
        <v>78.89</v>
      </c>
      <c r="AB8">
        <v>51.88</v>
      </c>
      <c r="AC8">
        <v>6.8959999999999999</v>
      </c>
      <c r="AD8">
        <v>15.755000000000001</v>
      </c>
      <c r="AE8">
        <v>2.8420000000000001</v>
      </c>
      <c r="AF8">
        <v>36.314999999999998</v>
      </c>
      <c r="AG8">
        <v>238.1</v>
      </c>
      <c r="AH8">
        <v>180.3</v>
      </c>
      <c r="AI8">
        <v>5.59</v>
      </c>
      <c r="AJ8">
        <v>188.55</v>
      </c>
      <c r="AK8">
        <v>15</v>
      </c>
      <c r="AL8">
        <v>33.159999999999997</v>
      </c>
      <c r="AM8">
        <v>78.13</v>
      </c>
      <c r="AN8">
        <v>89.69</v>
      </c>
      <c r="AO8">
        <v>6.1935000000000002</v>
      </c>
      <c r="AP8">
        <v>93.84</v>
      </c>
      <c r="AQ8">
        <v>52.28</v>
      </c>
      <c r="AR8">
        <v>132</v>
      </c>
      <c r="AS8">
        <v>74.5</v>
      </c>
      <c r="AT8">
        <v>10.5</v>
      </c>
      <c r="AU8">
        <v>229.6</v>
      </c>
      <c r="AV8">
        <v>48.125</v>
      </c>
      <c r="AW8">
        <v>18.745000000000001</v>
      </c>
      <c r="AX8" s="40">
        <v>144.19999999999999</v>
      </c>
      <c r="AY8" s="5">
        <f t="shared" si="2"/>
        <v>5.7059961315280461E-2</v>
      </c>
      <c r="AZ8" s="5">
        <f t="shared" si="0"/>
        <v>3.0494216614090464E-2</v>
      </c>
      <c r="BA8" s="5">
        <f t="shared" si="0"/>
        <v>1.3594344752583254E-3</v>
      </c>
      <c r="BB8" s="5">
        <f t="shared" si="0"/>
        <v>4.1138588997021053E-2</v>
      </c>
      <c r="BC8" s="5">
        <f t="shared" si="0"/>
        <v>2.2228209618752492E-2</v>
      </c>
      <c r="BD8" s="5">
        <f t="shared" si="0"/>
        <v>-5.1487414187643132E-3</v>
      </c>
      <c r="BE8" s="5">
        <f t="shared" si="0"/>
        <v>1.1124845488257096E-2</v>
      </c>
      <c r="BF8" s="5">
        <f t="shared" si="0"/>
        <v>7.6011625307401687E-3</v>
      </c>
      <c r="BG8" s="5">
        <f t="shared" si="0"/>
        <v>1.3204225352112742E-2</v>
      </c>
      <c r="BH8" s="5">
        <f t="shared" si="0"/>
        <v>6.1368893727037577E-2</v>
      </c>
      <c r="BI8" s="5">
        <f t="shared" si="0"/>
        <v>1.6543069024529178E-2</v>
      </c>
      <c r="BJ8" s="5">
        <f t="shared" ref="BJ8:BJ54" si="4">L8/L7-1</f>
        <v>1.2932377687753238E-2</v>
      </c>
      <c r="BK8" s="5">
        <f t="shared" ref="BK8:BK54" si="5">M8/M7-1</f>
        <v>4.7854276011114472E-2</v>
      </c>
      <c r="BL8" s="5">
        <f t="shared" ref="BL8:BL54" si="6">N8/N7-1</f>
        <v>3.1516056758775113E-2</v>
      </c>
      <c r="BM8" s="5">
        <f t="shared" ref="BM8:BM54" si="7">O8/O7-1</f>
        <v>1.9991840065279431E-2</v>
      </c>
      <c r="BN8" s="5">
        <f t="shared" ref="BN8:BN54" si="8">P8/P7-1</f>
        <v>1.7543859649120641E-3</v>
      </c>
      <c r="BO8" s="5">
        <f t="shared" ref="BO8:BO54" si="9">Q8/Q7-1</f>
        <v>5.353901996370225E-2</v>
      </c>
      <c r="BP8" s="5">
        <f t="shared" ref="BP8:BP54" si="10">R8/R7-1</f>
        <v>1.7925736235595569E-2</v>
      </c>
      <c r="BQ8" s="5">
        <f t="shared" ref="BQ8:BQ54" si="11">S8/S7-1</f>
        <v>2.5757575757576756E-3</v>
      </c>
      <c r="BR8" s="5">
        <f t="shared" ref="BR8:BR54" si="12">T8/T7-1</f>
        <v>3.1677018633540222E-2</v>
      </c>
      <c r="BS8" s="5">
        <f t="shared" ref="BS8:BS54" si="13">U8/U7-1</f>
        <v>1.0928961748633892E-2</v>
      </c>
      <c r="BT8" s="5">
        <f t="shared" ref="BT8:BT54" si="14">V8/V7-1</f>
        <v>4.9037580201650055E-2</v>
      </c>
      <c r="BU8" s="5">
        <f t="shared" ref="BU8:BU54" si="15">W8/W7-1</f>
        <v>6.7953667953668084E-2</v>
      </c>
      <c r="BV8" s="5">
        <f t="shared" ref="BV8:BV54" si="16">X8/X7-1</f>
        <v>2.2424667133847276E-2</v>
      </c>
      <c r="BW8" s="5">
        <f t="shared" ref="BW8:BW54" si="17">Y8/Y7-1</f>
        <v>-1.271482464719853E-2</v>
      </c>
      <c r="BX8" s="5">
        <f t="shared" ref="BX8:BX54" si="18">Z8/Z7-1</f>
        <v>1.7595929616281536E-2</v>
      </c>
      <c r="BY8" s="5">
        <f t="shared" ref="BY8:BY54" si="19">AA8/AA7-1</f>
        <v>6.020696142991544E-2</v>
      </c>
      <c r="BZ8" s="5">
        <f t="shared" ref="BZ8:BZ54" si="20">AB8/AB7-1</f>
        <v>3.3260306711810461E-2</v>
      </c>
      <c r="CA8" s="5">
        <f t="shared" ref="CA8:CA54" si="21">AC8/AC7-1</f>
        <v>4.4531960012117455E-2</v>
      </c>
      <c r="CB8" s="5">
        <f t="shared" ref="CB8:CB54" si="22">AD8/AD7-1</f>
        <v>5.4198728671796648E-2</v>
      </c>
      <c r="CC8" s="5">
        <f t="shared" ref="CC8:CC54" si="23">AE8/AE7-1</f>
        <v>6.2827225130890119E-2</v>
      </c>
      <c r="CD8" s="5">
        <f t="shared" ref="CD8:CD54" si="24">AF8/AF7-1</f>
        <v>3.1383129792672548E-2</v>
      </c>
      <c r="CE8" s="5">
        <f t="shared" ref="CE8:CE54" si="25">AG8/AG7-1</f>
        <v>5.1214128035319995E-2</v>
      </c>
      <c r="CF8" s="5">
        <f t="shared" ref="CF8:CF54" si="26">AH8/AH7-1</f>
        <v>2.4722932651321639E-2</v>
      </c>
      <c r="CG8" s="5">
        <f t="shared" ref="CG8:CG54" si="27">AI8/AI7-1</f>
        <v>6.4761904761904798E-2</v>
      </c>
      <c r="CH8" s="5">
        <f t="shared" ref="CH8:CH54" si="28">AJ8/AJ7-1</f>
        <v>3.1173092698933536E-2</v>
      </c>
      <c r="CI8" s="5">
        <f t="shared" ref="CI8:CI54" si="29">AK8/AK7-1</f>
        <v>5.6338028169014231E-2</v>
      </c>
      <c r="CJ8" s="5">
        <f t="shared" ref="CJ8:CJ54" si="30">AL8/AL7-1</f>
        <v>4.2111879321181434E-2</v>
      </c>
      <c r="CK8" s="5">
        <f t="shared" ref="CK8:CK54" si="31">AM8/AM7-1</f>
        <v>2.7755853722704504E-2</v>
      </c>
      <c r="CL8" s="5">
        <f t="shared" ref="CL8:CL54" si="32">AN8/AN7-1</f>
        <v>3.5561713428010622E-2</v>
      </c>
      <c r="CM8" s="5">
        <f t="shared" ref="CM8:CM54" si="33">AO8/AO7-1</f>
        <v>5.1795873312388663E-2</v>
      </c>
      <c r="CN8" s="5">
        <f t="shared" ref="CN8:CN54" si="34">AP8/AP7-1</f>
        <v>1.9224503095470968E-2</v>
      </c>
      <c r="CO8" s="5">
        <f t="shared" ref="CO8:CO54" si="35">AQ8/AQ7-1</f>
        <v>5.5095862764884096E-2</v>
      </c>
      <c r="CP8" s="5">
        <f t="shared" ref="CP8:CP54" si="36">AR8/AR7-1</f>
        <v>3.0395136778116338E-3</v>
      </c>
      <c r="CQ8" s="5">
        <f t="shared" ref="CQ8:CQ54" si="37">AS8/AS7-1</f>
        <v>2.7586206896551779E-2</v>
      </c>
      <c r="CR8" s="5">
        <f t="shared" ref="CR8:CR54" si="38">AT8/AT7-1</f>
        <v>3.3973412112260126E-2</v>
      </c>
      <c r="CS8" s="5">
        <f t="shared" ref="CS8:CS54" si="39">AU8/AU7-1</f>
        <v>1.8407629186072416E-2</v>
      </c>
      <c r="CT8" s="5">
        <f t="shared" ref="CT8:CT54" si="40">AV8/AV7-1</f>
        <v>-4.1541177692394626E-4</v>
      </c>
      <c r="CU8" s="5">
        <f t="shared" ref="CU8:CU54" si="41">AW8/AW7-1</f>
        <v>2.9096898160856588E-2</v>
      </c>
      <c r="CV8" s="42">
        <f t="shared" ref="CV8:CV54" si="42">AX8/AX7-1</f>
        <v>-9.2751631741671003E-3</v>
      </c>
      <c r="CW8" s="16">
        <f t="shared" si="3"/>
        <v>5.9797402628031106E-2</v>
      </c>
      <c r="CX8" s="16">
        <f t="shared" si="1"/>
        <v>3.1113113158451319E-2</v>
      </c>
      <c r="CY8" s="16">
        <f t="shared" si="1"/>
        <v>-9.2079877716942562E-4</v>
      </c>
      <c r="CZ8" s="16">
        <f t="shared" si="1"/>
        <v>4.030204340662117E-2</v>
      </c>
      <c r="DA8" s="16">
        <f t="shared" si="1"/>
        <v>1.6149075470507326E-2</v>
      </c>
      <c r="DB8" s="16">
        <f t="shared" si="1"/>
        <v>-6.5792831403836613E-3</v>
      </c>
      <c r="DC8" s="16">
        <f t="shared" si="1"/>
        <v>4.9778011516623637E-3</v>
      </c>
      <c r="DD8" s="16">
        <f t="shared" si="1"/>
        <v>9.3080627096196172E-3</v>
      </c>
      <c r="DE8" s="16">
        <f t="shared" si="1"/>
        <v>1.5980031737800309E-2</v>
      </c>
      <c r="DF8" s="16">
        <f t="shared" si="1"/>
        <v>6.3626494352728102E-2</v>
      </c>
      <c r="DG8" s="16">
        <f t="shared" si="1"/>
        <v>1.6136570606730558E-2</v>
      </c>
      <c r="DH8" s="16">
        <f t="shared" ref="DH8:DH54" si="43">BJ8-BJ$56</f>
        <v>1.2496548444711143E-2</v>
      </c>
      <c r="DI8" s="16">
        <f t="shared" ref="DI8:DI54" si="44">BK8-BK$56</f>
        <v>4.7799105141316842E-2</v>
      </c>
      <c r="DJ8" s="16">
        <f t="shared" ref="DJ8:DJ54" si="45">BL8-BL$56</f>
        <v>3.4488370903166463E-2</v>
      </c>
      <c r="DK8" s="16">
        <f t="shared" ref="DK8:DK54" si="46">BM8-BM$56</f>
        <v>2.1538656993883725E-2</v>
      </c>
      <c r="DL8" s="16">
        <f t="shared" ref="DL8:DL54" si="47">BN8-BN$56</f>
        <v>2.8087554577352325E-3</v>
      </c>
      <c r="DM8" s="16">
        <f t="shared" ref="DM8:DM54" si="48">BO8-BO$56</f>
        <v>5.8629663311261265E-2</v>
      </c>
      <c r="DN8" s="16">
        <f t="shared" ref="DN8:DN54" si="49">BP8-BP$56</f>
        <v>1.6500053894521367E-2</v>
      </c>
      <c r="DO8" s="16">
        <f t="shared" ref="DO8:DO54" si="50">BQ8-BQ$56</f>
        <v>1.710505508238625E-4</v>
      </c>
      <c r="DP8" s="16">
        <f t="shared" ref="DP8:DP54" si="51">BR8-BR$56</f>
        <v>3.5632811027704804E-2</v>
      </c>
      <c r="DQ8" s="16">
        <f t="shared" ref="DQ8:DQ54" si="52">BS8-BS$56</f>
        <v>1.1639297608357083E-2</v>
      </c>
      <c r="DR8" s="16">
        <f t="shared" ref="DR8:DR54" si="53">BT8-BT$56</f>
        <v>4.6263080966198453E-2</v>
      </c>
      <c r="DS8" s="16">
        <f t="shared" ref="DS8:DS54" si="54">BU8-BU$56</f>
        <v>6.656389758169233E-2</v>
      </c>
      <c r="DT8" s="16">
        <f t="shared" ref="DT8:DT54" si="55">BV8-BV$56</f>
        <v>2.3326969578569411E-2</v>
      </c>
      <c r="DU8" s="16">
        <f t="shared" ref="DU8:DU54" si="56">BW8-BW$56</f>
        <v>-1.7245483808573131E-2</v>
      </c>
      <c r="DV8" s="16">
        <f t="shared" ref="DV8:DV54" si="57">BX8-BX$56</f>
        <v>1.7542438245773746E-2</v>
      </c>
      <c r="DW8" s="16">
        <f t="shared" ref="DW8:DW54" si="58">BY8-BY$56</f>
        <v>6.3435375287092213E-2</v>
      </c>
      <c r="DX8" s="16">
        <f t="shared" ref="DX8:DX54" si="59">BZ8-BZ$56</f>
        <v>3.4298625647450606E-2</v>
      </c>
      <c r="DY8" s="16">
        <f t="shared" ref="DY8:DY54" si="60">CA8-CA$56</f>
        <v>4.6472170559981131E-2</v>
      </c>
      <c r="DZ8" s="16">
        <f t="shared" ref="DZ8:DZ54" si="61">CB8-CB$56</f>
        <v>5.436076094706109E-2</v>
      </c>
      <c r="EA8" s="16">
        <f t="shared" ref="EA8:EA54" si="62">CC8-CC$56</f>
        <v>5.9534801237005532E-2</v>
      </c>
      <c r="EB8" s="16">
        <f t="shared" ref="EB8:EB54" si="63">CD8-CD$56</f>
        <v>3.5863542349379246E-2</v>
      </c>
      <c r="EC8" s="16">
        <f t="shared" ref="EC8:EC54" si="64">CE8-CE$56</f>
        <v>4.7133881194534065E-2</v>
      </c>
      <c r="ED8" s="16">
        <f t="shared" ref="ED8:ED54" si="65">CF8-CF$56</f>
        <v>2.3836579376129034E-2</v>
      </c>
      <c r="EE8" s="16">
        <f t="shared" ref="EE8:EE54" si="66">CG8-CG$56</f>
        <v>6.5610351826719857E-2</v>
      </c>
      <c r="EF8" s="16">
        <f t="shared" ref="EF8:EF54" si="67">CH8-CH$56</f>
        <v>3.1176974791961607E-2</v>
      </c>
      <c r="EG8" s="16">
        <f t="shared" ref="EG8:EG54" si="68">CI8-CI$56</f>
        <v>5.7607019407352245E-2</v>
      </c>
      <c r="EH8" s="16">
        <f t="shared" ref="EH8:EH54" si="69">CJ8-CJ$56</f>
        <v>4.0792712476331337E-2</v>
      </c>
      <c r="EI8" s="16">
        <f t="shared" ref="EI8:EI54" si="70">CK8-CK$56</f>
        <v>2.3989742643358351E-2</v>
      </c>
      <c r="EJ8" s="16">
        <f t="shared" ref="EJ8:EJ54" si="71">CL8-CL$56</f>
        <v>4.0221090535375925E-2</v>
      </c>
      <c r="EK8" s="16">
        <f t="shared" ref="EK8:EK54" si="72">CM8-CM$56</f>
        <v>5.2944529151896583E-2</v>
      </c>
      <c r="EL8" s="16">
        <f t="shared" ref="EL8:EL54" si="73">CN8-CN$56</f>
        <v>2.0407364208582933E-2</v>
      </c>
      <c r="EM8" s="16">
        <f t="shared" ref="EM8:EM54" si="74">CO8-CO$56</f>
        <v>5.6376537934796946E-2</v>
      </c>
      <c r="EN8" s="16">
        <f t="shared" ref="EN8:EN54" si="75">CP8-CP$56</f>
        <v>6.5531277508506939E-3</v>
      </c>
      <c r="EO8" s="16">
        <f t="shared" ref="EO8:EO54" si="76">CQ8-CQ$56</f>
        <v>2.6779555514388296E-2</v>
      </c>
      <c r="EP8" s="16">
        <f t="shared" ref="EP8:EP54" si="77">CR8-CR$56</f>
        <v>3.9257709436442294E-2</v>
      </c>
      <c r="EQ8" s="16">
        <f t="shared" ref="EQ8:EQ54" si="78">CS8-CS$56</f>
        <v>2.1637631281215781E-2</v>
      </c>
      <c r="ER8" s="16">
        <f t="shared" ref="ER8:ER54" si="79">CT8-CT$56</f>
        <v>6.5841922669684265E-4</v>
      </c>
      <c r="ES8" s="16">
        <f t="shared" ref="ES8:ES54" si="80">CU8-CU$56</f>
        <v>2.4671717761553497E-2</v>
      </c>
      <c r="ET8" s="16">
        <f t="shared" ref="ET8:ET54" si="81">CV8-CV$56</f>
        <v>-1.225449111226877E-2</v>
      </c>
    </row>
    <row r="9" spans="1:150" x14ac:dyDescent="0.2">
      <c r="A9">
        <v>109.35</v>
      </c>
      <c r="B9">
        <v>19.954999999999998</v>
      </c>
      <c r="C9">
        <v>176.2</v>
      </c>
      <c r="D9">
        <v>103.9091</v>
      </c>
      <c r="E9">
        <v>74.459999999999994</v>
      </c>
      <c r="F9">
        <v>172.8</v>
      </c>
      <c r="G9">
        <v>123.55</v>
      </c>
      <c r="H9">
        <v>89.56</v>
      </c>
      <c r="I9">
        <v>116.75</v>
      </c>
      <c r="J9">
        <v>7.3879999999999999</v>
      </c>
      <c r="K9">
        <v>87.24</v>
      </c>
      <c r="L9">
        <v>67.12</v>
      </c>
      <c r="M9">
        <v>66.56</v>
      </c>
      <c r="N9">
        <v>33.805</v>
      </c>
      <c r="O9">
        <v>24.234999999999999</v>
      </c>
      <c r="P9">
        <v>69.069999999999993</v>
      </c>
      <c r="Q9">
        <v>17.184999999999999</v>
      </c>
      <c r="R9">
        <v>78.53</v>
      </c>
      <c r="S9">
        <v>32.090000000000003</v>
      </c>
      <c r="T9">
        <v>17.53</v>
      </c>
      <c r="U9">
        <v>120.15</v>
      </c>
      <c r="V9">
        <v>4.5659999999999998</v>
      </c>
      <c r="W9">
        <v>13.8</v>
      </c>
      <c r="X9">
        <v>14.89</v>
      </c>
      <c r="Y9">
        <v>7.21</v>
      </c>
      <c r="Z9">
        <v>47.98</v>
      </c>
      <c r="AA9">
        <v>79.489999999999995</v>
      </c>
      <c r="AB9">
        <v>49.695</v>
      </c>
      <c r="AC9">
        <v>6.76</v>
      </c>
      <c r="AD9">
        <v>15.315</v>
      </c>
      <c r="AE9">
        <v>2.8279999999999998</v>
      </c>
      <c r="AF9">
        <v>36.424999999999997</v>
      </c>
      <c r="AG9">
        <v>231.5</v>
      </c>
      <c r="AH9">
        <v>175.5</v>
      </c>
      <c r="AI9">
        <v>5.64</v>
      </c>
      <c r="AJ9">
        <v>190.05</v>
      </c>
      <c r="AK9">
        <v>15.324999999999999</v>
      </c>
      <c r="AL9">
        <v>33.335000000000001</v>
      </c>
      <c r="AM9">
        <v>77.03</v>
      </c>
      <c r="AN9">
        <v>92.75</v>
      </c>
      <c r="AO9">
        <v>5.9288999999999996</v>
      </c>
      <c r="AP9">
        <v>94.66</v>
      </c>
      <c r="AQ9">
        <v>50.27</v>
      </c>
      <c r="AR9">
        <v>130</v>
      </c>
      <c r="AS9">
        <v>70.099999999999994</v>
      </c>
      <c r="AT9">
        <v>10.055</v>
      </c>
      <c r="AU9">
        <v>236.8</v>
      </c>
      <c r="AV9">
        <v>49.145000000000003</v>
      </c>
      <c r="AW9">
        <v>19.25</v>
      </c>
      <c r="AX9" s="40">
        <v>144.65</v>
      </c>
      <c r="AY9" s="5">
        <f t="shared" si="2"/>
        <v>4.5745654162843152E-4</v>
      </c>
      <c r="AZ9" s="5">
        <f t="shared" ref="AZ9:AZ54" si="82">B9/B8-1</f>
        <v>1.8112244897958929E-2</v>
      </c>
      <c r="BA9" s="5">
        <f t="shared" ref="BA9:BA54" si="83">C9/C8-1</f>
        <v>-4.3171327721965858E-2</v>
      </c>
      <c r="BB9" s="5">
        <f t="shared" ref="BB9:BB54" si="84">D9/D8-1</f>
        <v>-7.3814168269937808E-3</v>
      </c>
      <c r="BC9" s="5">
        <f t="shared" ref="BC9:BC54" si="85">E9/E8-1</f>
        <v>-1.871375856615709E-2</v>
      </c>
      <c r="BD9" s="5">
        <f t="shared" ref="BD9:BD54" si="86">F9/F8-1</f>
        <v>-6.3254744105807337E-3</v>
      </c>
      <c r="BE9" s="5">
        <f t="shared" ref="BE9:BE54" si="87">G9/G8-1</f>
        <v>6.9274653626731908E-3</v>
      </c>
      <c r="BF9" s="5">
        <f t="shared" ref="BF9:BF54" si="88">H9/H8-1</f>
        <v>-6.4344353228311668E-3</v>
      </c>
      <c r="BG9" s="5">
        <f t="shared" ref="BG9:BG54" si="89">I9/I8-1</f>
        <v>1.4335360556038346E-2</v>
      </c>
      <c r="BH9" s="5">
        <f t="shared" ref="BH9:BH54" si="90">J9/J8-1</f>
        <v>-5.282051282051281E-2</v>
      </c>
      <c r="BI9" s="5">
        <f t="shared" ref="BI9:BI54" si="91">K9/K8-1</f>
        <v>-2.0875420875420825E-2</v>
      </c>
      <c r="BJ9" s="5">
        <f t="shared" si="4"/>
        <v>3.2456545146900551E-2</v>
      </c>
      <c r="BK9" s="5">
        <f t="shared" si="5"/>
        <v>-1.9446081319976383E-2</v>
      </c>
      <c r="BL9" s="5">
        <f t="shared" si="6"/>
        <v>-2.0996235157833776E-2</v>
      </c>
      <c r="BM9" s="5">
        <f t="shared" si="7"/>
        <v>-3.0600000000000072E-2</v>
      </c>
      <c r="BN9" s="5">
        <f t="shared" si="8"/>
        <v>8.0268534734384556E-3</v>
      </c>
      <c r="BO9" s="5">
        <f t="shared" si="9"/>
        <v>-1.3207005455067478E-2</v>
      </c>
      <c r="BP9" s="5">
        <f t="shared" si="10"/>
        <v>-1.2201257861635173E-2</v>
      </c>
      <c r="BQ9" s="5">
        <f t="shared" si="11"/>
        <v>-3.0074051685053615E-2</v>
      </c>
      <c r="BR9" s="5">
        <f t="shared" si="12"/>
        <v>5.5388320288982662E-2</v>
      </c>
      <c r="BS9" s="5">
        <f t="shared" si="13"/>
        <v>-8.3160083160083165E-4</v>
      </c>
      <c r="BT9" s="5">
        <f t="shared" si="14"/>
        <v>-2.6212319790301919E-3</v>
      </c>
      <c r="BU9" s="5">
        <f t="shared" si="15"/>
        <v>-2.1691973969630851E-3</v>
      </c>
      <c r="BV9" s="5">
        <f t="shared" si="16"/>
        <v>2.0562028786840436E-2</v>
      </c>
      <c r="BW9" s="5">
        <f t="shared" si="17"/>
        <v>2.0379281064251353E-2</v>
      </c>
      <c r="BX9" s="5">
        <f t="shared" si="18"/>
        <v>-4.166666666667318E-4</v>
      </c>
      <c r="BY9" s="5">
        <f t="shared" si="19"/>
        <v>7.6055266827226298E-3</v>
      </c>
      <c r="BZ9" s="5">
        <f t="shared" si="20"/>
        <v>-4.211642251349268E-2</v>
      </c>
      <c r="CA9" s="5">
        <f t="shared" si="21"/>
        <v>-1.9721577726218076E-2</v>
      </c>
      <c r="CB9" s="5">
        <f t="shared" si="22"/>
        <v>-2.7927642018406917E-2</v>
      </c>
      <c r="CC9" s="5">
        <f t="shared" si="23"/>
        <v>-4.9261083743843415E-3</v>
      </c>
      <c r="CD9" s="5">
        <f t="shared" si="24"/>
        <v>3.0290513561888055E-3</v>
      </c>
      <c r="CE9" s="5">
        <f t="shared" si="25"/>
        <v>-2.7719445611087745E-2</v>
      </c>
      <c r="CF9" s="5">
        <f t="shared" si="26"/>
        <v>-2.6622296173045013E-2</v>
      </c>
      <c r="CG9" s="5">
        <f t="shared" si="27"/>
        <v>8.9445438282647061E-3</v>
      </c>
      <c r="CH9" s="5">
        <f t="shared" si="28"/>
        <v>7.9554494828957267E-3</v>
      </c>
      <c r="CI9" s="5">
        <f t="shared" si="29"/>
        <v>2.1666666666666723E-2</v>
      </c>
      <c r="CJ9" s="5">
        <f t="shared" si="30"/>
        <v>5.2774427020507719E-3</v>
      </c>
      <c r="CK9" s="5">
        <f t="shared" si="31"/>
        <v>-1.40790989376679E-2</v>
      </c>
      <c r="CL9" s="5">
        <f t="shared" si="32"/>
        <v>3.4117515888058891E-2</v>
      </c>
      <c r="CM9" s="5">
        <f t="shared" si="33"/>
        <v>-4.2722208767256076E-2</v>
      </c>
      <c r="CN9" s="5">
        <f t="shared" si="34"/>
        <v>8.7382779198634797E-3</v>
      </c>
      <c r="CO9" s="5">
        <f t="shared" si="35"/>
        <v>-3.8446824789594491E-2</v>
      </c>
      <c r="CP9" s="5">
        <f t="shared" si="36"/>
        <v>-1.5151515151515138E-2</v>
      </c>
      <c r="CQ9" s="5">
        <f t="shared" si="37"/>
        <v>-5.9060402684563806E-2</v>
      </c>
      <c r="CR9" s="5">
        <f t="shared" si="38"/>
        <v>-4.2380952380952408E-2</v>
      </c>
      <c r="CS9" s="5">
        <f t="shared" si="39"/>
        <v>3.1358885017421567E-2</v>
      </c>
      <c r="CT9" s="5">
        <f t="shared" si="40"/>
        <v>2.1194805194805211E-2</v>
      </c>
      <c r="CU9" s="5">
        <f t="shared" si="41"/>
        <v>2.6940517471325531E-2</v>
      </c>
      <c r="CV9" s="42">
        <f t="shared" si="42"/>
        <v>3.120665742025075E-3</v>
      </c>
      <c r="CW9" s="16">
        <f t="shared" si="3"/>
        <v>3.1948978543790761E-3</v>
      </c>
      <c r="CX9" s="16">
        <f t="shared" ref="CX9:CX54" si="92">AZ9-AZ$56</f>
        <v>1.8731141442319785E-2</v>
      </c>
      <c r="CY9" s="16">
        <f t="shared" ref="CY9:CY54" si="93">BA9-BA$56</f>
        <v>-4.5451560974393609E-2</v>
      </c>
      <c r="CZ9" s="16">
        <f t="shared" ref="CZ9:CZ54" si="94">BB9-BB$56</f>
        <v>-8.2179624173936636E-3</v>
      </c>
      <c r="DA9" s="16">
        <f t="shared" ref="DA9:DA54" si="95">BC9-BC$56</f>
        <v>-2.4792892714402257E-2</v>
      </c>
      <c r="DB9" s="16">
        <f t="shared" ref="DB9:DB54" si="96">BD9-BD$56</f>
        <v>-7.7560161322000817E-3</v>
      </c>
      <c r="DC9" s="16">
        <f t="shared" ref="DC9:DC54" si="97">BE9-BE$56</f>
        <v>7.8042102607845873E-4</v>
      </c>
      <c r="DD9" s="16">
        <f t="shared" ref="DD9:DD54" si="98">BF9-BF$56</f>
        <v>-4.7275351439517183E-3</v>
      </c>
      <c r="DE9" s="16">
        <f t="shared" ref="DE9:DE54" si="99">BG9-BG$56</f>
        <v>1.7111166941725913E-2</v>
      </c>
      <c r="DF9" s="16">
        <f t="shared" ref="DF9:DF54" si="100">BH9-BH$56</f>
        <v>-5.0562912194822278E-2</v>
      </c>
      <c r="DG9" s="16">
        <f t="shared" ref="DG9:DG54" si="101">BI9-BI$56</f>
        <v>-2.1281919293219445E-2</v>
      </c>
      <c r="DH9" s="16">
        <f t="shared" si="43"/>
        <v>3.2020715903858452E-2</v>
      </c>
      <c r="DI9" s="16">
        <f t="shared" si="44"/>
        <v>-1.9501252189774013E-2</v>
      </c>
      <c r="DJ9" s="16">
        <f t="shared" si="45"/>
        <v>-1.8023921013442426E-2</v>
      </c>
      <c r="DK9" s="16">
        <f t="shared" si="46"/>
        <v>-2.9053183071395778E-2</v>
      </c>
      <c r="DL9" s="16">
        <f t="shared" si="47"/>
        <v>9.0812229662616244E-3</v>
      </c>
      <c r="DM9" s="16">
        <f t="shared" si="48"/>
        <v>-8.1163621075084607E-3</v>
      </c>
      <c r="DN9" s="16">
        <f t="shared" si="49"/>
        <v>-1.3626940202709374E-2</v>
      </c>
      <c r="DO9" s="16">
        <f t="shared" si="50"/>
        <v>-3.2478758709987426E-2</v>
      </c>
      <c r="DP9" s="16">
        <f t="shared" si="51"/>
        <v>5.9344112683147245E-2</v>
      </c>
      <c r="DQ9" s="16">
        <f t="shared" si="52"/>
        <v>-1.2126497187763951E-4</v>
      </c>
      <c r="DR9" s="16">
        <f t="shared" si="53"/>
        <v>-5.3957312144817977E-3</v>
      </c>
      <c r="DS9" s="16">
        <f t="shared" si="54"/>
        <v>-3.5589677689388342E-3</v>
      </c>
      <c r="DT9" s="16">
        <f t="shared" si="55"/>
        <v>2.1464331231562571E-2</v>
      </c>
      <c r="DU9" s="16">
        <f t="shared" si="56"/>
        <v>1.5848621902876753E-2</v>
      </c>
      <c r="DV9" s="16">
        <f t="shared" si="57"/>
        <v>-4.7015803717452245E-4</v>
      </c>
      <c r="DW9" s="16">
        <f t="shared" si="58"/>
        <v>1.0833940539899403E-2</v>
      </c>
      <c r="DX9" s="16">
        <f t="shared" si="59"/>
        <v>-4.1078103577852534E-2</v>
      </c>
      <c r="DY9" s="16">
        <f t="shared" si="60"/>
        <v>-1.77813671783544E-2</v>
      </c>
      <c r="DZ9" s="16">
        <f t="shared" si="61"/>
        <v>-2.7765609743142478E-2</v>
      </c>
      <c r="EA9" s="16">
        <f t="shared" si="62"/>
        <v>-8.2185322682689268E-3</v>
      </c>
      <c r="EB9" s="16">
        <f t="shared" si="63"/>
        <v>7.5094639128955015E-3</v>
      </c>
      <c r="EC9" s="16">
        <f t="shared" si="64"/>
        <v>-3.1799692451873675E-2</v>
      </c>
      <c r="ED9" s="16">
        <f t="shared" si="65"/>
        <v>-2.7508649448237617E-2</v>
      </c>
      <c r="EE9" s="16">
        <f t="shared" si="66"/>
        <v>9.7929908930797591E-3</v>
      </c>
      <c r="EF9" s="16">
        <f t="shared" si="67"/>
        <v>7.9593315759237965E-3</v>
      </c>
      <c r="EG9" s="16">
        <f t="shared" si="68"/>
        <v>2.2935657905004733E-2</v>
      </c>
      <c r="EH9" s="16">
        <f t="shared" si="69"/>
        <v>3.958275857200674E-3</v>
      </c>
      <c r="EI9" s="16">
        <f t="shared" si="70"/>
        <v>-1.7845210017014054E-2</v>
      </c>
      <c r="EJ9" s="16">
        <f t="shared" si="71"/>
        <v>3.8776892995424195E-2</v>
      </c>
      <c r="EK9" s="16">
        <f t="shared" si="72"/>
        <v>-4.1573552927748156E-2</v>
      </c>
      <c r="EL9" s="16">
        <f t="shared" si="73"/>
        <v>9.9211390329754442E-3</v>
      </c>
      <c r="EM9" s="16">
        <f t="shared" si="74"/>
        <v>-3.7166149619681642E-2</v>
      </c>
      <c r="EN9" s="16">
        <f t="shared" si="75"/>
        <v>-1.1637901078476079E-2</v>
      </c>
      <c r="EO9" s="16">
        <f t="shared" si="76"/>
        <v>-5.9867054066727293E-2</v>
      </c>
      <c r="EP9" s="16">
        <f t="shared" si="77"/>
        <v>-3.709665505677024E-2</v>
      </c>
      <c r="EQ9" s="16">
        <f t="shared" si="78"/>
        <v>3.4588887112564928E-2</v>
      </c>
      <c r="ER9" s="16">
        <f t="shared" si="79"/>
        <v>2.2268636198425999E-2</v>
      </c>
      <c r="ES9" s="16">
        <f t="shared" si="80"/>
        <v>2.251533707202244E-2</v>
      </c>
      <c r="ET9" s="16">
        <f t="shared" si="81"/>
        <v>1.4133780392340447E-4</v>
      </c>
    </row>
    <row r="10" spans="1:150" x14ac:dyDescent="0.2">
      <c r="A10">
        <v>105.7</v>
      </c>
      <c r="B10">
        <v>20.18</v>
      </c>
      <c r="C10">
        <v>172.5</v>
      </c>
      <c r="D10">
        <v>100.7273</v>
      </c>
      <c r="E10">
        <v>73.760000000000005</v>
      </c>
      <c r="F10">
        <v>169.8</v>
      </c>
      <c r="G10">
        <v>120.45</v>
      </c>
      <c r="H10">
        <v>85.74</v>
      </c>
      <c r="I10">
        <v>116.95</v>
      </c>
      <c r="J10">
        <v>7.4139999999999997</v>
      </c>
      <c r="K10">
        <v>86.18</v>
      </c>
      <c r="L10">
        <v>65.849999999999994</v>
      </c>
      <c r="M10">
        <v>65.67</v>
      </c>
      <c r="N10">
        <v>32.715000000000003</v>
      </c>
      <c r="O10">
        <v>23.79</v>
      </c>
      <c r="P10">
        <v>67.89</v>
      </c>
      <c r="Q10">
        <v>17.09</v>
      </c>
      <c r="R10">
        <v>76.650000000000006</v>
      </c>
      <c r="S10">
        <v>31.565000000000001</v>
      </c>
      <c r="T10">
        <v>17.8</v>
      </c>
      <c r="U10">
        <v>118.75</v>
      </c>
      <c r="V10">
        <v>4.6840000000000002</v>
      </c>
      <c r="W10">
        <v>13.48</v>
      </c>
      <c r="X10">
        <v>15.04</v>
      </c>
      <c r="Y10">
        <v>7.3949999999999996</v>
      </c>
      <c r="Z10">
        <v>48.4</v>
      </c>
      <c r="AA10">
        <v>76.040000000000006</v>
      </c>
      <c r="AB10">
        <v>50.02</v>
      </c>
      <c r="AC10">
        <v>6.9350000000000005</v>
      </c>
      <c r="AD10">
        <v>15.09</v>
      </c>
      <c r="AE10">
        <v>2.8</v>
      </c>
      <c r="AF10">
        <v>35.935000000000002</v>
      </c>
      <c r="AG10">
        <v>229.1</v>
      </c>
      <c r="AH10">
        <v>172.35</v>
      </c>
      <c r="AI10">
        <v>5.5649999999999995</v>
      </c>
      <c r="AJ10">
        <v>187.1</v>
      </c>
      <c r="AK10">
        <v>15.29</v>
      </c>
      <c r="AL10">
        <v>31.625</v>
      </c>
      <c r="AM10">
        <v>76.36</v>
      </c>
      <c r="AN10">
        <v>88.38</v>
      </c>
      <c r="AO10">
        <v>5.7370999999999999</v>
      </c>
      <c r="AP10">
        <v>94.1</v>
      </c>
      <c r="AQ10">
        <v>50.43</v>
      </c>
      <c r="AR10">
        <v>128.15</v>
      </c>
      <c r="AS10">
        <v>68.5</v>
      </c>
      <c r="AT10">
        <v>9.9439999999999991</v>
      </c>
      <c r="AU10">
        <v>229.8</v>
      </c>
      <c r="AV10">
        <v>49.234999999999999</v>
      </c>
      <c r="AW10">
        <v>18.940000000000001</v>
      </c>
      <c r="AX10" s="40">
        <v>139.4</v>
      </c>
      <c r="AY10" s="5">
        <f t="shared" si="2"/>
        <v>-3.3379058070415968E-2</v>
      </c>
      <c r="AZ10" s="5">
        <f t="shared" si="82"/>
        <v>1.1275369581558614E-2</v>
      </c>
      <c r="BA10" s="5">
        <f t="shared" si="83"/>
        <v>-2.0998864926220162E-2</v>
      </c>
      <c r="BB10" s="5">
        <f t="shared" si="84"/>
        <v>-3.0620994696325843E-2</v>
      </c>
      <c r="BC10" s="5">
        <f t="shared" si="85"/>
        <v>-9.4010206822453535E-3</v>
      </c>
      <c r="BD10" s="5">
        <f t="shared" si="86"/>
        <v>-1.736111111111116E-2</v>
      </c>
      <c r="BE10" s="5">
        <f t="shared" si="87"/>
        <v>-2.5091056252529276E-2</v>
      </c>
      <c r="BF10" s="5">
        <f t="shared" si="88"/>
        <v>-4.2652970075926833E-2</v>
      </c>
      <c r="BG10" s="5">
        <f t="shared" si="89"/>
        <v>1.7130620985010836E-3</v>
      </c>
      <c r="BH10" s="5">
        <f t="shared" si="90"/>
        <v>3.5192203573362058E-3</v>
      </c>
      <c r="BI10" s="5">
        <f t="shared" si="91"/>
        <v>-1.2150389729481792E-2</v>
      </c>
      <c r="BJ10" s="5">
        <f t="shared" si="4"/>
        <v>-1.8921334922527011E-2</v>
      </c>
      <c r="BK10" s="5">
        <f t="shared" si="5"/>
        <v>-1.3371394230769273E-2</v>
      </c>
      <c r="BL10" s="5">
        <f t="shared" si="6"/>
        <v>-3.2243750924419334E-2</v>
      </c>
      <c r="BM10" s="5">
        <f t="shared" si="7"/>
        <v>-1.8361873323705424E-2</v>
      </c>
      <c r="BN10" s="5">
        <f t="shared" si="8"/>
        <v>-1.7084117561893652E-2</v>
      </c>
      <c r="BO10" s="5">
        <f t="shared" si="9"/>
        <v>-5.5280768111725109E-3</v>
      </c>
      <c r="BP10" s="5">
        <f t="shared" si="10"/>
        <v>-2.3939895581306492E-2</v>
      </c>
      <c r="BQ10" s="5">
        <f t="shared" si="11"/>
        <v>-1.6360236833904751E-2</v>
      </c>
      <c r="BR10" s="5">
        <f t="shared" si="12"/>
        <v>1.540216771249292E-2</v>
      </c>
      <c r="BS10" s="5">
        <f t="shared" si="13"/>
        <v>-1.1652101539742055E-2</v>
      </c>
      <c r="BT10" s="5">
        <f t="shared" si="14"/>
        <v>2.5843188786684346E-2</v>
      </c>
      <c r="BU10" s="5">
        <f t="shared" si="15"/>
        <v>-2.3188405797101463E-2</v>
      </c>
      <c r="BV10" s="5">
        <f t="shared" si="16"/>
        <v>1.0073875083948858E-2</v>
      </c>
      <c r="BW10" s="5">
        <f t="shared" si="17"/>
        <v>2.5658807212205259E-2</v>
      </c>
      <c r="BX10" s="5">
        <f t="shared" si="18"/>
        <v>8.7536473530638315E-3</v>
      </c>
      <c r="BY10" s="5">
        <f t="shared" si="19"/>
        <v>-4.3401685746634611E-2</v>
      </c>
      <c r="BZ10" s="5">
        <f t="shared" si="20"/>
        <v>6.5398933494316136E-3</v>
      </c>
      <c r="CA10" s="5">
        <f t="shared" si="21"/>
        <v>2.5887573964497257E-2</v>
      </c>
      <c r="CB10" s="5">
        <f t="shared" si="22"/>
        <v>-1.4691478942213454E-2</v>
      </c>
      <c r="CC10" s="5">
        <f t="shared" si="23"/>
        <v>-9.9009900990099098E-3</v>
      </c>
      <c r="CD10" s="5">
        <f t="shared" si="24"/>
        <v>-1.3452299245023891E-2</v>
      </c>
      <c r="CE10" s="5">
        <f t="shared" si="25"/>
        <v>-1.0367170626349953E-2</v>
      </c>
      <c r="CF10" s="5">
        <f t="shared" si="26"/>
        <v>-1.7948717948717996E-2</v>
      </c>
      <c r="CG10" s="5">
        <f t="shared" si="27"/>
        <v>-1.3297872340425565E-2</v>
      </c>
      <c r="CH10" s="5">
        <f t="shared" si="28"/>
        <v>-1.5522230991844355E-2</v>
      </c>
      <c r="CI10" s="5">
        <f t="shared" si="29"/>
        <v>-2.283849918433889E-3</v>
      </c>
      <c r="CJ10" s="5">
        <f t="shared" si="30"/>
        <v>-5.1297435128243585E-2</v>
      </c>
      <c r="CK10" s="5">
        <f t="shared" si="31"/>
        <v>-8.6979099052317821E-3</v>
      </c>
      <c r="CL10" s="5">
        <f t="shared" si="32"/>
        <v>-4.71159029649596E-2</v>
      </c>
      <c r="CM10" s="5">
        <f t="shared" si="33"/>
        <v>-3.2350014336554822E-2</v>
      </c>
      <c r="CN10" s="5">
        <f t="shared" si="34"/>
        <v>-5.9159095710965559E-3</v>
      </c>
      <c r="CO10" s="5">
        <f t="shared" si="35"/>
        <v>3.1828128108215559E-3</v>
      </c>
      <c r="CP10" s="5">
        <f t="shared" si="36"/>
        <v>-1.4230769230769158E-2</v>
      </c>
      <c r="CQ10" s="5">
        <f t="shared" si="37"/>
        <v>-2.2824536376604754E-2</v>
      </c>
      <c r="CR10" s="5">
        <f t="shared" si="38"/>
        <v>-1.1039283938339195E-2</v>
      </c>
      <c r="CS10" s="5">
        <f t="shared" si="39"/>
        <v>-2.9560810810810856E-2</v>
      </c>
      <c r="CT10" s="5">
        <f t="shared" si="40"/>
        <v>1.8313154949638477E-3</v>
      </c>
      <c r="CU10" s="5">
        <f t="shared" si="41"/>
        <v>-1.6103896103896065E-2</v>
      </c>
      <c r="CV10" s="42">
        <f t="shared" si="42"/>
        <v>-3.6294503975112358E-2</v>
      </c>
      <c r="CW10" s="16">
        <f t="shared" si="3"/>
        <v>-3.0641616757665323E-2</v>
      </c>
      <c r="CX10" s="16">
        <f t="shared" si="92"/>
        <v>1.1894266125919468E-2</v>
      </c>
      <c r="CY10" s="16">
        <f t="shared" si="93"/>
        <v>-2.3279098178647914E-2</v>
      </c>
      <c r="CZ10" s="16">
        <f t="shared" si="94"/>
        <v>-3.1457540286725726E-2</v>
      </c>
      <c r="DA10" s="16">
        <f t="shared" si="95"/>
        <v>-1.548015483049052E-2</v>
      </c>
      <c r="DB10" s="16">
        <f t="shared" si="96"/>
        <v>-1.8791652832730509E-2</v>
      </c>
      <c r="DC10" s="16">
        <f t="shared" si="97"/>
        <v>-3.1238100589124008E-2</v>
      </c>
      <c r="DD10" s="16">
        <f t="shared" si="98"/>
        <v>-4.0946069897047382E-2</v>
      </c>
      <c r="DE10" s="16">
        <f t="shared" si="99"/>
        <v>4.488868484188651E-3</v>
      </c>
      <c r="DF10" s="16">
        <f t="shared" si="100"/>
        <v>5.7768209830267358E-3</v>
      </c>
      <c r="DG10" s="16">
        <f t="shared" si="101"/>
        <v>-1.2556888147280414E-2</v>
      </c>
      <c r="DH10" s="16">
        <f t="shared" si="43"/>
        <v>-1.9357164165569107E-2</v>
      </c>
      <c r="DI10" s="16">
        <f t="shared" si="44"/>
        <v>-1.3426565100566902E-2</v>
      </c>
      <c r="DJ10" s="16">
        <f t="shared" si="45"/>
        <v>-2.9271436780027985E-2</v>
      </c>
      <c r="DK10" s="16">
        <f t="shared" si="46"/>
        <v>-1.6815056395101131E-2</v>
      </c>
      <c r="DL10" s="16">
        <f t="shared" si="47"/>
        <v>-1.6029748069070485E-2</v>
      </c>
      <c r="DM10" s="16">
        <f t="shared" si="48"/>
        <v>-4.3743346361349404E-4</v>
      </c>
      <c r="DN10" s="16">
        <f t="shared" si="49"/>
        <v>-2.5365577922380693E-2</v>
      </c>
      <c r="DO10" s="16">
        <f t="shared" si="50"/>
        <v>-1.8764943858838565E-2</v>
      </c>
      <c r="DP10" s="16">
        <f t="shared" si="51"/>
        <v>1.9357960106657503E-2</v>
      </c>
      <c r="DQ10" s="16">
        <f t="shared" si="52"/>
        <v>-1.0941765680018863E-2</v>
      </c>
      <c r="DR10" s="16">
        <f t="shared" si="53"/>
        <v>2.306868955123274E-2</v>
      </c>
      <c r="DS10" s="16">
        <f t="shared" si="54"/>
        <v>-2.4578176169077211E-2</v>
      </c>
      <c r="DT10" s="16">
        <f t="shared" si="55"/>
        <v>1.0976177528670991E-2</v>
      </c>
      <c r="DU10" s="16">
        <f t="shared" si="56"/>
        <v>2.1128148050830658E-2</v>
      </c>
      <c r="DV10" s="16">
        <f t="shared" si="57"/>
        <v>8.7001559825560411E-3</v>
      </c>
      <c r="DW10" s="16">
        <f t="shared" si="58"/>
        <v>-4.0173271889457837E-2</v>
      </c>
      <c r="DX10" s="16">
        <f t="shared" si="59"/>
        <v>7.5782122850717578E-3</v>
      </c>
      <c r="DY10" s="16">
        <f t="shared" si="60"/>
        <v>2.7827784512360933E-2</v>
      </c>
      <c r="DZ10" s="16">
        <f t="shared" si="61"/>
        <v>-1.4529446666949015E-2</v>
      </c>
      <c r="EA10" s="16">
        <f t="shared" si="62"/>
        <v>-1.3193413992894495E-2</v>
      </c>
      <c r="EB10" s="16">
        <f t="shared" si="63"/>
        <v>-8.971886688317195E-3</v>
      </c>
      <c r="EC10" s="16">
        <f t="shared" si="64"/>
        <v>-1.4447417467135879E-2</v>
      </c>
      <c r="ED10" s="16">
        <f t="shared" si="65"/>
        <v>-1.88350712239106E-2</v>
      </c>
      <c r="EE10" s="16">
        <f t="shared" si="66"/>
        <v>-1.2449425275610512E-2</v>
      </c>
      <c r="EF10" s="16">
        <f t="shared" si="67"/>
        <v>-1.5518348898816285E-2</v>
      </c>
      <c r="EG10" s="16">
        <f t="shared" si="68"/>
        <v>-1.014858680095878E-3</v>
      </c>
      <c r="EH10" s="16">
        <f t="shared" si="69"/>
        <v>-5.2616601973093681E-2</v>
      </c>
      <c r="EI10" s="16">
        <f t="shared" si="70"/>
        <v>-1.2464020984577936E-2</v>
      </c>
      <c r="EJ10" s="16">
        <f t="shared" si="71"/>
        <v>-4.2456525857594296E-2</v>
      </c>
      <c r="EK10" s="16">
        <f t="shared" si="72"/>
        <v>-3.1201358497046902E-2</v>
      </c>
      <c r="EL10" s="16">
        <f t="shared" si="73"/>
        <v>-4.7330484579845913E-3</v>
      </c>
      <c r="EM10" s="16">
        <f t="shared" si="74"/>
        <v>4.4634879807344072E-3</v>
      </c>
      <c r="EN10" s="16">
        <f t="shared" si="75"/>
        <v>-1.0717155157730099E-2</v>
      </c>
      <c r="EO10" s="16">
        <f t="shared" si="76"/>
        <v>-2.3631187758768237E-2</v>
      </c>
      <c r="EP10" s="16">
        <f t="shared" si="77"/>
        <v>-5.7549866141570266E-3</v>
      </c>
      <c r="EQ10" s="16">
        <f t="shared" si="78"/>
        <v>-2.6330808715667491E-2</v>
      </c>
      <c r="ER10" s="16">
        <f t="shared" si="79"/>
        <v>2.9051464985846366E-3</v>
      </c>
      <c r="ES10" s="16">
        <f t="shared" si="80"/>
        <v>-2.0529076503199156E-2</v>
      </c>
      <c r="ET10" s="16">
        <f t="shared" si="81"/>
        <v>-3.9273831913214027E-2</v>
      </c>
    </row>
    <row r="11" spans="1:150" x14ac:dyDescent="0.2">
      <c r="A11">
        <v>105.55</v>
      </c>
      <c r="B11">
        <v>19.774999999999999</v>
      </c>
      <c r="C11">
        <v>172.15</v>
      </c>
      <c r="D11">
        <v>100.86360000000001</v>
      </c>
      <c r="E11">
        <v>73.900000000000006</v>
      </c>
      <c r="F11">
        <v>171.05</v>
      </c>
      <c r="G11">
        <v>119.8</v>
      </c>
      <c r="H11">
        <v>83.86</v>
      </c>
      <c r="I11">
        <v>116.7</v>
      </c>
      <c r="J11">
        <v>7.45</v>
      </c>
      <c r="K11">
        <v>84.31</v>
      </c>
      <c r="L11">
        <v>66.55</v>
      </c>
      <c r="M11">
        <v>66.39</v>
      </c>
      <c r="N11">
        <v>31.934999999999999</v>
      </c>
      <c r="O11">
        <v>23.704999999999998</v>
      </c>
      <c r="P11">
        <v>65.38</v>
      </c>
      <c r="Q11">
        <v>16.489999999999998</v>
      </c>
      <c r="R11">
        <v>77</v>
      </c>
      <c r="S11">
        <v>31.585000000000001</v>
      </c>
      <c r="T11">
        <v>17.91</v>
      </c>
      <c r="U11">
        <v>120</v>
      </c>
      <c r="V11">
        <v>4.8079999999999998</v>
      </c>
      <c r="W11">
        <v>13.24</v>
      </c>
      <c r="X11">
        <v>14.31</v>
      </c>
      <c r="Y11">
        <v>7.5380000000000003</v>
      </c>
      <c r="Z11">
        <v>47.435000000000002</v>
      </c>
      <c r="AA11">
        <v>76.34</v>
      </c>
      <c r="AB11">
        <v>49.344999999999999</v>
      </c>
      <c r="AC11">
        <v>7.0060000000000002</v>
      </c>
      <c r="AD11">
        <v>15.2</v>
      </c>
      <c r="AE11">
        <v>2.6219999999999999</v>
      </c>
      <c r="AF11">
        <v>36.270000000000003</v>
      </c>
      <c r="AG11">
        <v>227.4</v>
      </c>
      <c r="AH11">
        <v>172.6</v>
      </c>
      <c r="AI11">
        <v>5.7350000000000003</v>
      </c>
      <c r="AJ11">
        <v>189.1</v>
      </c>
      <c r="AK11">
        <v>15.73</v>
      </c>
      <c r="AL11">
        <v>31.4</v>
      </c>
      <c r="AM11">
        <v>79.569999999999993</v>
      </c>
      <c r="AN11">
        <v>87.74</v>
      </c>
      <c r="AO11">
        <v>5.7705000000000002</v>
      </c>
      <c r="AP11">
        <v>94.82</v>
      </c>
      <c r="AQ11">
        <v>50.05</v>
      </c>
      <c r="AR11">
        <v>126.05</v>
      </c>
      <c r="AS11">
        <v>68.959999999999994</v>
      </c>
      <c r="AT11">
        <v>10.050000000000001</v>
      </c>
      <c r="AU11">
        <v>232</v>
      </c>
      <c r="AV11">
        <v>50.54</v>
      </c>
      <c r="AW11">
        <v>19.579999999999998</v>
      </c>
      <c r="AX11" s="40">
        <v>137.94999999999999</v>
      </c>
      <c r="AY11" s="5">
        <f t="shared" si="2"/>
        <v>-1.4191106906339401E-3</v>
      </c>
      <c r="AZ11" s="5">
        <f t="shared" si="82"/>
        <v>-2.0069375619425234E-2</v>
      </c>
      <c r="BA11" s="5">
        <f t="shared" si="83"/>
        <v>-2.0289855072463947E-3</v>
      </c>
      <c r="BB11" s="5">
        <f t="shared" si="84"/>
        <v>1.3531584783867956E-3</v>
      </c>
      <c r="BC11" s="5">
        <f t="shared" si="85"/>
        <v>1.8980477223426995E-3</v>
      </c>
      <c r="BD11" s="5">
        <f t="shared" si="86"/>
        <v>7.3616018845701348E-3</v>
      </c>
      <c r="BE11" s="5">
        <f t="shared" si="87"/>
        <v>-5.3964300539643961E-3</v>
      </c>
      <c r="BF11" s="5">
        <f t="shared" si="88"/>
        <v>-2.1926755306741263E-2</v>
      </c>
      <c r="BG11" s="5">
        <f t="shared" si="89"/>
        <v>-2.1376656690893503E-3</v>
      </c>
      <c r="BH11" s="5">
        <f t="shared" si="90"/>
        <v>4.8556784461830649E-3</v>
      </c>
      <c r="BI11" s="5">
        <f t="shared" si="91"/>
        <v>-2.1698770016245095E-2</v>
      </c>
      <c r="BJ11" s="5">
        <f t="shared" si="4"/>
        <v>1.0630220197418438E-2</v>
      </c>
      <c r="BK11" s="5">
        <f t="shared" si="5"/>
        <v>1.0963910461397885E-2</v>
      </c>
      <c r="BL11" s="5">
        <f t="shared" si="6"/>
        <v>-2.3842274186153256E-2</v>
      </c>
      <c r="BM11" s="5">
        <f t="shared" si="7"/>
        <v>-3.5729298024380629E-3</v>
      </c>
      <c r="BN11" s="5">
        <f t="shared" si="8"/>
        <v>-3.6971571660038394E-2</v>
      </c>
      <c r="BO11" s="5">
        <f t="shared" si="9"/>
        <v>-3.5108250438853239E-2</v>
      </c>
      <c r="BP11" s="5">
        <f t="shared" si="10"/>
        <v>4.5662100456620447E-3</v>
      </c>
      <c r="BQ11" s="5">
        <f t="shared" si="11"/>
        <v>6.3361317915400228E-4</v>
      </c>
      <c r="BR11" s="5">
        <f t="shared" si="12"/>
        <v>6.1797752808987472E-3</v>
      </c>
      <c r="BS11" s="5">
        <f t="shared" si="13"/>
        <v>1.0526315789473717E-2</v>
      </c>
      <c r="BT11" s="5">
        <f t="shared" si="14"/>
        <v>2.6473099914602782E-2</v>
      </c>
      <c r="BU11" s="5">
        <f t="shared" si="15"/>
        <v>-1.7804154302670683E-2</v>
      </c>
      <c r="BV11" s="5">
        <f t="shared" si="16"/>
        <v>-4.8537234042553057E-2</v>
      </c>
      <c r="BW11" s="5">
        <f t="shared" si="17"/>
        <v>1.9337390128465248E-2</v>
      </c>
      <c r="BX11" s="5">
        <f t="shared" si="18"/>
        <v>-1.9938016528925573E-2</v>
      </c>
      <c r="BY11" s="5">
        <f t="shared" si="19"/>
        <v>3.9452919516043128E-3</v>
      </c>
      <c r="BZ11" s="5">
        <f t="shared" si="20"/>
        <v>-1.3494602159136448E-2</v>
      </c>
      <c r="CA11" s="5">
        <f t="shared" si="21"/>
        <v>1.0237923576063457E-2</v>
      </c>
      <c r="CB11" s="5">
        <f t="shared" si="22"/>
        <v>7.2895957587806315E-3</v>
      </c>
      <c r="CC11" s="5">
        <f t="shared" si="23"/>
        <v>-6.3571428571428501E-2</v>
      </c>
      <c r="CD11" s="5">
        <f t="shared" si="24"/>
        <v>9.3223876443579989E-3</v>
      </c>
      <c r="CE11" s="5">
        <f t="shared" si="25"/>
        <v>-7.4203404626800307E-3</v>
      </c>
      <c r="CF11" s="5">
        <f t="shared" si="26"/>
        <v>1.4505366985784196E-3</v>
      </c>
      <c r="CG11" s="5">
        <f t="shared" si="27"/>
        <v>3.0548068283917429E-2</v>
      </c>
      <c r="CH11" s="5">
        <f t="shared" si="28"/>
        <v>1.0689470871191986E-2</v>
      </c>
      <c r="CI11" s="5">
        <f t="shared" si="29"/>
        <v>2.877697841726623E-2</v>
      </c>
      <c r="CJ11" s="5">
        <f t="shared" si="30"/>
        <v>-7.1146245059289237E-3</v>
      </c>
      <c r="CK11" s="5">
        <f t="shared" si="31"/>
        <v>4.2037716081718024E-2</v>
      </c>
      <c r="CL11" s="5">
        <f t="shared" si="32"/>
        <v>-7.2414573432902918E-3</v>
      </c>
      <c r="CM11" s="5">
        <f t="shared" si="33"/>
        <v>5.8217566366283169E-3</v>
      </c>
      <c r="CN11" s="5">
        <f t="shared" si="34"/>
        <v>7.6514346439957581E-3</v>
      </c>
      <c r="CO11" s="5">
        <f t="shared" si="35"/>
        <v>-7.5351973031926311E-3</v>
      </c>
      <c r="CP11" s="5">
        <f t="shared" si="36"/>
        <v>-1.6387046429964913E-2</v>
      </c>
      <c r="CQ11" s="5">
        <f t="shared" si="37"/>
        <v>6.7153284671532809E-3</v>
      </c>
      <c r="CR11" s="5">
        <f t="shared" si="38"/>
        <v>1.0659694288013055E-2</v>
      </c>
      <c r="CS11" s="5">
        <f t="shared" si="39"/>
        <v>9.5735422106177914E-3</v>
      </c>
      <c r="CT11" s="5">
        <f t="shared" si="40"/>
        <v>2.6505534680613341E-2</v>
      </c>
      <c r="CU11" s="5">
        <f t="shared" si="41"/>
        <v>3.3790918690601801E-2</v>
      </c>
      <c r="CV11" s="42">
        <f t="shared" si="42"/>
        <v>-1.0401721664275554E-2</v>
      </c>
      <c r="CW11" s="16">
        <f t="shared" si="3"/>
        <v>1.3183306221167044E-3</v>
      </c>
      <c r="CX11" s="16">
        <f t="shared" si="92"/>
        <v>-1.9450479075064378E-2</v>
      </c>
      <c r="CY11" s="16">
        <f t="shared" si="93"/>
        <v>-4.3092187596741457E-3</v>
      </c>
      <c r="CZ11" s="16">
        <f t="shared" si="94"/>
        <v>5.1661288798691225E-4</v>
      </c>
      <c r="DA11" s="16">
        <f t="shared" si="95"/>
        <v>-4.1810864259024657E-3</v>
      </c>
      <c r="DB11" s="16">
        <f t="shared" si="96"/>
        <v>5.9310601629507867E-3</v>
      </c>
      <c r="DC11" s="16">
        <f t="shared" si="97"/>
        <v>-1.1543474390559128E-2</v>
      </c>
      <c r="DD11" s="16">
        <f t="shared" si="98"/>
        <v>-2.0219855127861817E-2</v>
      </c>
      <c r="DE11" s="16">
        <f t="shared" si="99"/>
        <v>6.3814071659821755E-4</v>
      </c>
      <c r="DF11" s="16">
        <f t="shared" si="100"/>
        <v>7.1132790718735949E-3</v>
      </c>
      <c r="DG11" s="16">
        <f t="shared" si="101"/>
        <v>-2.2105268434043715E-2</v>
      </c>
      <c r="DH11" s="16">
        <f t="shared" si="43"/>
        <v>1.0194390954376343E-2</v>
      </c>
      <c r="DI11" s="16">
        <f t="shared" si="44"/>
        <v>1.0908739591600257E-2</v>
      </c>
      <c r="DJ11" s="16">
        <f t="shared" si="45"/>
        <v>-2.0869960041761906E-2</v>
      </c>
      <c r="DK11" s="16">
        <f t="shared" si="46"/>
        <v>-2.0261128738337693E-3</v>
      </c>
      <c r="DL11" s="16">
        <f t="shared" si="47"/>
        <v>-3.5917202167215223E-2</v>
      </c>
      <c r="DM11" s="16">
        <f t="shared" si="48"/>
        <v>-3.0017607091294224E-2</v>
      </c>
      <c r="DN11" s="16">
        <f t="shared" si="49"/>
        <v>3.1405277045878431E-3</v>
      </c>
      <c r="DO11" s="16">
        <f t="shared" si="50"/>
        <v>-1.7710938457798108E-3</v>
      </c>
      <c r="DP11" s="16">
        <f t="shared" si="51"/>
        <v>1.013556767506333E-2</v>
      </c>
      <c r="DQ11" s="16">
        <f t="shared" si="52"/>
        <v>1.1236651649196908E-2</v>
      </c>
      <c r="DR11" s="16">
        <f t="shared" si="53"/>
        <v>2.3698600679151176E-2</v>
      </c>
      <c r="DS11" s="16">
        <f t="shared" si="54"/>
        <v>-1.919392467464643E-2</v>
      </c>
      <c r="DT11" s="16">
        <f t="shared" si="55"/>
        <v>-4.7634931597830922E-2</v>
      </c>
      <c r="DU11" s="16">
        <f t="shared" si="56"/>
        <v>1.4806730967090646E-2</v>
      </c>
      <c r="DV11" s="16">
        <f t="shared" si="57"/>
        <v>-1.9991507899433363E-2</v>
      </c>
      <c r="DW11" s="16">
        <f t="shared" si="58"/>
        <v>7.1737058087810853E-3</v>
      </c>
      <c r="DX11" s="16">
        <f t="shared" si="59"/>
        <v>-1.2456283223496305E-2</v>
      </c>
      <c r="DY11" s="16">
        <f t="shared" si="60"/>
        <v>1.2178134123927133E-2</v>
      </c>
      <c r="DZ11" s="16">
        <f t="shared" si="61"/>
        <v>7.4516280340450707E-3</v>
      </c>
      <c r="EA11" s="16">
        <f t="shared" si="62"/>
        <v>-6.6863852465313081E-2</v>
      </c>
      <c r="EB11" s="16">
        <f t="shared" si="63"/>
        <v>1.3802800201064695E-2</v>
      </c>
      <c r="EC11" s="16">
        <f t="shared" si="64"/>
        <v>-1.1500587303465957E-2</v>
      </c>
      <c r="ED11" s="16">
        <f t="shared" si="65"/>
        <v>5.6418342338581588E-4</v>
      </c>
      <c r="EE11" s="16">
        <f t="shared" si="66"/>
        <v>3.139651534873248E-2</v>
      </c>
      <c r="EF11" s="16">
        <f t="shared" si="67"/>
        <v>1.0693352964220056E-2</v>
      </c>
      <c r="EG11" s="16">
        <f t="shared" si="68"/>
        <v>3.004596965560424E-2</v>
      </c>
      <c r="EH11" s="16">
        <f t="shared" si="69"/>
        <v>-8.4337913507790217E-3</v>
      </c>
      <c r="EI11" s="16">
        <f t="shared" si="70"/>
        <v>3.8271605002371874E-2</v>
      </c>
      <c r="EJ11" s="16">
        <f t="shared" si="71"/>
        <v>-2.5820802359249866E-3</v>
      </c>
      <c r="EK11" s="16">
        <f t="shared" si="72"/>
        <v>6.970412476136236E-3</v>
      </c>
      <c r="EL11" s="16">
        <f t="shared" si="73"/>
        <v>8.8342957571077227E-3</v>
      </c>
      <c r="EM11" s="16">
        <f t="shared" si="74"/>
        <v>-6.2545221332797798E-3</v>
      </c>
      <c r="EN11" s="16">
        <f t="shared" si="75"/>
        <v>-1.2873432356925854E-2</v>
      </c>
      <c r="EO11" s="16">
        <f t="shared" si="76"/>
        <v>5.9086770849897958E-3</v>
      </c>
      <c r="EP11" s="16">
        <f t="shared" si="77"/>
        <v>1.5943991612195223E-2</v>
      </c>
      <c r="EQ11" s="16">
        <f t="shared" si="78"/>
        <v>1.2803544305761156E-2</v>
      </c>
      <c r="ER11" s="16">
        <f t="shared" si="79"/>
        <v>2.7579365684234129E-2</v>
      </c>
      <c r="ES11" s="16">
        <f t="shared" si="80"/>
        <v>2.936573829129871E-2</v>
      </c>
      <c r="ET11" s="16">
        <f t="shared" si="81"/>
        <v>-1.3381049602377224E-2</v>
      </c>
    </row>
    <row r="12" spans="1:150" x14ac:dyDescent="0.2">
      <c r="A12">
        <v>104.9</v>
      </c>
      <c r="B12">
        <v>19.704999999999998</v>
      </c>
      <c r="C12">
        <v>171.5</v>
      </c>
      <c r="D12">
        <v>101</v>
      </c>
      <c r="E12">
        <v>75.599999999999994</v>
      </c>
      <c r="F12">
        <v>173.35</v>
      </c>
      <c r="G12">
        <v>118.95</v>
      </c>
      <c r="H12">
        <v>85.31</v>
      </c>
      <c r="I12">
        <v>121.6</v>
      </c>
      <c r="J12">
        <v>7.2389999999999999</v>
      </c>
      <c r="K12">
        <v>85.93</v>
      </c>
      <c r="L12">
        <v>67.319999999999993</v>
      </c>
      <c r="M12">
        <v>63.4</v>
      </c>
      <c r="N12">
        <v>32.44</v>
      </c>
      <c r="O12">
        <v>23.885000000000002</v>
      </c>
      <c r="P12">
        <v>65.84</v>
      </c>
      <c r="Q12">
        <v>15.59</v>
      </c>
      <c r="R12">
        <v>78.09</v>
      </c>
      <c r="S12">
        <v>32.634999999999998</v>
      </c>
      <c r="T12">
        <v>17.38</v>
      </c>
      <c r="U12">
        <v>119.2</v>
      </c>
      <c r="V12">
        <v>4.7300000000000004</v>
      </c>
      <c r="W12">
        <v>13.5</v>
      </c>
      <c r="X12">
        <v>14.05</v>
      </c>
      <c r="Y12">
        <v>7.8330000000000002</v>
      </c>
      <c r="Z12">
        <v>46.8</v>
      </c>
      <c r="AA12">
        <v>76.81</v>
      </c>
      <c r="AB12">
        <v>47.3</v>
      </c>
      <c r="AC12">
        <v>7.1470000000000002</v>
      </c>
      <c r="AD12">
        <v>14.93</v>
      </c>
      <c r="AE12">
        <v>2.59</v>
      </c>
      <c r="AF12">
        <v>36.664999999999999</v>
      </c>
      <c r="AG12">
        <v>231.45</v>
      </c>
      <c r="AH12">
        <v>177.4</v>
      </c>
      <c r="AI12">
        <v>5.83</v>
      </c>
      <c r="AJ12">
        <v>192.9</v>
      </c>
      <c r="AK12">
        <v>15.55</v>
      </c>
      <c r="AL12">
        <v>32.06</v>
      </c>
      <c r="AM12">
        <v>79.78</v>
      </c>
      <c r="AN12">
        <v>88.87</v>
      </c>
      <c r="AO12">
        <v>5.7243000000000004</v>
      </c>
      <c r="AP12">
        <v>96.1</v>
      </c>
      <c r="AQ12">
        <v>50</v>
      </c>
      <c r="AR12">
        <v>129.5</v>
      </c>
      <c r="AS12">
        <v>69.62</v>
      </c>
      <c r="AT12">
        <v>10.015000000000001</v>
      </c>
      <c r="AU12">
        <v>236.15</v>
      </c>
      <c r="AV12">
        <v>51.09</v>
      </c>
      <c r="AW12">
        <v>19.920000000000002</v>
      </c>
      <c r="AX12" s="40">
        <v>137.55000000000001</v>
      </c>
      <c r="AY12" s="5">
        <f t="shared" si="2"/>
        <v>-6.1582188536237759E-3</v>
      </c>
      <c r="AZ12" s="5">
        <f t="shared" si="82"/>
        <v>-3.5398230088495852E-3</v>
      </c>
      <c r="BA12" s="5">
        <f t="shared" si="83"/>
        <v>-3.7757769387162243E-3</v>
      </c>
      <c r="BB12" s="5">
        <f t="shared" si="84"/>
        <v>1.3523213527972811E-3</v>
      </c>
      <c r="BC12" s="5">
        <f t="shared" si="85"/>
        <v>2.3004059539918575E-2</v>
      </c>
      <c r="BD12" s="5">
        <f t="shared" si="86"/>
        <v>1.3446360713241567E-2</v>
      </c>
      <c r="BE12" s="5">
        <f t="shared" si="87"/>
        <v>-7.0951585976627429E-3</v>
      </c>
      <c r="BF12" s="5">
        <f t="shared" si="88"/>
        <v>1.7290722632959721E-2</v>
      </c>
      <c r="BG12" s="5">
        <f t="shared" si="89"/>
        <v>4.1988003427592124E-2</v>
      </c>
      <c r="BH12" s="5">
        <f t="shared" si="90"/>
        <v>-2.8322147651006713E-2</v>
      </c>
      <c r="BI12" s="5">
        <f t="shared" si="91"/>
        <v>1.9214802514529783E-2</v>
      </c>
      <c r="BJ12" s="5">
        <f t="shared" si="4"/>
        <v>1.157024793388417E-2</v>
      </c>
      <c r="BK12" s="5">
        <f t="shared" si="5"/>
        <v>-4.5036903148064522E-2</v>
      </c>
      <c r="BL12" s="5">
        <f t="shared" si="6"/>
        <v>1.5813370909660174E-2</v>
      </c>
      <c r="BM12" s="5">
        <f t="shared" si="7"/>
        <v>7.5933347395065187E-3</v>
      </c>
      <c r="BN12" s="5">
        <f t="shared" si="8"/>
        <v>7.0357907617009108E-3</v>
      </c>
      <c r="BO12" s="5">
        <f t="shared" si="9"/>
        <v>-5.4578532443905314E-2</v>
      </c>
      <c r="BP12" s="5">
        <f t="shared" si="10"/>
        <v>1.4155844155844255E-2</v>
      </c>
      <c r="BQ12" s="5">
        <f t="shared" si="11"/>
        <v>3.3243628304574946E-2</v>
      </c>
      <c r="BR12" s="5">
        <f t="shared" si="12"/>
        <v>-2.9592406476828703E-2</v>
      </c>
      <c r="BS12" s="5">
        <f t="shared" si="13"/>
        <v>-6.6666666666665986E-3</v>
      </c>
      <c r="BT12" s="5">
        <f t="shared" si="14"/>
        <v>-1.6222961730449126E-2</v>
      </c>
      <c r="BU12" s="5">
        <f t="shared" si="15"/>
        <v>1.9637462235649439E-2</v>
      </c>
      <c r="BV12" s="5">
        <f t="shared" si="16"/>
        <v>-1.8169112508735097E-2</v>
      </c>
      <c r="BW12" s="5">
        <f t="shared" si="17"/>
        <v>3.913504908463783E-2</v>
      </c>
      <c r="BX12" s="5">
        <f t="shared" si="18"/>
        <v>-1.3386739749130516E-2</v>
      </c>
      <c r="BY12" s="5">
        <f t="shared" si="19"/>
        <v>6.1566675399529203E-3</v>
      </c>
      <c r="BZ12" s="5">
        <f t="shared" si="20"/>
        <v>-4.1442902016415095E-2</v>
      </c>
      <c r="CA12" s="5">
        <f t="shared" si="21"/>
        <v>2.0125606622894754E-2</v>
      </c>
      <c r="CB12" s="5">
        <f t="shared" si="22"/>
        <v>-1.7763157894736814E-2</v>
      </c>
      <c r="CC12" s="5">
        <f t="shared" si="23"/>
        <v>-1.2204424103737566E-2</v>
      </c>
      <c r="CD12" s="5">
        <f t="shared" si="24"/>
        <v>1.089054314860749E-2</v>
      </c>
      <c r="CE12" s="5">
        <f t="shared" si="25"/>
        <v>1.7810026385224109E-2</v>
      </c>
      <c r="CF12" s="5">
        <f t="shared" si="26"/>
        <v>2.7809965237543421E-2</v>
      </c>
      <c r="CG12" s="5">
        <f t="shared" si="27"/>
        <v>1.6564952048822912E-2</v>
      </c>
      <c r="CH12" s="5">
        <f t="shared" si="28"/>
        <v>2.0095187731359099E-2</v>
      </c>
      <c r="CI12" s="5">
        <f t="shared" si="29"/>
        <v>-1.1443102352193257E-2</v>
      </c>
      <c r="CJ12" s="5">
        <f t="shared" si="30"/>
        <v>2.1019108280254883E-2</v>
      </c>
      <c r="CK12" s="5">
        <f t="shared" si="31"/>
        <v>2.63918562272214E-3</v>
      </c>
      <c r="CL12" s="5">
        <f t="shared" si="32"/>
        <v>1.2878960565306796E-2</v>
      </c>
      <c r="CM12" s="5">
        <f t="shared" si="33"/>
        <v>-8.0062386275019382E-3</v>
      </c>
      <c r="CN12" s="5">
        <f t="shared" si="34"/>
        <v>1.3499261759122527E-2</v>
      </c>
      <c r="CO12" s="5">
        <f t="shared" si="35"/>
        <v>-9.9900099900096517E-4</v>
      </c>
      <c r="CP12" s="5">
        <f t="shared" si="36"/>
        <v>2.7370091233637428E-2</v>
      </c>
      <c r="CQ12" s="5">
        <f t="shared" si="37"/>
        <v>9.5707656612531444E-3</v>
      </c>
      <c r="CR12" s="5">
        <f t="shared" si="38"/>
        <v>-3.4825870646766344E-3</v>
      </c>
      <c r="CS12" s="5">
        <f t="shared" si="39"/>
        <v>1.7887931034482829E-2</v>
      </c>
      <c r="CT12" s="5">
        <f t="shared" si="40"/>
        <v>1.0882469331222833E-2</v>
      </c>
      <c r="CU12" s="5">
        <f t="shared" si="41"/>
        <v>1.736465781409624E-2</v>
      </c>
      <c r="CV12" s="42">
        <f t="shared" si="42"/>
        <v>-2.8996013048204761E-3</v>
      </c>
      <c r="CW12" s="16">
        <f t="shared" si="3"/>
        <v>-3.4207775408731313E-3</v>
      </c>
      <c r="CX12" s="16">
        <f t="shared" si="92"/>
        <v>-2.9209264644887304E-3</v>
      </c>
      <c r="CY12" s="16">
        <f t="shared" si="93"/>
        <v>-6.0560101911439753E-3</v>
      </c>
      <c r="CZ12" s="16">
        <f t="shared" si="94"/>
        <v>5.1577576239739771E-4</v>
      </c>
      <c r="DA12" s="16">
        <f t="shared" si="95"/>
        <v>1.6924925391673409E-2</v>
      </c>
      <c r="DB12" s="16">
        <f t="shared" si="96"/>
        <v>1.2015818991622219E-2</v>
      </c>
      <c r="DC12" s="16">
        <f t="shared" si="97"/>
        <v>-1.3242202934257475E-2</v>
      </c>
      <c r="DD12" s="16">
        <f t="shared" si="98"/>
        <v>1.8997622811839168E-2</v>
      </c>
      <c r="DE12" s="16">
        <f t="shared" si="99"/>
        <v>4.4763809813279695E-2</v>
      </c>
      <c r="DF12" s="16">
        <f t="shared" si="100"/>
        <v>-2.6064547025316184E-2</v>
      </c>
      <c r="DG12" s="16">
        <f t="shared" si="101"/>
        <v>1.8808304096731163E-2</v>
      </c>
      <c r="DH12" s="16">
        <f t="shared" si="43"/>
        <v>1.1134418690842075E-2</v>
      </c>
      <c r="DI12" s="16">
        <f t="shared" si="44"/>
        <v>-4.5092074017862152E-2</v>
      </c>
      <c r="DJ12" s="16">
        <f t="shared" si="45"/>
        <v>1.8785685054051524E-2</v>
      </c>
      <c r="DK12" s="16">
        <f t="shared" si="46"/>
        <v>9.1401516681108123E-3</v>
      </c>
      <c r="DL12" s="16">
        <f t="shared" si="47"/>
        <v>8.0901602545240796E-3</v>
      </c>
      <c r="DM12" s="16">
        <f t="shared" si="48"/>
        <v>-4.9487889096346299E-2</v>
      </c>
      <c r="DN12" s="16">
        <f t="shared" si="49"/>
        <v>1.2730161814770054E-2</v>
      </c>
      <c r="DO12" s="16">
        <f t="shared" si="50"/>
        <v>3.0838921279641131E-2</v>
      </c>
      <c r="DP12" s="16">
        <f t="shared" si="51"/>
        <v>-2.5636614082664121E-2</v>
      </c>
      <c r="DQ12" s="16">
        <f t="shared" si="52"/>
        <v>-5.9563308069434063E-3</v>
      </c>
      <c r="DR12" s="16">
        <f t="shared" si="53"/>
        <v>-1.8997460965900732E-2</v>
      </c>
      <c r="DS12" s="16">
        <f t="shared" si="54"/>
        <v>1.8247691863673692E-2</v>
      </c>
      <c r="DT12" s="16">
        <f t="shared" si="55"/>
        <v>-1.7266810064012962E-2</v>
      </c>
      <c r="DU12" s="16">
        <f t="shared" si="56"/>
        <v>3.4604389923263229E-2</v>
      </c>
      <c r="DV12" s="16">
        <f t="shared" si="57"/>
        <v>-1.3440231119638307E-2</v>
      </c>
      <c r="DW12" s="16">
        <f t="shared" si="58"/>
        <v>9.3850813971296937E-3</v>
      </c>
      <c r="DX12" s="16">
        <f t="shared" si="59"/>
        <v>-4.040458308077495E-2</v>
      </c>
      <c r="DY12" s="16">
        <f t="shared" si="60"/>
        <v>2.206581717075843E-2</v>
      </c>
      <c r="DZ12" s="16">
        <f t="shared" si="61"/>
        <v>-1.7601125619472375E-2</v>
      </c>
      <c r="EA12" s="16">
        <f t="shared" si="62"/>
        <v>-1.5496847997622151E-2</v>
      </c>
      <c r="EB12" s="16">
        <f t="shared" si="63"/>
        <v>1.5370955705314186E-2</v>
      </c>
      <c r="EC12" s="16">
        <f t="shared" si="64"/>
        <v>1.3729779544438183E-2</v>
      </c>
      <c r="ED12" s="16">
        <f t="shared" si="65"/>
        <v>2.6923611962350817E-2</v>
      </c>
      <c r="EE12" s="16">
        <f t="shared" si="66"/>
        <v>1.7413399113637963E-2</v>
      </c>
      <c r="EF12" s="16">
        <f t="shared" si="67"/>
        <v>2.009906982438717E-2</v>
      </c>
      <c r="EG12" s="16">
        <f t="shared" si="68"/>
        <v>-1.0174111113855246E-2</v>
      </c>
      <c r="EH12" s="16">
        <f t="shared" si="69"/>
        <v>1.9699941435404787E-2</v>
      </c>
      <c r="EI12" s="16">
        <f t="shared" si="70"/>
        <v>-1.1269254566240129E-3</v>
      </c>
      <c r="EJ12" s="16">
        <f t="shared" si="71"/>
        <v>1.75383376726721E-2</v>
      </c>
      <c r="EK12" s="16">
        <f t="shared" si="72"/>
        <v>-6.8575827879940191E-3</v>
      </c>
      <c r="EL12" s="16">
        <f t="shared" si="73"/>
        <v>1.4682122872234492E-2</v>
      </c>
      <c r="EM12" s="16">
        <f t="shared" si="74"/>
        <v>2.8167417091188598E-4</v>
      </c>
      <c r="EN12" s="16">
        <f t="shared" si="75"/>
        <v>3.0883705306676487E-2</v>
      </c>
      <c r="EO12" s="16">
        <f t="shared" si="76"/>
        <v>8.7641142790896593E-3</v>
      </c>
      <c r="EP12" s="16">
        <f t="shared" si="77"/>
        <v>1.801710259505534E-3</v>
      </c>
      <c r="EQ12" s="16">
        <f t="shared" si="78"/>
        <v>2.1117933129626194E-2</v>
      </c>
      <c r="ER12" s="16">
        <f t="shared" si="79"/>
        <v>1.1956300334843621E-2</v>
      </c>
      <c r="ES12" s="16">
        <f t="shared" si="80"/>
        <v>1.2939477414793147E-2</v>
      </c>
      <c r="ET12" s="16">
        <f t="shared" si="81"/>
        <v>-5.8789292429221466E-3</v>
      </c>
    </row>
    <row r="13" spans="1:150" x14ac:dyDescent="0.2">
      <c r="A13">
        <v>101.55</v>
      </c>
      <c r="B13">
        <v>19.28</v>
      </c>
      <c r="C13">
        <v>170</v>
      </c>
      <c r="D13">
        <v>99.818200000000004</v>
      </c>
      <c r="E13">
        <v>75.41</v>
      </c>
      <c r="F13">
        <v>173.85</v>
      </c>
      <c r="G13">
        <v>119.9</v>
      </c>
      <c r="H13">
        <v>86.59</v>
      </c>
      <c r="I13">
        <v>119.05</v>
      </c>
      <c r="J13">
        <v>7.4580000000000002</v>
      </c>
      <c r="K13">
        <v>84.43</v>
      </c>
      <c r="L13">
        <v>66.91</v>
      </c>
      <c r="M13">
        <v>64.510000000000005</v>
      </c>
      <c r="N13">
        <v>32.725000000000001</v>
      </c>
      <c r="O13">
        <v>24.024999999999999</v>
      </c>
      <c r="P13">
        <v>65.459999999999994</v>
      </c>
      <c r="Q13">
        <v>15.815</v>
      </c>
      <c r="R13">
        <v>78.010000000000005</v>
      </c>
      <c r="S13">
        <v>31.91</v>
      </c>
      <c r="T13">
        <v>17.125</v>
      </c>
      <c r="U13">
        <v>118.25</v>
      </c>
      <c r="V13">
        <v>4.8979999999999997</v>
      </c>
      <c r="W13">
        <v>13.93</v>
      </c>
      <c r="X13">
        <v>13.9</v>
      </c>
      <c r="Y13">
        <v>8.7970000000000006</v>
      </c>
      <c r="Z13">
        <v>45.695</v>
      </c>
      <c r="AA13">
        <v>77.760000000000005</v>
      </c>
      <c r="AB13">
        <v>48</v>
      </c>
      <c r="AC13">
        <v>7.15</v>
      </c>
      <c r="AD13">
        <v>15.52</v>
      </c>
      <c r="AE13">
        <v>2.5859999999999999</v>
      </c>
      <c r="AF13">
        <v>36.405000000000001</v>
      </c>
      <c r="AG13">
        <v>227.9</v>
      </c>
      <c r="AH13">
        <v>177.3</v>
      </c>
      <c r="AI13">
        <v>5.8100000000000005</v>
      </c>
      <c r="AJ13">
        <v>190.05</v>
      </c>
      <c r="AK13">
        <v>15.27</v>
      </c>
      <c r="AL13">
        <v>32.020000000000003</v>
      </c>
      <c r="AM13">
        <v>79.2</v>
      </c>
      <c r="AN13">
        <v>86.14</v>
      </c>
      <c r="AO13">
        <v>6.0194000000000001</v>
      </c>
      <c r="AP13">
        <v>96</v>
      </c>
      <c r="AQ13">
        <v>49.97</v>
      </c>
      <c r="AR13">
        <v>129.4</v>
      </c>
      <c r="AS13">
        <v>68.92</v>
      </c>
      <c r="AT13">
        <v>10.06</v>
      </c>
      <c r="AU13">
        <v>233.55</v>
      </c>
      <c r="AV13">
        <v>50.25</v>
      </c>
      <c r="AW13">
        <v>20.05</v>
      </c>
      <c r="AX13" s="40">
        <v>132.6</v>
      </c>
      <c r="AY13" s="5">
        <f t="shared" si="2"/>
        <v>-3.1935176358436679E-2</v>
      </c>
      <c r="AZ13" s="5">
        <f t="shared" si="82"/>
        <v>-2.1568129916264778E-2</v>
      </c>
      <c r="BA13" s="5">
        <f t="shared" si="83"/>
        <v>-8.7463556851311575E-3</v>
      </c>
      <c r="BB13" s="5">
        <f t="shared" si="84"/>
        <v>-1.1700990099009823E-2</v>
      </c>
      <c r="BC13" s="5">
        <f t="shared" si="85"/>
        <v>-2.5132275132274673E-3</v>
      </c>
      <c r="BD13" s="5">
        <f t="shared" si="86"/>
        <v>2.8843380444187883E-3</v>
      </c>
      <c r="BE13" s="5">
        <f t="shared" si="87"/>
        <v>7.9865489701556047E-3</v>
      </c>
      <c r="BF13" s="5">
        <f t="shared" si="88"/>
        <v>1.5004102684327725E-2</v>
      </c>
      <c r="BG13" s="5">
        <f t="shared" si="89"/>
        <v>-2.0970394736842035E-2</v>
      </c>
      <c r="BH13" s="5">
        <f t="shared" si="90"/>
        <v>3.0252797347700033E-2</v>
      </c>
      <c r="BI13" s="5">
        <f t="shared" si="91"/>
        <v>-1.7456068893285215E-2</v>
      </c>
      <c r="BJ13" s="5">
        <f t="shared" si="4"/>
        <v>-6.0903149138442636E-3</v>
      </c>
      <c r="BK13" s="5">
        <f t="shared" si="5"/>
        <v>1.7507886435331299E-2</v>
      </c>
      <c r="BL13" s="5">
        <f t="shared" si="6"/>
        <v>8.7854500616524334E-3</v>
      </c>
      <c r="BM13" s="5">
        <f t="shared" si="7"/>
        <v>5.8614193008161841E-3</v>
      </c>
      <c r="BN13" s="5">
        <f t="shared" si="8"/>
        <v>-5.7715674362091018E-3</v>
      </c>
      <c r="BO13" s="5">
        <f t="shared" si="9"/>
        <v>1.4432328415651119E-2</v>
      </c>
      <c r="BP13" s="5">
        <f t="shared" si="10"/>
        <v>-1.0244589576129393E-3</v>
      </c>
      <c r="BQ13" s="5">
        <f t="shared" si="11"/>
        <v>-2.2215412900260412E-2</v>
      </c>
      <c r="BR13" s="5">
        <f t="shared" si="12"/>
        <v>-1.4672036823935475E-2</v>
      </c>
      <c r="BS13" s="5">
        <f t="shared" si="13"/>
        <v>-7.9697986577181856E-3</v>
      </c>
      <c r="BT13" s="5">
        <f t="shared" si="14"/>
        <v>3.5517970401691246E-2</v>
      </c>
      <c r="BU13" s="5">
        <f t="shared" si="15"/>
        <v>3.1851851851851798E-2</v>
      </c>
      <c r="BV13" s="5">
        <f t="shared" si="16"/>
        <v>-1.067615658362997E-2</v>
      </c>
      <c r="BW13" s="5">
        <f t="shared" si="17"/>
        <v>0.12306906676879881</v>
      </c>
      <c r="BX13" s="5">
        <f t="shared" si="18"/>
        <v>-2.3611111111111027E-2</v>
      </c>
      <c r="BY13" s="5">
        <f t="shared" si="19"/>
        <v>1.236818122640293E-2</v>
      </c>
      <c r="BZ13" s="5">
        <f t="shared" si="20"/>
        <v>1.4799154334038223E-2</v>
      </c>
      <c r="CA13" s="5">
        <f t="shared" si="21"/>
        <v>4.1975654120607331E-4</v>
      </c>
      <c r="CB13" s="5">
        <f t="shared" si="22"/>
        <v>3.9517749497655741E-2</v>
      </c>
      <c r="CC13" s="5">
        <f t="shared" si="23"/>
        <v>-1.5444015444014969E-3</v>
      </c>
      <c r="CD13" s="5">
        <f t="shared" si="24"/>
        <v>-7.091231419609878E-3</v>
      </c>
      <c r="CE13" s="5">
        <f t="shared" si="25"/>
        <v>-1.5338085979693217E-2</v>
      </c>
      <c r="CF13" s="5">
        <f t="shared" si="26"/>
        <v>-5.6369785794807559E-4</v>
      </c>
      <c r="CG13" s="5">
        <f t="shared" si="27"/>
        <v>-3.4305317324184736E-3</v>
      </c>
      <c r="CH13" s="5">
        <f t="shared" si="28"/>
        <v>-1.4774494556765161E-2</v>
      </c>
      <c r="CI13" s="5">
        <f t="shared" si="29"/>
        <v>-1.8006430868167222E-2</v>
      </c>
      <c r="CJ13" s="5">
        <f t="shared" si="30"/>
        <v>-1.2476606363068798E-3</v>
      </c>
      <c r="CK13" s="5">
        <f t="shared" si="31"/>
        <v>-7.2699924793181436E-3</v>
      </c>
      <c r="CL13" s="5">
        <f t="shared" si="32"/>
        <v>-3.0719027793406184E-2</v>
      </c>
      <c r="CM13" s="5">
        <f t="shared" si="33"/>
        <v>5.155215484862774E-2</v>
      </c>
      <c r="CN13" s="5">
        <f t="shared" si="34"/>
        <v>-1.0405827263266776E-3</v>
      </c>
      <c r="CO13" s="5">
        <f t="shared" si="35"/>
        <v>-6.0000000000004494E-4</v>
      </c>
      <c r="CP13" s="5">
        <f t="shared" si="36"/>
        <v>-7.7220077220074845E-4</v>
      </c>
      <c r="CQ13" s="5">
        <f t="shared" si="37"/>
        <v>-1.0054582016661873E-2</v>
      </c>
      <c r="CR13" s="5">
        <f t="shared" si="38"/>
        <v>4.4932601098353064E-3</v>
      </c>
      <c r="CS13" s="5">
        <f t="shared" si="39"/>
        <v>-1.1009951302138443E-2</v>
      </c>
      <c r="CT13" s="5">
        <f t="shared" si="40"/>
        <v>-1.6441573693482203E-2</v>
      </c>
      <c r="CU13" s="5">
        <f t="shared" si="41"/>
        <v>6.5261044176705418E-3</v>
      </c>
      <c r="CV13" s="42">
        <f t="shared" si="42"/>
        <v>-3.5986913849509361E-2</v>
      </c>
      <c r="CW13" s="16">
        <f t="shared" si="3"/>
        <v>-2.9197735045686034E-2</v>
      </c>
      <c r="CX13" s="16">
        <f t="shared" si="92"/>
        <v>-2.0949233371903922E-2</v>
      </c>
      <c r="CY13" s="16">
        <f t="shared" si="93"/>
        <v>-1.1026588937558909E-2</v>
      </c>
      <c r="CZ13" s="16">
        <f t="shared" si="94"/>
        <v>-1.2537535689409705E-2</v>
      </c>
      <c r="DA13" s="16">
        <f t="shared" si="95"/>
        <v>-8.5923616614726334E-3</v>
      </c>
      <c r="DB13" s="16">
        <f t="shared" si="96"/>
        <v>1.4537963227994398E-3</v>
      </c>
      <c r="DC13" s="16">
        <f t="shared" si="97"/>
        <v>1.8395046335608727E-3</v>
      </c>
      <c r="DD13" s="16">
        <f t="shared" si="98"/>
        <v>1.6711002863207172E-2</v>
      </c>
      <c r="DE13" s="16">
        <f t="shared" si="99"/>
        <v>-1.8194588351154468E-2</v>
      </c>
      <c r="DF13" s="16">
        <f t="shared" si="100"/>
        <v>3.2510397973390566E-2</v>
      </c>
      <c r="DG13" s="16">
        <f t="shared" si="101"/>
        <v>-1.7862567311083835E-2</v>
      </c>
      <c r="DH13" s="16">
        <f t="shared" si="43"/>
        <v>-6.5261441568863592E-3</v>
      </c>
      <c r="DI13" s="16">
        <f t="shared" si="44"/>
        <v>1.7452715565533669E-2</v>
      </c>
      <c r="DJ13" s="16">
        <f t="shared" si="45"/>
        <v>1.1757764206043783E-2</v>
      </c>
      <c r="DK13" s="16">
        <f t="shared" si="46"/>
        <v>7.4082362294204777E-3</v>
      </c>
      <c r="DL13" s="16">
        <f t="shared" si="47"/>
        <v>-4.717197943385933E-3</v>
      </c>
      <c r="DM13" s="16">
        <f t="shared" si="48"/>
        <v>1.9522971763210134E-2</v>
      </c>
      <c r="DN13" s="16">
        <f t="shared" si="49"/>
        <v>-2.4501412986871409E-3</v>
      </c>
      <c r="DO13" s="16">
        <f t="shared" si="50"/>
        <v>-2.4620119925194226E-2</v>
      </c>
      <c r="DP13" s="16">
        <f t="shared" si="51"/>
        <v>-1.0716244429770892E-2</v>
      </c>
      <c r="DQ13" s="16">
        <f t="shared" si="52"/>
        <v>-7.2594627979949934E-3</v>
      </c>
      <c r="DR13" s="16">
        <f t="shared" si="53"/>
        <v>3.2743471166239643E-2</v>
      </c>
      <c r="DS13" s="16">
        <f t="shared" si="54"/>
        <v>3.0462081479876051E-2</v>
      </c>
      <c r="DT13" s="16">
        <f t="shared" si="55"/>
        <v>-9.7738541389078368E-3</v>
      </c>
      <c r="DU13" s="16">
        <f t="shared" si="56"/>
        <v>0.11853840760742421</v>
      </c>
      <c r="DV13" s="16">
        <f t="shared" si="57"/>
        <v>-2.3664602481618818E-2</v>
      </c>
      <c r="DW13" s="16">
        <f t="shared" si="58"/>
        <v>1.5596595083579703E-2</v>
      </c>
      <c r="DX13" s="16">
        <f t="shared" si="59"/>
        <v>1.5837473269678368E-2</v>
      </c>
      <c r="DY13" s="16">
        <f t="shared" si="60"/>
        <v>2.3599670890697487E-3</v>
      </c>
      <c r="DZ13" s="16">
        <f t="shared" si="61"/>
        <v>3.9679781772920183E-2</v>
      </c>
      <c r="EA13" s="16">
        <f t="shared" si="62"/>
        <v>-4.8368254382860822E-3</v>
      </c>
      <c r="EB13" s="16">
        <f t="shared" si="63"/>
        <v>-2.6108188629031821E-3</v>
      </c>
      <c r="EC13" s="16">
        <f t="shared" si="64"/>
        <v>-1.9418332820479143E-2</v>
      </c>
      <c r="ED13" s="16">
        <f t="shared" si="65"/>
        <v>-1.4500511331406794E-3</v>
      </c>
      <c r="EE13" s="16">
        <f t="shared" si="66"/>
        <v>-2.5820846676034206E-3</v>
      </c>
      <c r="EF13" s="16">
        <f t="shared" si="67"/>
        <v>-1.4770612463737091E-2</v>
      </c>
      <c r="EG13" s="16">
        <f t="shared" si="68"/>
        <v>-1.6737439629829213E-2</v>
      </c>
      <c r="EH13" s="16">
        <f t="shared" si="69"/>
        <v>-2.5668274811569778E-3</v>
      </c>
      <c r="EI13" s="16">
        <f t="shared" si="70"/>
        <v>-1.1036103558664297E-2</v>
      </c>
      <c r="EJ13" s="16">
        <f t="shared" si="71"/>
        <v>-2.6059650686040881E-2</v>
      </c>
      <c r="EK13" s="16">
        <f t="shared" si="72"/>
        <v>5.270081068813566E-2</v>
      </c>
      <c r="EL13" s="16">
        <f t="shared" si="73"/>
        <v>1.4227838678528741E-4</v>
      </c>
      <c r="EM13" s="16">
        <f t="shared" si="74"/>
        <v>6.8067516991280621E-4</v>
      </c>
      <c r="EN13" s="16">
        <f t="shared" si="75"/>
        <v>2.7414133008383116E-3</v>
      </c>
      <c r="EO13" s="16">
        <f t="shared" si="76"/>
        <v>-1.0861233398825358E-2</v>
      </c>
      <c r="EP13" s="16">
        <f t="shared" si="77"/>
        <v>9.777557434017474E-3</v>
      </c>
      <c r="EQ13" s="16">
        <f t="shared" si="78"/>
        <v>-7.7799492069950786E-3</v>
      </c>
      <c r="ER13" s="16">
        <f t="shared" si="79"/>
        <v>-1.5367742689861415E-2</v>
      </c>
      <c r="ES13" s="16">
        <f t="shared" si="80"/>
        <v>2.1009240183674487E-3</v>
      </c>
      <c r="ET13" s="16">
        <f t="shared" si="81"/>
        <v>-3.8966241787611031E-2</v>
      </c>
    </row>
    <row r="14" spans="1:150" x14ac:dyDescent="0.2">
      <c r="A14">
        <v>101.6</v>
      </c>
      <c r="B14">
        <v>16.7</v>
      </c>
      <c r="C14">
        <v>174.05</v>
      </c>
      <c r="D14">
        <v>99.818200000000004</v>
      </c>
      <c r="E14">
        <v>74.930000000000007</v>
      </c>
      <c r="F14">
        <v>174.45</v>
      </c>
      <c r="G14">
        <v>116</v>
      </c>
      <c r="H14">
        <v>85.03</v>
      </c>
      <c r="I14">
        <v>122.8</v>
      </c>
      <c r="J14">
        <v>7.3109999999999999</v>
      </c>
      <c r="K14">
        <v>83.36</v>
      </c>
      <c r="L14">
        <v>67.430000000000007</v>
      </c>
      <c r="M14">
        <v>62.05</v>
      </c>
      <c r="N14">
        <v>32.25</v>
      </c>
      <c r="O14">
        <v>24.225000000000001</v>
      </c>
      <c r="P14">
        <v>65.2</v>
      </c>
      <c r="Q14">
        <v>15</v>
      </c>
      <c r="R14">
        <v>79.59</v>
      </c>
      <c r="S14">
        <v>32.384999999999998</v>
      </c>
      <c r="T14">
        <v>16.690000000000001</v>
      </c>
      <c r="U14">
        <v>120.75</v>
      </c>
      <c r="V14">
        <v>4.92</v>
      </c>
      <c r="W14">
        <v>14.015000000000001</v>
      </c>
      <c r="X14">
        <v>13.85</v>
      </c>
      <c r="Y14">
        <v>8.84</v>
      </c>
      <c r="Z14">
        <v>44.81</v>
      </c>
      <c r="AA14">
        <v>79.34</v>
      </c>
      <c r="AB14">
        <v>46.49</v>
      </c>
      <c r="AC14">
        <v>7.18</v>
      </c>
      <c r="AD14">
        <v>15.14</v>
      </c>
      <c r="AE14">
        <v>2.556</v>
      </c>
      <c r="AF14">
        <v>35.21</v>
      </c>
      <c r="AG14">
        <v>230.7</v>
      </c>
      <c r="AH14">
        <v>176.55</v>
      </c>
      <c r="AI14">
        <v>5.72</v>
      </c>
      <c r="AJ14">
        <v>191</v>
      </c>
      <c r="AK14">
        <v>14.734999999999999</v>
      </c>
      <c r="AL14">
        <v>31.87</v>
      </c>
      <c r="AM14">
        <v>80.209999999999994</v>
      </c>
      <c r="AN14">
        <v>85.06</v>
      </c>
      <c r="AO14">
        <v>5.7576999999999998</v>
      </c>
      <c r="AP14">
        <v>94.4</v>
      </c>
      <c r="AQ14">
        <v>48.14</v>
      </c>
      <c r="AR14">
        <v>124.55</v>
      </c>
      <c r="AS14">
        <v>67.55</v>
      </c>
      <c r="AT14">
        <v>9.625</v>
      </c>
      <c r="AU14">
        <v>232</v>
      </c>
      <c r="AV14">
        <v>49.81</v>
      </c>
      <c r="AW14">
        <v>20.56</v>
      </c>
      <c r="AX14" s="40">
        <v>131.19999999999999</v>
      </c>
      <c r="AY14" s="5">
        <f t="shared" si="2"/>
        <v>4.9236829148191497E-4</v>
      </c>
      <c r="AZ14" s="5">
        <f t="shared" si="82"/>
        <v>-0.1338174273858922</v>
      </c>
      <c r="BA14" s="5">
        <f t="shared" si="83"/>
        <v>2.3823529411764799E-2</v>
      </c>
      <c r="BB14" s="5">
        <f t="shared" si="84"/>
        <v>0</v>
      </c>
      <c r="BC14" s="5">
        <f t="shared" si="85"/>
        <v>-6.3652035539051299E-3</v>
      </c>
      <c r="BD14" s="5">
        <f t="shared" si="86"/>
        <v>3.451251078515849E-3</v>
      </c>
      <c r="BE14" s="5">
        <f t="shared" si="87"/>
        <v>-3.2527105921601351E-2</v>
      </c>
      <c r="BF14" s="5">
        <f t="shared" si="88"/>
        <v>-1.8015937175193453E-2</v>
      </c>
      <c r="BG14" s="5">
        <f t="shared" si="89"/>
        <v>3.1499370012599837E-2</v>
      </c>
      <c r="BH14" s="5">
        <f t="shared" si="90"/>
        <v>-1.9710378117457794E-2</v>
      </c>
      <c r="BI14" s="5">
        <f t="shared" si="91"/>
        <v>-1.2673220419282316E-2</v>
      </c>
      <c r="BJ14" s="5">
        <f t="shared" si="4"/>
        <v>7.7716335375879186E-3</v>
      </c>
      <c r="BK14" s="5">
        <f t="shared" si="5"/>
        <v>-3.81336226941561E-2</v>
      </c>
      <c r="BL14" s="5">
        <f t="shared" si="6"/>
        <v>-1.4514896867838134E-2</v>
      </c>
      <c r="BM14" s="5">
        <f t="shared" si="7"/>
        <v>8.3246618106140868E-3</v>
      </c>
      <c r="BN14" s="5">
        <f t="shared" si="8"/>
        <v>-3.9718912312861621E-3</v>
      </c>
      <c r="BO14" s="5">
        <f t="shared" si="9"/>
        <v>-5.153335441036988E-2</v>
      </c>
      <c r="BP14" s="5">
        <f t="shared" si="10"/>
        <v>2.0253813613639204E-2</v>
      </c>
      <c r="BQ14" s="5">
        <f t="shared" si="11"/>
        <v>1.4885615794421714E-2</v>
      </c>
      <c r="BR14" s="5">
        <f t="shared" si="12"/>
        <v>-2.5401459854014541E-2</v>
      </c>
      <c r="BS14" s="5">
        <f t="shared" si="13"/>
        <v>2.114164904862581E-2</v>
      </c>
      <c r="BT14" s="5">
        <f t="shared" si="14"/>
        <v>4.4916292364229893E-3</v>
      </c>
      <c r="BU14" s="5">
        <f t="shared" si="15"/>
        <v>6.1019382627423013E-3</v>
      </c>
      <c r="BV14" s="5">
        <f t="shared" si="16"/>
        <v>-3.597122302158362E-3</v>
      </c>
      <c r="BW14" s="5">
        <f t="shared" si="17"/>
        <v>4.8880300102307483E-3</v>
      </c>
      <c r="BX14" s="5">
        <f t="shared" si="18"/>
        <v>-1.9367545683335097E-2</v>
      </c>
      <c r="BY14" s="5">
        <f t="shared" si="19"/>
        <v>2.031893004115215E-2</v>
      </c>
      <c r="BZ14" s="5">
        <f t="shared" si="20"/>
        <v>-3.1458333333333255E-2</v>
      </c>
      <c r="CA14" s="5">
        <f t="shared" si="21"/>
        <v>4.1958041958041203E-3</v>
      </c>
      <c r="CB14" s="5">
        <f t="shared" si="22"/>
        <v>-2.448453608247414E-2</v>
      </c>
      <c r="CC14" s="5">
        <f t="shared" si="23"/>
        <v>-1.1600928074245842E-2</v>
      </c>
      <c r="CD14" s="5">
        <f t="shared" si="24"/>
        <v>-3.2825161378931433E-2</v>
      </c>
      <c r="CE14" s="5">
        <f t="shared" si="25"/>
        <v>1.2286090390521975E-2</v>
      </c>
      <c r="CF14" s="5">
        <f t="shared" si="26"/>
        <v>-4.230118443316444E-3</v>
      </c>
      <c r="CG14" s="5">
        <f t="shared" si="27"/>
        <v>-1.5490533562822817E-2</v>
      </c>
      <c r="CH14" s="5">
        <f t="shared" si="28"/>
        <v>4.9986845566956095E-3</v>
      </c>
      <c r="CI14" s="5">
        <f t="shared" si="29"/>
        <v>-3.5036018336607744E-2</v>
      </c>
      <c r="CJ14" s="5">
        <f t="shared" si="30"/>
        <v>-4.6845721424110254E-3</v>
      </c>
      <c r="CK14" s="5">
        <f t="shared" si="31"/>
        <v>1.2752525252525126E-2</v>
      </c>
      <c r="CL14" s="5">
        <f t="shared" si="32"/>
        <v>-1.2537729277919629E-2</v>
      </c>
      <c r="CM14" s="5">
        <f t="shared" si="33"/>
        <v>-4.3476093962853457E-2</v>
      </c>
      <c r="CN14" s="5">
        <f t="shared" si="34"/>
        <v>-1.6666666666666607E-2</v>
      </c>
      <c r="CO14" s="5">
        <f t="shared" si="35"/>
        <v>-3.6621973183910361E-2</v>
      </c>
      <c r="CP14" s="5">
        <f t="shared" si="36"/>
        <v>-3.7480680061823812E-2</v>
      </c>
      <c r="CQ14" s="5">
        <f t="shared" si="37"/>
        <v>-1.9878119558908947E-2</v>
      </c>
      <c r="CR14" s="5">
        <f t="shared" si="38"/>
        <v>-4.3240556660039786E-2</v>
      </c>
      <c r="CS14" s="5">
        <f t="shared" si="39"/>
        <v>-6.6366944979662224E-3</v>
      </c>
      <c r="CT14" s="5">
        <f t="shared" si="40"/>
        <v>-8.7562189054726236E-3</v>
      </c>
      <c r="CU14" s="5">
        <f t="shared" si="41"/>
        <v>2.5436408977556058E-2</v>
      </c>
      <c r="CV14" s="42">
        <f t="shared" si="42"/>
        <v>-1.0558069381598867E-2</v>
      </c>
      <c r="CW14" s="16">
        <f t="shared" si="3"/>
        <v>3.2298096042325595E-3</v>
      </c>
      <c r="CX14" s="16">
        <f t="shared" si="92"/>
        <v>-0.13319853084153135</v>
      </c>
      <c r="CY14" s="16">
        <f t="shared" si="93"/>
        <v>2.1543296159337047E-2</v>
      </c>
      <c r="CZ14" s="16">
        <f t="shared" si="94"/>
        <v>-8.3654559039988334E-4</v>
      </c>
      <c r="DA14" s="16">
        <f t="shared" si="95"/>
        <v>-1.2444337702150296E-2</v>
      </c>
      <c r="DB14" s="16">
        <f t="shared" si="96"/>
        <v>2.0207093568965005E-3</v>
      </c>
      <c r="DC14" s="16">
        <f t="shared" si="97"/>
        <v>-3.867415025819608E-2</v>
      </c>
      <c r="DD14" s="16">
        <f t="shared" si="98"/>
        <v>-1.6309036996314006E-2</v>
      </c>
      <c r="DE14" s="16">
        <f t="shared" si="99"/>
        <v>3.4275176398287407E-2</v>
      </c>
      <c r="DF14" s="16">
        <f t="shared" si="100"/>
        <v>-1.7452777491767265E-2</v>
      </c>
      <c r="DG14" s="16">
        <f t="shared" si="101"/>
        <v>-1.3079718837080938E-2</v>
      </c>
      <c r="DH14" s="16">
        <f t="shared" si="43"/>
        <v>7.3358042945458231E-3</v>
      </c>
      <c r="DI14" s="16">
        <f t="shared" si="44"/>
        <v>-3.818879356395373E-2</v>
      </c>
      <c r="DJ14" s="16">
        <f t="shared" si="45"/>
        <v>-1.1542582723446784E-2</v>
      </c>
      <c r="DK14" s="16">
        <f t="shared" si="46"/>
        <v>9.8714787392183805E-3</v>
      </c>
      <c r="DL14" s="16">
        <f t="shared" si="47"/>
        <v>-2.9175217384629936E-3</v>
      </c>
      <c r="DM14" s="16">
        <f t="shared" si="48"/>
        <v>-4.6442711062810865E-2</v>
      </c>
      <c r="DN14" s="16">
        <f t="shared" si="49"/>
        <v>1.8828131272565003E-2</v>
      </c>
      <c r="DO14" s="16">
        <f t="shared" si="50"/>
        <v>1.2480908769487901E-2</v>
      </c>
      <c r="DP14" s="16">
        <f t="shared" si="51"/>
        <v>-2.1445667459849958E-2</v>
      </c>
      <c r="DQ14" s="16">
        <f t="shared" si="52"/>
        <v>2.1851984908349002E-2</v>
      </c>
      <c r="DR14" s="16">
        <f t="shared" si="53"/>
        <v>1.7171300009713839E-3</v>
      </c>
      <c r="DS14" s="16">
        <f t="shared" si="54"/>
        <v>4.7121678907665523E-3</v>
      </c>
      <c r="DT14" s="16">
        <f t="shared" si="55"/>
        <v>-2.694819857436229E-3</v>
      </c>
      <c r="DU14" s="16">
        <f t="shared" si="56"/>
        <v>3.5737084885614605E-4</v>
      </c>
      <c r="DV14" s="16">
        <f t="shared" si="57"/>
        <v>-1.9421037053842887E-2</v>
      </c>
      <c r="DW14" s="16">
        <f t="shared" si="58"/>
        <v>2.3547343898328923E-2</v>
      </c>
      <c r="DX14" s="16">
        <f t="shared" si="59"/>
        <v>-3.042001439769311E-2</v>
      </c>
      <c r="DY14" s="16">
        <f t="shared" si="60"/>
        <v>6.1360147436677961E-3</v>
      </c>
      <c r="DZ14" s="16">
        <f t="shared" si="61"/>
        <v>-2.4322503807209701E-2</v>
      </c>
      <c r="EA14" s="16">
        <f t="shared" si="62"/>
        <v>-1.4893351968130427E-2</v>
      </c>
      <c r="EB14" s="16">
        <f t="shared" si="63"/>
        <v>-2.8344748822224736E-2</v>
      </c>
      <c r="EC14" s="16">
        <f t="shared" si="64"/>
        <v>8.2058435497360492E-3</v>
      </c>
      <c r="ED14" s="16">
        <f t="shared" si="65"/>
        <v>-5.1164717185090474E-3</v>
      </c>
      <c r="EE14" s="16">
        <f t="shared" si="66"/>
        <v>-1.4642086498007764E-2</v>
      </c>
      <c r="EF14" s="16">
        <f t="shared" si="67"/>
        <v>5.0025666497236793E-3</v>
      </c>
      <c r="EG14" s="16">
        <f t="shared" si="68"/>
        <v>-3.3767027098269731E-2</v>
      </c>
      <c r="EH14" s="16">
        <f t="shared" si="69"/>
        <v>-6.0037389872611233E-3</v>
      </c>
      <c r="EI14" s="16">
        <f t="shared" si="70"/>
        <v>8.9864141731789728E-3</v>
      </c>
      <c r="EJ14" s="16">
        <f t="shared" si="71"/>
        <v>-7.8783521705543241E-3</v>
      </c>
      <c r="EK14" s="16">
        <f t="shared" si="72"/>
        <v>-4.2327438123345537E-2</v>
      </c>
      <c r="EL14" s="16">
        <f t="shared" si="73"/>
        <v>-1.5483805553554643E-2</v>
      </c>
      <c r="EM14" s="16">
        <f t="shared" si="74"/>
        <v>-3.5341298013997512E-2</v>
      </c>
      <c r="EN14" s="16">
        <f t="shared" si="75"/>
        <v>-3.3967065988784753E-2</v>
      </c>
      <c r="EO14" s="16">
        <f t="shared" si="76"/>
        <v>-2.068477094107243E-2</v>
      </c>
      <c r="EP14" s="16">
        <f t="shared" si="77"/>
        <v>-3.7956259335857619E-2</v>
      </c>
      <c r="EQ14" s="16">
        <f t="shared" si="78"/>
        <v>-3.4066924028228582E-3</v>
      </c>
      <c r="ER14" s="16">
        <f t="shared" si="79"/>
        <v>-7.6823879018518351E-3</v>
      </c>
      <c r="ES14" s="16">
        <f t="shared" si="80"/>
        <v>2.1011228578252966E-2</v>
      </c>
      <c r="ET14" s="16">
        <f t="shared" si="81"/>
        <v>-1.3537397319700537E-2</v>
      </c>
    </row>
    <row r="15" spans="1:150" x14ac:dyDescent="0.2">
      <c r="A15">
        <v>100.95</v>
      </c>
      <c r="B15">
        <v>17.09</v>
      </c>
      <c r="C15">
        <v>168.5</v>
      </c>
      <c r="D15">
        <v>101.36360000000001</v>
      </c>
      <c r="E15">
        <v>75.7</v>
      </c>
      <c r="F15">
        <v>173.9</v>
      </c>
      <c r="G15">
        <v>120</v>
      </c>
      <c r="H15">
        <v>84.98</v>
      </c>
      <c r="I15">
        <v>121.9</v>
      </c>
      <c r="J15">
        <v>7.2379999999999995</v>
      </c>
      <c r="K15">
        <v>83.6</v>
      </c>
      <c r="L15">
        <v>67.48</v>
      </c>
      <c r="M15">
        <v>61.5</v>
      </c>
      <c r="N15">
        <v>32.17</v>
      </c>
      <c r="O15">
        <v>23.92</v>
      </c>
      <c r="P15">
        <v>65.34</v>
      </c>
      <c r="Q15">
        <v>14.9</v>
      </c>
      <c r="R15">
        <v>78.97</v>
      </c>
      <c r="S15">
        <v>32.494999999999997</v>
      </c>
      <c r="T15">
        <v>16.66</v>
      </c>
      <c r="U15">
        <v>118.25</v>
      </c>
      <c r="V15">
        <v>4.8979999999999997</v>
      </c>
      <c r="W15">
        <v>13.914999999999999</v>
      </c>
      <c r="X15">
        <v>13.58</v>
      </c>
      <c r="Y15">
        <v>8.9049999999999994</v>
      </c>
      <c r="Z15">
        <v>44.11</v>
      </c>
      <c r="AA15">
        <v>78.239999999999995</v>
      </c>
      <c r="AB15">
        <v>46.085000000000001</v>
      </c>
      <c r="AC15">
        <v>7.07</v>
      </c>
      <c r="AD15">
        <v>14.925000000000001</v>
      </c>
      <c r="AE15">
        <v>2.6160000000000001</v>
      </c>
      <c r="AF15">
        <v>34.86</v>
      </c>
      <c r="AG15">
        <v>231.65</v>
      </c>
      <c r="AH15">
        <v>177.3</v>
      </c>
      <c r="AI15">
        <v>5.76</v>
      </c>
      <c r="AJ15">
        <v>188.1</v>
      </c>
      <c r="AK15">
        <v>14.37</v>
      </c>
      <c r="AL15">
        <v>32.835000000000001</v>
      </c>
      <c r="AM15">
        <v>81.819999999999993</v>
      </c>
      <c r="AN15">
        <v>87.87</v>
      </c>
      <c r="AO15">
        <v>5.6997</v>
      </c>
      <c r="AP15">
        <v>95.93</v>
      </c>
      <c r="AQ15">
        <v>48.204999999999998</v>
      </c>
      <c r="AR15">
        <v>124.75</v>
      </c>
      <c r="AS15">
        <v>70.16</v>
      </c>
      <c r="AT15">
        <v>9.4960000000000004</v>
      </c>
      <c r="AU15">
        <v>232.85</v>
      </c>
      <c r="AV15">
        <v>49.91</v>
      </c>
      <c r="AW15">
        <v>20.594999999999999</v>
      </c>
      <c r="AX15" s="40">
        <v>133.65</v>
      </c>
      <c r="AY15" s="5">
        <f t="shared" si="2"/>
        <v>-6.3976377952754682E-3</v>
      </c>
      <c r="AZ15" s="5">
        <f t="shared" si="82"/>
        <v>2.3353293413173715E-2</v>
      </c>
      <c r="BA15" s="5">
        <f t="shared" si="83"/>
        <v>-3.1887388681413498E-2</v>
      </c>
      <c r="BB15" s="5">
        <f t="shared" si="84"/>
        <v>1.5482146542414199E-2</v>
      </c>
      <c r="BC15" s="5">
        <f t="shared" si="85"/>
        <v>1.0276257840651226E-2</v>
      </c>
      <c r="BD15" s="5">
        <f t="shared" si="86"/>
        <v>-3.1527658354828514E-3</v>
      </c>
      <c r="BE15" s="5">
        <f t="shared" si="87"/>
        <v>3.4482758620689724E-2</v>
      </c>
      <c r="BF15" s="5">
        <f t="shared" si="88"/>
        <v>-5.8802775490995884E-4</v>
      </c>
      <c r="BG15" s="5">
        <f t="shared" si="89"/>
        <v>-7.3289902280129215E-3</v>
      </c>
      <c r="BH15" s="5">
        <f t="shared" si="90"/>
        <v>-9.984954178634986E-3</v>
      </c>
      <c r="BI15" s="5">
        <f t="shared" si="91"/>
        <v>2.8790786948176272E-3</v>
      </c>
      <c r="BJ15" s="5">
        <f t="shared" si="4"/>
        <v>7.4150971377728858E-4</v>
      </c>
      <c r="BK15" s="5">
        <f t="shared" si="5"/>
        <v>-8.8638195004028253E-3</v>
      </c>
      <c r="BL15" s="5">
        <f t="shared" si="6"/>
        <v>-2.480620155038693E-3</v>
      </c>
      <c r="BM15" s="5">
        <f t="shared" si="7"/>
        <v>-1.2590299277605799E-2</v>
      </c>
      <c r="BN15" s="5">
        <f t="shared" si="8"/>
        <v>2.1472392638037796E-3</v>
      </c>
      <c r="BO15" s="5">
        <f t="shared" si="9"/>
        <v>-6.6666666666665986E-3</v>
      </c>
      <c r="BP15" s="5">
        <f t="shared" si="10"/>
        <v>-7.7899233572057414E-3</v>
      </c>
      <c r="BQ15" s="5">
        <f t="shared" si="11"/>
        <v>3.3966342442488529E-3</v>
      </c>
      <c r="BR15" s="5">
        <f t="shared" si="12"/>
        <v>-1.7974835230677444E-3</v>
      </c>
      <c r="BS15" s="5">
        <f t="shared" si="13"/>
        <v>-2.0703933747411973E-2</v>
      </c>
      <c r="BT15" s="5">
        <f t="shared" si="14"/>
        <v>-4.4715447154471955E-3</v>
      </c>
      <c r="BU15" s="5">
        <f t="shared" si="15"/>
        <v>-7.1352122725651945E-3</v>
      </c>
      <c r="BV15" s="5">
        <f t="shared" si="16"/>
        <v>-1.949458483754507E-2</v>
      </c>
      <c r="BW15" s="5">
        <f t="shared" si="17"/>
        <v>7.3529411764705621E-3</v>
      </c>
      <c r="BX15" s="5">
        <f t="shared" si="18"/>
        <v>-1.5621513055121716E-2</v>
      </c>
      <c r="BY15" s="5">
        <f t="shared" si="19"/>
        <v>-1.3864381144441773E-2</v>
      </c>
      <c r="BZ15" s="5">
        <f t="shared" si="20"/>
        <v>-8.7115508711551604E-3</v>
      </c>
      <c r="CA15" s="5">
        <f t="shared" si="21"/>
        <v>-1.532033426183832E-2</v>
      </c>
      <c r="CB15" s="5">
        <f t="shared" si="22"/>
        <v>-1.4200792602377832E-2</v>
      </c>
      <c r="CC15" s="5">
        <f t="shared" si="23"/>
        <v>2.3474178403755985E-2</v>
      </c>
      <c r="CD15" s="5">
        <f t="shared" si="24"/>
        <v>-9.9403578528827197E-3</v>
      </c>
      <c r="CE15" s="5">
        <f t="shared" si="25"/>
        <v>4.1179020372779096E-3</v>
      </c>
      <c r="CF15" s="5">
        <f t="shared" si="26"/>
        <v>4.2480883602378228E-3</v>
      </c>
      <c r="CG15" s="5">
        <f t="shared" si="27"/>
        <v>6.9930069930070893E-3</v>
      </c>
      <c r="CH15" s="5">
        <f t="shared" si="28"/>
        <v>-1.5183246073298462E-2</v>
      </c>
      <c r="CI15" s="5">
        <f t="shared" si="29"/>
        <v>-2.4770953512046168E-2</v>
      </c>
      <c r="CJ15" s="5">
        <f t="shared" si="30"/>
        <v>3.0279259491684973E-2</v>
      </c>
      <c r="CK15" s="5">
        <f t="shared" si="31"/>
        <v>2.0072310185762277E-2</v>
      </c>
      <c r="CL15" s="5">
        <f t="shared" si="32"/>
        <v>3.3035504349870681E-2</v>
      </c>
      <c r="CM15" s="5">
        <f t="shared" si="33"/>
        <v>-1.0073466835715639E-2</v>
      </c>
      <c r="CN15" s="5">
        <f t="shared" si="34"/>
        <v>1.6207627118643986E-2</v>
      </c>
      <c r="CO15" s="5">
        <f t="shared" si="35"/>
        <v>1.3502285002076064E-3</v>
      </c>
      <c r="CP15" s="5">
        <f t="shared" si="36"/>
        <v>1.6057808109193328E-3</v>
      </c>
      <c r="CQ15" s="5">
        <f t="shared" si="37"/>
        <v>3.8638045891931982E-2</v>
      </c>
      <c r="CR15" s="5">
        <f t="shared" si="38"/>
        <v>-1.3402597402597305E-2</v>
      </c>
      <c r="CS15" s="5">
        <f t="shared" si="39"/>
        <v>3.6637931034482207E-3</v>
      </c>
      <c r="CT15" s="5">
        <f t="shared" si="40"/>
        <v>2.0076289901624911E-3</v>
      </c>
      <c r="CU15" s="5">
        <f t="shared" si="41"/>
        <v>1.7023346303501885E-3</v>
      </c>
      <c r="CV15" s="42">
        <f t="shared" si="42"/>
        <v>1.8673780487804992E-2</v>
      </c>
      <c r="CW15" s="16">
        <f t="shared" si="3"/>
        <v>-3.6601964825248236E-3</v>
      </c>
      <c r="CX15" s="16">
        <f t="shared" si="92"/>
        <v>2.397218995753457E-2</v>
      </c>
      <c r="CY15" s="16">
        <f t="shared" si="93"/>
        <v>-3.416762193384125E-2</v>
      </c>
      <c r="CZ15" s="16">
        <f t="shared" si="94"/>
        <v>1.4645600952014316E-2</v>
      </c>
      <c r="DA15" s="16">
        <f t="shared" si="95"/>
        <v>4.197123692406061E-3</v>
      </c>
      <c r="DB15" s="16">
        <f t="shared" si="96"/>
        <v>-4.5833075571021994E-3</v>
      </c>
      <c r="DC15" s="16">
        <f t="shared" si="97"/>
        <v>2.8335714284094992E-2</v>
      </c>
      <c r="DD15" s="16">
        <f t="shared" si="98"/>
        <v>1.1188724239694892E-3</v>
      </c>
      <c r="DE15" s="16">
        <f t="shared" si="99"/>
        <v>-4.5531838423253541E-3</v>
      </c>
      <c r="DF15" s="16">
        <f t="shared" si="100"/>
        <v>-7.727353552944456E-3</v>
      </c>
      <c r="DG15" s="16">
        <f t="shared" si="101"/>
        <v>2.4725802770190061E-3</v>
      </c>
      <c r="DH15" s="16">
        <f t="shared" si="43"/>
        <v>3.0568047073519276E-4</v>
      </c>
      <c r="DI15" s="16">
        <f t="shared" si="44"/>
        <v>-8.9189903702004535E-3</v>
      </c>
      <c r="DJ15" s="16">
        <f t="shared" si="45"/>
        <v>4.9169398935265587E-4</v>
      </c>
      <c r="DK15" s="16">
        <f t="shared" si="46"/>
        <v>-1.1043482349001505E-2</v>
      </c>
      <c r="DL15" s="16">
        <f t="shared" si="47"/>
        <v>3.201608756626948E-3</v>
      </c>
      <c r="DM15" s="16">
        <f t="shared" si="48"/>
        <v>-1.5760233191075817E-3</v>
      </c>
      <c r="DN15" s="16">
        <f t="shared" si="49"/>
        <v>-9.2156056982799425E-3</v>
      </c>
      <c r="DO15" s="16">
        <f t="shared" si="50"/>
        <v>9.9192721931503974E-4</v>
      </c>
      <c r="DP15" s="16">
        <f t="shared" si="51"/>
        <v>2.1583088710968373E-3</v>
      </c>
      <c r="DQ15" s="16">
        <f t="shared" si="52"/>
        <v>-1.9993597887688782E-2</v>
      </c>
      <c r="DR15" s="16">
        <f t="shared" si="53"/>
        <v>-7.2460439508988013E-3</v>
      </c>
      <c r="DS15" s="16">
        <f t="shared" si="54"/>
        <v>-8.5249826445409436E-3</v>
      </c>
      <c r="DT15" s="16">
        <f t="shared" si="55"/>
        <v>-1.8592282392822936E-2</v>
      </c>
      <c r="DU15" s="16">
        <f t="shared" si="56"/>
        <v>2.8222820150959598E-3</v>
      </c>
      <c r="DV15" s="16">
        <f t="shared" si="57"/>
        <v>-1.5675004425629507E-2</v>
      </c>
      <c r="DW15" s="16">
        <f t="shared" si="58"/>
        <v>-1.0635967287265E-2</v>
      </c>
      <c r="DX15" s="16">
        <f t="shared" si="59"/>
        <v>-7.6732319355150161E-3</v>
      </c>
      <c r="DY15" s="16">
        <f t="shared" si="60"/>
        <v>-1.3380123713974644E-2</v>
      </c>
      <c r="DZ15" s="16">
        <f t="shared" si="61"/>
        <v>-1.4038760327113393E-2</v>
      </c>
      <c r="EA15" s="16">
        <f t="shared" si="62"/>
        <v>2.0181754509871398E-2</v>
      </c>
      <c r="EB15" s="16">
        <f t="shared" si="63"/>
        <v>-5.4599452961760237E-3</v>
      </c>
      <c r="EC15" s="16">
        <f t="shared" si="64"/>
        <v>3.7655196491982561E-5</v>
      </c>
      <c r="ED15" s="16">
        <f t="shared" si="65"/>
        <v>3.3617350850452189E-3</v>
      </c>
      <c r="EE15" s="16">
        <f t="shared" si="66"/>
        <v>7.8414540578221423E-3</v>
      </c>
      <c r="EF15" s="16">
        <f t="shared" si="67"/>
        <v>-1.5179363980270392E-2</v>
      </c>
      <c r="EG15" s="16">
        <f t="shared" si="68"/>
        <v>-2.3501962273708158E-2</v>
      </c>
      <c r="EH15" s="16">
        <f t="shared" si="69"/>
        <v>2.8960092646834877E-2</v>
      </c>
      <c r="EI15" s="16">
        <f t="shared" si="70"/>
        <v>1.6306199106416123E-2</v>
      </c>
      <c r="EJ15" s="16">
        <f t="shared" si="71"/>
        <v>3.7694881457235985E-2</v>
      </c>
      <c r="EK15" s="16">
        <f t="shared" si="72"/>
        <v>-8.9248109962077205E-3</v>
      </c>
      <c r="EL15" s="16">
        <f t="shared" si="73"/>
        <v>1.739048823175595E-2</v>
      </c>
      <c r="EM15" s="16">
        <f t="shared" si="74"/>
        <v>2.6309036701204578E-3</v>
      </c>
      <c r="EN15" s="16">
        <f t="shared" si="75"/>
        <v>5.1193948839583928E-3</v>
      </c>
      <c r="EO15" s="16">
        <f t="shared" si="76"/>
        <v>3.7831394509768496E-2</v>
      </c>
      <c r="EP15" s="16">
        <f t="shared" si="77"/>
        <v>-8.1183000784151374E-3</v>
      </c>
      <c r="EQ15" s="16">
        <f t="shared" si="78"/>
        <v>6.8937951985915853E-3</v>
      </c>
      <c r="ER15" s="16">
        <f t="shared" si="79"/>
        <v>3.08145999378328E-3</v>
      </c>
      <c r="ES15" s="16">
        <f t="shared" si="80"/>
        <v>-2.7228457689529046E-3</v>
      </c>
      <c r="ET15" s="16">
        <f t="shared" si="81"/>
        <v>1.5694452549703322E-2</v>
      </c>
    </row>
    <row r="16" spans="1:150" x14ac:dyDescent="0.2">
      <c r="A16">
        <v>96.71</v>
      </c>
      <c r="B16">
        <v>16.739999999999998</v>
      </c>
      <c r="C16">
        <v>167.75</v>
      </c>
      <c r="D16">
        <v>98.363600000000005</v>
      </c>
      <c r="E16">
        <v>72</v>
      </c>
      <c r="F16">
        <v>172.4</v>
      </c>
      <c r="G16">
        <v>114.1</v>
      </c>
      <c r="H16">
        <v>81.09</v>
      </c>
      <c r="I16">
        <v>113.2</v>
      </c>
      <c r="J16">
        <v>7.2649999999999997</v>
      </c>
      <c r="K16">
        <v>81.28</v>
      </c>
      <c r="L16">
        <v>65.81</v>
      </c>
      <c r="M16">
        <v>63.06</v>
      </c>
      <c r="N16">
        <v>30.975000000000001</v>
      </c>
      <c r="O16">
        <v>23.95</v>
      </c>
      <c r="P16">
        <v>63.37</v>
      </c>
      <c r="Q16">
        <v>15.525</v>
      </c>
      <c r="R16">
        <v>74.73</v>
      </c>
      <c r="S16">
        <v>32.82</v>
      </c>
      <c r="T16">
        <v>15.72</v>
      </c>
      <c r="U16">
        <v>111.4</v>
      </c>
      <c r="V16">
        <v>4.694</v>
      </c>
      <c r="W16">
        <v>13.215</v>
      </c>
      <c r="X16">
        <v>13.16</v>
      </c>
      <c r="Y16">
        <v>8.2479999999999993</v>
      </c>
      <c r="Z16">
        <v>43.284999999999997</v>
      </c>
      <c r="AA16">
        <v>75.06</v>
      </c>
      <c r="AB16">
        <v>47.11</v>
      </c>
      <c r="AC16">
        <v>6.9329999999999998</v>
      </c>
      <c r="AD16">
        <v>15.1</v>
      </c>
      <c r="AE16">
        <v>2.7759999999999998</v>
      </c>
      <c r="AF16">
        <v>33.61</v>
      </c>
      <c r="AG16">
        <v>218.3</v>
      </c>
      <c r="AH16">
        <v>176.55</v>
      </c>
      <c r="AI16">
        <v>5.3550000000000004</v>
      </c>
      <c r="AJ16">
        <v>182.4</v>
      </c>
      <c r="AK16">
        <v>13.89</v>
      </c>
      <c r="AL16">
        <v>31.094999999999999</v>
      </c>
      <c r="AM16">
        <v>80.239999999999995</v>
      </c>
      <c r="AN16">
        <v>83.76</v>
      </c>
      <c r="AO16">
        <v>5.6967999999999996</v>
      </c>
      <c r="AP16">
        <v>91.45</v>
      </c>
      <c r="AQ16">
        <v>46.78</v>
      </c>
      <c r="AR16">
        <v>120.35</v>
      </c>
      <c r="AS16">
        <v>67.27</v>
      </c>
      <c r="AT16">
        <v>9.0380000000000003</v>
      </c>
      <c r="AU16">
        <v>220.65</v>
      </c>
      <c r="AV16">
        <v>48.32</v>
      </c>
      <c r="AW16">
        <v>19.489999999999998</v>
      </c>
      <c r="AX16" s="40">
        <v>133.35</v>
      </c>
      <c r="AY16" s="5">
        <f t="shared" si="2"/>
        <v>-4.2000990589400766E-2</v>
      </c>
      <c r="AZ16" s="5">
        <f t="shared" si="82"/>
        <v>-2.0479812755997751E-2</v>
      </c>
      <c r="BA16" s="5">
        <f t="shared" si="83"/>
        <v>-4.4510385756676429E-3</v>
      </c>
      <c r="BB16" s="5">
        <f t="shared" si="84"/>
        <v>-2.9596423173604669E-2</v>
      </c>
      <c r="BC16" s="5">
        <f t="shared" si="85"/>
        <v>-4.8877146631439938E-2</v>
      </c>
      <c r="BD16" s="5">
        <f t="shared" si="86"/>
        <v>-8.6256469235193034E-3</v>
      </c>
      <c r="BE16" s="5">
        <f t="shared" si="87"/>
        <v>-4.9166666666666692E-2</v>
      </c>
      <c r="BF16" s="5">
        <f t="shared" si="88"/>
        <v>-4.5775476582725405E-2</v>
      </c>
      <c r="BG16" s="5">
        <f t="shared" si="89"/>
        <v>-7.136997538966372E-2</v>
      </c>
      <c r="BH16" s="5">
        <f t="shared" si="90"/>
        <v>3.7303122409506617E-3</v>
      </c>
      <c r="BI16" s="5">
        <f t="shared" si="91"/>
        <v>-2.7751196172248749E-2</v>
      </c>
      <c r="BJ16" s="5">
        <f t="shared" si="4"/>
        <v>-2.4748073503260248E-2</v>
      </c>
      <c r="BK16" s="5">
        <f t="shared" si="5"/>
        <v>2.5365853658536608E-2</v>
      </c>
      <c r="BL16" s="5">
        <f t="shared" si="6"/>
        <v>-3.7146409698476823E-2</v>
      </c>
      <c r="BM16" s="5">
        <f t="shared" si="7"/>
        <v>1.2541806020065493E-3</v>
      </c>
      <c r="BN16" s="5">
        <f t="shared" si="8"/>
        <v>-3.014998469543928E-2</v>
      </c>
      <c r="BO16" s="5">
        <f t="shared" si="9"/>
        <v>4.1946308724832182E-2</v>
      </c>
      <c r="BP16" s="5">
        <f t="shared" si="10"/>
        <v>-5.3691275167785157E-2</v>
      </c>
      <c r="BQ16" s="5">
        <f t="shared" si="11"/>
        <v>1.0001538698261259E-2</v>
      </c>
      <c r="BR16" s="5">
        <f t="shared" si="12"/>
        <v>-5.6422569027611003E-2</v>
      </c>
      <c r="BS16" s="5">
        <f t="shared" si="13"/>
        <v>-5.792811839323464E-2</v>
      </c>
      <c r="BT16" s="5">
        <f t="shared" si="14"/>
        <v>-4.164965291955891E-2</v>
      </c>
      <c r="BU16" s="5">
        <f t="shared" si="15"/>
        <v>-5.0305425799496928E-2</v>
      </c>
      <c r="BV16" s="5">
        <f t="shared" si="16"/>
        <v>-3.0927835051546393E-2</v>
      </c>
      <c r="BW16" s="5">
        <f t="shared" si="17"/>
        <v>-7.3778775968556976E-2</v>
      </c>
      <c r="BX16" s="5">
        <f t="shared" si="18"/>
        <v>-1.8703241895261957E-2</v>
      </c>
      <c r="BY16" s="5">
        <f t="shared" si="19"/>
        <v>-4.0644171779141036E-2</v>
      </c>
      <c r="BZ16" s="5">
        <f t="shared" si="20"/>
        <v>2.224151025279375E-2</v>
      </c>
      <c r="CA16" s="5">
        <f t="shared" si="21"/>
        <v>-1.9377652050919458E-2</v>
      </c>
      <c r="CB16" s="5">
        <f t="shared" si="22"/>
        <v>1.1725293132328174E-2</v>
      </c>
      <c r="CC16" s="5">
        <f t="shared" si="23"/>
        <v>6.1162079510703293E-2</v>
      </c>
      <c r="CD16" s="5">
        <f t="shared" si="24"/>
        <v>-3.5857716580608101E-2</v>
      </c>
      <c r="CE16" s="5">
        <f t="shared" si="25"/>
        <v>-5.7630045327001889E-2</v>
      </c>
      <c r="CF16" s="5">
        <f t="shared" si="26"/>
        <v>-4.230118443316444E-3</v>
      </c>
      <c r="CG16" s="5">
        <f t="shared" si="27"/>
        <v>-7.0312499999999889E-2</v>
      </c>
      <c r="CH16" s="5">
        <f t="shared" si="28"/>
        <v>-3.0303030303030276E-2</v>
      </c>
      <c r="CI16" s="5">
        <f t="shared" si="29"/>
        <v>-3.3402922755741082E-2</v>
      </c>
      <c r="CJ16" s="5">
        <f t="shared" si="30"/>
        <v>-5.2992233896756558E-2</v>
      </c>
      <c r="CK16" s="5">
        <f t="shared" si="31"/>
        <v>-1.9310681984844758E-2</v>
      </c>
      <c r="CL16" s="5">
        <f t="shared" si="32"/>
        <v>-4.677364288152952E-2</v>
      </c>
      <c r="CM16" s="5">
        <f t="shared" si="33"/>
        <v>-5.0879870870401689E-4</v>
      </c>
      <c r="CN16" s="5">
        <f t="shared" si="34"/>
        <v>-4.6700719274471059E-2</v>
      </c>
      <c r="CO16" s="5">
        <f t="shared" si="35"/>
        <v>-2.9561248833108511E-2</v>
      </c>
      <c r="CP16" s="5">
        <f t="shared" si="36"/>
        <v>-3.5270541082164319E-2</v>
      </c>
      <c r="CQ16" s="5">
        <f t="shared" si="37"/>
        <v>-4.119156214367159E-2</v>
      </c>
      <c r="CR16" s="5">
        <f t="shared" si="38"/>
        <v>-4.8230834035383308E-2</v>
      </c>
      <c r="CS16" s="5">
        <f t="shared" si="39"/>
        <v>-5.2394245222246005E-2</v>
      </c>
      <c r="CT16" s="5">
        <f t="shared" si="40"/>
        <v>-3.1857343217791989E-2</v>
      </c>
      <c r="CU16" s="5">
        <f t="shared" si="41"/>
        <v>-5.3653799465889773E-2</v>
      </c>
      <c r="CV16" s="42">
        <f t="shared" si="42"/>
        <v>-2.2446689113356788E-3</v>
      </c>
      <c r="CW16" s="16">
        <f t="shared" si="3"/>
        <v>-3.9263549276650121E-2</v>
      </c>
      <c r="CX16" s="16">
        <f t="shared" si="92"/>
        <v>-1.9860916211636895E-2</v>
      </c>
      <c r="CY16" s="16">
        <f t="shared" si="93"/>
        <v>-6.7312718280953939E-3</v>
      </c>
      <c r="CZ16" s="16">
        <f t="shared" si="94"/>
        <v>-3.0432968764004552E-2</v>
      </c>
      <c r="DA16" s="16">
        <f t="shared" si="95"/>
        <v>-5.4956280779685104E-2</v>
      </c>
      <c r="DB16" s="16">
        <f t="shared" si="96"/>
        <v>-1.0056188645138651E-2</v>
      </c>
      <c r="DC16" s="16">
        <f t="shared" si="97"/>
        <v>-5.531371100326142E-2</v>
      </c>
      <c r="DD16" s="16">
        <f t="shared" si="98"/>
        <v>-4.4068576403845955E-2</v>
      </c>
      <c r="DE16" s="16">
        <f t="shared" si="99"/>
        <v>-6.8594169003976149E-2</v>
      </c>
      <c r="DF16" s="16">
        <f t="shared" si="100"/>
        <v>5.9879128666411917E-3</v>
      </c>
      <c r="DG16" s="16">
        <f t="shared" si="101"/>
        <v>-2.8157694590047369E-2</v>
      </c>
      <c r="DH16" s="16">
        <f t="shared" si="43"/>
        <v>-2.5183902746302344E-2</v>
      </c>
      <c r="DI16" s="16">
        <f t="shared" si="44"/>
        <v>2.5310682788738978E-2</v>
      </c>
      <c r="DJ16" s="16">
        <f t="shared" si="45"/>
        <v>-3.4174095554085474E-2</v>
      </c>
      <c r="DK16" s="16">
        <f t="shared" si="46"/>
        <v>2.800997530610843E-3</v>
      </c>
      <c r="DL16" s="16">
        <f t="shared" si="47"/>
        <v>-2.9095615202616113E-2</v>
      </c>
      <c r="DM16" s="16">
        <f t="shared" si="48"/>
        <v>4.7036952072391197E-2</v>
      </c>
      <c r="DN16" s="16">
        <f t="shared" si="49"/>
        <v>-5.5116957508859359E-2</v>
      </c>
      <c r="DO16" s="16">
        <f t="shared" si="50"/>
        <v>7.596831673327446E-3</v>
      </c>
      <c r="DP16" s="16">
        <f t="shared" si="51"/>
        <v>-5.246677663344642E-2</v>
      </c>
      <c r="DQ16" s="16">
        <f t="shared" si="52"/>
        <v>-5.7217782533511445E-2</v>
      </c>
      <c r="DR16" s="16">
        <f t="shared" si="53"/>
        <v>-4.4424152155010513E-2</v>
      </c>
      <c r="DS16" s="16">
        <f t="shared" si="54"/>
        <v>-5.1695196171472675E-2</v>
      </c>
      <c r="DT16" s="16">
        <f t="shared" si="55"/>
        <v>-3.0025532606824258E-2</v>
      </c>
      <c r="DU16" s="16">
        <f t="shared" si="56"/>
        <v>-7.8309435129931576E-2</v>
      </c>
      <c r="DV16" s="16">
        <f t="shared" si="57"/>
        <v>-1.8756733265769748E-2</v>
      </c>
      <c r="DW16" s="16">
        <f t="shared" si="58"/>
        <v>-3.7415757921964263E-2</v>
      </c>
      <c r="DX16" s="16">
        <f t="shared" si="59"/>
        <v>2.3279829188433895E-2</v>
      </c>
      <c r="DY16" s="16">
        <f t="shared" si="60"/>
        <v>-1.7437441503055782E-2</v>
      </c>
      <c r="DZ16" s="16">
        <f t="shared" si="61"/>
        <v>1.1887325407592613E-2</v>
      </c>
      <c r="EA16" s="16">
        <f t="shared" si="62"/>
        <v>5.7869655616818706E-2</v>
      </c>
      <c r="EB16" s="16">
        <f t="shared" si="63"/>
        <v>-3.1377304023901403E-2</v>
      </c>
      <c r="EC16" s="16">
        <f t="shared" si="64"/>
        <v>-6.1710292167787818E-2</v>
      </c>
      <c r="ED16" s="16">
        <f t="shared" si="65"/>
        <v>-5.1164717185090474E-3</v>
      </c>
      <c r="EE16" s="16">
        <f t="shared" si="66"/>
        <v>-6.9464052935184831E-2</v>
      </c>
      <c r="EF16" s="16">
        <f t="shared" si="67"/>
        <v>-3.0299148210002205E-2</v>
      </c>
      <c r="EG16" s="16">
        <f t="shared" si="68"/>
        <v>-3.2133931517403069E-2</v>
      </c>
      <c r="EH16" s="16">
        <f t="shared" si="69"/>
        <v>-5.4311400741606654E-2</v>
      </c>
      <c r="EI16" s="16">
        <f t="shared" si="70"/>
        <v>-2.3076793064190911E-2</v>
      </c>
      <c r="EJ16" s="16">
        <f t="shared" si="71"/>
        <v>-4.2114265774164217E-2</v>
      </c>
      <c r="EK16" s="16">
        <f t="shared" si="72"/>
        <v>6.3985713080390197E-4</v>
      </c>
      <c r="EL16" s="16">
        <f t="shared" si="73"/>
        <v>-4.5517858161359094E-2</v>
      </c>
      <c r="EM16" s="16">
        <f t="shared" si="74"/>
        <v>-2.8280573663195661E-2</v>
      </c>
      <c r="EN16" s="16">
        <f t="shared" si="75"/>
        <v>-3.175692700912526E-2</v>
      </c>
      <c r="EO16" s="16">
        <f t="shared" si="76"/>
        <v>-4.1998213525835076E-2</v>
      </c>
      <c r="EP16" s="16">
        <f t="shared" si="77"/>
        <v>-4.294653671120114E-2</v>
      </c>
      <c r="EQ16" s="16">
        <f t="shared" si="78"/>
        <v>-4.9164243127102644E-2</v>
      </c>
      <c r="ER16" s="16">
        <f t="shared" si="79"/>
        <v>-3.0783512214171201E-2</v>
      </c>
      <c r="ES16" s="16">
        <f t="shared" si="80"/>
        <v>-5.8078979865192865E-2</v>
      </c>
      <c r="ET16" s="16">
        <f t="shared" si="81"/>
        <v>-5.2239968494373493E-3</v>
      </c>
    </row>
    <row r="17" spans="1:150" x14ac:dyDescent="0.2">
      <c r="A17">
        <v>97.36</v>
      </c>
      <c r="B17">
        <v>16.62</v>
      </c>
      <c r="C17">
        <v>176.2</v>
      </c>
      <c r="D17">
        <v>97.636399999999995</v>
      </c>
      <c r="E17">
        <v>74.099999999999994</v>
      </c>
      <c r="F17">
        <v>178.75</v>
      </c>
      <c r="G17">
        <v>116.5</v>
      </c>
      <c r="H17">
        <v>81.12</v>
      </c>
      <c r="I17">
        <v>109.95</v>
      </c>
      <c r="J17">
        <v>7.5309999999999997</v>
      </c>
      <c r="K17">
        <v>81.38</v>
      </c>
      <c r="L17">
        <v>65.58</v>
      </c>
      <c r="M17">
        <v>65.52</v>
      </c>
      <c r="N17">
        <v>31.344999999999999</v>
      </c>
      <c r="O17">
        <v>25</v>
      </c>
      <c r="P17">
        <v>63.48</v>
      </c>
      <c r="Q17">
        <v>16.68</v>
      </c>
      <c r="R17">
        <v>73.89</v>
      </c>
      <c r="S17">
        <v>32.83</v>
      </c>
      <c r="T17">
        <v>15.57</v>
      </c>
      <c r="U17">
        <v>112.4</v>
      </c>
      <c r="V17">
        <v>4.72</v>
      </c>
      <c r="W17">
        <v>13.095000000000001</v>
      </c>
      <c r="X17">
        <v>12.96</v>
      </c>
      <c r="Y17">
        <v>8.2430000000000003</v>
      </c>
      <c r="Z17">
        <v>42.46</v>
      </c>
      <c r="AA17">
        <v>74.72</v>
      </c>
      <c r="AB17">
        <v>49.424999999999997</v>
      </c>
      <c r="AC17">
        <v>6.6749999999999998</v>
      </c>
      <c r="AD17">
        <v>15.6</v>
      </c>
      <c r="AE17">
        <v>2.84</v>
      </c>
      <c r="AF17">
        <v>33.634999999999998</v>
      </c>
      <c r="AG17">
        <v>216.4</v>
      </c>
      <c r="AH17">
        <v>180.1</v>
      </c>
      <c r="AI17">
        <v>5.4749999999999996</v>
      </c>
      <c r="AJ17">
        <v>179.35</v>
      </c>
      <c r="AK17">
        <v>14.005000000000001</v>
      </c>
      <c r="AL17">
        <v>31.08</v>
      </c>
      <c r="AM17">
        <v>81.97</v>
      </c>
      <c r="AN17">
        <v>83.66</v>
      </c>
      <c r="AO17">
        <v>5.8090000000000002</v>
      </c>
      <c r="AP17">
        <v>90.36</v>
      </c>
      <c r="AQ17">
        <v>47.115000000000002</v>
      </c>
      <c r="AR17">
        <v>120.85</v>
      </c>
      <c r="AS17">
        <v>67.400000000000006</v>
      </c>
      <c r="AT17">
        <v>9.0510000000000002</v>
      </c>
      <c r="AU17">
        <v>213.55</v>
      </c>
      <c r="AV17">
        <v>48.07</v>
      </c>
      <c r="AW17">
        <v>19.55</v>
      </c>
      <c r="AX17" s="40">
        <v>138.75</v>
      </c>
      <c r="AY17" s="5">
        <f t="shared" si="2"/>
        <v>6.7211250129253219E-3</v>
      </c>
      <c r="AZ17" s="5">
        <f t="shared" si="82"/>
        <v>-7.1684587813618528E-3</v>
      </c>
      <c r="BA17" s="5">
        <f t="shared" si="83"/>
        <v>5.0372578241430599E-2</v>
      </c>
      <c r="BB17" s="5">
        <f t="shared" si="84"/>
        <v>-7.3929787035041938E-3</v>
      </c>
      <c r="BC17" s="5">
        <f t="shared" si="85"/>
        <v>2.9166666666666563E-2</v>
      </c>
      <c r="BD17" s="5">
        <f t="shared" si="86"/>
        <v>3.683294663573089E-2</v>
      </c>
      <c r="BE17" s="5">
        <f t="shared" si="87"/>
        <v>2.103418054338313E-2</v>
      </c>
      <c r="BF17" s="5">
        <f t="shared" si="88"/>
        <v>3.6995930447658587E-4</v>
      </c>
      <c r="BG17" s="5">
        <f t="shared" si="89"/>
        <v>-2.8710247349823304E-2</v>
      </c>
      <c r="BH17" s="5">
        <f t="shared" si="90"/>
        <v>3.6613902271163123E-2</v>
      </c>
      <c r="BI17" s="5">
        <f t="shared" si="91"/>
        <v>1.2303149606298636E-3</v>
      </c>
      <c r="BJ17" s="5">
        <f t="shared" si="4"/>
        <v>-3.4949095882085279E-3</v>
      </c>
      <c r="BK17" s="5">
        <f t="shared" si="5"/>
        <v>3.9010466222644924E-2</v>
      </c>
      <c r="BL17" s="5">
        <f t="shared" si="6"/>
        <v>1.1945117029862784E-2</v>
      </c>
      <c r="BM17" s="5">
        <f t="shared" si="7"/>
        <v>4.3841336116910323E-2</v>
      </c>
      <c r="BN17" s="5">
        <f t="shared" si="8"/>
        <v>1.7358371469149425E-3</v>
      </c>
      <c r="BO17" s="5">
        <f t="shared" si="9"/>
        <v>7.4396135265700547E-2</v>
      </c>
      <c r="BP17" s="5">
        <f t="shared" si="10"/>
        <v>-1.1240465676435218E-2</v>
      </c>
      <c r="BQ17" s="5">
        <f t="shared" si="11"/>
        <v>3.0469226081653034E-4</v>
      </c>
      <c r="BR17" s="5">
        <f t="shared" si="12"/>
        <v>-9.5419847328244156E-3</v>
      </c>
      <c r="BS17" s="5">
        <f t="shared" si="13"/>
        <v>8.9766606822261341E-3</v>
      </c>
      <c r="BT17" s="5">
        <f t="shared" si="14"/>
        <v>5.5389859394971985E-3</v>
      </c>
      <c r="BU17" s="5">
        <f t="shared" si="15"/>
        <v>-9.0805902383653825E-3</v>
      </c>
      <c r="BV17" s="5">
        <f t="shared" si="16"/>
        <v>-1.5197568389057725E-2</v>
      </c>
      <c r="BW17" s="5">
        <f t="shared" si="17"/>
        <v>-6.0620756547025145E-4</v>
      </c>
      <c r="BX17" s="5">
        <f t="shared" si="18"/>
        <v>-1.9059720457433205E-2</v>
      </c>
      <c r="BY17" s="5">
        <f t="shared" si="19"/>
        <v>-4.5297095656808839E-3</v>
      </c>
      <c r="BZ17" s="5">
        <f t="shared" si="20"/>
        <v>4.9140309912969693E-2</v>
      </c>
      <c r="CA17" s="5">
        <f t="shared" si="21"/>
        <v>-3.7213327563825227E-2</v>
      </c>
      <c r="CB17" s="5">
        <f t="shared" si="22"/>
        <v>3.3112582781456901E-2</v>
      </c>
      <c r="CC17" s="5">
        <f t="shared" si="23"/>
        <v>2.3054755043227626E-2</v>
      </c>
      <c r="CD17" s="5">
        <f t="shared" si="24"/>
        <v>7.4382624218971571E-4</v>
      </c>
      <c r="CE17" s="5">
        <f t="shared" si="25"/>
        <v>-8.7036188731104414E-3</v>
      </c>
      <c r="CF17" s="5">
        <f t="shared" si="26"/>
        <v>2.0107618238459191E-2</v>
      </c>
      <c r="CG17" s="5">
        <f t="shared" si="27"/>
        <v>2.2408963585434094E-2</v>
      </c>
      <c r="CH17" s="5">
        <f t="shared" si="28"/>
        <v>-1.6721491228070207E-2</v>
      </c>
      <c r="CI17" s="5">
        <f t="shared" si="29"/>
        <v>8.2793376529877172E-3</v>
      </c>
      <c r="CJ17" s="5">
        <f t="shared" si="30"/>
        <v>-4.8239266763150379E-4</v>
      </c>
      <c r="CK17" s="5">
        <f t="shared" si="31"/>
        <v>2.1560319042871479E-2</v>
      </c>
      <c r="CL17" s="5">
        <f t="shared" si="32"/>
        <v>-1.1938872970392866E-3</v>
      </c>
      <c r="CM17" s="5">
        <f t="shared" si="33"/>
        <v>1.9695267518607062E-2</v>
      </c>
      <c r="CN17" s="5">
        <f t="shared" si="34"/>
        <v>-1.1919081465281645E-2</v>
      </c>
      <c r="CO17" s="5">
        <f t="shared" si="35"/>
        <v>7.1611799914492735E-3</v>
      </c>
      <c r="CP17" s="5">
        <f t="shared" si="36"/>
        <v>4.1545492314083443E-3</v>
      </c>
      <c r="CQ17" s="5">
        <f t="shared" si="37"/>
        <v>1.932510777464147E-3</v>
      </c>
      <c r="CR17" s="5">
        <f t="shared" si="38"/>
        <v>1.438371321088816E-3</v>
      </c>
      <c r="CS17" s="5">
        <f t="shared" si="39"/>
        <v>-3.2177656922728226E-2</v>
      </c>
      <c r="CT17" s="5">
        <f t="shared" si="40"/>
        <v>-5.173841059602613E-3</v>
      </c>
      <c r="CU17" s="5">
        <f t="shared" si="41"/>
        <v>3.0785017957928318E-3</v>
      </c>
      <c r="CV17" s="42">
        <f t="shared" si="42"/>
        <v>4.0494938132733527E-2</v>
      </c>
      <c r="CW17" s="16">
        <f t="shared" si="3"/>
        <v>9.4585663256759669E-3</v>
      </c>
      <c r="CX17" s="16">
        <f t="shared" si="92"/>
        <v>-6.5495622370009979E-3</v>
      </c>
      <c r="CY17" s="16">
        <f t="shared" si="93"/>
        <v>4.8092344989002847E-2</v>
      </c>
      <c r="CZ17" s="16">
        <f t="shared" si="94"/>
        <v>-8.2295242939040766E-3</v>
      </c>
      <c r="DA17" s="16">
        <f t="shared" si="95"/>
        <v>2.3087532518421397E-2</v>
      </c>
      <c r="DB17" s="16">
        <f t="shared" si="96"/>
        <v>3.5402404914111542E-2</v>
      </c>
      <c r="DC17" s="16">
        <f t="shared" si="97"/>
        <v>1.4887136206788398E-2</v>
      </c>
      <c r="DD17" s="16">
        <f t="shared" si="98"/>
        <v>2.0768594833560339E-3</v>
      </c>
      <c r="DE17" s="16">
        <f t="shared" si="99"/>
        <v>-2.5934440964135736E-2</v>
      </c>
      <c r="DF17" s="16">
        <f t="shared" si="100"/>
        <v>3.8871502896853656E-2</v>
      </c>
      <c r="DG17" s="16">
        <f t="shared" si="101"/>
        <v>8.238165428312422E-4</v>
      </c>
      <c r="DH17" s="16">
        <f t="shared" si="43"/>
        <v>-3.9307388312506235E-3</v>
      </c>
      <c r="DI17" s="16">
        <f t="shared" si="44"/>
        <v>3.8955295352847294E-2</v>
      </c>
      <c r="DJ17" s="16">
        <f t="shared" si="45"/>
        <v>1.4917431174254134E-2</v>
      </c>
      <c r="DK17" s="16">
        <f t="shared" si="46"/>
        <v>4.538815304551462E-2</v>
      </c>
      <c r="DL17" s="16">
        <f t="shared" si="47"/>
        <v>2.7902066397381109E-3</v>
      </c>
      <c r="DM17" s="16">
        <f t="shared" si="48"/>
        <v>7.9486778613259562E-2</v>
      </c>
      <c r="DN17" s="16">
        <f t="shared" si="49"/>
        <v>-1.266614801750942E-2</v>
      </c>
      <c r="DO17" s="16">
        <f t="shared" si="50"/>
        <v>-2.1000147641172828E-3</v>
      </c>
      <c r="DP17" s="16">
        <f t="shared" si="51"/>
        <v>-5.5861923386598339E-3</v>
      </c>
      <c r="DQ17" s="16">
        <f t="shared" si="52"/>
        <v>9.6869965419493255E-3</v>
      </c>
      <c r="DR17" s="16">
        <f t="shared" si="53"/>
        <v>2.7644867040455931E-3</v>
      </c>
      <c r="DS17" s="16">
        <f t="shared" si="54"/>
        <v>-1.0470360610341132E-2</v>
      </c>
      <c r="DT17" s="16">
        <f t="shared" si="55"/>
        <v>-1.4295265944335592E-2</v>
      </c>
      <c r="DU17" s="16">
        <f t="shared" si="56"/>
        <v>-5.1368667268448538E-3</v>
      </c>
      <c r="DV17" s="16">
        <f t="shared" si="57"/>
        <v>-1.9113211827940995E-2</v>
      </c>
      <c r="DW17" s="16">
        <f t="shared" si="58"/>
        <v>-1.3012957085041113E-3</v>
      </c>
      <c r="DX17" s="16">
        <f t="shared" si="59"/>
        <v>5.0178628848609838E-2</v>
      </c>
      <c r="DY17" s="16">
        <f t="shared" si="60"/>
        <v>-3.5273117015961551E-2</v>
      </c>
      <c r="DZ17" s="16">
        <f t="shared" si="61"/>
        <v>3.3274615056721343E-2</v>
      </c>
      <c r="EA17" s="16">
        <f t="shared" si="62"/>
        <v>1.9762331149343039E-2</v>
      </c>
      <c r="EB17" s="16">
        <f t="shared" si="63"/>
        <v>5.2242387988964117E-3</v>
      </c>
      <c r="EC17" s="16">
        <f t="shared" si="64"/>
        <v>-1.2783865713896368E-2</v>
      </c>
      <c r="ED17" s="16">
        <f t="shared" si="65"/>
        <v>1.9221264963266586E-2</v>
      </c>
      <c r="EE17" s="16">
        <f t="shared" si="66"/>
        <v>2.3257410650249145E-2</v>
      </c>
      <c r="EF17" s="16">
        <f t="shared" si="67"/>
        <v>-1.6717609135042135E-2</v>
      </c>
      <c r="EG17" s="16">
        <f t="shared" si="68"/>
        <v>9.5483288913257285E-3</v>
      </c>
      <c r="EH17" s="16">
        <f t="shared" si="69"/>
        <v>-1.8015595124816015E-3</v>
      </c>
      <c r="EI17" s="16">
        <f t="shared" si="70"/>
        <v>1.7794207963525325E-2</v>
      </c>
      <c r="EJ17" s="16">
        <f t="shared" si="71"/>
        <v>3.4654898103260185E-3</v>
      </c>
      <c r="EK17" s="16">
        <f t="shared" si="72"/>
        <v>2.0843923358114982E-2</v>
      </c>
      <c r="EL17" s="16">
        <f t="shared" si="73"/>
        <v>-1.073622035216968E-2</v>
      </c>
      <c r="EM17" s="16">
        <f t="shared" si="74"/>
        <v>8.4418551613621249E-3</v>
      </c>
      <c r="EN17" s="16">
        <f t="shared" si="75"/>
        <v>7.6681633044474043E-3</v>
      </c>
      <c r="EO17" s="16">
        <f t="shared" si="76"/>
        <v>1.1258593953006623E-3</v>
      </c>
      <c r="EP17" s="16">
        <f t="shared" si="77"/>
        <v>6.7226686452709844E-3</v>
      </c>
      <c r="EQ17" s="16">
        <f t="shared" si="78"/>
        <v>-2.8947654827584861E-2</v>
      </c>
      <c r="ER17" s="16">
        <f t="shared" si="79"/>
        <v>-4.1000100559818245E-3</v>
      </c>
      <c r="ES17" s="16">
        <f t="shared" si="80"/>
        <v>-1.3466786035102613E-3</v>
      </c>
      <c r="ET17" s="16">
        <f t="shared" si="81"/>
        <v>3.7515610194631857E-2</v>
      </c>
    </row>
    <row r="18" spans="1:150" x14ac:dyDescent="0.2">
      <c r="A18">
        <v>99.29</v>
      </c>
      <c r="B18">
        <v>17.195</v>
      </c>
      <c r="C18">
        <v>180.6</v>
      </c>
      <c r="D18">
        <v>99.454499999999996</v>
      </c>
      <c r="E18">
        <v>74.56</v>
      </c>
      <c r="F18">
        <v>182.8</v>
      </c>
      <c r="G18">
        <v>121.6</v>
      </c>
      <c r="H18">
        <v>83.72</v>
      </c>
      <c r="I18">
        <v>112.75</v>
      </c>
      <c r="J18">
        <v>7.6779999999999999</v>
      </c>
      <c r="K18">
        <v>83.74</v>
      </c>
      <c r="L18">
        <v>65.94</v>
      </c>
      <c r="M18">
        <v>66.3</v>
      </c>
      <c r="N18">
        <v>31.49</v>
      </c>
      <c r="O18">
        <v>25.215</v>
      </c>
      <c r="P18">
        <v>64.87</v>
      </c>
      <c r="Q18">
        <v>16.37</v>
      </c>
      <c r="R18">
        <v>77.89</v>
      </c>
      <c r="S18">
        <v>34.159999999999997</v>
      </c>
      <c r="T18">
        <v>15.84</v>
      </c>
      <c r="U18">
        <v>114.7</v>
      </c>
      <c r="V18">
        <v>4.97</v>
      </c>
      <c r="W18">
        <v>13.315</v>
      </c>
      <c r="X18">
        <v>13.24</v>
      </c>
      <c r="Y18">
        <v>8.5719999999999992</v>
      </c>
      <c r="Z18">
        <v>43.335000000000001</v>
      </c>
      <c r="AA18">
        <v>76.23</v>
      </c>
      <c r="AB18">
        <v>48.98</v>
      </c>
      <c r="AC18">
        <v>6.89</v>
      </c>
      <c r="AD18">
        <v>15.7</v>
      </c>
      <c r="AE18">
        <v>2.8639999999999999</v>
      </c>
      <c r="AF18">
        <v>34.200000000000003</v>
      </c>
      <c r="AG18">
        <v>219.75</v>
      </c>
      <c r="AH18">
        <v>181.8</v>
      </c>
      <c r="AI18">
        <v>5.4950000000000001</v>
      </c>
      <c r="AJ18">
        <v>184.15</v>
      </c>
      <c r="AK18">
        <v>14.295</v>
      </c>
      <c r="AL18">
        <v>31.84</v>
      </c>
      <c r="AM18">
        <v>83.43</v>
      </c>
      <c r="AN18">
        <v>84.58</v>
      </c>
      <c r="AO18">
        <v>5.7949999999999999</v>
      </c>
      <c r="AP18">
        <v>91.34</v>
      </c>
      <c r="AQ18">
        <v>47.75</v>
      </c>
      <c r="AR18">
        <v>120.3</v>
      </c>
      <c r="AS18">
        <v>68.680000000000007</v>
      </c>
      <c r="AT18">
        <v>9.2940000000000005</v>
      </c>
      <c r="AU18">
        <v>215.3</v>
      </c>
      <c r="AV18">
        <v>49.555</v>
      </c>
      <c r="AW18">
        <v>19.815000000000001</v>
      </c>
      <c r="AX18" s="40">
        <v>145.44999999999999</v>
      </c>
      <c r="AY18" s="5">
        <f t="shared" si="2"/>
        <v>1.9823336072309017E-2</v>
      </c>
      <c r="AZ18" s="5">
        <f t="shared" si="82"/>
        <v>3.4596871239470417E-2</v>
      </c>
      <c r="BA18" s="5">
        <f t="shared" si="83"/>
        <v>2.4971623155505052E-2</v>
      </c>
      <c r="BB18" s="5">
        <f t="shared" si="84"/>
        <v>1.8621129005166104E-2</v>
      </c>
      <c r="BC18" s="5">
        <f t="shared" si="85"/>
        <v>6.2078272604588758E-3</v>
      </c>
      <c r="BD18" s="5">
        <f t="shared" si="86"/>
        <v>2.265734265734265E-2</v>
      </c>
      <c r="BE18" s="5">
        <f t="shared" si="87"/>
        <v>4.3776824034334805E-2</v>
      </c>
      <c r="BF18" s="5">
        <f t="shared" si="88"/>
        <v>3.2051282051281937E-2</v>
      </c>
      <c r="BG18" s="5">
        <f t="shared" si="89"/>
        <v>2.5466120964074523E-2</v>
      </c>
      <c r="BH18" s="5">
        <f t="shared" si="90"/>
        <v>1.9519320143407182E-2</v>
      </c>
      <c r="BI18" s="5">
        <f t="shared" si="91"/>
        <v>2.8999754239370956E-2</v>
      </c>
      <c r="BJ18" s="5">
        <f t="shared" si="4"/>
        <v>5.4894784995425105E-3</v>
      </c>
      <c r="BK18" s="5">
        <f t="shared" si="5"/>
        <v>1.1904761904761862E-2</v>
      </c>
      <c r="BL18" s="5">
        <f t="shared" si="6"/>
        <v>4.6259371510608549E-3</v>
      </c>
      <c r="BM18" s="5">
        <f t="shared" si="7"/>
        <v>8.599999999999941E-3</v>
      </c>
      <c r="BN18" s="5">
        <f t="shared" si="8"/>
        <v>2.1896660365469556E-2</v>
      </c>
      <c r="BO18" s="5">
        <f t="shared" si="9"/>
        <v>-1.8585131894484297E-2</v>
      </c>
      <c r="BP18" s="5">
        <f t="shared" si="10"/>
        <v>5.4134524292867692E-2</v>
      </c>
      <c r="BQ18" s="5">
        <f t="shared" si="11"/>
        <v>4.051172707889128E-2</v>
      </c>
      <c r="BR18" s="5">
        <f t="shared" si="12"/>
        <v>1.7341040462427681E-2</v>
      </c>
      <c r="BS18" s="5">
        <f t="shared" si="13"/>
        <v>2.0462633451957313E-2</v>
      </c>
      <c r="BT18" s="5">
        <f t="shared" si="14"/>
        <v>5.2966101694915224E-2</v>
      </c>
      <c r="BU18" s="5">
        <f t="shared" si="15"/>
        <v>1.6800305460099141E-2</v>
      </c>
      <c r="BV18" s="5">
        <f t="shared" si="16"/>
        <v>2.1604938271604812E-2</v>
      </c>
      <c r="BW18" s="5">
        <f t="shared" si="17"/>
        <v>3.9912653160256939E-2</v>
      </c>
      <c r="BX18" s="5">
        <f t="shared" si="18"/>
        <v>2.0607630711257707E-2</v>
      </c>
      <c r="BY18" s="5">
        <f t="shared" si="19"/>
        <v>2.0208779443254832E-2</v>
      </c>
      <c r="BZ18" s="5">
        <f t="shared" si="20"/>
        <v>-9.0035407182600391E-3</v>
      </c>
      <c r="CA18" s="5">
        <f t="shared" si="21"/>
        <v>3.2209737827715301E-2</v>
      </c>
      <c r="CB18" s="5">
        <f t="shared" si="22"/>
        <v>6.4102564102563875E-3</v>
      </c>
      <c r="CC18" s="5">
        <f t="shared" si="23"/>
        <v>8.4507042253521014E-3</v>
      </c>
      <c r="CD18" s="5">
        <f t="shared" si="24"/>
        <v>1.6797978296417604E-2</v>
      </c>
      <c r="CE18" s="5">
        <f t="shared" si="25"/>
        <v>1.5480591497227358E-2</v>
      </c>
      <c r="CF18" s="5">
        <f t="shared" si="26"/>
        <v>9.4392004441976596E-3</v>
      </c>
      <c r="CG18" s="5">
        <f t="shared" si="27"/>
        <v>3.6529680365298134E-3</v>
      </c>
      <c r="CH18" s="5">
        <f t="shared" si="28"/>
        <v>2.6763311959855152E-2</v>
      </c>
      <c r="CI18" s="5">
        <f t="shared" si="29"/>
        <v>2.0706890396287037E-2</v>
      </c>
      <c r="CJ18" s="5">
        <f t="shared" si="30"/>
        <v>2.4453024453024552E-2</v>
      </c>
      <c r="CK18" s="5">
        <f t="shared" si="31"/>
        <v>1.7811394412590165E-2</v>
      </c>
      <c r="CL18" s="5">
        <f t="shared" si="32"/>
        <v>1.0996892182643991E-2</v>
      </c>
      <c r="CM18" s="5">
        <f t="shared" si="33"/>
        <v>-2.4100533654674017E-3</v>
      </c>
      <c r="CN18" s="5">
        <f t="shared" si="34"/>
        <v>1.0845506861443255E-2</v>
      </c>
      <c r="CO18" s="5">
        <f t="shared" si="35"/>
        <v>1.3477661042130995E-2</v>
      </c>
      <c r="CP18" s="5">
        <f t="shared" si="36"/>
        <v>-4.551096400496446E-3</v>
      </c>
      <c r="CQ18" s="5">
        <f t="shared" si="37"/>
        <v>1.8991097922848699E-2</v>
      </c>
      <c r="CR18" s="5">
        <f t="shared" si="38"/>
        <v>2.6847862114683485E-2</v>
      </c>
      <c r="CS18" s="5">
        <f t="shared" si="39"/>
        <v>8.1948021540623195E-3</v>
      </c>
      <c r="CT18" s="5">
        <f t="shared" si="40"/>
        <v>3.0892448512585879E-2</v>
      </c>
      <c r="CU18" s="5">
        <f t="shared" si="41"/>
        <v>1.3554987212276215E-2</v>
      </c>
      <c r="CV18" s="42">
        <f t="shared" si="42"/>
        <v>4.8288288288288239E-2</v>
      </c>
      <c r="CW18" s="16">
        <f t="shared" si="3"/>
        <v>2.2560777385059662E-2</v>
      </c>
      <c r="CX18" s="16">
        <f t="shared" si="92"/>
        <v>3.5215767783831273E-2</v>
      </c>
      <c r="CY18" s="16">
        <f t="shared" si="93"/>
        <v>2.26913899030773E-2</v>
      </c>
      <c r="CZ18" s="16">
        <f t="shared" si="94"/>
        <v>1.7784583414766221E-2</v>
      </c>
      <c r="DA18" s="16">
        <f t="shared" si="95"/>
        <v>1.2869311221371058E-4</v>
      </c>
      <c r="DB18" s="16">
        <f t="shared" si="96"/>
        <v>2.1226800935723301E-2</v>
      </c>
      <c r="DC18" s="16">
        <f t="shared" si="97"/>
        <v>3.7629779697740076E-2</v>
      </c>
      <c r="DD18" s="16">
        <f t="shared" si="98"/>
        <v>3.3758182230161388E-2</v>
      </c>
      <c r="DE18" s="16">
        <f t="shared" si="99"/>
        <v>2.8241927349762091E-2</v>
      </c>
      <c r="DF18" s="16">
        <f t="shared" si="100"/>
        <v>2.1776920769097711E-2</v>
      </c>
      <c r="DG18" s="16">
        <f t="shared" si="101"/>
        <v>2.8593255821572336E-2</v>
      </c>
      <c r="DH18" s="16">
        <f t="shared" si="43"/>
        <v>5.053649256500415E-3</v>
      </c>
      <c r="DI18" s="16">
        <f t="shared" si="44"/>
        <v>1.1849591034964234E-2</v>
      </c>
      <c r="DJ18" s="16">
        <f t="shared" si="45"/>
        <v>7.5982512954522038E-3</v>
      </c>
      <c r="DK18" s="16">
        <f t="shared" si="46"/>
        <v>1.0146816928604235E-2</v>
      </c>
      <c r="DL18" s="16">
        <f t="shared" si="47"/>
        <v>2.2951029858292723E-2</v>
      </c>
      <c r="DM18" s="16">
        <f t="shared" si="48"/>
        <v>-1.349448854692528E-2</v>
      </c>
      <c r="DN18" s="16">
        <f t="shared" si="49"/>
        <v>5.2708841951793491E-2</v>
      </c>
      <c r="DO18" s="16">
        <f t="shared" si="50"/>
        <v>3.8107020053957469E-2</v>
      </c>
      <c r="DP18" s="16">
        <f t="shared" si="51"/>
        <v>2.1296832856592264E-2</v>
      </c>
      <c r="DQ18" s="16">
        <f t="shared" si="52"/>
        <v>2.1172969311680504E-2</v>
      </c>
      <c r="DR18" s="16">
        <f t="shared" si="53"/>
        <v>5.0191602459463622E-2</v>
      </c>
      <c r="DS18" s="16">
        <f t="shared" si="54"/>
        <v>1.5410535088123392E-2</v>
      </c>
      <c r="DT18" s="16">
        <f t="shared" si="55"/>
        <v>2.2507240716326947E-2</v>
      </c>
      <c r="DU18" s="16">
        <f t="shared" si="56"/>
        <v>3.5381993998882338E-2</v>
      </c>
      <c r="DV18" s="16">
        <f t="shared" si="57"/>
        <v>2.0554139340749917E-2</v>
      </c>
      <c r="DW18" s="16">
        <f t="shared" si="58"/>
        <v>2.3437193300431605E-2</v>
      </c>
      <c r="DX18" s="16">
        <f t="shared" si="59"/>
        <v>-7.9652217826198957E-3</v>
      </c>
      <c r="DY18" s="16">
        <f t="shared" si="60"/>
        <v>3.4149948375578977E-2</v>
      </c>
      <c r="DZ18" s="16">
        <f t="shared" si="61"/>
        <v>6.5722886855208267E-3</v>
      </c>
      <c r="EA18" s="16">
        <f t="shared" si="62"/>
        <v>5.1582803314675161E-3</v>
      </c>
      <c r="EB18" s="16">
        <f t="shared" si="63"/>
        <v>2.1278390853124302E-2</v>
      </c>
      <c r="EC18" s="16">
        <f t="shared" si="64"/>
        <v>1.1400344656441432E-2</v>
      </c>
      <c r="ED18" s="16">
        <f t="shared" si="65"/>
        <v>8.5528471690050553E-3</v>
      </c>
      <c r="EE18" s="16">
        <f t="shared" si="66"/>
        <v>4.5014151013448665E-3</v>
      </c>
      <c r="EF18" s="16">
        <f t="shared" si="67"/>
        <v>2.6767194052883223E-2</v>
      </c>
      <c r="EG18" s="16">
        <f t="shared" si="68"/>
        <v>2.1975881634625046E-2</v>
      </c>
      <c r="EH18" s="16">
        <f t="shared" si="69"/>
        <v>2.3133857608174456E-2</v>
      </c>
      <c r="EI18" s="16">
        <f t="shared" si="70"/>
        <v>1.4045283333244011E-2</v>
      </c>
      <c r="EJ18" s="16">
        <f t="shared" si="71"/>
        <v>1.5656269290009295E-2</v>
      </c>
      <c r="EK18" s="16">
        <f t="shared" si="72"/>
        <v>-1.2613975259594828E-3</v>
      </c>
      <c r="EL18" s="16">
        <f t="shared" si="73"/>
        <v>1.2028367974555219E-2</v>
      </c>
      <c r="EM18" s="16">
        <f t="shared" si="74"/>
        <v>1.4758336212043846E-2</v>
      </c>
      <c r="EN18" s="16">
        <f t="shared" si="75"/>
        <v>-1.037482327457386E-3</v>
      </c>
      <c r="EO18" s="16">
        <f t="shared" si="76"/>
        <v>1.8184446540685215E-2</v>
      </c>
      <c r="EP18" s="16">
        <f t="shared" si="77"/>
        <v>3.2132159438865653E-2</v>
      </c>
      <c r="EQ18" s="16">
        <f t="shared" si="78"/>
        <v>1.1424804249205684E-2</v>
      </c>
      <c r="ER18" s="16">
        <f t="shared" si="79"/>
        <v>3.1966279516206668E-2</v>
      </c>
      <c r="ES18" s="16">
        <f t="shared" si="80"/>
        <v>9.1298068129731218E-3</v>
      </c>
      <c r="ET18" s="16">
        <f t="shared" si="81"/>
        <v>4.530896035018657E-2</v>
      </c>
    </row>
    <row r="19" spans="1:150" x14ac:dyDescent="0.2">
      <c r="A19">
        <v>98.5</v>
      </c>
      <c r="B19">
        <v>17.14</v>
      </c>
      <c r="C19">
        <v>177.2</v>
      </c>
      <c r="D19">
        <v>96.409099999999995</v>
      </c>
      <c r="E19">
        <v>71.37</v>
      </c>
      <c r="F19">
        <v>176.85</v>
      </c>
      <c r="G19">
        <v>131.6</v>
      </c>
      <c r="H19">
        <v>80.88</v>
      </c>
      <c r="I19">
        <v>111</v>
      </c>
      <c r="J19">
        <v>7.4210000000000003</v>
      </c>
      <c r="K19">
        <v>81.19</v>
      </c>
      <c r="L19">
        <v>64.650000000000006</v>
      </c>
      <c r="M19">
        <v>63.64</v>
      </c>
      <c r="N19">
        <v>30.3</v>
      </c>
      <c r="O19">
        <v>24.56</v>
      </c>
      <c r="P19">
        <v>62.58</v>
      </c>
      <c r="Q19">
        <v>15.625</v>
      </c>
      <c r="R19">
        <v>76.12</v>
      </c>
      <c r="S19">
        <v>33.07</v>
      </c>
      <c r="T19">
        <v>15.574999999999999</v>
      </c>
      <c r="U19">
        <v>114.1</v>
      </c>
      <c r="V19">
        <v>4.91</v>
      </c>
      <c r="W19">
        <v>13.57</v>
      </c>
      <c r="X19">
        <v>13.04</v>
      </c>
      <c r="Y19">
        <v>8.3610000000000007</v>
      </c>
      <c r="Z19">
        <v>42.715000000000003</v>
      </c>
      <c r="AA19">
        <v>73.459999999999994</v>
      </c>
      <c r="AB19">
        <v>47.6</v>
      </c>
      <c r="AC19">
        <v>6.774</v>
      </c>
      <c r="AD19">
        <v>15.465</v>
      </c>
      <c r="AE19">
        <v>2.8519999999999999</v>
      </c>
      <c r="AF19">
        <v>33.625</v>
      </c>
      <c r="AG19">
        <v>219.25</v>
      </c>
      <c r="AH19">
        <v>177.65</v>
      </c>
      <c r="AI19">
        <v>5.3250000000000002</v>
      </c>
      <c r="AJ19">
        <v>180.9</v>
      </c>
      <c r="AK19">
        <v>14.225</v>
      </c>
      <c r="AL19">
        <v>30.99</v>
      </c>
      <c r="AM19">
        <v>81.05</v>
      </c>
      <c r="AN19">
        <v>81.52</v>
      </c>
      <c r="AO19">
        <v>5.6370000000000005</v>
      </c>
      <c r="AP19">
        <v>88.88</v>
      </c>
      <c r="AQ19">
        <v>46.625</v>
      </c>
      <c r="AR19">
        <v>115.95</v>
      </c>
      <c r="AS19">
        <v>65.489999999999995</v>
      </c>
      <c r="AT19">
        <v>9.2850000000000001</v>
      </c>
      <c r="AU19">
        <v>215.35</v>
      </c>
      <c r="AV19">
        <v>49.664999999999999</v>
      </c>
      <c r="AW19">
        <v>19.585000000000001</v>
      </c>
      <c r="AX19" s="40">
        <v>137.75</v>
      </c>
      <c r="AY19" s="5">
        <f t="shared" si="2"/>
        <v>-7.9564910867157002E-3</v>
      </c>
      <c r="AZ19" s="5">
        <f t="shared" si="82"/>
        <v>-3.198604245420178E-3</v>
      </c>
      <c r="BA19" s="5">
        <f t="shared" si="83"/>
        <v>-1.8826135105204922E-2</v>
      </c>
      <c r="BB19" s="5">
        <f t="shared" si="84"/>
        <v>-3.0621037760986236E-2</v>
      </c>
      <c r="BC19" s="5">
        <f t="shared" si="85"/>
        <v>-4.2784334763948495E-2</v>
      </c>
      <c r="BD19" s="5">
        <f t="shared" si="86"/>
        <v>-3.254923413566746E-2</v>
      </c>
      <c r="BE19" s="5">
        <f t="shared" si="87"/>
        <v>8.2236842105263053E-2</v>
      </c>
      <c r="BF19" s="5">
        <f t="shared" si="88"/>
        <v>-3.3922599139990517E-2</v>
      </c>
      <c r="BG19" s="5">
        <f t="shared" si="89"/>
        <v>-1.552106430155209E-2</v>
      </c>
      <c r="BH19" s="5">
        <f t="shared" si="90"/>
        <v>-3.3472258400625066E-2</v>
      </c>
      <c r="BI19" s="5">
        <f t="shared" si="91"/>
        <v>-3.0451397181753048E-2</v>
      </c>
      <c r="BJ19" s="5">
        <f t="shared" si="4"/>
        <v>-1.9563239308462155E-2</v>
      </c>
      <c r="BK19" s="5">
        <f t="shared" si="5"/>
        <v>-4.0120663650075383E-2</v>
      </c>
      <c r="BL19" s="5">
        <f t="shared" si="6"/>
        <v>-3.7789774531597264E-2</v>
      </c>
      <c r="BM19" s="5">
        <f t="shared" si="7"/>
        <v>-2.5976601229427021E-2</v>
      </c>
      <c r="BN19" s="5">
        <f t="shared" si="8"/>
        <v>-3.530137197471872E-2</v>
      </c>
      <c r="BO19" s="5">
        <f t="shared" si="9"/>
        <v>-4.5510079413561444E-2</v>
      </c>
      <c r="BP19" s="5">
        <f t="shared" si="10"/>
        <v>-2.272435485941704E-2</v>
      </c>
      <c r="BQ19" s="5">
        <f t="shared" si="11"/>
        <v>-3.1908665105386258E-2</v>
      </c>
      <c r="BR19" s="5">
        <f t="shared" si="12"/>
        <v>-1.6729797979798011E-2</v>
      </c>
      <c r="BS19" s="5">
        <f t="shared" si="13"/>
        <v>-5.2310374891020306E-3</v>
      </c>
      <c r="BT19" s="5">
        <f t="shared" si="14"/>
        <v>-1.2072434607645843E-2</v>
      </c>
      <c r="BU19" s="5">
        <f t="shared" si="15"/>
        <v>1.9151333082989108E-2</v>
      </c>
      <c r="BV19" s="5">
        <f t="shared" si="16"/>
        <v>-1.5105740181268978E-2</v>
      </c>
      <c r="BW19" s="5">
        <f t="shared" si="17"/>
        <v>-2.4615025664955548E-2</v>
      </c>
      <c r="BX19" s="5">
        <f t="shared" si="18"/>
        <v>-1.4307142032998654E-2</v>
      </c>
      <c r="BY19" s="5">
        <f t="shared" si="19"/>
        <v>-3.6337399973763729E-2</v>
      </c>
      <c r="BZ19" s="5">
        <f t="shared" si="20"/>
        <v>-2.8174765210289832E-2</v>
      </c>
      <c r="CA19" s="5">
        <f t="shared" si="21"/>
        <v>-1.6835994194484671E-2</v>
      </c>
      <c r="CB19" s="5">
        <f t="shared" si="22"/>
        <v>-1.4968152866241979E-2</v>
      </c>
      <c r="CC19" s="5">
        <f t="shared" si="23"/>
        <v>-4.1899441340782495E-3</v>
      </c>
      <c r="CD19" s="5">
        <f t="shared" si="24"/>
        <v>-1.6812865497076057E-2</v>
      </c>
      <c r="CE19" s="5">
        <f t="shared" si="25"/>
        <v>-2.2753128555176305E-3</v>
      </c>
      <c r="CF19" s="5">
        <f t="shared" si="26"/>
        <v>-2.2827282728272835E-2</v>
      </c>
      <c r="CG19" s="5">
        <f t="shared" si="27"/>
        <v>-3.0937215650591487E-2</v>
      </c>
      <c r="CH19" s="5">
        <f t="shared" si="28"/>
        <v>-1.7648655986967188E-2</v>
      </c>
      <c r="CI19" s="5">
        <f t="shared" si="29"/>
        <v>-4.8968170689052126E-3</v>
      </c>
      <c r="CJ19" s="5">
        <f t="shared" si="30"/>
        <v>-2.6695979899497568E-2</v>
      </c>
      <c r="CK19" s="5">
        <f t="shared" si="31"/>
        <v>-2.8526908785808547E-2</v>
      </c>
      <c r="CL19" s="5">
        <f t="shared" si="32"/>
        <v>-3.6178765665642043E-2</v>
      </c>
      <c r="CM19" s="5">
        <f t="shared" si="33"/>
        <v>-2.7264883520276006E-2</v>
      </c>
      <c r="CN19" s="5">
        <f t="shared" si="34"/>
        <v>-2.6932340705058122E-2</v>
      </c>
      <c r="CO19" s="5">
        <f t="shared" si="35"/>
        <v>-2.3560209424083767E-2</v>
      </c>
      <c r="CP19" s="5">
        <f t="shared" si="36"/>
        <v>-3.6159600997506147E-2</v>
      </c>
      <c r="CQ19" s="5">
        <f t="shared" si="37"/>
        <v>-4.6447291788002554E-2</v>
      </c>
      <c r="CR19" s="5">
        <f t="shared" si="38"/>
        <v>-9.6836668818600646E-4</v>
      </c>
      <c r="CS19" s="5">
        <f t="shared" si="39"/>
        <v>2.3223409196471145E-4</v>
      </c>
      <c r="CT19" s="5">
        <f t="shared" si="40"/>
        <v>2.2197558268590711E-3</v>
      </c>
      <c r="CU19" s="5">
        <f t="shared" si="41"/>
        <v>-1.1607368155437836E-2</v>
      </c>
      <c r="CV19" s="42">
        <f t="shared" si="42"/>
        <v>-5.2939154348573325E-2</v>
      </c>
      <c r="CW19" s="16">
        <f t="shared" si="3"/>
        <v>-5.2190497739650552E-3</v>
      </c>
      <c r="CX19" s="16">
        <f t="shared" si="92"/>
        <v>-2.5797077010593231E-3</v>
      </c>
      <c r="CY19" s="16">
        <f t="shared" si="93"/>
        <v>-2.1106368357632674E-2</v>
      </c>
      <c r="CZ19" s="16">
        <f t="shared" si="94"/>
        <v>-3.1457583351386119E-2</v>
      </c>
      <c r="DA19" s="16">
        <f t="shared" si="95"/>
        <v>-4.8863468912193661E-2</v>
      </c>
      <c r="DB19" s="16">
        <f t="shared" si="96"/>
        <v>-3.3979775857286808E-2</v>
      </c>
      <c r="DC19" s="16">
        <f t="shared" si="97"/>
        <v>7.6089797768668324E-2</v>
      </c>
      <c r="DD19" s="16">
        <f t="shared" si="98"/>
        <v>-3.2215698961111067E-2</v>
      </c>
      <c r="DE19" s="16">
        <f t="shared" si="99"/>
        <v>-1.2745257915864523E-2</v>
      </c>
      <c r="DF19" s="16">
        <f t="shared" si="100"/>
        <v>-3.1214657774934536E-2</v>
      </c>
      <c r="DG19" s="16">
        <f t="shared" si="101"/>
        <v>-3.0857895599551668E-2</v>
      </c>
      <c r="DH19" s="16">
        <f t="shared" si="43"/>
        <v>-1.999906855150425E-2</v>
      </c>
      <c r="DI19" s="16">
        <f t="shared" si="44"/>
        <v>-4.0175834519873013E-2</v>
      </c>
      <c r="DJ19" s="16">
        <f t="shared" si="45"/>
        <v>-3.4817460387205915E-2</v>
      </c>
      <c r="DK19" s="16">
        <f t="shared" si="46"/>
        <v>-2.4429784300822727E-2</v>
      </c>
      <c r="DL19" s="16">
        <f t="shared" si="47"/>
        <v>-3.424700248189555E-2</v>
      </c>
      <c r="DM19" s="16">
        <f t="shared" si="48"/>
        <v>-4.0419436066002429E-2</v>
      </c>
      <c r="DN19" s="16">
        <f t="shared" si="49"/>
        <v>-2.4150037200491241E-2</v>
      </c>
      <c r="DO19" s="16">
        <f t="shared" si="50"/>
        <v>-3.4313372130320069E-2</v>
      </c>
      <c r="DP19" s="16">
        <f t="shared" si="51"/>
        <v>-1.2774005585633429E-2</v>
      </c>
      <c r="DQ19" s="16">
        <f t="shared" si="52"/>
        <v>-4.5207016293788383E-3</v>
      </c>
      <c r="DR19" s="16">
        <f t="shared" si="53"/>
        <v>-1.4846933843097449E-2</v>
      </c>
      <c r="DS19" s="16">
        <f t="shared" si="54"/>
        <v>1.7761562711013361E-2</v>
      </c>
      <c r="DT19" s="16">
        <f t="shared" si="55"/>
        <v>-1.4203437736546845E-2</v>
      </c>
      <c r="DU19" s="16">
        <f t="shared" si="56"/>
        <v>-2.9145684826330148E-2</v>
      </c>
      <c r="DV19" s="16">
        <f t="shared" si="57"/>
        <v>-1.4360633403506445E-2</v>
      </c>
      <c r="DW19" s="16">
        <f t="shared" si="58"/>
        <v>-3.3108986116586955E-2</v>
      </c>
      <c r="DX19" s="16">
        <f t="shared" si="59"/>
        <v>-2.7136446274649687E-2</v>
      </c>
      <c r="DY19" s="16">
        <f t="shared" si="60"/>
        <v>-1.4895783646620996E-2</v>
      </c>
      <c r="DZ19" s="16">
        <f t="shared" si="61"/>
        <v>-1.480612059097754E-2</v>
      </c>
      <c r="EA19" s="16">
        <f t="shared" si="62"/>
        <v>-7.4823680279628348E-3</v>
      </c>
      <c r="EB19" s="16">
        <f t="shared" si="63"/>
        <v>-1.2332452940369361E-2</v>
      </c>
      <c r="EC19" s="16">
        <f t="shared" si="64"/>
        <v>-6.3555596963035576E-3</v>
      </c>
      <c r="ED19" s="16">
        <f t="shared" si="65"/>
        <v>-2.3713636003465439E-2</v>
      </c>
      <c r="EE19" s="16">
        <f t="shared" si="66"/>
        <v>-3.0088768585776436E-2</v>
      </c>
      <c r="EF19" s="16">
        <f t="shared" si="67"/>
        <v>-1.7644773893939116E-2</v>
      </c>
      <c r="EG19" s="16">
        <f t="shared" si="68"/>
        <v>-3.6278258305672017E-3</v>
      </c>
      <c r="EH19" s="16">
        <f t="shared" si="69"/>
        <v>-2.8015146744347665E-2</v>
      </c>
      <c r="EI19" s="16">
        <f t="shared" si="70"/>
        <v>-3.2293019865154697E-2</v>
      </c>
      <c r="EJ19" s="16">
        <f t="shared" si="71"/>
        <v>-3.151938855827674E-2</v>
      </c>
      <c r="EK19" s="16">
        <f t="shared" si="72"/>
        <v>-2.6116227680768087E-2</v>
      </c>
      <c r="EL19" s="16">
        <f t="shared" si="73"/>
        <v>-2.5749479591946157E-2</v>
      </c>
      <c r="EM19" s="16">
        <f t="shared" si="74"/>
        <v>-2.2279534254170917E-2</v>
      </c>
      <c r="EN19" s="16">
        <f t="shared" si="75"/>
        <v>-3.2645986924467088E-2</v>
      </c>
      <c r="EO19" s="16">
        <f t="shared" si="76"/>
        <v>-4.7253943170166041E-2</v>
      </c>
      <c r="EP19" s="16">
        <f t="shared" si="77"/>
        <v>4.3159306359961619E-3</v>
      </c>
      <c r="EQ19" s="16">
        <f t="shared" si="78"/>
        <v>3.4622361871080756E-3</v>
      </c>
      <c r="ER19" s="16">
        <f t="shared" si="79"/>
        <v>3.2935868304798601E-3</v>
      </c>
      <c r="ES19" s="16">
        <f t="shared" si="80"/>
        <v>-1.6032548554740927E-2</v>
      </c>
      <c r="ET19" s="16">
        <f t="shared" si="81"/>
        <v>-5.5918482286674995E-2</v>
      </c>
    </row>
    <row r="20" spans="1:150" x14ac:dyDescent="0.2">
      <c r="A20">
        <v>103.35</v>
      </c>
      <c r="B20">
        <v>17.414999999999999</v>
      </c>
      <c r="C20">
        <v>192.55</v>
      </c>
      <c r="D20">
        <v>95.454499999999996</v>
      </c>
      <c r="E20">
        <v>72.38</v>
      </c>
      <c r="F20">
        <v>180.65</v>
      </c>
      <c r="G20">
        <v>129.85</v>
      </c>
      <c r="H20">
        <v>79.64</v>
      </c>
      <c r="I20">
        <v>107.7</v>
      </c>
      <c r="J20">
        <v>7.7080000000000002</v>
      </c>
      <c r="K20">
        <v>77.849999999999994</v>
      </c>
      <c r="L20">
        <v>63.65</v>
      </c>
      <c r="M20">
        <v>66.099999999999994</v>
      </c>
      <c r="N20">
        <v>29.734999999999999</v>
      </c>
      <c r="O20">
        <v>25.145</v>
      </c>
      <c r="P20">
        <v>59.85</v>
      </c>
      <c r="Q20">
        <v>15.41</v>
      </c>
      <c r="R20">
        <v>75.33</v>
      </c>
      <c r="S20">
        <v>32.755000000000003</v>
      </c>
      <c r="T20">
        <v>15.565</v>
      </c>
      <c r="U20">
        <v>111.6</v>
      </c>
      <c r="V20">
        <v>4.8140000000000001</v>
      </c>
      <c r="W20">
        <v>13.64</v>
      </c>
      <c r="X20">
        <v>13.26</v>
      </c>
      <c r="Y20">
        <v>8.2620000000000005</v>
      </c>
      <c r="Z20">
        <v>42.99</v>
      </c>
      <c r="AA20">
        <v>72.25</v>
      </c>
      <c r="AB20">
        <v>49.954999999999998</v>
      </c>
      <c r="AC20">
        <v>6.6520000000000001</v>
      </c>
      <c r="AD20">
        <v>15.81</v>
      </c>
      <c r="AE20">
        <v>2.9039999999999999</v>
      </c>
      <c r="AF20">
        <v>33.5</v>
      </c>
      <c r="AG20">
        <v>213.15</v>
      </c>
      <c r="AH20">
        <v>180.9</v>
      </c>
      <c r="AI20">
        <v>5.39</v>
      </c>
      <c r="AJ20">
        <v>176.05</v>
      </c>
      <c r="AK20">
        <v>14.324999999999999</v>
      </c>
      <c r="AL20">
        <v>32.299999999999997</v>
      </c>
      <c r="AM20">
        <v>80.16</v>
      </c>
      <c r="AN20">
        <v>81.59</v>
      </c>
      <c r="AO20">
        <v>5.8</v>
      </c>
      <c r="AP20">
        <v>90.3</v>
      </c>
      <c r="AQ20">
        <v>47.41</v>
      </c>
      <c r="AR20">
        <v>115.75</v>
      </c>
      <c r="AS20">
        <v>66.959999999999994</v>
      </c>
      <c r="AT20">
        <v>9.6219999999999999</v>
      </c>
      <c r="AU20">
        <v>213.45</v>
      </c>
      <c r="AV20">
        <v>49.435000000000002</v>
      </c>
      <c r="AW20">
        <v>19.829999999999998</v>
      </c>
      <c r="AX20" s="40">
        <v>131.80000000000001</v>
      </c>
      <c r="AY20" s="5">
        <f t="shared" si="2"/>
        <v>4.9238578680202982E-2</v>
      </c>
      <c r="AZ20" s="5">
        <f t="shared" si="82"/>
        <v>1.6044340723453843E-2</v>
      </c>
      <c r="BA20" s="5">
        <f t="shared" si="83"/>
        <v>8.6625282167043016E-2</v>
      </c>
      <c r="BB20" s="5">
        <f t="shared" si="84"/>
        <v>-9.9015549362041488E-3</v>
      </c>
      <c r="BC20" s="5">
        <f t="shared" si="85"/>
        <v>1.4151604315538524E-2</v>
      </c>
      <c r="BD20" s="5">
        <f t="shared" si="86"/>
        <v>2.1487135990952755E-2</v>
      </c>
      <c r="BE20" s="5">
        <f t="shared" si="87"/>
        <v>-1.3297872340425565E-2</v>
      </c>
      <c r="BF20" s="5">
        <f t="shared" si="88"/>
        <v>-1.5331355093966326E-2</v>
      </c>
      <c r="BG20" s="5">
        <f t="shared" si="89"/>
        <v>-2.9729729729729759E-2</v>
      </c>
      <c r="BH20" s="5">
        <f t="shared" si="90"/>
        <v>3.8674033149171283E-2</v>
      </c>
      <c r="BI20" s="5">
        <f t="shared" si="91"/>
        <v>-4.113807119103341E-2</v>
      </c>
      <c r="BJ20" s="5">
        <f t="shared" si="4"/>
        <v>-1.5467904098994678E-2</v>
      </c>
      <c r="BK20" s="5">
        <f t="shared" si="5"/>
        <v>3.865493400377118E-2</v>
      </c>
      <c r="BL20" s="5">
        <f t="shared" si="6"/>
        <v>-1.86468646864687E-2</v>
      </c>
      <c r="BM20" s="5">
        <f t="shared" si="7"/>
        <v>2.3819218241042384E-2</v>
      </c>
      <c r="BN20" s="5">
        <f t="shared" si="8"/>
        <v>-4.3624161073825496E-2</v>
      </c>
      <c r="BO20" s="5">
        <f t="shared" si="9"/>
        <v>-1.3759999999999994E-2</v>
      </c>
      <c r="BP20" s="5">
        <f t="shared" si="10"/>
        <v>-1.0378349973725776E-2</v>
      </c>
      <c r="BQ20" s="5">
        <f t="shared" si="11"/>
        <v>-9.5252494708194524E-3</v>
      </c>
      <c r="BR20" s="5">
        <f t="shared" si="12"/>
        <v>-6.4205457463883953E-4</v>
      </c>
      <c r="BS20" s="5">
        <f t="shared" si="13"/>
        <v>-2.1910604732690575E-2</v>
      </c>
      <c r="BT20" s="5">
        <f t="shared" si="14"/>
        <v>-1.9551934826883888E-2</v>
      </c>
      <c r="BU20" s="5">
        <f t="shared" si="15"/>
        <v>5.1584377302873463E-3</v>
      </c>
      <c r="BV20" s="5">
        <f t="shared" si="16"/>
        <v>1.6871165644171793E-2</v>
      </c>
      <c r="BW20" s="5">
        <f t="shared" si="17"/>
        <v>-1.1840688912809538E-2</v>
      </c>
      <c r="BX20" s="5">
        <f t="shared" si="18"/>
        <v>6.4380194311131067E-3</v>
      </c>
      <c r="BY20" s="5">
        <f t="shared" si="19"/>
        <v>-1.6471549142390352E-2</v>
      </c>
      <c r="BZ20" s="5">
        <f t="shared" si="20"/>
        <v>4.9474789915966211E-2</v>
      </c>
      <c r="CA20" s="5">
        <f t="shared" si="21"/>
        <v>-1.8010038382048954E-2</v>
      </c>
      <c r="CB20" s="5">
        <f t="shared" si="22"/>
        <v>2.2308438409311293E-2</v>
      </c>
      <c r="CC20" s="5">
        <f t="shared" si="23"/>
        <v>1.8232819074333717E-2</v>
      </c>
      <c r="CD20" s="5">
        <f t="shared" si="24"/>
        <v>-3.7174721189591198E-3</v>
      </c>
      <c r="CE20" s="5">
        <f t="shared" si="25"/>
        <v>-2.7822120866590638E-2</v>
      </c>
      <c r="CF20" s="5">
        <f t="shared" si="26"/>
        <v>1.8294399099352709E-2</v>
      </c>
      <c r="CG20" s="5">
        <f t="shared" si="27"/>
        <v>1.2206572769952961E-2</v>
      </c>
      <c r="CH20" s="5">
        <f t="shared" si="28"/>
        <v>-2.6810392482034207E-2</v>
      </c>
      <c r="CI20" s="5">
        <f t="shared" si="29"/>
        <v>7.0298769771528491E-3</v>
      </c>
      <c r="CJ20" s="5">
        <f t="shared" si="30"/>
        <v>4.2271700548563995E-2</v>
      </c>
      <c r="CK20" s="5">
        <f t="shared" si="31"/>
        <v>-1.0980876002467665E-2</v>
      </c>
      <c r="CL20" s="5">
        <f t="shared" si="32"/>
        <v>8.5868498527985615E-4</v>
      </c>
      <c r="CM20" s="5">
        <f t="shared" si="33"/>
        <v>2.8916090118857429E-2</v>
      </c>
      <c r="CN20" s="5">
        <f t="shared" si="34"/>
        <v>1.597659765976589E-2</v>
      </c>
      <c r="CO20" s="5">
        <f t="shared" si="35"/>
        <v>1.6836461126005231E-2</v>
      </c>
      <c r="CP20" s="5">
        <f t="shared" si="36"/>
        <v>-1.7248814144027458E-3</v>
      </c>
      <c r="CQ20" s="5">
        <f t="shared" si="37"/>
        <v>2.244617498854784E-2</v>
      </c>
      <c r="CR20" s="5">
        <f t="shared" si="38"/>
        <v>3.6295099623047999E-2</v>
      </c>
      <c r="CS20" s="5">
        <f t="shared" si="39"/>
        <v>-8.822846528906414E-3</v>
      </c>
      <c r="CT20" s="5">
        <f t="shared" si="40"/>
        <v>-4.6310278868417765E-3</v>
      </c>
      <c r="CU20" s="5">
        <f t="shared" si="41"/>
        <v>1.2509573653306072E-2</v>
      </c>
      <c r="CV20" s="42">
        <f t="shared" si="42"/>
        <v>-4.3194192377495333E-2</v>
      </c>
      <c r="CW20" s="16">
        <f>AY20-AY$56</f>
        <v>5.1976019992953627E-2</v>
      </c>
      <c r="CX20" s="16">
        <f t="shared" si="92"/>
        <v>1.6663237267814698E-2</v>
      </c>
      <c r="CY20" s="16">
        <f t="shared" si="93"/>
        <v>8.4345048914615264E-2</v>
      </c>
      <c r="CZ20" s="16">
        <f t="shared" si="94"/>
        <v>-1.0738100526604032E-2</v>
      </c>
      <c r="DA20" s="16">
        <f t="shared" si="95"/>
        <v>8.072470167293358E-3</v>
      </c>
      <c r="DB20" s="16">
        <f t="shared" si="96"/>
        <v>2.0056594269333407E-2</v>
      </c>
      <c r="DC20" s="16">
        <f t="shared" si="97"/>
        <v>-1.9444916677020297E-2</v>
      </c>
      <c r="DD20" s="16">
        <f t="shared" si="98"/>
        <v>-1.3624454915086877E-2</v>
      </c>
      <c r="DE20" s="16">
        <f t="shared" si="99"/>
        <v>-2.6953923344042192E-2</v>
      </c>
      <c r="DF20" s="16">
        <f t="shared" si="100"/>
        <v>4.0931633774861816E-2</v>
      </c>
      <c r="DG20" s="16">
        <f t="shared" si="101"/>
        <v>-4.154456960883203E-2</v>
      </c>
      <c r="DH20" s="16">
        <f t="shared" si="43"/>
        <v>-1.5903733342036774E-2</v>
      </c>
      <c r="DI20" s="16">
        <f t="shared" si="44"/>
        <v>3.859976313397355E-2</v>
      </c>
      <c r="DJ20" s="16">
        <f t="shared" si="45"/>
        <v>-1.5674550542077351E-2</v>
      </c>
      <c r="DK20" s="16">
        <f t="shared" si="46"/>
        <v>2.5366035169646677E-2</v>
      </c>
      <c r="DL20" s="16">
        <f t="shared" si="47"/>
        <v>-4.2569791581002325E-2</v>
      </c>
      <c r="DM20" s="16">
        <f t="shared" si="48"/>
        <v>-8.6693566524409776E-3</v>
      </c>
      <c r="DN20" s="16">
        <f t="shared" si="49"/>
        <v>-1.1804032314799977E-2</v>
      </c>
      <c r="DO20" s="16">
        <f t="shared" si="50"/>
        <v>-1.1929956495753265E-2</v>
      </c>
      <c r="DP20" s="16">
        <f t="shared" si="51"/>
        <v>3.3137378195257422E-3</v>
      </c>
      <c r="DQ20" s="16">
        <f t="shared" si="52"/>
        <v>-2.1200268872967384E-2</v>
      </c>
      <c r="DR20" s="16">
        <f t="shared" si="53"/>
        <v>-2.2326434062335494E-2</v>
      </c>
      <c r="DS20" s="16">
        <f t="shared" si="54"/>
        <v>3.7686673583115973E-3</v>
      </c>
      <c r="DT20" s="16">
        <f t="shared" si="55"/>
        <v>1.7773468088893928E-2</v>
      </c>
      <c r="DU20" s="16">
        <f t="shared" si="56"/>
        <v>-1.6371348074184139E-2</v>
      </c>
      <c r="DV20" s="16">
        <f t="shared" si="57"/>
        <v>6.3845280606053163E-3</v>
      </c>
      <c r="DW20" s="16">
        <f t="shared" si="58"/>
        <v>-1.3243135285213578E-2</v>
      </c>
      <c r="DX20" s="16">
        <f t="shared" si="59"/>
        <v>5.0513108851606356E-2</v>
      </c>
      <c r="DY20" s="16">
        <f t="shared" si="60"/>
        <v>-1.6069827834185278E-2</v>
      </c>
      <c r="DZ20" s="16">
        <f t="shared" si="61"/>
        <v>2.2470470684575732E-2</v>
      </c>
      <c r="EA20" s="16">
        <f t="shared" si="62"/>
        <v>1.4940395180449132E-2</v>
      </c>
      <c r="EB20" s="16">
        <f t="shared" si="63"/>
        <v>7.6294043774757618E-4</v>
      </c>
      <c r="EC20" s="16">
        <f t="shared" si="64"/>
        <v>-3.1902367707376568E-2</v>
      </c>
      <c r="ED20" s="16">
        <f t="shared" si="65"/>
        <v>1.7408045824160105E-2</v>
      </c>
      <c r="EE20" s="16">
        <f t="shared" si="66"/>
        <v>1.3055019834768014E-2</v>
      </c>
      <c r="EF20" s="16">
        <f t="shared" si="67"/>
        <v>-2.6806510389006135E-2</v>
      </c>
      <c r="EG20" s="16">
        <f t="shared" si="68"/>
        <v>8.2988682154908604E-3</v>
      </c>
      <c r="EH20" s="16">
        <f t="shared" si="69"/>
        <v>4.0952533703713899E-2</v>
      </c>
      <c r="EI20" s="16">
        <f t="shared" si="70"/>
        <v>-1.4746987081813819E-2</v>
      </c>
      <c r="EJ20" s="16">
        <f t="shared" si="71"/>
        <v>5.5180620926451613E-3</v>
      </c>
      <c r="EK20" s="16">
        <f t="shared" si="72"/>
        <v>3.0064745958365349E-2</v>
      </c>
      <c r="EL20" s="16">
        <f t="shared" si="73"/>
        <v>1.7159458772877854E-2</v>
      </c>
      <c r="EM20" s="16">
        <f t="shared" si="74"/>
        <v>1.8117136295918081E-2</v>
      </c>
      <c r="EN20" s="16">
        <f t="shared" si="75"/>
        <v>1.7887326586363142E-3</v>
      </c>
      <c r="EO20" s="16">
        <f t="shared" si="76"/>
        <v>2.1639523606384357E-2</v>
      </c>
      <c r="EP20" s="16">
        <f t="shared" si="77"/>
        <v>4.1579396947230167E-2</v>
      </c>
      <c r="EQ20" s="16">
        <f t="shared" si="78"/>
        <v>-5.5928444337630494E-3</v>
      </c>
      <c r="ER20" s="16">
        <f t="shared" si="79"/>
        <v>-3.5571968832209875E-3</v>
      </c>
      <c r="ES20" s="16">
        <f t="shared" si="80"/>
        <v>8.0843932540029789E-3</v>
      </c>
      <c r="ET20" s="16">
        <f t="shared" si="81"/>
        <v>-4.6173520315597003E-2</v>
      </c>
    </row>
    <row r="21" spans="1:150" x14ac:dyDescent="0.2">
      <c r="A21">
        <v>102.15</v>
      </c>
      <c r="B21">
        <v>17.399999999999999</v>
      </c>
      <c r="C21">
        <v>199.95</v>
      </c>
      <c r="D21">
        <v>96.318200000000004</v>
      </c>
      <c r="E21">
        <v>73.319999999999993</v>
      </c>
      <c r="F21">
        <v>185.8</v>
      </c>
      <c r="G21">
        <v>129.85</v>
      </c>
      <c r="H21">
        <v>82.11</v>
      </c>
      <c r="I21">
        <v>107</v>
      </c>
      <c r="J21">
        <v>7.8339999999999996</v>
      </c>
      <c r="K21">
        <v>81.349999999999994</v>
      </c>
      <c r="L21">
        <v>67.05</v>
      </c>
      <c r="M21">
        <v>68.12</v>
      </c>
      <c r="N21">
        <v>29.88</v>
      </c>
      <c r="O21">
        <v>25.47</v>
      </c>
      <c r="P21">
        <v>60.53</v>
      </c>
      <c r="Q21">
        <v>15.64</v>
      </c>
      <c r="R21">
        <v>77.05</v>
      </c>
      <c r="S21">
        <v>34.200000000000003</v>
      </c>
      <c r="T21">
        <v>15.75</v>
      </c>
      <c r="U21">
        <v>107</v>
      </c>
      <c r="V21">
        <v>4.984</v>
      </c>
      <c r="W21">
        <v>13.845000000000001</v>
      </c>
      <c r="X21">
        <v>13.55</v>
      </c>
      <c r="Y21">
        <v>8.81</v>
      </c>
      <c r="Z21">
        <v>43.92</v>
      </c>
      <c r="AA21">
        <v>69.95</v>
      </c>
      <c r="AB21">
        <v>49.83</v>
      </c>
      <c r="AC21">
        <v>6.8490000000000002</v>
      </c>
      <c r="AD21">
        <v>15.7</v>
      </c>
      <c r="AE21">
        <v>2.92</v>
      </c>
      <c r="AF21">
        <v>33.96</v>
      </c>
      <c r="AG21">
        <v>221.9</v>
      </c>
      <c r="AH21">
        <v>186.15</v>
      </c>
      <c r="AI21">
        <v>5.5600000000000005</v>
      </c>
      <c r="AJ21">
        <v>176.55</v>
      </c>
      <c r="AK21">
        <v>14.455</v>
      </c>
      <c r="AL21">
        <v>32.234999999999999</v>
      </c>
      <c r="AM21">
        <v>81.77</v>
      </c>
      <c r="AN21">
        <v>81.61</v>
      </c>
      <c r="AO21">
        <v>5.8149999999999995</v>
      </c>
      <c r="AP21">
        <v>91.44</v>
      </c>
      <c r="AQ21">
        <v>48.25</v>
      </c>
      <c r="AR21">
        <v>111.55</v>
      </c>
      <c r="AS21">
        <v>68.8</v>
      </c>
      <c r="AT21">
        <v>9.7070000000000007</v>
      </c>
      <c r="AU21">
        <v>214.2</v>
      </c>
      <c r="AV21">
        <v>49.49</v>
      </c>
      <c r="AW21">
        <v>20.260000000000002</v>
      </c>
      <c r="AX21" s="40">
        <v>130</v>
      </c>
      <c r="AY21" s="5">
        <f t="shared" si="2"/>
        <v>-1.1611030478954842E-2</v>
      </c>
      <c r="AZ21" s="5">
        <f t="shared" si="82"/>
        <v>-8.6132644272185477E-4</v>
      </c>
      <c r="BA21" s="5">
        <f t="shared" si="83"/>
        <v>3.8431576213970198E-2</v>
      </c>
      <c r="BB21" s="5">
        <f t="shared" si="84"/>
        <v>9.0482900229953422E-3</v>
      </c>
      <c r="BC21" s="5">
        <f t="shared" si="85"/>
        <v>1.298701298701288E-2</v>
      </c>
      <c r="BD21" s="5">
        <f t="shared" si="86"/>
        <v>2.8508164959867077E-2</v>
      </c>
      <c r="BE21" s="5">
        <f t="shared" si="87"/>
        <v>0</v>
      </c>
      <c r="BF21" s="5">
        <f t="shared" si="88"/>
        <v>3.1014565544952299E-2</v>
      </c>
      <c r="BG21" s="5">
        <f t="shared" si="89"/>
        <v>-6.4995357474466608E-3</v>
      </c>
      <c r="BH21" s="5">
        <f t="shared" si="90"/>
        <v>1.6346652828230335E-2</v>
      </c>
      <c r="BI21" s="5">
        <f t="shared" si="91"/>
        <v>4.4958253050738639E-2</v>
      </c>
      <c r="BJ21" s="5">
        <f t="shared" si="4"/>
        <v>5.3417124901806723E-2</v>
      </c>
      <c r="BK21" s="5">
        <f t="shared" si="5"/>
        <v>3.0559757942511423E-2</v>
      </c>
      <c r="BL21" s="5">
        <f t="shared" si="6"/>
        <v>4.8764082730787806E-3</v>
      </c>
      <c r="BM21" s="5">
        <f t="shared" si="7"/>
        <v>1.2925034798170643E-2</v>
      </c>
      <c r="BN21" s="5">
        <f t="shared" si="8"/>
        <v>1.1361737677527239E-2</v>
      </c>
      <c r="BO21" s="5">
        <f t="shared" si="9"/>
        <v>1.4925373134328401E-2</v>
      </c>
      <c r="BP21" s="5">
        <f t="shared" si="10"/>
        <v>2.2832868711004872E-2</v>
      </c>
      <c r="BQ21" s="5">
        <f t="shared" si="11"/>
        <v>4.4115402228667389E-2</v>
      </c>
      <c r="BR21" s="5">
        <f t="shared" si="12"/>
        <v>1.1885640860905822E-2</v>
      </c>
      <c r="BS21" s="5">
        <f t="shared" si="13"/>
        <v>-4.1218637992831542E-2</v>
      </c>
      <c r="BT21" s="5">
        <f t="shared" si="14"/>
        <v>3.531366846697126E-2</v>
      </c>
      <c r="BU21" s="5">
        <f t="shared" si="15"/>
        <v>1.5029325513196579E-2</v>
      </c>
      <c r="BV21" s="5">
        <f t="shared" si="16"/>
        <v>2.1870286576169073E-2</v>
      </c>
      <c r="BW21" s="5">
        <f t="shared" si="17"/>
        <v>6.632776567417098E-2</v>
      </c>
      <c r="BX21" s="5">
        <f t="shared" si="18"/>
        <v>2.1632937892533066E-2</v>
      </c>
      <c r="BY21" s="5">
        <f t="shared" si="19"/>
        <v>-3.1833910034602009E-2</v>
      </c>
      <c r="BZ21" s="5">
        <f t="shared" si="20"/>
        <v>-2.5022520268241921E-3</v>
      </c>
      <c r="CA21" s="5">
        <f t="shared" si="21"/>
        <v>2.9615153337342104E-2</v>
      </c>
      <c r="CB21" s="5">
        <f t="shared" si="22"/>
        <v>-6.957621758380883E-3</v>
      </c>
      <c r="CC21" s="5">
        <f t="shared" si="23"/>
        <v>5.5096418732782926E-3</v>
      </c>
      <c r="CD21" s="5">
        <f t="shared" si="24"/>
        <v>1.3731343283582165E-2</v>
      </c>
      <c r="CE21" s="5">
        <f t="shared" si="25"/>
        <v>4.1050903119868698E-2</v>
      </c>
      <c r="CF21" s="5">
        <f t="shared" si="26"/>
        <v>2.9021558872305064E-2</v>
      </c>
      <c r="CG21" s="5">
        <f t="shared" si="27"/>
        <v>3.1539888682746042E-2</v>
      </c>
      <c r="CH21" s="5">
        <f t="shared" si="28"/>
        <v>2.8401022436808088E-3</v>
      </c>
      <c r="CI21" s="5">
        <f t="shared" si="29"/>
        <v>9.075043630017543E-3</v>
      </c>
      <c r="CJ21" s="5">
        <f t="shared" si="30"/>
        <v>-2.012383900928727E-3</v>
      </c>
      <c r="CK21" s="5">
        <f t="shared" si="31"/>
        <v>2.0084830339321291E-2</v>
      </c>
      <c r="CL21" s="5">
        <f t="shared" si="32"/>
        <v>2.4512807942134174E-4</v>
      </c>
      <c r="CM21" s="5">
        <f t="shared" si="33"/>
        <v>2.586206896551646E-3</v>
      </c>
      <c r="CN21" s="5">
        <f t="shared" si="34"/>
        <v>1.2624584717608078E-2</v>
      </c>
      <c r="CO21" s="5">
        <f t="shared" si="35"/>
        <v>1.771778105884847E-2</v>
      </c>
      <c r="CP21" s="5">
        <f t="shared" si="36"/>
        <v>-3.6285097192224613E-2</v>
      </c>
      <c r="CQ21" s="5">
        <f t="shared" si="37"/>
        <v>2.7479091995221028E-2</v>
      </c>
      <c r="CR21" s="5">
        <f t="shared" si="38"/>
        <v>8.8339222614841617E-3</v>
      </c>
      <c r="CS21" s="5">
        <f t="shared" si="39"/>
        <v>3.5137034434293835E-3</v>
      </c>
      <c r="CT21" s="5">
        <f t="shared" si="40"/>
        <v>1.1125720643268E-3</v>
      </c>
      <c r="CU21" s="5">
        <f t="shared" si="41"/>
        <v>2.16843166918812E-2</v>
      </c>
      <c r="CV21" s="42">
        <f t="shared" si="42"/>
        <v>-1.3657056145675361E-2</v>
      </c>
      <c r="CW21" s="16">
        <f t="shared" si="3"/>
        <v>-8.8735891662041974E-3</v>
      </c>
      <c r="CX21" s="16">
        <f t="shared" si="92"/>
        <v>-2.4242989836100013E-4</v>
      </c>
      <c r="CY21" s="16">
        <f t="shared" si="93"/>
        <v>3.6151342961542446E-2</v>
      </c>
      <c r="CZ21" s="16">
        <f t="shared" si="94"/>
        <v>8.2117444325954594E-3</v>
      </c>
      <c r="DA21" s="16">
        <f t="shared" si="95"/>
        <v>6.9078788387677151E-3</v>
      </c>
      <c r="DB21" s="16">
        <f t="shared" si="96"/>
        <v>2.7077623238247729E-2</v>
      </c>
      <c r="DC21" s="16">
        <f t="shared" si="97"/>
        <v>-6.1470443365947321E-3</v>
      </c>
      <c r="DD21" s="16">
        <f t="shared" si="98"/>
        <v>3.272146572383175E-2</v>
      </c>
      <c r="DE21" s="16">
        <f t="shared" si="99"/>
        <v>-3.723729361759093E-3</v>
      </c>
      <c r="DF21" s="16">
        <f t="shared" si="100"/>
        <v>1.8604253453920864E-2</v>
      </c>
      <c r="DG21" s="16">
        <f t="shared" si="101"/>
        <v>4.4551754632940019E-2</v>
      </c>
      <c r="DH21" s="16">
        <f t="shared" si="43"/>
        <v>5.2981295658764624E-2</v>
      </c>
      <c r="DI21" s="16">
        <f t="shared" si="44"/>
        <v>3.0504587072713793E-2</v>
      </c>
      <c r="DJ21" s="16">
        <f t="shared" si="45"/>
        <v>7.8487224174701303E-3</v>
      </c>
      <c r="DK21" s="16">
        <f t="shared" si="46"/>
        <v>1.4471851726774936E-2</v>
      </c>
      <c r="DL21" s="16">
        <f t="shared" si="47"/>
        <v>1.2416107170350408E-2</v>
      </c>
      <c r="DM21" s="16">
        <f t="shared" si="48"/>
        <v>2.0016016481887416E-2</v>
      </c>
      <c r="DN21" s="16">
        <f t="shared" si="49"/>
        <v>2.1407186369930671E-2</v>
      </c>
      <c r="DO21" s="16">
        <f t="shared" si="50"/>
        <v>4.1710695203733578E-2</v>
      </c>
      <c r="DP21" s="16">
        <f t="shared" si="51"/>
        <v>1.5841433255070404E-2</v>
      </c>
      <c r="DQ21" s="16">
        <f t="shared" si="52"/>
        <v>-4.0508302133108347E-2</v>
      </c>
      <c r="DR21" s="16">
        <f t="shared" si="53"/>
        <v>3.2539169231519657E-2</v>
      </c>
      <c r="DS21" s="16">
        <f t="shared" si="54"/>
        <v>1.363955514122083E-2</v>
      </c>
      <c r="DT21" s="16">
        <f t="shared" si="55"/>
        <v>2.2772589020891208E-2</v>
      </c>
      <c r="DU21" s="16">
        <f t="shared" si="56"/>
        <v>6.1797106512796379E-2</v>
      </c>
      <c r="DV21" s="16">
        <f t="shared" si="57"/>
        <v>2.1579446522025276E-2</v>
      </c>
      <c r="DW21" s="16">
        <f t="shared" si="58"/>
        <v>-2.8605496177425235E-2</v>
      </c>
      <c r="DX21" s="16">
        <f t="shared" si="59"/>
        <v>-1.4639330911840481E-3</v>
      </c>
      <c r="DY21" s="16">
        <f t="shared" si="60"/>
        <v>3.155536388520578E-2</v>
      </c>
      <c r="DZ21" s="16">
        <f t="shared" si="61"/>
        <v>-6.7955894831164439E-3</v>
      </c>
      <c r="EA21" s="16">
        <f t="shared" si="62"/>
        <v>2.2172179793937073E-3</v>
      </c>
      <c r="EB21" s="16">
        <f t="shared" si="63"/>
        <v>1.8211755840288862E-2</v>
      </c>
      <c r="EC21" s="16">
        <f t="shared" si="64"/>
        <v>3.6970656279082768E-2</v>
      </c>
      <c r="ED21" s="16">
        <f t="shared" si="65"/>
        <v>2.813520559711246E-2</v>
      </c>
      <c r="EE21" s="16">
        <f t="shared" si="66"/>
        <v>3.2388335747561094E-2</v>
      </c>
      <c r="EF21" s="16">
        <f t="shared" si="67"/>
        <v>2.843984336708879E-3</v>
      </c>
      <c r="EG21" s="16">
        <f t="shared" si="68"/>
        <v>1.0344034868355554E-2</v>
      </c>
      <c r="EH21" s="16">
        <f t="shared" si="69"/>
        <v>-3.3315507457788249E-3</v>
      </c>
      <c r="EI21" s="16">
        <f t="shared" si="70"/>
        <v>1.6318719259975138E-2</v>
      </c>
      <c r="EJ21" s="16">
        <f t="shared" si="71"/>
        <v>4.9045051867866469E-3</v>
      </c>
      <c r="EK21" s="16">
        <f t="shared" si="72"/>
        <v>3.7348627360595651E-3</v>
      </c>
      <c r="EL21" s="16">
        <f t="shared" si="73"/>
        <v>1.3807445830720043E-2</v>
      </c>
      <c r="EM21" s="16">
        <f t="shared" si="74"/>
        <v>1.8998456228761319E-2</v>
      </c>
      <c r="EN21" s="16">
        <f t="shared" si="75"/>
        <v>-3.2771483119185554E-2</v>
      </c>
      <c r="EO21" s="16">
        <f t="shared" si="76"/>
        <v>2.6672440613057544E-2</v>
      </c>
      <c r="EP21" s="16">
        <f t="shared" si="77"/>
        <v>1.4118219585666329E-2</v>
      </c>
      <c r="EQ21" s="16">
        <f t="shared" si="78"/>
        <v>6.743705538572748E-3</v>
      </c>
      <c r="ER21" s="16">
        <f t="shared" si="79"/>
        <v>2.1864030679475889E-3</v>
      </c>
      <c r="ES21" s="16">
        <f t="shared" si="80"/>
        <v>1.7259136292578109E-2</v>
      </c>
      <c r="ET21" s="16">
        <f t="shared" si="81"/>
        <v>-1.6636384083777031E-2</v>
      </c>
    </row>
    <row r="22" spans="1:150" x14ac:dyDescent="0.2">
      <c r="A22">
        <v>98.2</v>
      </c>
      <c r="B22">
        <v>16.8</v>
      </c>
      <c r="C22">
        <v>192</v>
      </c>
      <c r="D22">
        <v>93.5</v>
      </c>
      <c r="E22">
        <v>70.75</v>
      </c>
      <c r="F22">
        <v>180.15</v>
      </c>
      <c r="G22">
        <v>127.25</v>
      </c>
      <c r="H22">
        <v>79.87</v>
      </c>
      <c r="I22">
        <v>105.7</v>
      </c>
      <c r="J22">
        <v>7.452</v>
      </c>
      <c r="K22">
        <v>79.95</v>
      </c>
      <c r="L22">
        <v>64.92</v>
      </c>
      <c r="M22">
        <v>65.69</v>
      </c>
      <c r="N22">
        <v>28.85</v>
      </c>
      <c r="O22">
        <v>24.565000000000001</v>
      </c>
      <c r="P22">
        <v>59.8</v>
      </c>
      <c r="Q22">
        <v>14.22</v>
      </c>
      <c r="R22">
        <v>75.64</v>
      </c>
      <c r="S22">
        <v>34.24</v>
      </c>
      <c r="T22">
        <v>15.5</v>
      </c>
      <c r="U22">
        <v>105</v>
      </c>
      <c r="V22">
        <v>4.8879999999999999</v>
      </c>
      <c r="W22">
        <v>13.56</v>
      </c>
      <c r="X22">
        <v>13.3</v>
      </c>
      <c r="Y22">
        <v>9.2579999999999991</v>
      </c>
      <c r="Z22">
        <v>42.75</v>
      </c>
      <c r="AA22">
        <v>68.349999999999994</v>
      </c>
      <c r="AB22">
        <v>47.215000000000003</v>
      </c>
      <c r="AC22">
        <v>6.7039999999999997</v>
      </c>
      <c r="AD22">
        <v>15.14</v>
      </c>
      <c r="AE22">
        <v>2.8460000000000001</v>
      </c>
      <c r="AF22">
        <v>33.17</v>
      </c>
      <c r="AG22">
        <v>214.45</v>
      </c>
      <c r="AH22">
        <v>176.3</v>
      </c>
      <c r="AI22">
        <v>5.28</v>
      </c>
      <c r="AJ22">
        <v>173.6</v>
      </c>
      <c r="AK22">
        <v>14.065</v>
      </c>
      <c r="AL22">
        <v>31.355</v>
      </c>
      <c r="AM22">
        <v>80.239999999999995</v>
      </c>
      <c r="AN22">
        <v>80.599999999999994</v>
      </c>
      <c r="AO22">
        <v>5.4710000000000001</v>
      </c>
      <c r="AP22">
        <v>88.43</v>
      </c>
      <c r="AQ22">
        <v>46.02</v>
      </c>
      <c r="AR22">
        <v>109.2</v>
      </c>
      <c r="AS22">
        <v>66.44</v>
      </c>
      <c r="AT22">
        <v>9.1950000000000003</v>
      </c>
      <c r="AU22">
        <v>208.15</v>
      </c>
      <c r="AV22">
        <v>49.145000000000003</v>
      </c>
      <c r="AW22">
        <v>18.975000000000001</v>
      </c>
      <c r="AX22" s="40">
        <v>127.5</v>
      </c>
      <c r="AY22" s="5">
        <f t="shared" si="2"/>
        <v>-3.8668624571708277E-2</v>
      </c>
      <c r="AZ22" s="5">
        <f t="shared" si="82"/>
        <v>-3.4482758620689502E-2</v>
      </c>
      <c r="BA22" s="5">
        <f t="shared" si="83"/>
        <v>-3.9759939984996162E-2</v>
      </c>
      <c r="BB22" s="5">
        <f t="shared" si="84"/>
        <v>-2.9259267718873549E-2</v>
      </c>
      <c r="BC22" s="5">
        <f t="shared" si="85"/>
        <v>-3.5051827605019015E-2</v>
      </c>
      <c r="BD22" s="5">
        <f t="shared" si="86"/>
        <v>-3.040904198062433E-2</v>
      </c>
      <c r="BE22" s="5">
        <f t="shared" si="87"/>
        <v>-2.0023103581054968E-2</v>
      </c>
      <c r="BF22" s="5">
        <f t="shared" si="88"/>
        <v>-2.7280477408354598E-2</v>
      </c>
      <c r="BG22" s="5">
        <f t="shared" si="89"/>
        <v>-1.2149532710280297E-2</v>
      </c>
      <c r="BH22" s="5">
        <f t="shared" si="90"/>
        <v>-4.8761807505744104E-2</v>
      </c>
      <c r="BI22" s="5">
        <f t="shared" si="91"/>
        <v>-1.7209588199139425E-2</v>
      </c>
      <c r="BJ22" s="5">
        <f t="shared" si="4"/>
        <v>-3.1767337807606211E-2</v>
      </c>
      <c r="BK22" s="5">
        <f t="shared" si="5"/>
        <v>-3.5672342924251366E-2</v>
      </c>
      <c r="BL22" s="5">
        <f t="shared" si="6"/>
        <v>-3.4471218206157839E-2</v>
      </c>
      <c r="BM22" s="5">
        <f t="shared" si="7"/>
        <v>-3.5531998429524814E-2</v>
      </c>
      <c r="BN22" s="5">
        <f t="shared" si="8"/>
        <v>-1.2060135470014943E-2</v>
      </c>
      <c r="BO22" s="5">
        <f t="shared" si="9"/>
        <v>-9.0792838874680259E-2</v>
      </c>
      <c r="BP22" s="5">
        <f t="shared" si="10"/>
        <v>-1.8299805321219997E-2</v>
      </c>
      <c r="BQ22" s="5">
        <f t="shared" si="11"/>
        <v>1.1695906432749315E-3</v>
      </c>
      <c r="BR22" s="5">
        <f t="shared" si="12"/>
        <v>-1.5873015873015928E-2</v>
      </c>
      <c r="BS22" s="5">
        <f t="shared" si="13"/>
        <v>-1.8691588785046731E-2</v>
      </c>
      <c r="BT22" s="5">
        <f t="shared" si="14"/>
        <v>-1.9261637239165297E-2</v>
      </c>
      <c r="BU22" s="5">
        <f t="shared" si="15"/>
        <v>-2.0585048754062862E-2</v>
      </c>
      <c r="BV22" s="5">
        <f t="shared" si="16"/>
        <v>-1.8450184501844991E-2</v>
      </c>
      <c r="BW22" s="5">
        <f t="shared" si="17"/>
        <v>5.0851305334846497E-2</v>
      </c>
      <c r="BX22" s="5">
        <f t="shared" si="18"/>
        <v>-2.6639344262295084E-2</v>
      </c>
      <c r="BY22" s="5">
        <f t="shared" si="19"/>
        <v>-2.2873481057898659E-2</v>
      </c>
      <c r="BZ22" s="5">
        <f t="shared" si="20"/>
        <v>-5.2478426650611976E-2</v>
      </c>
      <c r="CA22" s="5">
        <f t="shared" si="21"/>
        <v>-2.1170973864797826E-2</v>
      </c>
      <c r="CB22" s="5">
        <f t="shared" si="22"/>
        <v>-3.5668789808917079E-2</v>
      </c>
      <c r="CC22" s="5">
        <f t="shared" si="23"/>
        <v>-2.5342465753424581E-2</v>
      </c>
      <c r="CD22" s="5">
        <f t="shared" si="24"/>
        <v>-2.3262661955241404E-2</v>
      </c>
      <c r="CE22" s="5">
        <f t="shared" si="25"/>
        <v>-3.3573681838666158E-2</v>
      </c>
      <c r="CF22" s="5">
        <f t="shared" si="26"/>
        <v>-5.2914316411496021E-2</v>
      </c>
      <c r="CG22" s="5">
        <f t="shared" si="27"/>
        <v>-5.0359712230215847E-2</v>
      </c>
      <c r="CH22" s="5">
        <f t="shared" si="28"/>
        <v>-1.6709147550269088E-2</v>
      </c>
      <c r="CI22" s="5">
        <f t="shared" si="29"/>
        <v>-2.6980283638879277E-2</v>
      </c>
      <c r="CJ22" s="5">
        <f t="shared" si="30"/>
        <v>-2.7299519156196661E-2</v>
      </c>
      <c r="CK22" s="5">
        <f t="shared" si="31"/>
        <v>-1.8711018711018768E-2</v>
      </c>
      <c r="CL22" s="5">
        <f t="shared" si="32"/>
        <v>-1.2375934321774307E-2</v>
      </c>
      <c r="CM22" s="5">
        <f t="shared" si="33"/>
        <v>-5.9157351676698111E-2</v>
      </c>
      <c r="CN22" s="5">
        <f t="shared" si="34"/>
        <v>-3.2917760279964958E-2</v>
      </c>
      <c r="CO22" s="5">
        <f t="shared" si="35"/>
        <v>-4.6217616580310761E-2</v>
      </c>
      <c r="CP22" s="5">
        <f t="shared" si="36"/>
        <v>-2.1066786194531506E-2</v>
      </c>
      <c r="CQ22" s="5">
        <f t="shared" si="37"/>
        <v>-3.4302325581395343E-2</v>
      </c>
      <c r="CR22" s="5">
        <f t="shared" si="38"/>
        <v>-5.2745441434016715E-2</v>
      </c>
      <c r="CS22" s="5">
        <f t="shared" si="39"/>
        <v>-2.8244631185807556E-2</v>
      </c>
      <c r="CT22" s="5">
        <f t="shared" si="40"/>
        <v>-6.9711052737926327E-3</v>
      </c>
      <c r="CU22" s="5">
        <f t="shared" si="41"/>
        <v>-6.3425468904244831E-2</v>
      </c>
      <c r="CV22" s="42">
        <f t="shared" si="42"/>
        <v>-1.9230769230769273E-2</v>
      </c>
      <c r="CW22" s="16">
        <f t="shared" si="3"/>
        <v>-3.5931183258957632E-2</v>
      </c>
      <c r="CX22" s="16">
        <f t="shared" si="92"/>
        <v>-3.3863862076328646E-2</v>
      </c>
      <c r="CY22" s="16">
        <f t="shared" si="93"/>
        <v>-4.2040173237423914E-2</v>
      </c>
      <c r="CZ22" s="16">
        <f t="shared" si="94"/>
        <v>-3.0095813309273432E-2</v>
      </c>
      <c r="DA22" s="16">
        <f t="shared" si="95"/>
        <v>-4.1130961753264181E-2</v>
      </c>
      <c r="DB22" s="16">
        <f t="shared" si="96"/>
        <v>-3.1839583702243678E-2</v>
      </c>
      <c r="DC22" s="16">
        <f t="shared" si="97"/>
        <v>-2.6170147917649701E-2</v>
      </c>
      <c r="DD22" s="16">
        <f t="shared" si="98"/>
        <v>-2.5573577229475151E-2</v>
      </c>
      <c r="DE22" s="16">
        <f t="shared" si="99"/>
        <v>-9.3737263245927301E-3</v>
      </c>
      <c r="DF22" s="16">
        <f t="shared" si="100"/>
        <v>-4.6504206880053571E-2</v>
      </c>
      <c r="DG22" s="16">
        <f t="shared" si="101"/>
        <v>-1.7616086616938045E-2</v>
      </c>
      <c r="DH22" s="16">
        <f t="shared" si="43"/>
        <v>-3.220316705064831E-2</v>
      </c>
      <c r="DI22" s="16">
        <f t="shared" si="44"/>
        <v>-3.5727513794048996E-2</v>
      </c>
      <c r="DJ22" s="16">
        <f t="shared" si="45"/>
        <v>-3.1498904061766489E-2</v>
      </c>
      <c r="DK22" s="16">
        <f t="shared" si="46"/>
        <v>-3.3985181500920517E-2</v>
      </c>
      <c r="DL22" s="16">
        <f t="shared" si="47"/>
        <v>-1.1005765977191774E-2</v>
      </c>
      <c r="DM22" s="16">
        <f t="shared" si="48"/>
        <v>-8.5702195527121244E-2</v>
      </c>
      <c r="DN22" s="16">
        <f t="shared" si="49"/>
        <v>-1.9725487662294199E-2</v>
      </c>
      <c r="DO22" s="16">
        <f t="shared" si="50"/>
        <v>-1.2351163816588817E-3</v>
      </c>
      <c r="DP22" s="16">
        <f t="shared" si="51"/>
        <v>-1.1917223478851345E-2</v>
      </c>
      <c r="DQ22" s="16">
        <f t="shared" si="52"/>
        <v>-1.798125292532354E-2</v>
      </c>
      <c r="DR22" s="16">
        <f t="shared" si="53"/>
        <v>-2.2036136474616903E-2</v>
      </c>
      <c r="DS22" s="16">
        <f t="shared" si="54"/>
        <v>-2.197481912603861E-2</v>
      </c>
      <c r="DT22" s="16">
        <f t="shared" si="55"/>
        <v>-1.7547882057122856E-2</v>
      </c>
      <c r="DU22" s="16">
        <f t="shared" si="56"/>
        <v>4.6320646173471897E-2</v>
      </c>
      <c r="DV22" s="16">
        <f t="shared" si="57"/>
        <v>-2.6692835632802874E-2</v>
      </c>
      <c r="DW22" s="16">
        <f t="shared" si="58"/>
        <v>-1.9645067200721886E-2</v>
      </c>
      <c r="DX22" s="16">
        <f t="shared" si="59"/>
        <v>-5.1440107714971831E-2</v>
      </c>
      <c r="DY22" s="16">
        <f t="shared" si="60"/>
        <v>-1.923076331693415E-2</v>
      </c>
      <c r="DZ22" s="16">
        <f t="shared" si="61"/>
        <v>-3.5506757533652636E-2</v>
      </c>
      <c r="EA22" s="16">
        <f t="shared" si="62"/>
        <v>-2.8634889647309168E-2</v>
      </c>
      <c r="EB22" s="16">
        <f t="shared" si="63"/>
        <v>-1.8782249398534706E-2</v>
      </c>
      <c r="EC22" s="16">
        <f t="shared" si="64"/>
        <v>-3.7653928679452088E-2</v>
      </c>
      <c r="ED22" s="16">
        <f t="shared" si="65"/>
        <v>-5.3800669686688625E-2</v>
      </c>
      <c r="EE22" s="16">
        <f t="shared" si="66"/>
        <v>-4.9511265165400796E-2</v>
      </c>
      <c r="EF22" s="16">
        <f t="shared" si="67"/>
        <v>-1.6705265457241016E-2</v>
      </c>
      <c r="EG22" s="16">
        <f t="shared" si="68"/>
        <v>-2.5711292400541267E-2</v>
      </c>
      <c r="EH22" s="16">
        <f t="shared" si="69"/>
        <v>-2.8618686001046757E-2</v>
      </c>
      <c r="EI22" s="16">
        <f t="shared" si="70"/>
        <v>-2.2477129790364921E-2</v>
      </c>
      <c r="EJ22" s="16">
        <f t="shared" si="71"/>
        <v>-7.7165572144090016E-3</v>
      </c>
      <c r="EK22" s="16">
        <f t="shared" si="72"/>
        <v>-5.8008695837190191E-2</v>
      </c>
      <c r="EL22" s="16">
        <f t="shared" si="73"/>
        <v>-3.1734899166852994E-2</v>
      </c>
      <c r="EM22" s="16">
        <f t="shared" si="74"/>
        <v>-4.4936941410397911E-2</v>
      </c>
      <c r="EN22" s="16">
        <f t="shared" si="75"/>
        <v>-1.7553172121492447E-2</v>
      </c>
      <c r="EO22" s="16">
        <f t="shared" si="76"/>
        <v>-3.510897696355883E-2</v>
      </c>
      <c r="EP22" s="16">
        <f t="shared" si="77"/>
        <v>-4.7461144109834548E-2</v>
      </c>
      <c r="EQ22" s="16">
        <f t="shared" si="78"/>
        <v>-2.5014629090664191E-2</v>
      </c>
      <c r="ER22" s="16">
        <f t="shared" si="79"/>
        <v>-5.8972742701718442E-3</v>
      </c>
      <c r="ES22" s="16">
        <f t="shared" si="80"/>
        <v>-6.7850649303547922E-2</v>
      </c>
      <c r="ET22" s="16">
        <f t="shared" si="81"/>
        <v>-2.2210097168870943E-2</v>
      </c>
    </row>
    <row r="23" spans="1:150" x14ac:dyDescent="0.2">
      <c r="A23">
        <v>99.08</v>
      </c>
      <c r="B23">
        <v>16.695</v>
      </c>
      <c r="C23">
        <v>189.25</v>
      </c>
      <c r="D23">
        <v>93.681799999999996</v>
      </c>
      <c r="E23">
        <v>71.5</v>
      </c>
      <c r="F23">
        <v>182.7</v>
      </c>
      <c r="G23">
        <v>129.1</v>
      </c>
      <c r="H23">
        <v>81.400000000000006</v>
      </c>
      <c r="I23">
        <v>107.9</v>
      </c>
      <c r="J23">
        <v>7.5030000000000001</v>
      </c>
      <c r="K23">
        <v>79.540000000000006</v>
      </c>
      <c r="L23">
        <v>66.19</v>
      </c>
      <c r="M23">
        <v>65.989999999999995</v>
      </c>
      <c r="N23">
        <v>29.285</v>
      </c>
      <c r="O23">
        <v>24.78</v>
      </c>
      <c r="P23">
        <v>60.31</v>
      </c>
      <c r="Q23">
        <v>14.1</v>
      </c>
      <c r="R23">
        <v>76.569999999999993</v>
      </c>
      <c r="S23">
        <v>34.979999999999997</v>
      </c>
      <c r="T23">
        <v>15.51</v>
      </c>
      <c r="U23">
        <v>104.6</v>
      </c>
      <c r="V23">
        <v>5.0650000000000004</v>
      </c>
      <c r="W23">
        <v>14.15</v>
      </c>
      <c r="X23">
        <v>13.25</v>
      </c>
      <c r="Y23">
        <v>9.6210000000000004</v>
      </c>
      <c r="Z23">
        <v>42.65</v>
      </c>
      <c r="AA23">
        <v>68.7</v>
      </c>
      <c r="AB23">
        <v>48.02</v>
      </c>
      <c r="AC23">
        <v>7.01</v>
      </c>
      <c r="AD23">
        <v>15.265000000000001</v>
      </c>
      <c r="AE23">
        <v>2.9159999999999999</v>
      </c>
      <c r="AF23">
        <v>33.445</v>
      </c>
      <c r="AG23">
        <v>217.7</v>
      </c>
      <c r="AH23">
        <v>178.7</v>
      </c>
      <c r="AI23">
        <v>5.26</v>
      </c>
      <c r="AJ23">
        <v>175.4</v>
      </c>
      <c r="AK23">
        <v>14.225</v>
      </c>
      <c r="AL23">
        <v>31.71</v>
      </c>
      <c r="AM23">
        <v>82.99</v>
      </c>
      <c r="AN23">
        <v>82.26</v>
      </c>
      <c r="AO23">
        <v>5.49</v>
      </c>
      <c r="AP23">
        <v>89.24</v>
      </c>
      <c r="AQ23">
        <v>46.31</v>
      </c>
      <c r="AR23">
        <v>111.3</v>
      </c>
      <c r="AS23">
        <v>67.62</v>
      </c>
      <c r="AT23">
        <v>9.1769999999999996</v>
      </c>
      <c r="AU23">
        <v>213.8</v>
      </c>
      <c r="AV23">
        <v>49.87</v>
      </c>
      <c r="AW23">
        <v>18.945</v>
      </c>
      <c r="AX23" s="40">
        <v>128</v>
      </c>
      <c r="AY23" s="5">
        <f t="shared" si="2"/>
        <v>8.9613034623217125E-3</v>
      </c>
      <c r="AZ23" s="5">
        <f t="shared" si="82"/>
        <v>-6.2499999999999778E-3</v>
      </c>
      <c r="BA23" s="5">
        <f t="shared" si="83"/>
        <v>-1.432291666666663E-2</v>
      </c>
      <c r="BB23" s="5">
        <f t="shared" si="84"/>
        <v>1.9443850267379936E-3</v>
      </c>
      <c r="BC23" s="5">
        <f t="shared" si="85"/>
        <v>1.0600706713780994E-2</v>
      </c>
      <c r="BD23" s="5">
        <f t="shared" si="86"/>
        <v>1.4154870940882525E-2</v>
      </c>
      <c r="BE23" s="5">
        <f t="shared" si="87"/>
        <v>1.4538310412573585E-2</v>
      </c>
      <c r="BF23" s="5">
        <f t="shared" si="88"/>
        <v>1.9156128709152398E-2</v>
      </c>
      <c r="BG23" s="5">
        <f t="shared" si="89"/>
        <v>2.081362346263016E-2</v>
      </c>
      <c r="BH23" s="5">
        <f t="shared" si="90"/>
        <v>6.843800322061222E-3</v>
      </c>
      <c r="BI23" s="5">
        <f t="shared" si="91"/>
        <v>-5.12820512820511E-3</v>
      </c>
      <c r="BJ23" s="5">
        <f t="shared" si="4"/>
        <v>1.9562538508933969E-2</v>
      </c>
      <c r="BK23" s="5">
        <f t="shared" si="5"/>
        <v>4.5669051606027633E-3</v>
      </c>
      <c r="BL23" s="5">
        <f t="shared" si="6"/>
        <v>1.5077989601386399E-2</v>
      </c>
      <c r="BM23" s="5">
        <f t="shared" si="7"/>
        <v>8.7522898432730312E-3</v>
      </c>
      <c r="BN23" s="5">
        <f t="shared" si="8"/>
        <v>8.5284280936455126E-3</v>
      </c>
      <c r="BO23" s="5">
        <f t="shared" si="9"/>
        <v>-8.4388185654009629E-3</v>
      </c>
      <c r="BP23" s="5">
        <f t="shared" si="10"/>
        <v>1.2295081967212962E-2</v>
      </c>
      <c r="BQ23" s="5">
        <f t="shared" si="11"/>
        <v>2.1612149532710179E-2</v>
      </c>
      <c r="BR23" s="5">
        <f t="shared" si="12"/>
        <v>6.4516129032266001E-4</v>
      </c>
      <c r="BS23" s="5">
        <f t="shared" si="13"/>
        <v>-3.8095238095238182E-3</v>
      </c>
      <c r="BT23" s="5">
        <f t="shared" si="14"/>
        <v>3.6211129296235711E-2</v>
      </c>
      <c r="BU23" s="5">
        <f t="shared" si="15"/>
        <v>4.3510324483775786E-2</v>
      </c>
      <c r="BV23" s="5">
        <f t="shared" si="16"/>
        <v>-3.7593984962406291E-3</v>
      </c>
      <c r="BW23" s="5">
        <f t="shared" si="17"/>
        <v>3.9209332469215985E-2</v>
      </c>
      <c r="BX23" s="5">
        <f t="shared" si="18"/>
        <v>-2.3391812865497519E-3</v>
      </c>
      <c r="BY23" s="5">
        <f t="shared" si="19"/>
        <v>5.1207022677397518E-3</v>
      </c>
      <c r="BZ23" s="5">
        <f t="shared" si="20"/>
        <v>1.7049666419570064E-2</v>
      </c>
      <c r="CA23" s="5">
        <f t="shared" si="21"/>
        <v>4.5644391408114604E-2</v>
      </c>
      <c r="CB23" s="5">
        <f t="shared" si="22"/>
        <v>8.2562747688244009E-3</v>
      </c>
      <c r="CC23" s="5">
        <f t="shared" si="23"/>
        <v>2.4595924104005462E-2</v>
      </c>
      <c r="CD23" s="5">
        <f t="shared" si="24"/>
        <v>8.2906240578835E-3</v>
      </c>
      <c r="CE23" s="5">
        <f t="shared" si="25"/>
        <v>1.5155047796689303E-2</v>
      </c>
      <c r="CF23" s="5">
        <f t="shared" si="26"/>
        <v>1.3613159387407592E-2</v>
      </c>
      <c r="CG23" s="5">
        <f t="shared" si="27"/>
        <v>-3.7878787878788955E-3</v>
      </c>
      <c r="CH23" s="5">
        <f t="shared" si="28"/>
        <v>1.0368663594470195E-2</v>
      </c>
      <c r="CI23" s="5">
        <f t="shared" si="29"/>
        <v>1.1375755421258349E-2</v>
      </c>
      <c r="CJ23" s="5">
        <f t="shared" si="30"/>
        <v>1.1321958220379624E-2</v>
      </c>
      <c r="CK23" s="5">
        <f t="shared" si="31"/>
        <v>3.4272183449651106E-2</v>
      </c>
      <c r="CL23" s="5">
        <f t="shared" si="32"/>
        <v>2.0595533498759533E-2</v>
      </c>
      <c r="CM23" s="5">
        <f t="shared" si="33"/>
        <v>3.4728568817401495E-3</v>
      </c>
      <c r="CN23" s="5">
        <f t="shared" si="34"/>
        <v>9.1597874024651471E-3</v>
      </c>
      <c r="CO23" s="5">
        <f t="shared" si="35"/>
        <v>6.3016079965232397E-3</v>
      </c>
      <c r="CP23" s="5">
        <f t="shared" si="36"/>
        <v>1.9230769230769162E-2</v>
      </c>
      <c r="CQ23" s="5">
        <f t="shared" si="37"/>
        <v>1.7760385310054305E-2</v>
      </c>
      <c r="CR23" s="5">
        <f t="shared" si="38"/>
        <v>-1.9575856443719841E-3</v>
      </c>
      <c r="CS23" s="5">
        <f t="shared" si="39"/>
        <v>2.7143886620225821E-2</v>
      </c>
      <c r="CT23" s="5">
        <f t="shared" si="40"/>
        <v>1.4752263709431057E-2</v>
      </c>
      <c r="CU23" s="5">
        <f t="shared" si="41"/>
        <v>-1.5810276679842916E-3</v>
      </c>
      <c r="CV23" s="42">
        <f t="shared" si="42"/>
        <v>3.9215686274509665E-3</v>
      </c>
      <c r="CW23" s="16">
        <f t="shared" si="3"/>
        <v>1.1698744775072357E-2</v>
      </c>
      <c r="CX23" s="16">
        <f t="shared" si="92"/>
        <v>-5.6311034556391229E-3</v>
      </c>
      <c r="CY23" s="16">
        <f t="shared" si="93"/>
        <v>-1.6603149919094382E-2</v>
      </c>
      <c r="CZ23" s="16">
        <f t="shared" si="94"/>
        <v>1.1078394363381104E-3</v>
      </c>
      <c r="DA23" s="16">
        <f t="shared" si="95"/>
        <v>4.5215725655358288E-3</v>
      </c>
      <c r="DB23" s="16">
        <f t="shared" si="96"/>
        <v>1.2724329219263177E-2</v>
      </c>
      <c r="DC23" s="16">
        <f t="shared" si="97"/>
        <v>8.3912660759788531E-3</v>
      </c>
      <c r="DD23" s="16">
        <f t="shared" si="98"/>
        <v>2.0863028888031845E-2</v>
      </c>
      <c r="DE23" s="16">
        <f t="shared" si="99"/>
        <v>2.3589429848317727E-2</v>
      </c>
      <c r="DF23" s="16">
        <f t="shared" si="100"/>
        <v>9.1014009477517512E-3</v>
      </c>
      <c r="DG23" s="16">
        <f t="shared" si="101"/>
        <v>-5.5347035460037311E-3</v>
      </c>
      <c r="DH23" s="16">
        <f t="shared" si="43"/>
        <v>1.9126709265891873E-2</v>
      </c>
      <c r="DI23" s="16">
        <f t="shared" si="44"/>
        <v>4.5117342908051342E-3</v>
      </c>
      <c r="DJ23" s="16">
        <f t="shared" si="45"/>
        <v>1.8050303745777749E-2</v>
      </c>
      <c r="DK23" s="16">
        <f t="shared" si="46"/>
        <v>1.0299106771877325E-2</v>
      </c>
      <c r="DL23" s="16">
        <f t="shared" si="47"/>
        <v>9.5827975864686814E-3</v>
      </c>
      <c r="DM23" s="16">
        <f t="shared" si="48"/>
        <v>-3.348175217841946E-3</v>
      </c>
      <c r="DN23" s="16">
        <f t="shared" si="49"/>
        <v>1.0869399626138761E-2</v>
      </c>
      <c r="DO23" s="16">
        <f t="shared" si="50"/>
        <v>1.9207442507776364E-2</v>
      </c>
      <c r="DP23" s="16">
        <f t="shared" si="51"/>
        <v>4.6009536844872417E-3</v>
      </c>
      <c r="DQ23" s="16">
        <f t="shared" si="52"/>
        <v>-3.0991879498006259E-3</v>
      </c>
      <c r="DR23" s="16">
        <f t="shared" si="53"/>
        <v>3.3436630060784109E-2</v>
      </c>
      <c r="DS23" s="16">
        <f t="shared" si="54"/>
        <v>4.2120554111800039E-2</v>
      </c>
      <c r="DT23" s="16">
        <f t="shared" si="55"/>
        <v>-2.857096051518496E-3</v>
      </c>
      <c r="DU23" s="16">
        <f t="shared" si="56"/>
        <v>3.4678673307841384E-2</v>
      </c>
      <c r="DV23" s="16">
        <f t="shared" si="57"/>
        <v>-2.3926726570575427E-3</v>
      </c>
      <c r="DW23" s="16">
        <f t="shared" si="58"/>
        <v>8.3491161249165252E-3</v>
      </c>
      <c r="DX23" s="16">
        <f t="shared" si="59"/>
        <v>1.8087985355210209E-2</v>
      </c>
      <c r="DY23" s="16">
        <f t="shared" si="60"/>
        <v>4.758460195597828E-2</v>
      </c>
      <c r="DZ23" s="16">
        <f t="shared" si="61"/>
        <v>8.4183070440888401E-3</v>
      </c>
      <c r="EA23" s="16">
        <f t="shared" si="62"/>
        <v>2.1303500210120875E-2</v>
      </c>
      <c r="EB23" s="16">
        <f t="shared" si="63"/>
        <v>1.2771036614590196E-2</v>
      </c>
      <c r="EC23" s="16">
        <f t="shared" si="64"/>
        <v>1.1074800955903377E-2</v>
      </c>
      <c r="ED23" s="16">
        <f t="shared" si="65"/>
        <v>1.2726806112214988E-2</v>
      </c>
      <c r="EE23" s="16">
        <f t="shared" si="66"/>
        <v>-2.9394317230638425E-3</v>
      </c>
      <c r="EF23" s="16">
        <f t="shared" si="67"/>
        <v>1.0372545687498265E-2</v>
      </c>
      <c r="EG23" s="16">
        <f t="shared" si="68"/>
        <v>1.264474665959636E-2</v>
      </c>
      <c r="EH23" s="16">
        <f t="shared" si="69"/>
        <v>1.0002791375529526E-2</v>
      </c>
      <c r="EI23" s="16">
        <f t="shared" si="70"/>
        <v>3.0506072370304952E-2</v>
      </c>
      <c r="EJ23" s="16">
        <f t="shared" si="71"/>
        <v>2.5254910606124836E-2</v>
      </c>
      <c r="EK23" s="16">
        <f t="shared" si="72"/>
        <v>4.6215127212480686E-3</v>
      </c>
      <c r="EL23" s="16">
        <f t="shared" si="73"/>
        <v>1.0342648515577112E-2</v>
      </c>
      <c r="EM23" s="16">
        <f t="shared" si="74"/>
        <v>7.582283166436091E-3</v>
      </c>
      <c r="EN23" s="16">
        <f t="shared" si="75"/>
        <v>2.2744383303808222E-2</v>
      </c>
      <c r="EO23" s="16">
        <f t="shared" si="76"/>
        <v>1.6953733927890822E-2</v>
      </c>
      <c r="EP23" s="16">
        <f t="shared" si="77"/>
        <v>3.3267116798101843E-3</v>
      </c>
      <c r="EQ23" s="16">
        <f t="shared" si="78"/>
        <v>3.0373888715369186E-2</v>
      </c>
      <c r="ER23" s="16">
        <f t="shared" si="79"/>
        <v>1.5826094713051846E-2</v>
      </c>
      <c r="ES23" s="16">
        <f t="shared" si="80"/>
        <v>-6.0062080672873847E-3</v>
      </c>
      <c r="ET23" s="16">
        <f t="shared" si="81"/>
        <v>9.4224068934929597E-4</v>
      </c>
    </row>
    <row r="24" spans="1:150" x14ac:dyDescent="0.2">
      <c r="A24">
        <v>98.23</v>
      </c>
      <c r="B24">
        <v>15.45</v>
      </c>
      <c r="C24">
        <v>187.7</v>
      </c>
      <c r="D24">
        <v>93.7273</v>
      </c>
      <c r="E24">
        <v>70.86</v>
      </c>
      <c r="F24">
        <v>182.2</v>
      </c>
      <c r="G24">
        <v>129.6</v>
      </c>
      <c r="H24">
        <v>82.3</v>
      </c>
      <c r="I24">
        <v>109</v>
      </c>
      <c r="J24">
        <v>7.46</v>
      </c>
      <c r="K24">
        <v>79.290000000000006</v>
      </c>
      <c r="L24">
        <v>66.7</v>
      </c>
      <c r="M24">
        <v>64.22</v>
      </c>
      <c r="N24">
        <v>29.66</v>
      </c>
      <c r="O24">
        <v>24.79</v>
      </c>
      <c r="P24">
        <v>62.17</v>
      </c>
      <c r="Q24">
        <v>13.795</v>
      </c>
      <c r="R24">
        <v>76.5</v>
      </c>
      <c r="S24">
        <v>34.729999999999997</v>
      </c>
      <c r="T24">
        <v>15.3</v>
      </c>
      <c r="U24">
        <v>105.05</v>
      </c>
      <c r="V24">
        <v>5.0949999999999998</v>
      </c>
      <c r="W24">
        <v>14.33</v>
      </c>
      <c r="X24">
        <v>13.11</v>
      </c>
      <c r="Y24">
        <v>9.4559999999999995</v>
      </c>
      <c r="Z24">
        <v>43.325000000000003</v>
      </c>
      <c r="AA24">
        <v>71.09</v>
      </c>
      <c r="AB24">
        <v>46.924999999999997</v>
      </c>
      <c r="AC24">
        <v>6.9399999999999995</v>
      </c>
      <c r="AD24">
        <v>14.96</v>
      </c>
      <c r="AE24">
        <v>2.84</v>
      </c>
      <c r="AF24">
        <v>33.409999999999997</v>
      </c>
      <c r="AG24">
        <v>217</v>
      </c>
      <c r="AH24">
        <v>176.8</v>
      </c>
      <c r="AI24">
        <v>5.23</v>
      </c>
      <c r="AJ24">
        <v>178.05</v>
      </c>
      <c r="AK24">
        <v>14.15</v>
      </c>
      <c r="AL24">
        <v>32.305</v>
      </c>
      <c r="AM24">
        <v>83.45</v>
      </c>
      <c r="AN24">
        <v>82.1</v>
      </c>
      <c r="AO24">
        <v>5.47</v>
      </c>
      <c r="AP24">
        <v>88.35</v>
      </c>
      <c r="AQ24">
        <v>45.95</v>
      </c>
      <c r="AR24">
        <v>110.85</v>
      </c>
      <c r="AS24">
        <v>67.5</v>
      </c>
      <c r="AT24">
        <v>9.1129999999999995</v>
      </c>
      <c r="AU24">
        <v>212.15</v>
      </c>
      <c r="AV24">
        <v>49.92</v>
      </c>
      <c r="AW24">
        <v>19.38</v>
      </c>
      <c r="AX24" s="40">
        <v>127.35</v>
      </c>
      <c r="AY24" s="5">
        <f t="shared" si="2"/>
        <v>-8.5789261203067513E-3</v>
      </c>
      <c r="AZ24" s="5">
        <f t="shared" si="82"/>
        <v>-7.4573225516621822E-2</v>
      </c>
      <c r="BA24" s="5">
        <f t="shared" si="83"/>
        <v>-8.1902245706737542E-3</v>
      </c>
      <c r="BB24" s="5">
        <f t="shared" si="84"/>
        <v>4.8568665418469159E-4</v>
      </c>
      <c r="BC24" s="5">
        <f t="shared" si="85"/>
        <v>-8.9510489510489233E-3</v>
      </c>
      <c r="BD24" s="5">
        <f t="shared" si="86"/>
        <v>-2.7367268746578688E-3</v>
      </c>
      <c r="BE24" s="5">
        <f t="shared" si="87"/>
        <v>3.8729666924863793E-3</v>
      </c>
      <c r="BF24" s="5">
        <f t="shared" si="88"/>
        <v>1.1056511056510843E-2</v>
      </c>
      <c r="BG24" s="5">
        <f t="shared" si="89"/>
        <v>1.0194624652456019E-2</v>
      </c>
      <c r="BH24" s="5">
        <f t="shared" si="90"/>
        <v>-5.7310409169665233E-3</v>
      </c>
      <c r="BI24" s="5">
        <f t="shared" si="91"/>
        <v>-3.1430726678400855E-3</v>
      </c>
      <c r="BJ24" s="5">
        <f t="shared" si="4"/>
        <v>7.705091403535258E-3</v>
      </c>
      <c r="BK24" s="5">
        <f t="shared" si="5"/>
        <v>-2.682224579481729E-2</v>
      </c>
      <c r="BL24" s="5">
        <f t="shared" si="6"/>
        <v>1.2805190370496877E-2</v>
      </c>
      <c r="BM24" s="5">
        <f t="shared" si="7"/>
        <v>4.0355125100877132E-4</v>
      </c>
      <c r="BN24" s="5">
        <f t="shared" si="8"/>
        <v>3.0840656607527661E-2</v>
      </c>
      <c r="BO24" s="5">
        <f t="shared" si="9"/>
        <v>-2.1631205673758869E-2</v>
      </c>
      <c r="BP24" s="5">
        <f t="shared" si="10"/>
        <v>-9.1419616037602403E-4</v>
      </c>
      <c r="BQ24" s="5">
        <f t="shared" si="11"/>
        <v>-7.1469411092052182E-3</v>
      </c>
      <c r="BR24" s="5">
        <f t="shared" si="12"/>
        <v>-1.3539651837524147E-2</v>
      </c>
      <c r="BS24" s="5">
        <f t="shared" si="13"/>
        <v>4.3021032504779733E-3</v>
      </c>
      <c r="BT24" s="5">
        <f t="shared" si="14"/>
        <v>5.9230009871666933E-3</v>
      </c>
      <c r="BU24" s="5">
        <f t="shared" si="15"/>
        <v>1.272084805653706E-2</v>
      </c>
      <c r="BV24" s="5">
        <f t="shared" si="16"/>
        <v>-1.0566037735849076E-2</v>
      </c>
      <c r="BW24" s="5">
        <f t="shared" si="17"/>
        <v>-1.7149984409105201E-2</v>
      </c>
      <c r="BX24" s="5">
        <f t="shared" si="18"/>
        <v>1.5826494724501927E-2</v>
      </c>
      <c r="BY24" s="5">
        <f t="shared" si="19"/>
        <v>3.4788937409024667E-2</v>
      </c>
      <c r="BZ24" s="5">
        <f t="shared" si="20"/>
        <v>-2.280299875052072E-2</v>
      </c>
      <c r="CA24" s="5">
        <f t="shared" si="21"/>
        <v>-9.9857346647647116E-3</v>
      </c>
      <c r="CB24" s="5">
        <f t="shared" si="22"/>
        <v>-1.9980347199475945E-2</v>
      </c>
      <c r="CC24" s="5">
        <f t="shared" si="23"/>
        <v>-2.6063100137174278E-2</v>
      </c>
      <c r="CD24" s="5">
        <f t="shared" si="24"/>
        <v>-1.0464942442817149E-3</v>
      </c>
      <c r="CE24" s="5">
        <f t="shared" si="25"/>
        <v>-3.215434083601254E-3</v>
      </c>
      <c r="CF24" s="5">
        <f t="shared" si="26"/>
        <v>-1.0632344711807407E-2</v>
      </c>
      <c r="CG24" s="5">
        <f t="shared" si="27"/>
        <v>-5.7034220532318214E-3</v>
      </c>
      <c r="CH24" s="5">
        <f t="shared" si="28"/>
        <v>1.5108323831242831E-2</v>
      </c>
      <c r="CI24" s="5">
        <f t="shared" si="29"/>
        <v>-5.2724077328646368E-3</v>
      </c>
      <c r="CJ24" s="5">
        <f t="shared" si="30"/>
        <v>1.8763796909492259E-2</v>
      </c>
      <c r="CK24" s="5">
        <f t="shared" si="31"/>
        <v>5.542836486323699E-3</v>
      </c>
      <c r="CL24" s="5">
        <f t="shared" si="32"/>
        <v>-1.9450522732800124E-3</v>
      </c>
      <c r="CM24" s="5">
        <f t="shared" si="33"/>
        <v>-3.6429872495447047E-3</v>
      </c>
      <c r="CN24" s="5">
        <f t="shared" si="34"/>
        <v>-9.9731062303899387E-3</v>
      </c>
      <c r="CO24" s="5">
        <f t="shared" si="35"/>
        <v>-7.7736989851003857E-3</v>
      </c>
      <c r="CP24" s="5">
        <f t="shared" si="36"/>
        <v>-4.0431266846361336E-3</v>
      </c>
      <c r="CQ24" s="5">
        <f t="shared" si="37"/>
        <v>-1.7746228926354135E-3</v>
      </c>
      <c r="CR24" s="5">
        <f t="shared" si="38"/>
        <v>-6.9739566307072121E-3</v>
      </c>
      <c r="CS24" s="5">
        <f t="shared" si="39"/>
        <v>-7.7174929840972961E-3</v>
      </c>
      <c r="CT24" s="5">
        <f t="shared" si="40"/>
        <v>1.0026067776218728E-3</v>
      </c>
      <c r="CU24" s="5">
        <f t="shared" si="41"/>
        <v>2.2961203483768733E-2</v>
      </c>
      <c r="CV24" s="42">
        <f t="shared" si="42"/>
        <v>-5.0781250000000444E-3</v>
      </c>
      <c r="CW24" s="16">
        <f t="shared" si="3"/>
        <v>-5.8414848075561063E-3</v>
      </c>
      <c r="CX24" s="16">
        <f t="shared" si="92"/>
        <v>-7.3954328972260966E-2</v>
      </c>
      <c r="CY24" s="16">
        <f t="shared" si="93"/>
        <v>-1.0470457823101506E-2</v>
      </c>
      <c r="CZ24" s="16">
        <f t="shared" si="94"/>
        <v>-3.5085893621519175E-4</v>
      </c>
      <c r="DA24" s="16">
        <f t="shared" si="95"/>
        <v>-1.5030183099294089E-2</v>
      </c>
      <c r="DB24" s="16">
        <f t="shared" si="96"/>
        <v>-4.1672685962772169E-3</v>
      </c>
      <c r="DC24" s="16">
        <f t="shared" si="97"/>
        <v>-2.2740776441083528E-3</v>
      </c>
      <c r="DD24" s="16">
        <f t="shared" si="98"/>
        <v>1.2763411235390291E-2</v>
      </c>
      <c r="DE24" s="16">
        <f t="shared" si="99"/>
        <v>1.2970431038143587E-2</v>
      </c>
      <c r="DF24" s="16">
        <f t="shared" si="100"/>
        <v>-3.4734402912759933E-3</v>
      </c>
      <c r="DG24" s="16">
        <f t="shared" si="101"/>
        <v>-3.5495710856387067E-3</v>
      </c>
      <c r="DH24" s="16">
        <f t="shared" si="43"/>
        <v>7.2692621604931625E-3</v>
      </c>
      <c r="DI24" s="16">
        <f t="shared" si="44"/>
        <v>-2.687741666461492E-2</v>
      </c>
      <c r="DJ24" s="16">
        <f t="shared" si="45"/>
        <v>1.5777504514888227E-2</v>
      </c>
      <c r="DK24" s="16">
        <f t="shared" si="46"/>
        <v>1.9503681796130652E-3</v>
      </c>
      <c r="DL24" s="16">
        <f t="shared" si="47"/>
        <v>3.1895026100350832E-2</v>
      </c>
      <c r="DM24" s="16">
        <f t="shared" si="48"/>
        <v>-1.6540562326199854E-2</v>
      </c>
      <c r="DN24" s="16">
        <f t="shared" si="49"/>
        <v>-2.3398785014502256E-3</v>
      </c>
      <c r="DO24" s="16">
        <f t="shared" si="50"/>
        <v>-9.5516481341390309E-3</v>
      </c>
      <c r="DP24" s="16">
        <f t="shared" si="51"/>
        <v>-9.5838594433595645E-3</v>
      </c>
      <c r="DQ24" s="16">
        <f t="shared" si="52"/>
        <v>5.0124391102011655E-3</v>
      </c>
      <c r="DR24" s="16">
        <f t="shared" si="53"/>
        <v>3.1485017517150879E-3</v>
      </c>
      <c r="DS24" s="16">
        <f t="shared" si="54"/>
        <v>1.1331077684561311E-2</v>
      </c>
      <c r="DT24" s="16">
        <f t="shared" si="55"/>
        <v>-9.6637352911269434E-3</v>
      </c>
      <c r="DU24" s="16">
        <f t="shared" si="56"/>
        <v>-2.1680643570479802E-2</v>
      </c>
      <c r="DV24" s="16">
        <f t="shared" si="57"/>
        <v>1.5773003353994137E-2</v>
      </c>
      <c r="DW24" s="16">
        <f t="shared" si="58"/>
        <v>3.8017351266201441E-2</v>
      </c>
      <c r="DX24" s="16">
        <f t="shared" si="59"/>
        <v>-2.1764679814880575E-2</v>
      </c>
      <c r="DY24" s="16">
        <f t="shared" si="60"/>
        <v>-8.0455241169010358E-3</v>
      </c>
      <c r="DZ24" s="16">
        <f t="shared" si="61"/>
        <v>-1.9818314924211506E-2</v>
      </c>
      <c r="EA24" s="16">
        <f t="shared" si="62"/>
        <v>-2.9355524031058865E-2</v>
      </c>
      <c r="EB24" s="16">
        <f t="shared" si="63"/>
        <v>3.4339183124249811E-3</v>
      </c>
      <c r="EC24" s="16">
        <f t="shared" si="64"/>
        <v>-7.2956809243871811E-3</v>
      </c>
      <c r="ED24" s="16">
        <f t="shared" si="65"/>
        <v>-1.1518697987000011E-2</v>
      </c>
      <c r="EE24" s="16">
        <f t="shared" si="66"/>
        <v>-4.8549749884167683E-3</v>
      </c>
      <c r="EF24" s="16">
        <f t="shared" si="67"/>
        <v>1.5112205924270901E-2</v>
      </c>
      <c r="EG24" s="16">
        <f t="shared" si="68"/>
        <v>-4.0034164945266255E-3</v>
      </c>
      <c r="EH24" s="16">
        <f t="shared" si="69"/>
        <v>1.7444630064642162E-2</v>
      </c>
      <c r="EI24" s="16">
        <f t="shared" si="70"/>
        <v>1.7767254069775461E-3</v>
      </c>
      <c r="EJ24" s="16">
        <f t="shared" si="71"/>
        <v>2.7143248340852928E-3</v>
      </c>
      <c r="EK24" s="16">
        <f t="shared" si="72"/>
        <v>-2.4943314100367856E-3</v>
      </c>
      <c r="EL24" s="16">
        <f t="shared" si="73"/>
        <v>-8.7902451172779741E-3</v>
      </c>
      <c r="EM24" s="16">
        <f t="shared" si="74"/>
        <v>-6.4930238151875343E-3</v>
      </c>
      <c r="EN24" s="16">
        <f t="shared" si="75"/>
        <v>-5.2951261159707354E-4</v>
      </c>
      <c r="EO24" s="16">
        <f t="shared" si="76"/>
        <v>-2.5812742747988982E-3</v>
      </c>
      <c r="EP24" s="16">
        <f t="shared" si="77"/>
        <v>-1.6896593065250437E-3</v>
      </c>
      <c r="EQ24" s="16">
        <f t="shared" si="78"/>
        <v>-4.4874908889539315E-3</v>
      </c>
      <c r="ER24" s="16">
        <f t="shared" si="79"/>
        <v>2.0764377812426617E-3</v>
      </c>
      <c r="ES24" s="16">
        <f t="shared" si="80"/>
        <v>1.8536023084465642E-2</v>
      </c>
      <c r="ET24" s="16">
        <f t="shared" si="81"/>
        <v>-8.057452938101714E-3</v>
      </c>
    </row>
    <row r="25" spans="1:150" x14ac:dyDescent="0.2">
      <c r="A25">
        <v>99.89</v>
      </c>
      <c r="B25">
        <v>15.074999999999999</v>
      </c>
      <c r="C25">
        <v>190.4</v>
      </c>
      <c r="D25">
        <v>93.590900000000005</v>
      </c>
      <c r="E25">
        <v>71.3</v>
      </c>
      <c r="F25">
        <v>180.95</v>
      </c>
      <c r="G25">
        <v>132.1</v>
      </c>
      <c r="H25">
        <v>82.44</v>
      </c>
      <c r="I25">
        <v>108.35</v>
      </c>
      <c r="J25">
        <v>7.4340000000000002</v>
      </c>
      <c r="K25">
        <v>79</v>
      </c>
      <c r="L25">
        <v>65.819999999999993</v>
      </c>
      <c r="M25">
        <v>64.349999999999994</v>
      </c>
      <c r="N25">
        <v>29.85</v>
      </c>
      <c r="O25">
        <v>24.495000000000001</v>
      </c>
      <c r="P25">
        <v>61.8</v>
      </c>
      <c r="Q25">
        <v>13.535</v>
      </c>
      <c r="R25">
        <v>78.36</v>
      </c>
      <c r="S25">
        <v>35.134999999999998</v>
      </c>
      <c r="T25">
        <v>15.115</v>
      </c>
      <c r="U25">
        <v>106.5</v>
      </c>
      <c r="V25">
        <v>5.14</v>
      </c>
      <c r="W25">
        <v>14.1</v>
      </c>
      <c r="X25">
        <v>13.31</v>
      </c>
      <c r="Y25">
        <v>9.6289999999999996</v>
      </c>
      <c r="Z25">
        <v>43.805</v>
      </c>
      <c r="AA25">
        <v>71.3</v>
      </c>
      <c r="AB25">
        <v>47.39</v>
      </c>
      <c r="AC25">
        <v>6.87</v>
      </c>
      <c r="AD25">
        <v>14.93</v>
      </c>
      <c r="AE25">
        <v>2.8420000000000001</v>
      </c>
      <c r="AF25">
        <v>31.85</v>
      </c>
      <c r="AG25">
        <v>221.75</v>
      </c>
      <c r="AH25">
        <v>173.35</v>
      </c>
      <c r="AI25">
        <v>5.2350000000000003</v>
      </c>
      <c r="AJ25">
        <v>177.95</v>
      </c>
      <c r="AK25">
        <v>14.255000000000001</v>
      </c>
      <c r="AL25">
        <v>31.965</v>
      </c>
      <c r="AM25">
        <v>82.24</v>
      </c>
      <c r="AN25">
        <v>82.71</v>
      </c>
      <c r="AO25">
        <v>5.4770000000000003</v>
      </c>
      <c r="AP25">
        <v>88.6</v>
      </c>
      <c r="AQ25">
        <v>46.674999999999997</v>
      </c>
      <c r="AR25">
        <v>110.75</v>
      </c>
      <c r="AS25">
        <v>68.56</v>
      </c>
      <c r="AT25">
        <v>9.0559999999999992</v>
      </c>
      <c r="AU25">
        <v>211.05</v>
      </c>
      <c r="AV25">
        <v>50.06</v>
      </c>
      <c r="AW25">
        <v>20.28</v>
      </c>
      <c r="AX25" s="40">
        <v>126.5</v>
      </c>
      <c r="AY25" s="5">
        <f t="shared" si="2"/>
        <v>1.6899114323526421E-2</v>
      </c>
      <c r="AZ25" s="5">
        <f t="shared" si="82"/>
        <v>-2.4271844660194164E-2</v>
      </c>
      <c r="BA25" s="5">
        <f t="shared" si="83"/>
        <v>1.4384656366542403E-2</v>
      </c>
      <c r="BB25" s="5">
        <f t="shared" si="84"/>
        <v>-1.4552857065123215E-3</v>
      </c>
      <c r="BC25" s="5">
        <f t="shared" si="85"/>
        <v>6.2094270392323292E-3</v>
      </c>
      <c r="BD25" s="5">
        <f t="shared" si="86"/>
        <v>-6.8605927552140011E-3</v>
      </c>
      <c r="BE25" s="5">
        <f t="shared" si="87"/>
        <v>1.9290123456790154E-2</v>
      </c>
      <c r="BF25" s="5">
        <f t="shared" si="88"/>
        <v>1.7010935601458055E-3</v>
      </c>
      <c r="BG25" s="5">
        <f t="shared" si="89"/>
        <v>-5.9633027522936199E-3</v>
      </c>
      <c r="BH25" s="5">
        <f t="shared" si="90"/>
        <v>-3.4852546916890326E-3</v>
      </c>
      <c r="BI25" s="5">
        <f t="shared" si="91"/>
        <v>-3.6574599571195243E-3</v>
      </c>
      <c r="BJ25" s="5">
        <f t="shared" si="4"/>
        <v>-1.3193403298350947E-2</v>
      </c>
      <c r="BK25" s="5">
        <f t="shared" si="5"/>
        <v>2.0242914979755611E-3</v>
      </c>
      <c r="BL25" s="5">
        <f t="shared" si="6"/>
        <v>6.4059339177344743E-3</v>
      </c>
      <c r="BM25" s="5">
        <f t="shared" si="7"/>
        <v>-1.1899959661153647E-2</v>
      </c>
      <c r="BN25" s="5">
        <f t="shared" si="8"/>
        <v>-5.9514235161653994E-3</v>
      </c>
      <c r="BO25" s="5">
        <f t="shared" si="9"/>
        <v>-1.8847408481333816E-2</v>
      </c>
      <c r="BP25" s="5">
        <f t="shared" si="10"/>
        <v>2.431372549019617E-2</v>
      </c>
      <c r="BQ25" s="5">
        <f t="shared" si="11"/>
        <v>1.1661387849121851E-2</v>
      </c>
      <c r="BR25" s="5">
        <f t="shared" si="12"/>
        <v>-1.2091503267973924E-2</v>
      </c>
      <c r="BS25" s="5">
        <f t="shared" si="13"/>
        <v>1.3802950975725814E-2</v>
      </c>
      <c r="BT25" s="5">
        <f t="shared" si="14"/>
        <v>8.8321884200195377E-3</v>
      </c>
      <c r="BU25" s="5">
        <f t="shared" si="15"/>
        <v>-1.6050244242847178E-2</v>
      </c>
      <c r="BV25" s="5">
        <f t="shared" si="16"/>
        <v>1.5255530129672179E-2</v>
      </c>
      <c r="BW25" s="5">
        <f t="shared" si="17"/>
        <v>1.8295262267343571E-2</v>
      </c>
      <c r="BX25" s="5">
        <f t="shared" si="18"/>
        <v>1.1079053664166061E-2</v>
      </c>
      <c r="BY25" s="5">
        <f t="shared" si="19"/>
        <v>2.9540019693345965E-3</v>
      </c>
      <c r="BZ25" s="5">
        <f t="shared" si="20"/>
        <v>9.9094299413959863E-3</v>
      </c>
      <c r="CA25" s="5">
        <f t="shared" si="21"/>
        <v>-1.0086455331412059E-2</v>
      </c>
      <c r="CB25" s="5">
        <f t="shared" si="22"/>
        <v>-2.0053475935829512E-3</v>
      </c>
      <c r="CC25" s="5">
        <f t="shared" si="23"/>
        <v>7.0422535211278614E-4</v>
      </c>
      <c r="CD25" s="5">
        <f t="shared" si="24"/>
        <v>-4.6692607003890885E-2</v>
      </c>
      <c r="CE25" s="5">
        <f t="shared" si="25"/>
        <v>2.188940092165903E-2</v>
      </c>
      <c r="CF25" s="5">
        <f t="shared" si="26"/>
        <v>-1.9513574660633526E-2</v>
      </c>
      <c r="CG25" s="5">
        <f t="shared" si="27"/>
        <v>9.5602294455066072E-4</v>
      </c>
      <c r="CH25" s="5">
        <f t="shared" si="28"/>
        <v>-5.6163998876734844E-4</v>
      </c>
      <c r="CI25" s="5">
        <f t="shared" si="29"/>
        <v>7.4204946996465626E-3</v>
      </c>
      <c r="CJ25" s="5">
        <f t="shared" si="30"/>
        <v>-1.0524686581024567E-2</v>
      </c>
      <c r="CK25" s="5">
        <f t="shared" si="31"/>
        <v>-1.4499700419412953E-2</v>
      </c>
      <c r="CL25" s="5">
        <f t="shared" si="32"/>
        <v>7.4299634591961095E-3</v>
      </c>
      <c r="CM25" s="5">
        <f t="shared" si="33"/>
        <v>1.2797074954298271E-3</v>
      </c>
      <c r="CN25" s="5">
        <f t="shared" si="34"/>
        <v>2.8296547821164975E-3</v>
      </c>
      <c r="CO25" s="5">
        <f t="shared" si="35"/>
        <v>1.5778019586506931E-2</v>
      </c>
      <c r="CP25" s="5">
        <f t="shared" si="36"/>
        <v>-9.0211998195754983E-4</v>
      </c>
      <c r="CQ25" s="5">
        <f t="shared" si="37"/>
        <v>1.5703703703703775E-2</v>
      </c>
      <c r="CR25" s="5">
        <f t="shared" si="38"/>
        <v>-6.2548008339734507E-3</v>
      </c>
      <c r="CS25" s="5">
        <f t="shared" si="39"/>
        <v>-5.1850106057035328E-3</v>
      </c>
      <c r="CT25" s="5">
        <f t="shared" si="40"/>
        <v>2.804487179487225E-3</v>
      </c>
      <c r="CU25" s="5">
        <f t="shared" si="41"/>
        <v>4.6439628482972228E-2</v>
      </c>
      <c r="CV25" s="42">
        <f t="shared" si="42"/>
        <v>-6.6745190420102185E-3</v>
      </c>
      <c r="CW25" s="16">
        <f t="shared" si="3"/>
        <v>1.9636555636277066E-2</v>
      </c>
      <c r="CX25" s="16">
        <f t="shared" si="92"/>
        <v>-2.3652948115833308E-2</v>
      </c>
      <c r="CY25" s="16">
        <f t="shared" si="93"/>
        <v>1.2104423114114651E-2</v>
      </c>
      <c r="CZ25" s="16">
        <f t="shared" si="94"/>
        <v>-2.2918312969122047E-3</v>
      </c>
      <c r="DA25" s="16">
        <f t="shared" si="95"/>
        <v>1.3029289098716399E-4</v>
      </c>
      <c r="DB25" s="16">
        <f t="shared" si="96"/>
        <v>-8.2911344768333492E-3</v>
      </c>
      <c r="DC25" s="16">
        <f t="shared" si="97"/>
        <v>1.3143079120195422E-2</v>
      </c>
      <c r="DD25" s="16">
        <f t="shared" si="98"/>
        <v>3.4079937390252535E-3</v>
      </c>
      <c r="DE25" s="16">
        <f t="shared" si="99"/>
        <v>-3.1874963666060521E-3</v>
      </c>
      <c r="DF25" s="16">
        <f t="shared" si="100"/>
        <v>-1.2276540659985026E-3</v>
      </c>
      <c r="DG25" s="16">
        <f t="shared" si="101"/>
        <v>-4.0639583749181455E-3</v>
      </c>
      <c r="DH25" s="16">
        <f t="shared" si="43"/>
        <v>-1.3629232541393043E-2</v>
      </c>
      <c r="DI25" s="16">
        <f t="shared" si="44"/>
        <v>1.969120628177932E-3</v>
      </c>
      <c r="DJ25" s="16">
        <f t="shared" si="45"/>
        <v>9.3782480621258241E-3</v>
      </c>
      <c r="DK25" s="16">
        <f t="shared" si="46"/>
        <v>-1.0353142732549354E-2</v>
      </c>
      <c r="DL25" s="16">
        <f t="shared" si="47"/>
        <v>-4.8970540233422306E-3</v>
      </c>
      <c r="DM25" s="16">
        <f t="shared" si="48"/>
        <v>-1.3756765133774799E-2</v>
      </c>
      <c r="DN25" s="16">
        <f t="shared" si="49"/>
        <v>2.2888043149121969E-2</v>
      </c>
      <c r="DO25" s="16">
        <f t="shared" si="50"/>
        <v>9.2566808241880388E-3</v>
      </c>
      <c r="DP25" s="16">
        <f t="shared" si="51"/>
        <v>-8.1357108738093417E-3</v>
      </c>
      <c r="DQ25" s="16">
        <f t="shared" si="52"/>
        <v>1.4513286835449005E-2</v>
      </c>
      <c r="DR25" s="16">
        <f t="shared" si="53"/>
        <v>6.0576891845679319E-3</v>
      </c>
      <c r="DS25" s="16">
        <f t="shared" si="54"/>
        <v>-1.7440014614822925E-2</v>
      </c>
      <c r="DT25" s="16">
        <f t="shared" si="55"/>
        <v>1.6157832574394314E-2</v>
      </c>
      <c r="DU25" s="16">
        <f t="shared" si="56"/>
        <v>1.3764603105968968E-2</v>
      </c>
      <c r="DV25" s="16">
        <f t="shared" si="57"/>
        <v>1.102556229365827E-2</v>
      </c>
      <c r="DW25" s="16">
        <f t="shared" si="58"/>
        <v>6.182415826511369E-3</v>
      </c>
      <c r="DX25" s="16">
        <f t="shared" si="59"/>
        <v>1.094774887703613E-2</v>
      </c>
      <c r="DY25" s="16">
        <f t="shared" si="60"/>
        <v>-8.1462447835483828E-3</v>
      </c>
      <c r="DZ25" s="16">
        <f t="shared" si="61"/>
        <v>-1.8433153183185118E-3</v>
      </c>
      <c r="EA25" s="16">
        <f t="shared" si="62"/>
        <v>-2.5881985417717992E-3</v>
      </c>
      <c r="EB25" s="16">
        <f t="shared" si="63"/>
        <v>-4.2212194447184187E-2</v>
      </c>
      <c r="EC25" s="16">
        <f t="shared" si="64"/>
        <v>1.7809154080873104E-2</v>
      </c>
      <c r="ED25" s="16">
        <f t="shared" si="65"/>
        <v>-2.039992793582613E-2</v>
      </c>
      <c r="EE25" s="16">
        <f t="shared" si="66"/>
        <v>1.8044700093657138E-3</v>
      </c>
      <c r="EF25" s="16">
        <f t="shared" si="67"/>
        <v>-5.5775789573927819E-4</v>
      </c>
      <c r="EG25" s="16">
        <f t="shared" si="68"/>
        <v>8.689485937984574E-3</v>
      </c>
      <c r="EH25" s="16">
        <f t="shared" si="69"/>
        <v>-1.1843853425874665E-2</v>
      </c>
      <c r="EI25" s="16">
        <f t="shared" si="70"/>
        <v>-1.8265811498759107E-2</v>
      </c>
      <c r="EJ25" s="16">
        <f t="shared" si="71"/>
        <v>1.2089340566561415E-2</v>
      </c>
      <c r="EK25" s="16">
        <f t="shared" si="72"/>
        <v>2.4283633349377462E-3</v>
      </c>
      <c r="EL25" s="16">
        <f t="shared" si="73"/>
        <v>4.012515895228462E-3</v>
      </c>
      <c r="EM25" s="16">
        <f t="shared" si="74"/>
        <v>1.705869475641978E-2</v>
      </c>
      <c r="EN25" s="16">
        <f t="shared" si="75"/>
        <v>2.6114940910815102E-3</v>
      </c>
      <c r="EO25" s="16">
        <f t="shared" si="76"/>
        <v>1.489705232154029E-2</v>
      </c>
      <c r="EP25" s="16">
        <f t="shared" si="77"/>
        <v>-9.7050350979128227E-4</v>
      </c>
      <c r="EQ25" s="16">
        <f t="shared" si="78"/>
        <v>-1.9550085105601686E-3</v>
      </c>
      <c r="ER25" s="16">
        <f t="shared" si="79"/>
        <v>3.878318183108014E-3</v>
      </c>
      <c r="ES25" s="16">
        <f t="shared" si="80"/>
        <v>4.2014448083669137E-2</v>
      </c>
      <c r="ET25" s="16">
        <f t="shared" si="81"/>
        <v>-9.6538469801118881E-3</v>
      </c>
    </row>
    <row r="26" spans="1:150" x14ac:dyDescent="0.2">
      <c r="A26">
        <v>101.15</v>
      </c>
      <c r="B26">
        <v>14.97</v>
      </c>
      <c r="C26">
        <v>194.95</v>
      </c>
      <c r="D26">
        <v>93.909099999999995</v>
      </c>
      <c r="E26">
        <v>70.5</v>
      </c>
      <c r="F26">
        <v>180.15</v>
      </c>
      <c r="G26">
        <v>133.15</v>
      </c>
      <c r="H26">
        <v>84.4</v>
      </c>
      <c r="I26">
        <v>108.65</v>
      </c>
      <c r="J26">
        <v>7.1740000000000004</v>
      </c>
      <c r="K26">
        <v>82.52</v>
      </c>
      <c r="L26">
        <v>67.45</v>
      </c>
      <c r="M26">
        <v>62.99</v>
      </c>
      <c r="N26">
        <v>29.09</v>
      </c>
      <c r="O26">
        <v>23.954999999999998</v>
      </c>
      <c r="P26">
        <v>64.83</v>
      </c>
      <c r="Q26">
        <v>13.34</v>
      </c>
      <c r="R26">
        <v>79.040000000000006</v>
      </c>
      <c r="S26">
        <v>35.21</v>
      </c>
      <c r="T26">
        <v>15.03</v>
      </c>
      <c r="U26">
        <v>109.6</v>
      </c>
      <c r="V26">
        <v>5.1749999999999998</v>
      </c>
      <c r="W26">
        <v>14.75</v>
      </c>
      <c r="X26">
        <v>13.46</v>
      </c>
      <c r="Y26">
        <v>9.5809999999999995</v>
      </c>
      <c r="Z26">
        <v>43.99</v>
      </c>
      <c r="AA26">
        <v>70.25</v>
      </c>
      <c r="AB26">
        <v>46.32</v>
      </c>
      <c r="AC26">
        <v>6.89</v>
      </c>
      <c r="AD26">
        <v>14.69</v>
      </c>
      <c r="AE26">
        <v>2.8120000000000003</v>
      </c>
      <c r="AF26">
        <v>30.895</v>
      </c>
      <c r="AG26">
        <v>219.95</v>
      </c>
      <c r="AH26">
        <v>169.5</v>
      </c>
      <c r="AI26">
        <v>4.9960000000000004</v>
      </c>
      <c r="AJ26">
        <v>178.6</v>
      </c>
      <c r="AK26">
        <v>13.81</v>
      </c>
      <c r="AL26">
        <v>33.4</v>
      </c>
      <c r="AM26">
        <v>81.36</v>
      </c>
      <c r="AN26">
        <v>82.21</v>
      </c>
      <c r="AO26">
        <v>5.3440000000000003</v>
      </c>
      <c r="AP26">
        <v>90.54</v>
      </c>
      <c r="AQ26">
        <v>46.914999999999999</v>
      </c>
      <c r="AR26">
        <v>112.25</v>
      </c>
      <c r="AS26">
        <v>69.569999999999993</v>
      </c>
      <c r="AT26">
        <v>8.9570000000000007</v>
      </c>
      <c r="AU26">
        <v>212.6</v>
      </c>
      <c r="AV26">
        <v>50.44</v>
      </c>
      <c r="AW26">
        <v>19.940000000000001</v>
      </c>
      <c r="AX26" s="40">
        <v>132.35</v>
      </c>
      <c r="AY26" s="5">
        <f t="shared" si="2"/>
        <v>1.261387526278912E-2</v>
      </c>
      <c r="AZ26" s="5">
        <f t="shared" si="82"/>
        <v>-6.9651741293531577E-3</v>
      </c>
      <c r="BA26" s="5">
        <f t="shared" si="83"/>
        <v>2.3897058823529216E-2</v>
      </c>
      <c r="BB26" s="5">
        <f t="shared" si="84"/>
        <v>3.3999031957165915E-3</v>
      </c>
      <c r="BC26" s="5">
        <f t="shared" si="85"/>
        <v>-1.1220196353436185E-2</v>
      </c>
      <c r="BD26" s="5">
        <f t="shared" si="86"/>
        <v>-4.4211108040894675E-3</v>
      </c>
      <c r="BE26" s="5">
        <f t="shared" si="87"/>
        <v>7.9485238455716534E-3</v>
      </c>
      <c r="BF26" s="5">
        <f t="shared" si="88"/>
        <v>2.3774866569626463E-2</v>
      </c>
      <c r="BG26" s="5">
        <f t="shared" si="89"/>
        <v>2.7688047992617815E-3</v>
      </c>
      <c r="BH26" s="5">
        <f t="shared" si="90"/>
        <v>-3.4974441754102692E-2</v>
      </c>
      <c r="BI26" s="5">
        <f t="shared" si="91"/>
        <v>4.4556962025316338E-2</v>
      </c>
      <c r="BJ26" s="5">
        <f t="shared" si="4"/>
        <v>2.4764509267700019E-2</v>
      </c>
      <c r="BK26" s="5">
        <f t="shared" si="5"/>
        <v>-2.1134421134420989E-2</v>
      </c>
      <c r="BL26" s="5">
        <f t="shared" si="6"/>
        <v>-2.5460636515912904E-2</v>
      </c>
      <c r="BM26" s="5">
        <f t="shared" si="7"/>
        <v>-2.2045315370483931E-2</v>
      </c>
      <c r="BN26" s="5">
        <f t="shared" si="8"/>
        <v>4.9029126213592233E-2</v>
      </c>
      <c r="BO26" s="5">
        <f t="shared" si="9"/>
        <v>-1.4407092722571124E-2</v>
      </c>
      <c r="BP26" s="5">
        <f t="shared" si="10"/>
        <v>8.6778968861664918E-3</v>
      </c>
      <c r="BQ26" s="5">
        <f t="shared" si="11"/>
        <v>2.1346235947061754E-3</v>
      </c>
      <c r="BR26" s="5">
        <f t="shared" si="12"/>
        <v>-5.6235527621568693E-3</v>
      </c>
      <c r="BS26" s="5">
        <f t="shared" si="13"/>
        <v>2.9107981220657164E-2</v>
      </c>
      <c r="BT26" s="5">
        <f t="shared" si="14"/>
        <v>6.809338521400754E-3</v>
      </c>
      <c r="BU26" s="5">
        <f t="shared" si="15"/>
        <v>4.6099290780141855E-2</v>
      </c>
      <c r="BV26" s="5">
        <f t="shared" si="16"/>
        <v>1.1269722013523609E-2</v>
      </c>
      <c r="BW26" s="5">
        <f t="shared" si="17"/>
        <v>-4.984941323086467E-3</v>
      </c>
      <c r="BX26" s="5">
        <f t="shared" si="18"/>
        <v>4.2232621846822749E-3</v>
      </c>
      <c r="BY26" s="5">
        <f t="shared" si="19"/>
        <v>-1.4726507713884951E-2</v>
      </c>
      <c r="BZ26" s="5">
        <f t="shared" si="20"/>
        <v>-2.2578603080818715E-2</v>
      </c>
      <c r="CA26" s="5">
        <f t="shared" si="21"/>
        <v>2.9112081513826826E-3</v>
      </c>
      <c r="CB26" s="5">
        <f t="shared" si="22"/>
        <v>-1.6075016744809156E-2</v>
      </c>
      <c r="CC26" s="5">
        <f t="shared" si="23"/>
        <v>-1.0555946516537573E-2</v>
      </c>
      <c r="CD26" s="5">
        <f t="shared" si="24"/>
        <v>-2.9984301412872894E-2</v>
      </c>
      <c r="CE26" s="5">
        <f t="shared" si="25"/>
        <v>-8.117249154453221E-3</v>
      </c>
      <c r="CF26" s="5">
        <f t="shared" si="26"/>
        <v>-2.2209402942024781E-2</v>
      </c>
      <c r="CG26" s="5">
        <f t="shared" si="27"/>
        <v>-4.565425023877745E-2</v>
      </c>
      <c r="CH26" s="5">
        <f t="shared" si="28"/>
        <v>3.6527114357967072E-3</v>
      </c>
      <c r="CI26" s="5">
        <f t="shared" si="29"/>
        <v>-3.121711680112238E-2</v>
      </c>
      <c r="CJ26" s="5">
        <f t="shared" si="30"/>
        <v>4.4892851556389779E-2</v>
      </c>
      <c r="CK26" s="5">
        <f t="shared" si="31"/>
        <v>-1.0700389105058328E-2</v>
      </c>
      <c r="CL26" s="5">
        <f t="shared" si="32"/>
        <v>-6.0452182323781356E-3</v>
      </c>
      <c r="CM26" s="5">
        <f t="shared" si="33"/>
        <v>-2.4283366806646001E-2</v>
      </c>
      <c r="CN26" s="5">
        <f t="shared" si="34"/>
        <v>2.18961625282168E-2</v>
      </c>
      <c r="CO26" s="5">
        <f t="shared" si="35"/>
        <v>5.1419389394751214E-3</v>
      </c>
      <c r="CP26" s="5">
        <f t="shared" si="36"/>
        <v>1.3544018058690765E-2</v>
      </c>
      <c r="CQ26" s="5">
        <f t="shared" si="37"/>
        <v>1.4731621936989292E-2</v>
      </c>
      <c r="CR26" s="5">
        <f t="shared" si="38"/>
        <v>-1.0931978798586428E-2</v>
      </c>
      <c r="CS26" s="5">
        <f t="shared" si="39"/>
        <v>7.3442312248281905E-3</v>
      </c>
      <c r="CT26" s="5">
        <f t="shared" si="40"/>
        <v>7.5908909308828321E-3</v>
      </c>
      <c r="CU26" s="5">
        <f t="shared" si="41"/>
        <v>-1.6765285996055201E-2</v>
      </c>
      <c r="CV26" s="42">
        <f t="shared" si="42"/>
        <v>4.6245059288537504E-2</v>
      </c>
      <c r="CW26" s="16">
        <f t="shared" si="3"/>
        <v>1.5351316575539765E-2</v>
      </c>
      <c r="CX26" s="16">
        <f t="shared" si="92"/>
        <v>-6.3462775849923029E-3</v>
      </c>
      <c r="CY26" s="16">
        <f t="shared" si="93"/>
        <v>2.1616825571101464E-2</v>
      </c>
      <c r="CZ26" s="16">
        <f t="shared" si="94"/>
        <v>2.5633576053167083E-3</v>
      </c>
      <c r="DA26" s="16">
        <f t="shared" si="95"/>
        <v>-1.7299330501681351E-2</v>
      </c>
      <c r="DB26" s="16">
        <f t="shared" si="96"/>
        <v>-5.8516525257088156E-3</v>
      </c>
      <c r="DC26" s="16">
        <f t="shared" si="97"/>
        <v>1.8014795089769213E-3</v>
      </c>
      <c r="DD26" s="16">
        <f t="shared" si="98"/>
        <v>2.5481766748505909E-2</v>
      </c>
      <c r="DE26" s="16">
        <f t="shared" si="99"/>
        <v>5.5446111849493489E-3</v>
      </c>
      <c r="DF26" s="16">
        <f t="shared" si="100"/>
        <v>-3.2716841128412159E-2</v>
      </c>
      <c r="DG26" s="16">
        <f t="shared" si="101"/>
        <v>4.4150463607517718E-2</v>
      </c>
      <c r="DH26" s="16">
        <f t="shared" si="43"/>
        <v>2.4328680024657923E-2</v>
      </c>
      <c r="DI26" s="16">
        <f t="shared" si="44"/>
        <v>-2.1189592004218619E-2</v>
      </c>
      <c r="DJ26" s="16">
        <f t="shared" si="45"/>
        <v>-2.2488322371521555E-2</v>
      </c>
      <c r="DK26" s="16">
        <f t="shared" si="46"/>
        <v>-2.0498498441879637E-2</v>
      </c>
      <c r="DL26" s="16">
        <f t="shared" si="47"/>
        <v>5.0083495706415404E-2</v>
      </c>
      <c r="DM26" s="16">
        <f t="shared" si="48"/>
        <v>-9.3164493750121074E-3</v>
      </c>
      <c r="DN26" s="16">
        <f t="shared" si="49"/>
        <v>7.2522145450922906E-3</v>
      </c>
      <c r="DO26" s="16">
        <f t="shared" si="50"/>
        <v>-2.7008343022763776E-4</v>
      </c>
      <c r="DP26" s="16">
        <f t="shared" si="51"/>
        <v>-1.6677603679922876E-3</v>
      </c>
      <c r="DQ26" s="16">
        <f t="shared" si="52"/>
        <v>2.9818317080380356E-2</v>
      </c>
      <c r="DR26" s="16">
        <f t="shared" si="53"/>
        <v>4.0348392859491482E-3</v>
      </c>
      <c r="DS26" s="16">
        <f t="shared" si="54"/>
        <v>4.4709520408166108E-2</v>
      </c>
      <c r="DT26" s="16">
        <f t="shared" si="55"/>
        <v>1.2172024458245742E-2</v>
      </c>
      <c r="DU26" s="16">
        <f t="shared" si="56"/>
        <v>-9.5156004844610693E-3</v>
      </c>
      <c r="DV26" s="16">
        <f t="shared" si="57"/>
        <v>4.1697708141744845E-3</v>
      </c>
      <c r="DW26" s="16">
        <f t="shared" si="58"/>
        <v>-1.1498093856708178E-2</v>
      </c>
      <c r="DX26" s="16">
        <f t="shared" si="59"/>
        <v>-2.154028414517857E-2</v>
      </c>
      <c r="DY26" s="16">
        <f t="shared" si="60"/>
        <v>4.8514186992463584E-3</v>
      </c>
      <c r="DZ26" s="16">
        <f t="shared" si="61"/>
        <v>-1.5912984469544717E-2</v>
      </c>
      <c r="EA26" s="16">
        <f t="shared" si="62"/>
        <v>-1.3848370410422159E-2</v>
      </c>
      <c r="EB26" s="16">
        <f t="shared" si="63"/>
        <v>-2.5503888856166196E-2</v>
      </c>
      <c r="EC26" s="16">
        <f t="shared" si="64"/>
        <v>-1.2197495995239147E-2</v>
      </c>
      <c r="ED26" s="16">
        <f t="shared" si="65"/>
        <v>-2.3095756217217385E-2</v>
      </c>
      <c r="EE26" s="16">
        <f t="shared" si="66"/>
        <v>-4.4805803173962398E-2</v>
      </c>
      <c r="EF26" s="16">
        <f t="shared" si="67"/>
        <v>3.6565935288247775E-3</v>
      </c>
      <c r="EG26" s="16">
        <f t="shared" si="68"/>
        <v>-2.994812556278437E-2</v>
      </c>
      <c r="EH26" s="16">
        <f t="shared" si="69"/>
        <v>4.3573684711539683E-2</v>
      </c>
      <c r="EI26" s="16">
        <f t="shared" si="70"/>
        <v>-1.4466500184404481E-2</v>
      </c>
      <c r="EJ26" s="16">
        <f t="shared" si="71"/>
        <v>-1.3858411250128305E-3</v>
      </c>
      <c r="EK26" s="16">
        <f t="shared" si="72"/>
        <v>-2.3134710967138081E-2</v>
      </c>
      <c r="EL26" s="16">
        <f t="shared" si="73"/>
        <v>2.3079023641328765E-2</v>
      </c>
      <c r="EM26" s="16">
        <f t="shared" si="74"/>
        <v>6.4226141093879727E-3</v>
      </c>
      <c r="EN26" s="16">
        <f t="shared" si="75"/>
        <v>1.7057632131729825E-2</v>
      </c>
      <c r="EO26" s="16">
        <f t="shared" si="76"/>
        <v>1.3924970554825807E-2</v>
      </c>
      <c r="EP26" s="16">
        <f t="shared" si="77"/>
        <v>-5.6476814744042597E-3</v>
      </c>
      <c r="EQ26" s="16">
        <f t="shared" si="78"/>
        <v>1.0574233319971555E-2</v>
      </c>
      <c r="ER26" s="16">
        <f t="shared" si="79"/>
        <v>8.6647219345036205E-3</v>
      </c>
      <c r="ES26" s="16">
        <f t="shared" si="80"/>
        <v>-2.1190466395358293E-2</v>
      </c>
      <c r="ET26" s="16">
        <f t="shared" si="81"/>
        <v>4.3265731350435835E-2</v>
      </c>
    </row>
    <row r="27" spans="1:150" x14ac:dyDescent="0.2">
      <c r="A27">
        <v>101.2</v>
      </c>
      <c r="B27">
        <v>15.345000000000001</v>
      </c>
      <c r="C27">
        <v>197.9</v>
      </c>
      <c r="D27">
        <v>96.2727</v>
      </c>
      <c r="E27">
        <v>72</v>
      </c>
      <c r="F27">
        <v>184.95</v>
      </c>
      <c r="G27">
        <v>135.85</v>
      </c>
      <c r="H27">
        <v>86.2</v>
      </c>
      <c r="I27">
        <v>110.25</v>
      </c>
      <c r="J27">
        <v>7.3769999999999998</v>
      </c>
      <c r="K27">
        <v>84.83</v>
      </c>
      <c r="L27">
        <v>67.22</v>
      </c>
      <c r="M27">
        <v>65.989999999999995</v>
      </c>
      <c r="N27">
        <v>29.984999999999999</v>
      </c>
      <c r="O27">
        <v>24.55</v>
      </c>
      <c r="P27">
        <v>66.25</v>
      </c>
      <c r="Q27">
        <v>13.81</v>
      </c>
      <c r="R27">
        <v>80.25</v>
      </c>
      <c r="S27">
        <v>36.119999999999997</v>
      </c>
      <c r="T27">
        <v>15.005000000000001</v>
      </c>
      <c r="U27">
        <v>106.1</v>
      </c>
      <c r="V27">
        <v>5.1050000000000004</v>
      </c>
      <c r="W27">
        <v>14.4</v>
      </c>
      <c r="X27">
        <v>13.81</v>
      </c>
      <c r="Y27">
        <v>9.1590000000000007</v>
      </c>
      <c r="Z27">
        <v>44.924999999999997</v>
      </c>
      <c r="AA27">
        <v>69.91</v>
      </c>
      <c r="AB27">
        <v>48.265000000000001</v>
      </c>
      <c r="AC27">
        <v>6.7489999999999997</v>
      </c>
      <c r="AD27">
        <v>15.115</v>
      </c>
      <c r="AE27">
        <v>2.9140000000000001</v>
      </c>
      <c r="AF27">
        <v>32.645000000000003</v>
      </c>
      <c r="AG27">
        <v>230</v>
      </c>
      <c r="AH27">
        <v>175.3</v>
      </c>
      <c r="AI27">
        <v>5.2</v>
      </c>
      <c r="AJ27">
        <v>178.9</v>
      </c>
      <c r="AK27">
        <v>13.895</v>
      </c>
      <c r="AL27">
        <v>34.56</v>
      </c>
      <c r="AM27">
        <v>85</v>
      </c>
      <c r="AN27">
        <v>81.37</v>
      </c>
      <c r="AO27">
        <v>5.5869999999999997</v>
      </c>
      <c r="AP27">
        <v>92.01</v>
      </c>
      <c r="AQ27">
        <v>49.115000000000002</v>
      </c>
      <c r="AR27">
        <v>116.3</v>
      </c>
      <c r="AS27">
        <v>71.5</v>
      </c>
      <c r="AT27">
        <v>9.0920000000000005</v>
      </c>
      <c r="AU27">
        <v>208.3</v>
      </c>
      <c r="AV27">
        <v>50.63</v>
      </c>
      <c r="AW27">
        <v>20.98</v>
      </c>
      <c r="AX27" s="40">
        <v>136.75</v>
      </c>
      <c r="AY27" s="5">
        <f t="shared" si="2"/>
        <v>4.9431537320798746E-4</v>
      </c>
      <c r="AZ27" s="5">
        <f t="shared" si="82"/>
        <v>2.5050100200400882E-2</v>
      </c>
      <c r="BA27" s="5">
        <f t="shared" si="83"/>
        <v>1.5132085150038499E-2</v>
      </c>
      <c r="BB27" s="5">
        <f t="shared" si="84"/>
        <v>2.5169019828749306E-2</v>
      </c>
      <c r="BC27" s="5">
        <f t="shared" si="85"/>
        <v>2.1276595744680771E-2</v>
      </c>
      <c r="BD27" s="5">
        <f t="shared" si="86"/>
        <v>2.6644462947543524E-2</v>
      </c>
      <c r="BE27" s="5">
        <f t="shared" si="87"/>
        <v>2.0277882087870847E-2</v>
      </c>
      <c r="BF27" s="5">
        <f t="shared" si="88"/>
        <v>2.1327014218009532E-2</v>
      </c>
      <c r="BG27" s="5">
        <f t="shared" si="89"/>
        <v>1.4726184997698955E-2</v>
      </c>
      <c r="BH27" s="5">
        <f t="shared" si="90"/>
        <v>2.8296626707555061E-2</v>
      </c>
      <c r="BI27" s="5">
        <f t="shared" si="91"/>
        <v>2.7993213766359659E-2</v>
      </c>
      <c r="BJ27" s="5">
        <f t="shared" si="4"/>
        <v>-3.4099332839140351E-3</v>
      </c>
      <c r="BK27" s="5">
        <f t="shared" si="5"/>
        <v>4.7626607397999621E-2</v>
      </c>
      <c r="BL27" s="5">
        <f t="shared" si="6"/>
        <v>3.0766586455826639E-2</v>
      </c>
      <c r="BM27" s="5">
        <f t="shared" si="7"/>
        <v>2.4838238363598553E-2</v>
      </c>
      <c r="BN27" s="5">
        <f t="shared" si="8"/>
        <v>2.1903439765540655E-2</v>
      </c>
      <c r="BO27" s="5">
        <f t="shared" si="9"/>
        <v>3.5232383808095902E-2</v>
      </c>
      <c r="BP27" s="5">
        <f t="shared" si="10"/>
        <v>1.5308704453441235E-2</v>
      </c>
      <c r="BQ27" s="5">
        <f t="shared" si="11"/>
        <v>2.5844930417495027E-2</v>
      </c>
      <c r="BR27" s="5">
        <f t="shared" si="12"/>
        <v>-1.663339986693213E-3</v>
      </c>
      <c r="BS27" s="5">
        <f t="shared" si="13"/>
        <v>-3.1934306569343041E-2</v>
      </c>
      <c r="BT27" s="5">
        <f t="shared" si="14"/>
        <v>-1.3526570048309039E-2</v>
      </c>
      <c r="BU27" s="5">
        <f t="shared" si="15"/>
        <v>-2.3728813559321993E-2</v>
      </c>
      <c r="BV27" s="5">
        <f t="shared" si="16"/>
        <v>2.6002971768201988E-2</v>
      </c>
      <c r="BW27" s="5">
        <f t="shared" si="17"/>
        <v>-4.4045506732073747E-2</v>
      </c>
      <c r="BX27" s="5">
        <f t="shared" si="18"/>
        <v>2.1254830643328004E-2</v>
      </c>
      <c r="BY27" s="5">
        <f t="shared" si="19"/>
        <v>-4.839857651245616E-3</v>
      </c>
      <c r="BZ27" s="5">
        <f t="shared" si="20"/>
        <v>4.1990500863557934E-2</v>
      </c>
      <c r="CA27" s="5">
        <f t="shared" si="21"/>
        <v>-2.0464441219158247E-2</v>
      </c>
      <c r="CB27" s="5">
        <f t="shared" si="22"/>
        <v>2.8931245745405176E-2</v>
      </c>
      <c r="CC27" s="5">
        <f t="shared" si="23"/>
        <v>3.6273115220483598E-2</v>
      </c>
      <c r="CD27" s="5">
        <f t="shared" si="24"/>
        <v>5.6643469817122538E-2</v>
      </c>
      <c r="CE27" s="5">
        <f t="shared" si="25"/>
        <v>4.5692202773357726E-2</v>
      </c>
      <c r="CF27" s="5">
        <f t="shared" si="26"/>
        <v>3.4218289085545806E-2</v>
      </c>
      <c r="CG27" s="5">
        <f t="shared" si="27"/>
        <v>4.083266613290637E-2</v>
      </c>
      <c r="CH27" s="5">
        <f t="shared" si="28"/>
        <v>1.6797312430012479E-3</v>
      </c>
      <c r="CI27" s="5">
        <f t="shared" si="29"/>
        <v>6.1549601737871384E-3</v>
      </c>
      <c r="CJ27" s="5">
        <f t="shared" si="30"/>
        <v>3.4730538922155718E-2</v>
      </c>
      <c r="CK27" s="5">
        <f t="shared" si="31"/>
        <v>4.4739429695181965E-2</v>
      </c>
      <c r="CL27" s="5">
        <f t="shared" si="32"/>
        <v>-1.0217735068726252E-2</v>
      </c>
      <c r="CM27" s="5">
        <f t="shared" si="33"/>
        <v>4.5471556886227393E-2</v>
      </c>
      <c r="CN27" s="5">
        <f t="shared" si="34"/>
        <v>1.6235917826375124E-2</v>
      </c>
      <c r="CO27" s="5">
        <f t="shared" si="35"/>
        <v>4.6893317702227488E-2</v>
      </c>
      <c r="CP27" s="5">
        <f t="shared" si="36"/>
        <v>3.6080178173719446E-2</v>
      </c>
      <c r="CQ27" s="5">
        <f t="shared" si="37"/>
        <v>2.7741842748311152E-2</v>
      </c>
      <c r="CR27" s="5">
        <f t="shared" si="38"/>
        <v>1.507201071787434E-2</v>
      </c>
      <c r="CS27" s="5">
        <f t="shared" si="39"/>
        <v>-2.0225776105362137E-2</v>
      </c>
      <c r="CT27" s="5">
        <f t="shared" si="40"/>
        <v>3.7668517049960215E-3</v>
      </c>
      <c r="CU27" s="5">
        <f t="shared" si="41"/>
        <v>5.2156469408224604E-2</v>
      </c>
      <c r="CV27" s="42">
        <f t="shared" si="42"/>
        <v>3.3245183226293884E-2</v>
      </c>
      <c r="CW27" s="16">
        <f t="shared" si="3"/>
        <v>3.231756685958632E-3</v>
      </c>
      <c r="CX27" s="16">
        <f t="shared" si="92"/>
        <v>2.5668996744761738E-2</v>
      </c>
      <c r="CY27" s="16">
        <f t="shared" si="93"/>
        <v>1.2851851897610747E-2</v>
      </c>
      <c r="CZ27" s="16">
        <f t="shared" si="94"/>
        <v>2.4332474238349423E-2</v>
      </c>
      <c r="DA27" s="16">
        <f t="shared" si="95"/>
        <v>1.5197461596435605E-2</v>
      </c>
      <c r="DB27" s="16">
        <f t="shared" si="96"/>
        <v>2.5213921225924175E-2</v>
      </c>
      <c r="DC27" s="16">
        <f t="shared" si="97"/>
        <v>1.4130837751276114E-2</v>
      </c>
      <c r="DD27" s="16">
        <f t="shared" si="98"/>
        <v>2.3033914396888979E-2</v>
      </c>
      <c r="DE27" s="16">
        <f t="shared" si="99"/>
        <v>1.7501991383386522E-2</v>
      </c>
      <c r="DF27" s="16">
        <f t="shared" si="100"/>
        <v>3.0554227333245591E-2</v>
      </c>
      <c r="DG27" s="16">
        <f t="shared" si="101"/>
        <v>2.7586715348561039E-2</v>
      </c>
      <c r="DH27" s="16">
        <f t="shared" si="43"/>
        <v>-3.845762526956131E-3</v>
      </c>
      <c r="DI27" s="16">
        <f t="shared" si="44"/>
        <v>4.7571436528201991E-2</v>
      </c>
      <c r="DJ27" s="16">
        <f t="shared" si="45"/>
        <v>3.3738900600217989E-2</v>
      </c>
      <c r="DK27" s="16">
        <f t="shared" si="46"/>
        <v>2.6385055292202846E-2</v>
      </c>
      <c r="DL27" s="16">
        <f t="shared" si="47"/>
        <v>2.2957809258363823E-2</v>
      </c>
      <c r="DM27" s="16">
        <f t="shared" si="48"/>
        <v>4.0323027155654917E-2</v>
      </c>
      <c r="DN27" s="16">
        <f t="shared" si="49"/>
        <v>1.3883022112367034E-2</v>
      </c>
      <c r="DO27" s="16">
        <f t="shared" si="50"/>
        <v>2.3440223392561212E-2</v>
      </c>
      <c r="DP27" s="16">
        <f t="shared" si="51"/>
        <v>2.2924524074713687E-3</v>
      </c>
      <c r="DQ27" s="16">
        <f t="shared" si="52"/>
        <v>-3.1223970709619849E-2</v>
      </c>
      <c r="DR27" s="16">
        <f t="shared" si="53"/>
        <v>-1.6301069283760645E-2</v>
      </c>
      <c r="DS27" s="16">
        <f t="shared" si="54"/>
        <v>-2.511858393129774E-2</v>
      </c>
      <c r="DT27" s="16">
        <f t="shared" si="55"/>
        <v>2.6905274212924123E-2</v>
      </c>
      <c r="DU27" s="16">
        <f t="shared" si="56"/>
        <v>-4.8576165893448348E-2</v>
      </c>
      <c r="DV27" s="16">
        <f t="shared" si="57"/>
        <v>2.1201339272820214E-2</v>
      </c>
      <c r="DW27" s="16">
        <f t="shared" si="58"/>
        <v>-1.6114437940688434E-3</v>
      </c>
      <c r="DX27" s="16">
        <f t="shared" si="59"/>
        <v>4.3028819799198079E-2</v>
      </c>
      <c r="DY27" s="16">
        <f t="shared" si="60"/>
        <v>-1.8524230671294571E-2</v>
      </c>
      <c r="DZ27" s="16">
        <f t="shared" si="61"/>
        <v>2.9093278020669616E-2</v>
      </c>
      <c r="EA27" s="16">
        <f t="shared" si="62"/>
        <v>3.2980691326599011E-2</v>
      </c>
      <c r="EB27" s="16">
        <f t="shared" si="63"/>
        <v>6.1123882373829236E-2</v>
      </c>
      <c r="EC27" s="16">
        <f t="shared" si="64"/>
        <v>4.1611955932571797E-2</v>
      </c>
      <c r="ED27" s="16">
        <f t="shared" si="65"/>
        <v>3.3331935810353201E-2</v>
      </c>
      <c r="EE27" s="16">
        <f t="shared" si="66"/>
        <v>4.1681113197721421E-2</v>
      </c>
      <c r="EF27" s="16">
        <f t="shared" si="67"/>
        <v>1.6836133360293181E-3</v>
      </c>
      <c r="EG27" s="16">
        <f t="shared" si="68"/>
        <v>7.4239514121251498E-3</v>
      </c>
      <c r="EH27" s="16">
        <f t="shared" si="69"/>
        <v>3.3411372077305622E-2</v>
      </c>
      <c r="EI27" s="16">
        <f t="shared" si="70"/>
        <v>4.0973318615835815E-2</v>
      </c>
      <c r="EJ27" s="16">
        <f t="shared" si="71"/>
        <v>-5.5583579613609473E-3</v>
      </c>
      <c r="EK27" s="16">
        <f t="shared" si="72"/>
        <v>4.6620212725735313E-2</v>
      </c>
      <c r="EL27" s="16">
        <f t="shared" si="73"/>
        <v>1.7418778939487088E-2</v>
      </c>
      <c r="EM27" s="16">
        <f t="shared" si="74"/>
        <v>4.8173992872140338E-2</v>
      </c>
      <c r="EN27" s="16">
        <f t="shared" si="75"/>
        <v>3.9593792246758505E-2</v>
      </c>
      <c r="EO27" s="16">
        <f t="shared" si="76"/>
        <v>2.6935191366147668E-2</v>
      </c>
      <c r="EP27" s="16">
        <f t="shared" si="77"/>
        <v>2.0356308042056508E-2</v>
      </c>
      <c r="EQ27" s="16">
        <f t="shared" si="78"/>
        <v>-1.6995774010218772E-2</v>
      </c>
      <c r="ER27" s="16">
        <f t="shared" si="79"/>
        <v>4.84068270861681E-3</v>
      </c>
      <c r="ES27" s="16">
        <f t="shared" si="80"/>
        <v>4.7731289008921512E-2</v>
      </c>
      <c r="ET27" s="16">
        <f t="shared" si="81"/>
        <v>3.0265855288192214E-2</v>
      </c>
    </row>
    <row r="28" spans="1:150" x14ac:dyDescent="0.2">
      <c r="A28">
        <v>97.51</v>
      </c>
      <c r="B28">
        <v>15.414999999999999</v>
      </c>
      <c r="C28">
        <v>192.25</v>
      </c>
      <c r="D28">
        <v>99.7727</v>
      </c>
      <c r="E28">
        <v>77.34</v>
      </c>
      <c r="F28">
        <v>186.7</v>
      </c>
      <c r="G28">
        <v>138.94999999999999</v>
      </c>
      <c r="H28">
        <v>88.34</v>
      </c>
      <c r="I28">
        <v>110.1</v>
      </c>
      <c r="J28">
        <v>7.5069999999999997</v>
      </c>
      <c r="K28">
        <v>85.09</v>
      </c>
      <c r="L28">
        <v>66.7</v>
      </c>
      <c r="M28">
        <v>67.3</v>
      </c>
      <c r="N28">
        <v>30.745000000000001</v>
      </c>
      <c r="O28">
        <v>24.954999999999998</v>
      </c>
      <c r="P28">
        <v>66.599999999999994</v>
      </c>
      <c r="Q28">
        <v>13.9</v>
      </c>
      <c r="R28">
        <v>80.180000000000007</v>
      </c>
      <c r="S28">
        <v>37.225000000000001</v>
      </c>
      <c r="T28">
        <v>15.46</v>
      </c>
      <c r="U28">
        <v>103.85</v>
      </c>
      <c r="V28">
        <v>5.0999999999999996</v>
      </c>
      <c r="W28">
        <v>14.39</v>
      </c>
      <c r="X28">
        <v>13.78</v>
      </c>
      <c r="Y28">
        <v>9.3130000000000006</v>
      </c>
      <c r="Z28">
        <v>45.935000000000002</v>
      </c>
      <c r="AA28">
        <v>67.72</v>
      </c>
      <c r="AB28">
        <v>48.905000000000001</v>
      </c>
      <c r="AC28">
        <v>6.6269999999999998</v>
      </c>
      <c r="AD28">
        <v>15.35</v>
      </c>
      <c r="AE28">
        <v>2.972</v>
      </c>
      <c r="AF28">
        <v>31.905000000000001</v>
      </c>
      <c r="AG28">
        <v>230.4</v>
      </c>
      <c r="AH28">
        <v>178</v>
      </c>
      <c r="AI28">
        <v>5.05</v>
      </c>
      <c r="AJ28">
        <v>180.95</v>
      </c>
      <c r="AK28">
        <v>13.78</v>
      </c>
      <c r="AL28">
        <v>35.049999999999997</v>
      </c>
      <c r="AM28">
        <v>84.98</v>
      </c>
      <c r="AN28">
        <v>84.12</v>
      </c>
      <c r="AO28">
        <v>5.7389999999999999</v>
      </c>
      <c r="AP28">
        <v>92.09</v>
      </c>
      <c r="AQ28">
        <v>49.75</v>
      </c>
      <c r="AR28">
        <v>116.55</v>
      </c>
      <c r="AS28">
        <v>72.2</v>
      </c>
      <c r="AT28">
        <v>9.0470000000000006</v>
      </c>
      <c r="AU28">
        <v>205</v>
      </c>
      <c r="AV28">
        <v>49.13</v>
      </c>
      <c r="AW28">
        <v>20.745000000000001</v>
      </c>
      <c r="AX28" s="40">
        <v>137.6</v>
      </c>
      <c r="AY28" s="5">
        <f t="shared" si="2"/>
        <v>-3.6462450592885332E-2</v>
      </c>
      <c r="AZ28" s="5">
        <f t="shared" si="82"/>
        <v>4.5617464972302901E-3</v>
      </c>
      <c r="BA28" s="5">
        <f t="shared" si="83"/>
        <v>-2.8549772612430524E-2</v>
      </c>
      <c r="BB28" s="5">
        <f t="shared" si="84"/>
        <v>3.6355062234672886E-2</v>
      </c>
      <c r="BC28" s="5">
        <f t="shared" si="85"/>
        <v>7.4166666666666714E-2</v>
      </c>
      <c r="BD28" s="5">
        <f t="shared" si="86"/>
        <v>9.4620167612868844E-3</v>
      </c>
      <c r="BE28" s="5">
        <f t="shared" si="87"/>
        <v>2.2819285977180748E-2</v>
      </c>
      <c r="BF28" s="5">
        <f t="shared" si="88"/>
        <v>2.482598607888642E-2</v>
      </c>
      <c r="BG28" s="5">
        <f t="shared" si="89"/>
        <v>-1.3605442176871652E-3</v>
      </c>
      <c r="BH28" s="5">
        <f t="shared" si="90"/>
        <v>1.7622339704487011E-2</v>
      </c>
      <c r="BI28" s="5">
        <f t="shared" si="91"/>
        <v>3.0649534362843234E-3</v>
      </c>
      <c r="BJ28" s="5">
        <f t="shared" si="4"/>
        <v>-7.7357929187741314E-3</v>
      </c>
      <c r="BK28" s="5">
        <f t="shared" si="5"/>
        <v>1.9851492650401648E-2</v>
      </c>
      <c r="BL28" s="5">
        <f t="shared" si="6"/>
        <v>2.5346006336501636E-2</v>
      </c>
      <c r="BM28" s="5">
        <f t="shared" si="7"/>
        <v>1.6496945010183284E-2</v>
      </c>
      <c r="BN28" s="5">
        <f t="shared" si="8"/>
        <v>5.2830188679244827E-3</v>
      </c>
      <c r="BO28" s="5">
        <f t="shared" si="9"/>
        <v>6.517016654598029E-3</v>
      </c>
      <c r="BP28" s="5">
        <f t="shared" si="10"/>
        <v>-8.7227414330204311E-4</v>
      </c>
      <c r="BQ28" s="5">
        <f t="shared" si="11"/>
        <v>3.0592469545958068E-2</v>
      </c>
      <c r="BR28" s="5">
        <f t="shared" si="12"/>
        <v>3.0323225591469605E-2</v>
      </c>
      <c r="BS28" s="5">
        <f t="shared" si="13"/>
        <v>-2.1206409048067809E-2</v>
      </c>
      <c r="BT28" s="5">
        <f t="shared" si="14"/>
        <v>-9.7943192948102276E-4</v>
      </c>
      <c r="BU28" s="5">
        <f t="shared" si="15"/>
        <v>-6.9444444444444198E-4</v>
      </c>
      <c r="BV28" s="5">
        <f t="shared" si="16"/>
        <v>-2.1723388848661207E-3</v>
      </c>
      <c r="BW28" s="5">
        <f t="shared" si="17"/>
        <v>1.6814062670597263E-2</v>
      </c>
      <c r="BX28" s="5">
        <f t="shared" si="18"/>
        <v>2.2481914301613948E-2</v>
      </c>
      <c r="BY28" s="5">
        <f t="shared" si="19"/>
        <v>-3.1325990559290529E-2</v>
      </c>
      <c r="BZ28" s="5">
        <f t="shared" si="20"/>
        <v>1.3260126385579607E-2</v>
      </c>
      <c r="CA28" s="5">
        <f t="shared" si="21"/>
        <v>-1.8076752111423899E-2</v>
      </c>
      <c r="CB28" s="5">
        <f t="shared" si="22"/>
        <v>1.5547469401256953E-2</v>
      </c>
      <c r="CC28" s="5">
        <f t="shared" si="23"/>
        <v>1.9903912148249825E-2</v>
      </c>
      <c r="CD28" s="5">
        <f t="shared" si="24"/>
        <v>-2.266809618624599E-2</v>
      </c>
      <c r="CE28" s="5">
        <f t="shared" si="25"/>
        <v>1.7391304347826875E-3</v>
      </c>
      <c r="CF28" s="5">
        <f t="shared" si="26"/>
        <v>1.5402167712492698E-2</v>
      </c>
      <c r="CG28" s="5">
        <f t="shared" si="27"/>
        <v>-2.8846153846153966E-2</v>
      </c>
      <c r="CH28" s="5">
        <f t="shared" si="28"/>
        <v>1.1458915595304653E-2</v>
      </c>
      <c r="CI28" s="5">
        <f t="shared" si="29"/>
        <v>-8.2763584023030079E-3</v>
      </c>
      <c r="CJ28" s="5">
        <f t="shared" si="30"/>
        <v>1.41782407407407E-2</v>
      </c>
      <c r="CK28" s="5">
        <f t="shared" si="31"/>
        <v>-2.3529411764700026E-4</v>
      </c>
      <c r="CL28" s="5">
        <f t="shared" si="32"/>
        <v>3.3796239400270434E-2</v>
      </c>
      <c r="CM28" s="5">
        <f t="shared" si="33"/>
        <v>2.7206013960980879E-2</v>
      </c>
      <c r="CN28" s="5">
        <f t="shared" si="34"/>
        <v>8.6947070970544438E-4</v>
      </c>
      <c r="CO28" s="5">
        <f t="shared" si="35"/>
        <v>1.2928840476432724E-2</v>
      </c>
      <c r="CP28" s="5">
        <f t="shared" si="36"/>
        <v>2.1496130696474491E-3</v>
      </c>
      <c r="CQ28" s="5">
        <f t="shared" si="37"/>
        <v>9.7902097902098362E-3</v>
      </c>
      <c r="CR28" s="5">
        <f t="shared" si="38"/>
        <v>-4.9494060712714782E-3</v>
      </c>
      <c r="CS28" s="5">
        <f t="shared" si="39"/>
        <v>-1.5842534805568964E-2</v>
      </c>
      <c r="CT28" s="5">
        <f t="shared" si="40"/>
        <v>-2.9626703535453269E-2</v>
      </c>
      <c r="CU28" s="5">
        <f t="shared" si="41"/>
        <v>-1.1201143946615755E-2</v>
      </c>
      <c r="CV28" s="42">
        <f t="shared" si="42"/>
        <v>6.2157221206580182E-3</v>
      </c>
      <c r="CW28" s="16">
        <f t="shared" si="3"/>
        <v>-3.3725009280134687E-2</v>
      </c>
      <c r="CX28" s="16">
        <f t="shared" si="92"/>
        <v>5.180643041591145E-3</v>
      </c>
      <c r="CY28" s="16">
        <f t="shared" si="93"/>
        <v>-3.0830005864858276E-2</v>
      </c>
      <c r="CZ28" s="16">
        <f t="shared" si="94"/>
        <v>3.5518516644273003E-2</v>
      </c>
      <c r="DA28" s="16">
        <f t="shared" si="95"/>
        <v>6.8087532518421548E-2</v>
      </c>
      <c r="DB28" s="16">
        <f t="shared" si="96"/>
        <v>8.0314750396675363E-3</v>
      </c>
      <c r="DC28" s="16">
        <f t="shared" si="97"/>
        <v>1.6672241640586016E-2</v>
      </c>
      <c r="DD28" s="16">
        <f t="shared" si="98"/>
        <v>2.6532886257765866E-2</v>
      </c>
      <c r="DE28" s="16">
        <f t="shared" si="99"/>
        <v>1.4152621680004027E-3</v>
      </c>
      <c r="DF28" s="16">
        <f t="shared" si="100"/>
        <v>1.987994033017754E-2</v>
      </c>
      <c r="DG28" s="16">
        <f t="shared" si="101"/>
        <v>2.6584550184857022E-3</v>
      </c>
      <c r="DH28" s="16">
        <f t="shared" si="43"/>
        <v>-8.171622161816227E-3</v>
      </c>
      <c r="DI28" s="16">
        <f t="shared" si="44"/>
        <v>1.9796321780604018E-2</v>
      </c>
      <c r="DJ28" s="16">
        <f t="shared" si="45"/>
        <v>2.8318320480892986E-2</v>
      </c>
      <c r="DK28" s="16">
        <f t="shared" si="46"/>
        <v>1.8043761938787577E-2</v>
      </c>
      <c r="DL28" s="16">
        <f t="shared" si="47"/>
        <v>6.3373883607476516E-3</v>
      </c>
      <c r="DM28" s="16">
        <f t="shared" si="48"/>
        <v>1.1607660002157046E-2</v>
      </c>
      <c r="DN28" s="16">
        <f t="shared" si="49"/>
        <v>-2.2979564843762447E-3</v>
      </c>
      <c r="DO28" s="16">
        <f t="shared" si="50"/>
        <v>2.8187762521024253E-2</v>
      </c>
      <c r="DP28" s="16">
        <f t="shared" si="51"/>
        <v>3.4279017985634187E-2</v>
      </c>
      <c r="DQ28" s="16">
        <f t="shared" si="52"/>
        <v>-2.0496073188344618E-2</v>
      </c>
      <c r="DR28" s="16">
        <f t="shared" si="53"/>
        <v>-3.7539311649326282E-3</v>
      </c>
      <c r="DS28" s="16">
        <f t="shared" si="54"/>
        <v>-2.084214816420191E-3</v>
      </c>
      <c r="DT28" s="16">
        <f t="shared" si="55"/>
        <v>-1.2700364401439877E-3</v>
      </c>
      <c r="DU28" s="16">
        <f t="shared" si="56"/>
        <v>1.2283403509222661E-2</v>
      </c>
      <c r="DV28" s="16">
        <f t="shared" si="57"/>
        <v>2.2428422931106157E-2</v>
      </c>
      <c r="DW28" s="16">
        <f t="shared" si="58"/>
        <v>-2.8097576702113755E-2</v>
      </c>
      <c r="DX28" s="16">
        <f t="shared" si="59"/>
        <v>1.429844532121975E-2</v>
      </c>
      <c r="DY28" s="16">
        <f t="shared" si="60"/>
        <v>-1.6136541563560224E-2</v>
      </c>
      <c r="DZ28" s="16">
        <f t="shared" si="61"/>
        <v>1.5709501676521392E-2</v>
      </c>
      <c r="EA28" s="16">
        <f t="shared" si="62"/>
        <v>1.6611488254365238E-2</v>
      </c>
      <c r="EB28" s="16">
        <f t="shared" si="63"/>
        <v>-1.8187683629539292E-2</v>
      </c>
      <c r="EC28" s="16">
        <f t="shared" si="64"/>
        <v>-2.3411164060032396E-3</v>
      </c>
      <c r="ED28" s="16">
        <f t="shared" si="65"/>
        <v>1.4515814437300094E-2</v>
      </c>
      <c r="EE28" s="16">
        <f t="shared" si="66"/>
        <v>-2.7997706781338914E-2</v>
      </c>
      <c r="EF28" s="16">
        <f t="shared" si="67"/>
        <v>1.1462797688332723E-2</v>
      </c>
      <c r="EG28" s="16">
        <f t="shared" si="68"/>
        <v>-7.0073671639649966E-3</v>
      </c>
      <c r="EH28" s="16">
        <f t="shared" si="69"/>
        <v>1.2859073895890602E-2</v>
      </c>
      <c r="EI28" s="16">
        <f t="shared" si="70"/>
        <v>-4.0014051969931531E-3</v>
      </c>
      <c r="EJ28" s="16">
        <f t="shared" si="71"/>
        <v>3.8455616507635737E-2</v>
      </c>
      <c r="EK28" s="16">
        <f t="shared" si="72"/>
        <v>2.8354669800488799E-2</v>
      </c>
      <c r="EL28" s="16">
        <f t="shared" si="73"/>
        <v>2.0523318228174094E-3</v>
      </c>
      <c r="EM28" s="16">
        <f t="shared" si="74"/>
        <v>1.4209515646345575E-2</v>
      </c>
      <c r="EN28" s="16">
        <f t="shared" si="75"/>
        <v>5.6632271426865092E-3</v>
      </c>
      <c r="EO28" s="16">
        <f t="shared" si="76"/>
        <v>8.983558408046351E-3</v>
      </c>
      <c r="EP28" s="16">
        <f t="shared" si="77"/>
        <v>3.3489125291069014E-4</v>
      </c>
      <c r="EQ28" s="16">
        <f t="shared" si="78"/>
        <v>-1.26125327104256E-2</v>
      </c>
      <c r="ER28" s="16">
        <f t="shared" si="79"/>
        <v>-2.8552872531832481E-2</v>
      </c>
      <c r="ES28" s="16">
        <f t="shared" si="80"/>
        <v>-1.5626324345918846E-2</v>
      </c>
      <c r="ET28" s="16">
        <f t="shared" si="81"/>
        <v>3.2363941825563477E-3</v>
      </c>
    </row>
    <row r="29" spans="1:150" x14ac:dyDescent="0.2">
      <c r="A29">
        <v>101.3</v>
      </c>
      <c r="B29">
        <v>15.82</v>
      </c>
      <c r="C29">
        <v>191.4</v>
      </c>
      <c r="D29">
        <v>102.5909</v>
      </c>
      <c r="E29">
        <v>80.41</v>
      </c>
      <c r="F29">
        <v>189.95</v>
      </c>
      <c r="G29">
        <v>144.05000000000001</v>
      </c>
      <c r="H29">
        <v>90.04</v>
      </c>
      <c r="I29">
        <v>115.3</v>
      </c>
      <c r="J29">
        <v>7.5609999999999999</v>
      </c>
      <c r="K29">
        <v>85.83</v>
      </c>
      <c r="L29">
        <v>66.37</v>
      </c>
      <c r="M29">
        <v>68.25</v>
      </c>
      <c r="N29">
        <v>32.274999999999999</v>
      </c>
      <c r="O29">
        <v>25.59</v>
      </c>
      <c r="P29">
        <v>67.47</v>
      </c>
      <c r="Q29">
        <v>14.63</v>
      </c>
      <c r="R29">
        <v>80.400000000000006</v>
      </c>
      <c r="S29">
        <v>37.664999999999999</v>
      </c>
      <c r="T29">
        <v>15.785</v>
      </c>
      <c r="U29">
        <v>104.75</v>
      </c>
      <c r="V29">
        <v>5.0949999999999998</v>
      </c>
      <c r="W29">
        <v>14.37</v>
      </c>
      <c r="X29">
        <v>14</v>
      </c>
      <c r="Y29">
        <v>9.5760000000000005</v>
      </c>
      <c r="Z29">
        <v>45.445</v>
      </c>
      <c r="AA29">
        <v>68.25</v>
      </c>
      <c r="AB29">
        <v>49.534999999999997</v>
      </c>
      <c r="AC29">
        <v>6.5720000000000001</v>
      </c>
      <c r="AD29">
        <v>15.6</v>
      </c>
      <c r="AE29">
        <v>2.992</v>
      </c>
      <c r="AF29">
        <v>31.885000000000002</v>
      </c>
      <c r="AG29">
        <v>233.45</v>
      </c>
      <c r="AH29">
        <v>180.9</v>
      </c>
      <c r="AI29">
        <v>5.08</v>
      </c>
      <c r="AJ29">
        <v>179.9</v>
      </c>
      <c r="AK29">
        <v>13.86</v>
      </c>
      <c r="AL29">
        <v>34.93</v>
      </c>
      <c r="AM29">
        <v>86.44</v>
      </c>
      <c r="AN29">
        <v>84.01</v>
      </c>
      <c r="AO29">
        <v>5.907</v>
      </c>
      <c r="AP29">
        <v>92.69</v>
      </c>
      <c r="AQ29">
        <v>50.42</v>
      </c>
      <c r="AR29">
        <v>119.2</v>
      </c>
      <c r="AS29">
        <v>73.63</v>
      </c>
      <c r="AT29">
        <v>9.1920000000000002</v>
      </c>
      <c r="AU29">
        <v>205.75</v>
      </c>
      <c r="AV29">
        <v>50.04</v>
      </c>
      <c r="AW29">
        <v>21.42</v>
      </c>
      <c r="AX29" s="40">
        <v>138</v>
      </c>
      <c r="AY29" s="5">
        <f t="shared" si="2"/>
        <v>3.886780842990456E-2</v>
      </c>
      <c r="AZ29" s="5">
        <f t="shared" si="82"/>
        <v>2.627311060655213E-2</v>
      </c>
      <c r="BA29" s="5">
        <f t="shared" si="83"/>
        <v>-4.4213263979193673E-3</v>
      </c>
      <c r="BB29" s="5">
        <f t="shared" si="84"/>
        <v>2.824620362083019E-2</v>
      </c>
      <c r="BC29" s="5">
        <f t="shared" si="85"/>
        <v>3.9694853891905746E-2</v>
      </c>
      <c r="BD29" s="5">
        <f t="shared" si="86"/>
        <v>1.7407605784681257E-2</v>
      </c>
      <c r="BE29" s="5">
        <f t="shared" si="87"/>
        <v>3.6703850305865648E-2</v>
      </c>
      <c r="BF29" s="5">
        <f t="shared" si="88"/>
        <v>1.9243830654290361E-2</v>
      </c>
      <c r="BG29" s="5">
        <f t="shared" si="89"/>
        <v>4.722979109900094E-2</v>
      </c>
      <c r="BH29" s="5">
        <f t="shared" si="90"/>
        <v>7.1932862661516772E-3</v>
      </c>
      <c r="BI29" s="5">
        <f t="shared" si="91"/>
        <v>8.6966741097660449E-3</v>
      </c>
      <c r="BJ29" s="5">
        <f t="shared" si="4"/>
        <v>-4.9475262368815498E-3</v>
      </c>
      <c r="BK29" s="5">
        <f t="shared" si="5"/>
        <v>1.4115898959881079E-2</v>
      </c>
      <c r="BL29" s="5">
        <f t="shared" si="6"/>
        <v>4.9764189299073003E-2</v>
      </c>
      <c r="BM29" s="5">
        <f t="shared" si="7"/>
        <v>2.5445802444399979E-2</v>
      </c>
      <c r="BN29" s="5">
        <f t="shared" si="8"/>
        <v>1.3063063063063041E-2</v>
      </c>
      <c r="BO29" s="5">
        <f t="shared" si="9"/>
        <v>5.2517985611510776E-2</v>
      </c>
      <c r="BP29" s="5">
        <f t="shared" si="10"/>
        <v>2.7438263906209848E-3</v>
      </c>
      <c r="BQ29" s="5">
        <f t="shared" si="11"/>
        <v>1.1820013431833365E-2</v>
      </c>
      <c r="BR29" s="5">
        <f t="shared" si="12"/>
        <v>2.1021992238033693E-2</v>
      </c>
      <c r="BS29" s="5">
        <f t="shared" si="13"/>
        <v>8.6663456909004122E-3</v>
      </c>
      <c r="BT29" s="5">
        <f t="shared" si="14"/>
        <v>-9.8039215686274161E-4</v>
      </c>
      <c r="BU29" s="5">
        <f t="shared" si="15"/>
        <v>-1.389854065323215E-3</v>
      </c>
      <c r="BV29" s="5">
        <f t="shared" si="16"/>
        <v>1.59651669085632E-2</v>
      </c>
      <c r="BW29" s="5">
        <f t="shared" si="17"/>
        <v>2.8240094491570833E-2</v>
      </c>
      <c r="BX29" s="5">
        <f t="shared" si="18"/>
        <v>-1.0667247197126417E-2</v>
      </c>
      <c r="BY29" s="5">
        <f t="shared" si="19"/>
        <v>7.8263437684584769E-3</v>
      </c>
      <c r="BZ29" s="5">
        <f t="shared" si="20"/>
        <v>1.2882118392802289E-2</v>
      </c>
      <c r="CA29" s="5">
        <f t="shared" si="21"/>
        <v>-8.2993813188471099E-3</v>
      </c>
      <c r="CB29" s="5">
        <f t="shared" si="22"/>
        <v>1.6286644951140072E-2</v>
      </c>
      <c r="CC29" s="5">
        <f t="shared" si="23"/>
        <v>6.7294751009421283E-3</v>
      </c>
      <c r="CD29" s="5">
        <f t="shared" si="24"/>
        <v>-6.2686099357467384E-4</v>
      </c>
      <c r="CE29" s="5">
        <f t="shared" si="25"/>
        <v>1.3237847222222099E-2</v>
      </c>
      <c r="CF29" s="5">
        <f t="shared" si="26"/>
        <v>1.6292134831460636E-2</v>
      </c>
      <c r="CG29" s="5">
        <f t="shared" si="27"/>
        <v>5.9405940594059459E-3</v>
      </c>
      <c r="CH29" s="5">
        <f t="shared" si="28"/>
        <v>-5.8027079303674123E-3</v>
      </c>
      <c r="CI29" s="5">
        <f t="shared" si="29"/>
        <v>5.8055152394775877E-3</v>
      </c>
      <c r="CJ29" s="5">
        <f t="shared" si="30"/>
        <v>-3.4236804564906631E-3</v>
      </c>
      <c r="CK29" s="5">
        <f t="shared" si="31"/>
        <v>1.718051306189694E-2</v>
      </c>
      <c r="CL29" s="5">
        <f t="shared" si="32"/>
        <v>-1.3076557299096514E-3</v>
      </c>
      <c r="CM29" s="5">
        <f t="shared" si="33"/>
        <v>2.927339257710404E-2</v>
      </c>
      <c r="CN29" s="5">
        <f t="shared" si="34"/>
        <v>6.5153654034095787E-3</v>
      </c>
      <c r="CO29" s="5">
        <f t="shared" si="35"/>
        <v>1.3467336683417042E-2</v>
      </c>
      <c r="CP29" s="5">
        <f t="shared" si="36"/>
        <v>2.2737022737022716E-2</v>
      </c>
      <c r="CQ29" s="5">
        <f t="shared" si="37"/>
        <v>1.9806094182825307E-2</v>
      </c>
      <c r="CR29" s="5">
        <f t="shared" si="38"/>
        <v>1.6027412401901087E-2</v>
      </c>
      <c r="CS29" s="5">
        <f t="shared" si="39"/>
        <v>3.6585365853658569E-3</v>
      </c>
      <c r="CT29" s="5">
        <f t="shared" si="40"/>
        <v>1.8522287807856586E-2</v>
      </c>
      <c r="CU29" s="5">
        <f t="shared" si="41"/>
        <v>3.2537960954446943E-2</v>
      </c>
      <c r="CV29" s="42">
        <f t="shared" si="42"/>
        <v>2.9069767441860517E-3</v>
      </c>
      <c r="CW29" s="16">
        <f t="shared" si="3"/>
        <v>4.1605249742655205E-2</v>
      </c>
      <c r="CX29" s="16">
        <f t="shared" si="92"/>
        <v>2.6892007150912986E-2</v>
      </c>
      <c r="CY29" s="16">
        <f t="shared" si="93"/>
        <v>-6.7015596503471183E-3</v>
      </c>
      <c r="CZ29" s="16">
        <f t="shared" si="94"/>
        <v>2.7409658030430308E-2</v>
      </c>
      <c r="DA29" s="16">
        <f t="shared" si="95"/>
        <v>3.361571974366058E-2</v>
      </c>
      <c r="DB29" s="16">
        <f t="shared" si="96"/>
        <v>1.5977064063061909E-2</v>
      </c>
      <c r="DC29" s="16">
        <f t="shared" si="97"/>
        <v>3.0556805969270916E-2</v>
      </c>
      <c r="DD29" s="16">
        <f t="shared" si="98"/>
        <v>2.0950730833169808E-2</v>
      </c>
      <c r="DE29" s="16">
        <f t="shared" si="99"/>
        <v>5.000559748468851E-2</v>
      </c>
      <c r="DF29" s="16">
        <f t="shared" si="100"/>
        <v>9.4508868918422063E-3</v>
      </c>
      <c r="DG29" s="16">
        <f t="shared" si="101"/>
        <v>8.2901756919674229E-3</v>
      </c>
      <c r="DH29" s="16">
        <f t="shared" si="43"/>
        <v>-5.3833554799236454E-3</v>
      </c>
      <c r="DI29" s="16">
        <f t="shared" si="44"/>
        <v>1.4060728090083451E-2</v>
      </c>
      <c r="DJ29" s="16">
        <f t="shared" si="45"/>
        <v>5.2736503443464353E-2</v>
      </c>
      <c r="DK29" s="16">
        <f t="shared" si="46"/>
        <v>2.6992619373004272E-2</v>
      </c>
      <c r="DL29" s="16">
        <f t="shared" si="47"/>
        <v>1.411743255588621E-2</v>
      </c>
      <c r="DM29" s="16">
        <f t="shared" si="48"/>
        <v>5.7608628959069791E-2</v>
      </c>
      <c r="DN29" s="16">
        <f t="shared" si="49"/>
        <v>1.3181440495467832E-3</v>
      </c>
      <c r="DO29" s="16">
        <f t="shared" si="50"/>
        <v>9.4153064068995523E-3</v>
      </c>
      <c r="DP29" s="16">
        <f t="shared" si="51"/>
        <v>2.4977784632198276E-2</v>
      </c>
      <c r="DQ29" s="16">
        <f t="shared" si="52"/>
        <v>9.3766815506236036E-3</v>
      </c>
      <c r="DR29" s="16">
        <f t="shared" si="53"/>
        <v>-3.754891392314347E-3</v>
      </c>
      <c r="DS29" s="16">
        <f t="shared" si="54"/>
        <v>-2.779624437298964E-3</v>
      </c>
      <c r="DT29" s="16">
        <f t="shared" si="55"/>
        <v>1.6867469353285335E-2</v>
      </c>
      <c r="DU29" s="16">
        <f t="shared" si="56"/>
        <v>2.3709435330196232E-2</v>
      </c>
      <c r="DV29" s="16">
        <f t="shared" si="57"/>
        <v>-1.0720738567634207E-2</v>
      </c>
      <c r="DW29" s="16">
        <f t="shared" si="58"/>
        <v>1.105475762563525E-2</v>
      </c>
      <c r="DX29" s="16">
        <f t="shared" si="59"/>
        <v>1.3920437328442432E-2</v>
      </c>
      <c r="DY29" s="16">
        <f t="shared" si="60"/>
        <v>-6.3591707709834341E-3</v>
      </c>
      <c r="DZ29" s="16">
        <f t="shared" si="61"/>
        <v>1.6448677226404512E-2</v>
      </c>
      <c r="EA29" s="16">
        <f t="shared" si="62"/>
        <v>3.437051207057543E-3</v>
      </c>
      <c r="EB29" s="16">
        <f t="shared" si="63"/>
        <v>3.8535515631320221E-3</v>
      </c>
      <c r="EC29" s="16">
        <f t="shared" si="64"/>
        <v>9.1576003814361727E-3</v>
      </c>
      <c r="ED29" s="16">
        <f t="shared" si="65"/>
        <v>1.5405781556268032E-2</v>
      </c>
      <c r="EE29" s="16">
        <f t="shared" si="66"/>
        <v>6.7890411242209989E-3</v>
      </c>
      <c r="EF29" s="16">
        <f t="shared" si="67"/>
        <v>-5.7988258373393425E-3</v>
      </c>
      <c r="EG29" s="16">
        <f t="shared" si="68"/>
        <v>7.0745064778155991E-3</v>
      </c>
      <c r="EH29" s="16">
        <f t="shared" si="69"/>
        <v>-4.7428473013407611E-3</v>
      </c>
      <c r="EI29" s="16">
        <f t="shared" si="70"/>
        <v>1.3414401982550787E-2</v>
      </c>
      <c r="EJ29" s="16">
        <f t="shared" si="71"/>
        <v>3.3517213774556538E-3</v>
      </c>
      <c r="EK29" s="16">
        <f t="shared" si="72"/>
        <v>3.042204841661196E-2</v>
      </c>
      <c r="EL29" s="16">
        <f t="shared" si="73"/>
        <v>7.6982265165215433E-3</v>
      </c>
      <c r="EM29" s="16">
        <f t="shared" si="74"/>
        <v>1.4748011853329893E-2</v>
      </c>
      <c r="EN29" s="16">
        <f t="shared" si="75"/>
        <v>2.6250636810061775E-2</v>
      </c>
      <c r="EO29" s="16">
        <f t="shared" si="76"/>
        <v>1.8999442800661823E-2</v>
      </c>
      <c r="EP29" s="16">
        <f t="shared" si="77"/>
        <v>2.1311709726083254E-2</v>
      </c>
      <c r="EQ29" s="16">
        <f t="shared" si="78"/>
        <v>6.8885386805092215E-3</v>
      </c>
      <c r="ER29" s="16">
        <f t="shared" si="79"/>
        <v>1.9596118811477374E-2</v>
      </c>
      <c r="ES29" s="16">
        <f t="shared" si="80"/>
        <v>2.8112780555143851E-2</v>
      </c>
      <c r="ET29" s="16">
        <f t="shared" si="81"/>
        <v>-7.2351193915618818E-5</v>
      </c>
    </row>
    <row r="30" spans="1:150" x14ac:dyDescent="0.2">
      <c r="A30">
        <v>103.6</v>
      </c>
      <c r="B30">
        <v>15.835000000000001</v>
      </c>
      <c r="C30">
        <v>192.5</v>
      </c>
      <c r="D30">
        <v>104.25</v>
      </c>
      <c r="E30">
        <v>81.27</v>
      </c>
      <c r="F30">
        <v>193.85</v>
      </c>
      <c r="G30">
        <v>143.4</v>
      </c>
      <c r="H30">
        <v>89.97</v>
      </c>
      <c r="I30">
        <v>117.2</v>
      </c>
      <c r="J30">
        <v>7.319</v>
      </c>
      <c r="K30">
        <v>89.05</v>
      </c>
      <c r="L30">
        <v>68.319999999999993</v>
      </c>
      <c r="M30">
        <v>68.400000000000006</v>
      </c>
      <c r="N30">
        <v>30.914999999999999</v>
      </c>
      <c r="O30">
        <v>25.94</v>
      </c>
      <c r="P30">
        <v>68.7</v>
      </c>
      <c r="Q30">
        <v>14.72</v>
      </c>
      <c r="R30">
        <v>79.900000000000006</v>
      </c>
      <c r="S30">
        <v>37.229999999999997</v>
      </c>
      <c r="T30">
        <v>15.695</v>
      </c>
      <c r="U30">
        <v>105</v>
      </c>
      <c r="V30">
        <v>4.984</v>
      </c>
      <c r="W30">
        <v>14.31</v>
      </c>
      <c r="X30">
        <v>13.85</v>
      </c>
      <c r="Y30">
        <v>9.4</v>
      </c>
      <c r="Z30">
        <v>45.555</v>
      </c>
      <c r="AA30">
        <v>70.38</v>
      </c>
      <c r="AB30">
        <v>48.91</v>
      </c>
      <c r="AC30">
        <v>6.46</v>
      </c>
      <c r="AD30">
        <v>15.72</v>
      </c>
      <c r="AE30">
        <v>2.93</v>
      </c>
      <c r="AF30">
        <v>30.945</v>
      </c>
      <c r="AG30">
        <v>230.4</v>
      </c>
      <c r="AH30">
        <v>185</v>
      </c>
      <c r="AI30">
        <v>5.0549999999999997</v>
      </c>
      <c r="AJ30">
        <v>180.75</v>
      </c>
      <c r="AK30">
        <v>13.835000000000001</v>
      </c>
      <c r="AL30">
        <v>34.979999999999997</v>
      </c>
      <c r="AM30">
        <v>86.93</v>
      </c>
      <c r="AN30">
        <v>86.26</v>
      </c>
      <c r="AO30">
        <v>5.774</v>
      </c>
      <c r="AP30">
        <v>94.3</v>
      </c>
      <c r="AQ30">
        <v>49.22</v>
      </c>
      <c r="AR30">
        <v>119.6</v>
      </c>
      <c r="AS30">
        <v>74.19</v>
      </c>
      <c r="AT30">
        <v>9.0009999999999994</v>
      </c>
      <c r="AU30">
        <v>205.8</v>
      </c>
      <c r="AV30">
        <v>50.11</v>
      </c>
      <c r="AW30">
        <v>21.16</v>
      </c>
      <c r="AX30" s="40">
        <v>142.80000000000001</v>
      </c>
      <c r="AY30" s="5">
        <f t="shared" si="2"/>
        <v>2.2704837117472731E-2</v>
      </c>
      <c r="AZ30" s="5">
        <f t="shared" si="82"/>
        <v>9.4816687737053762E-4</v>
      </c>
      <c r="BA30" s="5">
        <f t="shared" si="83"/>
        <v>5.7471264367816577E-3</v>
      </c>
      <c r="BB30" s="5">
        <f t="shared" si="84"/>
        <v>1.6171999660788527E-2</v>
      </c>
      <c r="BC30" s="5">
        <f t="shared" si="85"/>
        <v>1.0695187165775444E-2</v>
      </c>
      <c r="BD30" s="5">
        <f t="shared" si="86"/>
        <v>2.0531718873387783E-2</v>
      </c>
      <c r="BE30" s="5">
        <f t="shared" si="87"/>
        <v>-4.5123221103783306E-3</v>
      </c>
      <c r="BF30" s="5">
        <f t="shared" si="88"/>
        <v>-7.7743225233239954E-4</v>
      </c>
      <c r="BG30" s="5">
        <f t="shared" si="89"/>
        <v>1.647875108412844E-2</v>
      </c>
      <c r="BH30" s="5">
        <f t="shared" si="90"/>
        <v>-3.2006348366618198E-2</v>
      </c>
      <c r="BI30" s="5">
        <f t="shared" si="91"/>
        <v>3.7516020039613185E-2</v>
      </c>
      <c r="BJ30" s="5">
        <f t="shared" si="4"/>
        <v>2.9380744312189178E-2</v>
      </c>
      <c r="BK30" s="5">
        <f t="shared" si="5"/>
        <v>2.19780219780219E-3</v>
      </c>
      <c r="BL30" s="5">
        <f t="shared" si="6"/>
        <v>-4.2137877614252472E-2</v>
      </c>
      <c r="BM30" s="5">
        <f t="shared" si="7"/>
        <v>1.3677217663149666E-2</v>
      </c>
      <c r="BN30" s="5">
        <f t="shared" si="8"/>
        <v>1.8230324588706104E-2</v>
      </c>
      <c r="BO30" s="5">
        <f t="shared" si="9"/>
        <v>6.1517429938482415E-3</v>
      </c>
      <c r="BP30" s="5">
        <f t="shared" si="10"/>
        <v>-6.2189054726368154E-3</v>
      </c>
      <c r="BQ30" s="5">
        <f t="shared" si="11"/>
        <v>-1.1549183592194368E-2</v>
      </c>
      <c r="BR30" s="5">
        <f t="shared" si="12"/>
        <v>-5.7016154577129718E-3</v>
      </c>
      <c r="BS30" s="5">
        <f t="shared" si="13"/>
        <v>2.3866348448686736E-3</v>
      </c>
      <c r="BT30" s="5">
        <f t="shared" si="14"/>
        <v>-2.1786064769381719E-2</v>
      </c>
      <c r="BU30" s="5">
        <f t="shared" si="15"/>
        <v>-4.1753653444676075E-3</v>
      </c>
      <c r="BV30" s="5">
        <f t="shared" si="16"/>
        <v>-1.0714285714285787E-2</v>
      </c>
      <c r="BW30" s="5">
        <f t="shared" si="17"/>
        <v>-1.8379281537176273E-2</v>
      </c>
      <c r="BX30" s="5">
        <f t="shared" si="18"/>
        <v>2.42050830674434E-3</v>
      </c>
      <c r="BY30" s="5">
        <f t="shared" si="19"/>
        <v>3.1208791208791054E-2</v>
      </c>
      <c r="BZ30" s="5">
        <f t="shared" si="20"/>
        <v>-1.2617341273846727E-2</v>
      </c>
      <c r="CA30" s="5">
        <f t="shared" si="21"/>
        <v>-1.7041996348143629E-2</v>
      </c>
      <c r="CB30" s="5">
        <f t="shared" si="22"/>
        <v>7.692307692307665E-3</v>
      </c>
      <c r="CC30" s="5">
        <f t="shared" si="23"/>
        <v>-2.0721925133689756E-2</v>
      </c>
      <c r="CD30" s="5">
        <f t="shared" si="24"/>
        <v>-2.9480947153834092E-2</v>
      </c>
      <c r="CE30" s="5">
        <f t="shared" si="25"/>
        <v>-1.3064896123366809E-2</v>
      </c>
      <c r="CF30" s="5">
        <f t="shared" si="26"/>
        <v>2.2664455500276404E-2</v>
      </c>
      <c r="CG30" s="5">
        <f t="shared" si="27"/>
        <v>-4.9212598425197873E-3</v>
      </c>
      <c r="CH30" s="5">
        <f t="shared" si="28"/>
        <v>4.7248471372984824E-3</v>
      </c>
      <c r="CI30" s="5">
        <f t="shared" si="29"/>
        <v>-1.8037518037516964E-3</v>
      </c>
      <c r="CJ30" s="5">
        <f t="shared" si="30"/>
        <v>1.4314342971657457E-3</v>
      </c>
      <c r="CK30" s="5">
        <f t="shared" si="31"/>
        <v>5.6686719111522788E-3</v>
      </c>
      <c r="CL30" s="5">
        <f t="shared" si="32"/>
        <v>2.6782525889774922E-2</v>
      </c>
      <c r="CM30" s="5">
        <f t="shared" si="33"/>
        <v>-2.2515659387167819E-2</v>
      </c>
      <c r="CN30" s="5">
        <f t="shared" si="34"/>
        <v>1.7369727047146455E-2</v>
      </c>
      <c r="CO30" s="5">
        <f t="shared" si="35"/>
        <v>-2.3800079333597846E-2</v>
      </c>
      <c r="CP30" s="5">
        <f t="shared" si="36"/>
        <v>3.3557046979864058E-3</v>
      </c>
      <c r="CQ30" s="5">
        <f t="shared" si="37"/>
        <v>7.6055955452940527E-3</v>
      </c>
      <c r="CR30" s="5">
        <f t="shared" si="38"/>
        <v>-2.0778938207136721E-2</v>
      </c>
      <c r="CS30" s="5">
        <f t="shared" si="39"/>
        <v>2.4301336573517851E-4</v>
      </c>
      <c r="CT30" s="5">
        <f t="shared" si="40"/>
        <v>1.3988808952838383E-3</v>
      </c>
      <c r="CU30" s="5">
        <f t="shared" si="41"/>
        <v>-1.2138188608776912E-2</v>
      </c>
      <c r="CV30" s="42">
        <f t="shared" si="42"/>
        <v>3.4782608695652195E-2</v>
      </c>
      <c r="CW30" s="16">
        <f t="shared" si="3"/>
        <v>2.5442278430223376E-2</v>
      </c>
      <c r="CX30" s="16">
        <f t="shared" si="92"/>
        <v>1.5670634217313923E-3</v>
      </c>
      <c r="CY30" s="16">
        <f t="shared" si="93"/>
        <v>3.4668931843539067E-3</v>
      </c>
      <c r="CZ30" s="16">
        <f t="shared" si="94"/>
        <v>1.5335454070388645E-2</v>
      </c>
      <c r="DA30" s="16">
        <f t="shared" si="95"/>
        <v>4.6160530175302786E-3</v>
      </c>
      <c r="DB30" s="16">
        <f t="shared" si="96"/>
        <v>1.9101177151768435E-2</v>
      </c>
      <c r="DC30" s="16">
        <f t="shared" si="97"/>
        <v>-1.0659366446973063E-2</v>
      </c>
      <c r="DD30" s="16">
        <f t="shared" si="98"/>
        <v>9.2946792654704851E-4</v>
      </c>
      <c r="DE30" s="16">
        <f t="shared" si="99"/>
        <v>1.9254557469816008E-2</v>
      </c>
      <c r="DF30" s="16">
        <f t="shared" si="100"/>
        <v>-2.9748747740927669E-2</v>
      </c>
      <c r="DG30" s="16">
        <f t="shared" si="101"/>
        <v>3.7109521621814565E-2</v>
      </c>
      <c r="DH30" s="16">
        <f t="shared" si="43"/>
        <v>2.8944915069147082E-2</v>
      </c>
      <c r="DI30" s="16">
        <f t="shared" si="44"/>
        <v>2.1426313280045609E-3</v>
      </c>
      <c r="DJ30" s="16">
        <f t="shared" si="45"/>
        <v>-3.9165563469861123E-2</v>
      </c>
      <c r="DK30" s="16">
        <f t="shared" si="46"/>
        <v>1.5224034591753959E-2</v>
      </c>
      <c r="DL30" s="16">
        <f t="shared" si="47"/>
        <v>1.9284694081529271E-2</v>
      </c>
      <c r="DM30" s="16">
        <f t="shared" si="48"/>
        <v>1.1242386341407258E-2</v>
      </c>
      <c r="DN30" s="16">
        <f t="shared" si="49"/>
        <v>-7.6445878137110165E-3</v>
      </c>
      <c r="DO30" s="16">
        <f t="shared" si="50"/>
        <v>-1.395389061712818E-2</v>
      </c>
      <c r="DP30" s="16">
        <f t="shared" si="51"/>
        <v>-1.7458230635483902E-3</v>
      </c>
      <c r="DQ30" s="16">
        <f t="shared" si="52"/>
        <v>3.0969707045918659E-3</v>
      </c>
      <c r="DR30" s="16">
        <f t="shared" si="53"/>
        <v>-2.4560564004833325E-2</v>
      </c>
      <c r="DS30" s="16">
        <f t="shared" si="54"/>
        <v>-5.5651357164433566E-3</v>
      </c>
      <c r="DT30" s="16">
        <f t="shared" si="55"/>
        <v>-9.8119832695636542E-3</v>
      </c>
      <c r="DU30" s="16">
        <f t="shared" si="56"/>
        <v>-2.2909940698550874E-2</v>
      </c>
      <c r="DV30" s="16">
        <f t="shared" si="57"/>
        <v>2.3670169362365492E-3</v>
      </c>
      <c r="DW30" s="16">
        <f t="shared" si="58"/>
        <v>3.4437205065967827E-2</v>
      </c>
      <c r="DX30" s="16">
        <f t="shared" si="59"/>
        <v>-1.1579022338206584E-2</v>
      </c>
      <c r="DY30" s="16">
        <f t="shared" si="60"/>
        <v>-1.5101785800279953E-2</v>
      </c>
      <c r="DZ30" s="16">
        <f t="shared" si="61"/>
        <v>7.8543399675721041E-3</v>
      </c>
      <c r="EA30" s="16">
        <f t="shared" si="62"/>
        <v>-2.4014349027574343E-2</v>
      </c>
      <c r="EB30" s="16">
        <f t="shared" si="63"/>
        <v>-2.5000534597127394E-2</v>
      </c>
      <c r="EC30" s="16">
        <f t="shared" si="64"/>
        <v>-1.7145142964152735E-2</v>
      </c>
      <c r="ED30" s="16">
        <f t="shared" si="65"/>
        <v>2.1778102225083799E-2</v>
      </c>
      <c r="EE30" s="16">
        <f t="shared" si="66"/>
        <v>-4.0728127777047343E-3</v>
      </c>
      <c r="EF30" s="16">
        <f t="shared" si="67"/>
        <v>4.7287292303265522E-3</v>
      </c>
      <c r="EG30" s="16">
        <f t="shared" si="68"/>
        <v>-5.347605654136855E-4</v>
      </c>
      <c r="EH30" s="16">
        <f t="shared" si="69"/>
        <v>1.1226745231564792E-4</v>
      </c>
      <c r="EI30" s="16">
        <f t="shared" si="70"/>
        <v>1.9025608318061259E-3</v>
      </c>
      <c r="EJ30" s="16">
        <f t="shared" si="71"/>
        <v>3.1441902997140225E-2</v>
      </c>
      <c r="EK30" s="16">
        <f t="shared" si="72"/>
        <v>-2.1367003547659899E-2</v>
      </c>
      <c r="EL30" s="16">
        <f t="shared" si="73"/>
        <v>1.8552588160258419E-2</v>
      </c>
      <c r="EM30" s="16">
        <f t="shared" si="74"/>
        <v>-2.2519404163684996E-2</v>
      </c>
      <c r="EN30" s="16">
        <f t="shared" si="75"/>
        <v>6.8693187710254658E-3</v>
      </c>
      <c r="EO30" s="16">
        <f t="shared" si="76"/>
        <v>6.7989441631305676E-3</v>
      </c>
      <c r="EP30" s="16">
        <f t="shared" si="77"/>
        <v>-1.5494640882954554E-2</v>
      </c>
      <c r="EQ30" s="16">
        <f t="shared" si="78"/>
        <v>3.4730154608785427E-3</v>
      </c>
      <c r="ER30" s="16">
        <f t="shared" si="79"/>
        <v>2.4727118989046272E-3</v>
      </c>
      <c r="ES30" s="16">
        <f t="shared" si="80"/>
        <v>-1.6563369008080003E-2</v>
      </c>
      <c r="ET30" s="16">
        <f t="shared" si="81"/>
        <v>3.1803280757550526E-2</v>
      </c>
    </row>
    <row r="31" spans="1:150" x14ac:dyDescent="0.2">
      <c r="A31">
        <v>106.15</v>
      </c>
      <c r="B31">
        <v>15.755000000000001</v>
      </c>
      <c r="C31">
        <v>193.1</v>
      </c>
      <c r="D31">
        <v>104.4</v>
      </c>
      <c r="E31">
        <v>77.2</v>
      </c>
      <c r="F31">
        <v>195.55</v>
      </c>
      <c r="G31">
        <v>148.30000000000001</v>
      </c>
      <c r="H31">
        <v>88.9</v>
      </c>
      <c r="I31">
        <v>118.15</v>
      </c>
      <c r="J31">
        <v>7.3319999999999999</v>
      </c>
      <c r="K31">
        <v>87.27</v>
      </c>
      <c r="L31">
        <v>68.89</v>
      </c>
      <c r="M31">
        <v>66.05</v>
      </c>
      <c r="N31">
        <v>31</v>
      </c>
      <c r="O31">
        <v>25.31</v>
      </c>
      <c r="P31">
        <v>67.91</v>
      </c>
      <c r="Q31">
        <v>13.994999999999999</v>
      </c>
      <c r="R31">
        <v>80.59</v>
      </c>
      <c r="S31">
        <v>38.204999999999998</v>
      </c>
      <c r="T31">
        <v>15.45</v>
      </c>
      <c r="U31">
        <v>101.9</v>
      </c>
      <c r="V31">
        <v>5.17</v>
      </c>
      <c r="W31">
        <v>14.43</v>
      </c>
      <c r="X31">
        <v>13.97</v>
      </c>
      <c r="Y31">
        <v>9.99</v>
      </c>
      <c r="Z31">
        <v>45.78</v>
      </c>
      <c r="AA31">
        <v>69.45</v>
      </c>
      <c r="AB31">
        <v>47.32</v>
      </c>
      <c r="AC31">
        <v>6.7720000000000002</v>
      </c>
      <c r="AD31">
        <v>15.574999999999999</v>
      </c>
      <c r="AE31">
        <v>2.86</v>
      </c>
      <c r="AF31">
        <v>31.18</v>
      </c>
      <c r="AG31">
        <v>241.8</v>
      </c>
      <c r="AH31">
        <v>184.65</v>
      </c>
      <c r="AI31">
        <v>5.0049999999999999</v>
      </c>
      <c r="AJ31">
        <v>188.5</v>
      </c>
      <c r="AK31">
        <v>13.83</v>
      </c>
      <c r="AL31">
        <v>34.61</v>
      </c>
      <c r="AM31">
        <v>85.83</v>
      </c>
      <c r="AN31">
        <v>83.6</v>
      </c>
      <c r="AO31">
        <v>5.5640000000000001</v>
      </c>
      <c r="AP31">
        <v>95.12</v>
      </c>
      <c r="AQ31">
        <v>50.2</v>
      </c>
      <c r="AR31">
        <v>119.9</v>
      </c>
      <c r="AS31">
        <v>73.150000000000006</v>
      </c>
      <c r="AT31">
        <v>9.2040000000000006</v>
      </c>
      <c r="AU31">
        <v>208.2</v>
      </c>
      <c r="AV31">
        <v>51.75</v>
      </c>
      <c r="AW31">
        <v>21.254999999999999</v>
      </c>
      <c r="AX31" s="40">
        <v>144.15</v>
      </c>
      <c r="AY31" s="5">
        <f t="shared" si="2"/>
        <v>2.4613899613899815E-2</v>
      </c>
      <c r="AZ31" s="5">
        <f t="shared" si="82"/>
        <v>-5.0520997789705868E-3</v>
      </c>
      <c r="BA31" s="5">
        <f t="shared" si="83"/>
        <v>3.1168831168830735E-3</v>
      </c>
      <c r="BB31" s="5">
        <f t="shared" si="84"/>
        <v>1.4388489208634336E-3</v>
      </c>
      <c r="BC31" s="5">
        <f t="shared" si="85"/>
        <v>-5.0079980312538352E-2</v>
      </c>
      <c r="BD31" s="5">
        <f t="shared" si="86"/>
        <v>8.7696672685066979E-3</v>
      </c>
      <c r="BE31" s="5">
        <f t="shared" si="87"/>
        <v>3.4170153417015348E-2</v>
      </c>
      <c r="BF31" s="5">
        <f t="shared" si="88"/>
        <v>-1.1892853173279927E-2</v>
      </c>
      <c r="BG31" s="5">
        <f t="shared" si="89"/>
        <v>8.1058020477815518E-3</v>
      </c>
      <c r="BH31" s="5">
        <f t="shared" si="90"/>
        <v>1.7761989342806039E-3</v>
      </c>
      <c r="BI31" s="5">
        <f t="shared" si="91"/>
        <v>-1.998877035373392E-2</v>
      </c>
      <c r="BJ31" s="5">
        <f t="shared" si="4"/>
        <v>8.3430913348947477E-3</v>
      </c>
      <c r="BK31" s="5">
        <f t="shared" si="5"/>
        <v>-3.4356725146198919E-2</v>
      </c>
      <c r="BL31" s="5">
        <f t="shared" si="6"/>
        <v>2.7494743651950149E-3</v>
      </c>
      <c r="BM31" s="5">
        <f t="shared" si="7"/>
        <v>-2.4286815728604583E-2</v>
      </c>
      <c r="BN31" s="5">
        <f t="shared" si="8"/>
        <v>-1.1499272197962207E-2</v>
      </c>
      <c r="BO31" s="5">
        <f t="shared" si="9"/>
        <v>-4.9252717391304435E-2</v>
      </c>
      <c r="BP31" s="5">
        <f t="shared" si="10"/>
        <v>8.635794743429237E-3</v>
      </c>
      <c r="BQ31" s="5">
        <f t="shared" si="11"/>
        <v>2.6188557614826857E-2</v>
      </c>
      <c r="BR31" s="5">
        <f t="shared" si="12"/>
        <v>-1.5610066900286768E-2</v>
      </c>
      <c r="BS31" s="5">
        <f t="shared" si="13"/>
        <v>-2.9523809523809508E-2</v>
      </c>
      <c r="BT31" s="5">
        <f t="shared" si="14"/>
        <v>3.7319422150882797E-2</v>
      </c>
      <c r="BU31" s="5">
        <f t="shared" si="15"/>
        <v>8.3857442348007627E-3</v>
      </c>
      <c r="BV31" s="5">
        <f t="shared" si="16"/>
        <v>8.6642599277979571E-3</v>
      </c>
      <c r="BW31" s="5">
        <f t="shared" si="17"/>
        <v>6.2765957446808462E-2</v>
      </c>
      <c r="BX31" s="5">
        <f t="shared" si="18"/>
        <v>4.9390846229833141E-3</v>
      </c>
      <c r="BY31" s="5">
        <f t="shared" si="19"/>
        <v>-1.3213981244671658E-2</v>
      </c>
      <c r="BZ31" s="5">
        <f t="shared" si="20"/>
        <v>-3.2508689429564419E-2</v>
      </c>
      <c r="CA31" s="5">
        <f t="shared" si="21"/>
        <v>4.8297213622291002E-2</v>
      </c>
      <c r="CB31" s="5">
        <f t="shared" si="22"/>
        <v>-9.223918575063661E-3</v>
      </c>
      <c r="CC31" s="5">
        <f t="shared" si="23"/>
        <v>-2.3890784982935287E-2</v>
      </c>
      <c r="CD31" s="5">
        <f t="shared" si="24"/>
        <v>7.5941185975116898E-3</v>
      </c>
      <c r="CE31" s="5">
        <f t="shared" si="25"/>
        <v>4.9479166666666741E-2</v>
      </c>
      <c r="CF31" s="5">
        <f t="shared" si="26"/>
        <v>-1.8918918918918726E-3</v>
      </c>
      <c r="CG31" s="5">
        <f t="shared" si="27"/>
        <v>-9.8911968348169843E-3</v>
      </c>
      <c r="CH31" s="5">
        <f t="shared" si="28"/>
        <v>4.2876901798063694E-2</v>
      </c>
      <c r="CI31" s="5">
        <f t="shared" si="29"/>
        <v>-3.6140224069391991E-4</v>
      </c>
      <c r="CJ31" s="5">
        <f t="shared" si="30"/>
        <v>-1.0577472841623692E-2</v>
      </c>
      <c r="CK31" s="5">
        <f t="shared" si="31"/>
        <v>-1.265385942712538E-2</v>
      </c>
      <c r="CL31" s="5">
        <f t="shared" si="32"/>
        <v>-3.0837004405286472E-2</v>
      </c>
      <c r="CM31" s="5">
        <f t="shared" si="33"/>
        <v>-3.6369934187738151E-2</v>
      </c>
      <c r="CN31" s="5">
        <f t="shared" si="34"/>
        <v>8.6956521739132153E-3</v>
      </c>
      <c r="CO31" s="5">
        <f t="shared" si="35"/>
        <v>1.9910605444941165E-2</v>
      </c>
      <c r="CP31" s="5">
        <f t="shared" si="36"/>
        <v>2.5083612040135428E-3</v>
      </c>
      <c r="CQ31" s="5">
        <f t="shared" si="37"/>
        <v>-1.4018061733387155E-2</v>
      </c>
      <c r="CR31" s="5">
        <f t="shared" si="38"/>
        <v>2.2553049661148794E-2</v>
      </c>
      <c r="CS31" s="5">
        <f t="shared" si="39"/>
        <v>1.1661807580174877E-2</v>
      </c>
      <c r="CT31" s="5">
        <f t="shared" si="40"/>
        <v>3.272799840351226E-2</v>
      </c>
      <c r="CU31" s="5">
        <f t="shared" si="41"/>
        <v>4.4896030245746843E-3</v>
      </c>
      <c r="CV31" s="42">
        <f t="shared" si="42"/>
        <v>9.4537815126050084E-3</v>
      </c>
      <c r="CW31" s="16">
        <f t="shared" si="3"/>
        <v>2.735134092665046E-2</v>
      </c>
      <c r="CX31" s="16">
        <f t="shared" si="92"/>
        <v>-4.433203234609732E-3</v>
      </c>
      <c r="CY31" s="16">
        <f t="shared" si="93"/>
        <v>8.366498644553225E-4</v>
      </c>
      <c r="CZ31" s="16">
        <f t="shared" si="94"/>
        <v>6.0230333046355029E-4</v>
      </c>
      <c r="DA31" s="16">
        <f t="shared" si="95"/>
        <v>-5.6159114460783519E-2</v>
      </c>
      <c r="DB31" s="16">
        <f t="shared" si="96"/>
        <v>7.3391255468873498E-3</v>
      </c>
      <c r="DC31" s="16">
        <f t="shared" si="97"/>
        <v>2.8023109080420616E-2</v>
      </c>
      <c r="DD31" s="16">
        <f t="shared" si="98"/>
        <v>-1.0185952994400478E-2</v>
      </c>
      <c r="DE31" s="16">
        <f t="shared" si="99"/>
        <v>1.0881608433469119E-2</v>
      </c>
      <c r="DF31" s="16">
        <f t="shared" si="100"/>
        <v>4.0337995599711339E-3</v>
      </c>
      <c r="DG31" s="16">
        <f t="shared" si="101"/>
        <v>-2.039526877153254E-2</v>
      </c>
      <c r="DH31" s="16">
        <f t="shared" si="43"/>
        <v>7.9072620918526522E-3</v>
      </c>
      <c r="DI31" s="16">
        <f t="shared" si="44"/>
        <v>-3.4411896015996549E-2</v>
      </c>
      <c r="DJ31" s="16">
        <f t="shared" si="45"/>
        <v>5.7217885095863638E-3</v>
      </c>
      <c r="DK31" s="16">
        <f t="shared" si="46"/>
        <v>-2.2739998800000289E-2</v>
      </c>
      <c r="DL31" s="16">
        <f t="shared" si="47"/>
        <v>-1.0444902705139038E-2</v>
      </c>
      <c r="DM31" s="16">
        <f t="shared" si="48"/>
        <v>-4.416207404374542E-2</v>
      </c>
      <c r="DN31" s="16">
        <f t="shared" si="49"/>
        <v>7.2101124023550359E-3</v>
      </c>
      <c r="DO31" s="16">
        <f t="shared" si="50"/>
        <v>2.3783850589893043E-2</v>
      </c>
      <c r="DP31" s="16">
        <f t="shared" si="51"/>
        <v>-1.1654274506122185E-2</v>
      </c>
      <c r="DQ31" s="16">
        <f t="shared" si="52"/>
        <v>-2.8813473664086316E-2</v>
      </c>
      <c r="DR31" s="16">
        <f t="shared" si="53"/>
        <v>3.4544922915431195E-2</v>
      </c>
      <c r="DS31" s="16">
        <f t="shared" si="54"/>
        <v>6.9959738628250136E-3</v>
      </c>
      <c r="DT31" s="16">
        <f t="shared" si="55"/>
        <v>9.5665623725200901E-3</v>
      </c>
      <c r="DU31" s="16">
        <f t="shared" si="56"/>
        <v>5.8235298285433862E-2</v>
      </c>
      <c r="DV31" s="16">
        <f t="shared" si="57"/>
        <v>4.8855932524755237E-3</v>
      </c>
      <c r="DW31" s="16">
        <f t="shared" si="58"/>
        <v>-9.9855673874948842E-3</v>
      </c>
      <c r="DX31" s="16">
        <f t="shared" si="59"/>
        <v>-3.1470370493924274E-2</v>
      </c>
      <c r="DY31" s="16">
        <f t="shared" si="60"/>
        <v>5.0237424170154678E-2</v>
      </c>
      <c r="DZ31" s="16">
        <f t="shared" si="61"/>
        <v>-9.0618862997992218E-3</v>
      </c>
      <c r="EA31" s="16">
        <f t="shared" si="62"/>
        <v>-2.7183208876819874E-2</v>
      </c>
      <c r="EB31" s="16">
        <f t="shared" si="63"/>
        <v>1.2074531154218386E-2</v>
      </c>
      <c r="EC31" s="16">
        <f t="shared" si="64"/>
        <v>4.5398919825880811E-2</v>
      </c>
      <c r="ED31" s="16">
        <f t="shared" si="65"/>
        <v>-2.7782451670844764E-3</v>
      </c>
      <c r="EE31" s="16">
        <f t="shared" si="66"/>
        <v>-9.0427497700019312E-3</v>
      </c>
      <c r="EF31" s="16">
        <f t="shared" si="67"/>
        <v>4.2880783891091762E-2</v>
      </c>
      <c r="EG31" s="16">
        <f t="shared" si="68"/>
        <v>9.0758899764409101E-4</v>
      </c>
      <c r="EH31" s="16">
        <f t="shared" si="69"/>
        <v>-1.189663968647379E-2</v>
      </c>
      <c r="EI31" s="16">
        <f t="shared" si="70"/>
        <v>-1.6419970506471534E-2</v>
      </c>
      <c r="EJ31" s="16">
        <f t="shared" si="71"/>
        <v>-2.6177627297921169E-2</v>
      </c>
      <c r="EK31" s="16">
        <f t="shared" si="72"/>
        <v>-3.5221278348230231E-2</v>
      </c>
      <c r="EL31" s="16">
        <f t="shared" si="73"/>
        <v>9.8785132870251799E-3</v>
      </c>
      <c r="EM31" s="16">
        <f t="shared" si="74"/>
        <v>2.1191280614854015E-2</v>
      </c>
      <c r="EN31" s="16">
        <f t="shared" si="75"/>
        <v>6.0219752770526028E-3</v>
      </c>
      <c r="EO31" s="16">
        <f t="shared" si="76"/>
        <v>-1.482471311555064E-2</v>
      </c>
      <c r="EP31" s="16">
        <f t="shared" si="77"/>
        <v>2.7837346985330962E-2</v>
      </c>
      <c r="EQ31" s="16">
        <f t="shared" si="78"/>
        <v>1.4891809675318241E-2</v>
      </c>
      <c r="ER31" s="16">
        <f t="shared" si="79"/>
        <v>3.3801829407133048E-2</v>
      </c>
      <c r="ES31" s="16">
        <f t="shared" si="80"/>
        <v>6.4422625271591191E-5</v>
      </c>
      <c r="ET31" s="16">
        <f t="shared" si="81"/>
        <v>6.4744535745033379E-3</v>
      </c>
    </row>
    <row r="32" spans="1:150" x14ac:dyDescent="0.2">
      <c r="A32">
        <v>106.55</v>
      </c>
      <c r="B32">
        <v>16.32</v>
      </c>
      <c r="C32">
        <v>187.25</v>
      </c>
      <c r="D32">
        <v>104.95</v>
      </c>
      <c r="E32">
        <v>80.72</v>
      </c>
      <c r="F32">
        <v>197</v>
      </c>
      <c r="G32">
        <v>148.5</v>
      </c>
      <c r="H32">
        <v>90.45</v>
      </c>
      <c r="I32">
        <v>117.95</v>
      </c>
      <c r="J32">
        <v>7.3179999999999996</v>
      </c>
      <c r="K32">
        <v>86.3</v>
      </c>
      <c r="L32">
        <v>70.290000000000006</v>
      </c>
      <c r="M32">
        <v>68.05</v>
      </c>
      <c r="N32">
        <v>31.25</v>
      </c>
      <c r="O32">
        <v>25.475000000000001</v>
      </c>
      <c r="P32">
        <v>68.36</v>
      </c>
      <c r="Q32">
        <v>14.4</v>
      </c>
      <c r="R32">
        <v>81.08</v>
      </c>
      <c r="S32">
        <v>38.22</v>
      </c>
      <c r="T32">
        <v>15.404999999999999</v>
      </c>
      <c r="U32">
        <v>101.05</v>
      </c>
      <c r="V32">
        <v>5.18</v>
      </c>
      <c r="W32">
        <v>14.32</v>
      </c>
      <c r="X32">
        <v>13.85</v>
      </c>
      <c r="Y32">
        <v>10.039999999999999</v>
      </c>
      <c r="Z32">
        <v>45.96</v>
      </c>
      <c r="AA32">
        <v>71.17</v>
      </c>
      <c r="AB32">
        <v>48.62</v>
      </c>
      <c r="AC32">
        <v>6.7</v>
      </c>
      <c r="AD32">
        <v>15.85</v>
      </c>
      <c r="AE32">
        <v>2.8679999999999999</v>
      </c>
      <c r="AF32">
        <v>30.99</v>
      </c>
      <c r="AG32">
        <v>237.65</v>
      </c>
      <c r="AH32">
        <v>188.35</v>
      </c>
      <c r="AI32">
        <v>5.16</v>
      </c>
      <c r="AJ32">
        <v>185.55</v>
      </c>
      <c r="AK32">
        <v>13.65</v>
      </c>
      <c r="AL32">
        <v>35.405000000000001</v>
      </c>
      <c r="AM32">
        <v>86.34</v>
      </c>
      <c r="AN32">
        <v>83.81</v>
      </c>
      <c r="AO32">
        <v>5.6</v>
      </c>
      <c r="AP32">
        <v>95.22</v>
      </c>
      <c r="AQ32">
        <v>50.56</v>
      </c>
      <c r="AR32">
        <v>115.9</v>
      </c>
      <c r="AS32">
        <v>73.239999999999995</v>
      </c>
      <c r="AT32">
        <v>8.8640000000000008</v>
      </c>
      <c r="AU32">
        <v>206.9</v>
      </c>
      <c r="AV32">
        <v>47.79</v>
      </c>
      <c r="AW32">
        <v>20.815000000000001</v>
      </c>
      <c r="AX32" s="40">
        <v>141.55000000000001</v>
      </c>
      <c r="AY32" s="5">
        <f t="shared" si="2"/>
        <v>3.7682524729156786E-3</v>
      </c>
      <c r="AZ32" s="5">
        <f t="shared" si="82"/>
        <v>3.5861631228181423E-2</v>
      </c>
      <c r="BA32" s="5">
        <f t="shared" si="83"/>
        <v>-3.0295183842568574E-2</v>
      </c>
      <c r="BB32" s="5">
        <f t="shared" si="84"/>
        <v>5.268199233716464E-3</v>
      </c>
      <c r="BC32" s="5">
        <f t="shared" si="85"/>
        <v>4.5595854922279688E-2</v>
      </c>
      <c r="BD32" s="5">
        <f t="shared" si="86"/>
        <v>7.4149833802095166E-3</v>
      </c>
      <c r="BE32" s="5">
        <f t="shared" si="87"/>
        <v>1.3486176668913163E-3</v>
      </c>
      <c r="BF32" s="5">
        <f t="shared" si="88"/>
        <v>1.7435320584926917E-2</v>
      </c>
      <c r="BG32" s="5">
        <f t="shared" si="89"/>
        <v>-1.6927634363097521E-3</v>
      </c>
      <c r="BH32" s="5">
        <f t="shared" si="90"/>
        <v>-1.909438079650827E-3</v>
      </c>
      <c r="BI32" s="5">
        <f t="shared" si="91"/>
        <v>-1.1114930674916867E-2</v>
      </c>
      <c r="BJ32" s="5">
        <f t="shared" si="4"/>
        <v>2.0322252866889379E-2</v>
      </c>
      <c r="BK32" s="5">
        <f t="shared" si="5"/>
        <v>3.02800908402725E-2</v>
      </c>
      <c r="BL32" s="5">
        <f t="shared" si="6"/>
        <v>8.0645161290322509E-3</v>
      </c>
      <c r="BM32" s="5">
        <f t="shared" si="7"/>
        <v>6.5191623864087056E-3</v>
      </c>
      <c r="BN32" s="5">
        <f t="shared" si="8"/>
        <v>6.6264173170373919E-3</v>
      </c>
      <c r="BO32" s="5">
        <f t="shared" si="9"/>
        <v>2.893890675241173E-2</v>
      </c>
      <c r="BP32" s="5">
        <f t="shared" si="10"/>
        <v>6.0801588286387709E-3</v>
      </c>
      <c r="BQ32" s="5">
        <f t="shared" si="11"/>
        <v>3.9261876717699984E-4</v>
      </c>
      <c r="BR32" s="5">
        <f t="shared" si="12"/>
        <v>-2.9126213592233219E-3</v>
      </c>
      <c r="BS32" s="5">
        <f t="shared" si="13"/>
        <v>-8.3415112855741436E-3</v>
      </c>
      <c r="BT32" s="5">
        <f t="shared" si="14"/>
        <v>1.9342359767891004E-3</v>
      </c>
      <c r="BU32" s="5">
        <f t="shared" si="15"/>
        <v>-7.6230076230076049E-3</v>
      </c>
      <c r="BV32" s="5">
        <f t="shared" si="16"/>
        <v>-8.58983536148894E-3</v>
      </c>
      <c r="BW32" s="5">
        <f t="shared" si="17"/>
        <v>5.0050050050050032E-3</v>
      </c>
      <c r="BX32" s="5">
        <f t="shared" si="18"/>
        <v>3.9318479685452878E-3</v>
      </c>
      <c r="BY32" s="5">
        <f t="shared" si="19"/>
        <v>2.4766018718502592E-2</v>
      </c>
      <c r="BZ32" s="5">
        <f t="shared" si="20"/>
        <v>2.7472527472527375E-2</v>
      </c>
      <c r="CA32" s="5">
        <f t="shared" si="21"/>
        <v>-1.0632014176018889E-2</v>
      </c>
      <c r="CB32" s="5">
        <f t="shared" si="22"/>
        <v>1.7656500802568198E-2</v>
      </c>
      <c r="CC32" s="5">
        <f t="shared" si="23"/>
        <v>2.7972027972027469E-3</v>
      </c>
      <c r="CD32" s="5">
        <f t="shared" si="24"/>
        <v>-6.0936497754972008E-3</v>
      </c>
      <c r="CE32" s="5">
        <f t="shared" si="25"/>
        <v>-1.7162944582299389E-2</v>
      </c>
      <c r="CF32" s="5">
        <f t="shared" si="26"/>
        <v>2.0037909558624278E-2</v>
      </c>
      <c r="CG32" s="5">
        <f t="shared" si="27"/>
        <v>3.096903096903092E-2</v>
      </c>
      <c r="CH32" s="5">
        <f t="shared" si="28"/>
        <v>-1.56498673740052E-2</v>
      </c>
      <c r="CI32" s="5">
        <f t="shared" si="29"/>
        <v>-1.3015184381778733E-2</v>
      </c>
      <c r="CJ32" s="5">
        <f t="shared" si="30"/>
        <v>2.2970239815082394E-2</v>
      </c>
      <c r="CK32" s="5">
        <f t="shared" si="31"/>
        <v>5.9419783292555817E-3</v>
      </c>
      <c r="CL32" s="5">
        <f t="shared" si="32"/>
        <v>2.5119617224882429E-3</v>
      </c>
      <c r="CM32" s="5">
        <f t="shared" si="33"/>
        <v>6.4701653486698429E-3</v>
      </c>
      <c r="CN32" s="5">
        <f t="shared" si="34"/>
        <v>1.0513036164843115E-3</v>
      </c>
      <c r="CO32" s="5">
        <f t="shared" si="35"/>
        <v>7.171314741035939E-3</v>
      </c>
      <c r="CP32" s="5">
        <f t="shared" si="36"/>
        <v>-3.3361134278565463E-2</v>
      </c>
      <c r="CQ32" s="5">
        <f t="shared" si="37"/>
        <v>1.2303485987694707E-3</v>
      </c>
      <c r="CR32" s="5">
        <f t="shared" si="38"/>
        <v>-3.6940460669274255E-2</v>
      </c>
      <c r="CS32" s="5">
        <f t="shared" si="39"/>
        <v>-6.2439961575407876E-3</v>
      </c>
      <c r="CT32" s="5">
        <f t="shared" si="40"/>
        <v>-7.6521739130434807E-2</v>
      </c>
      <c r="CU32" s="5">
        <f t="shared" si="41"/>
        <v>-2.0701011526699453E-2</v>
      </c>
      <c r="CV32" s="42">
        <f t="shared" si="42"/>
        <v>-1.8036767256330188E-2</v>
      </c>
      <c r="CW32" s="16">
        <f t="shared" si="3"/>
        <v>6.5056937856663236E-3</v>
      </c>
      <c r="CX32" s="16">
        <f t="shared" si="92"/>
        <v>3.6480527772542279E-2</v>
      </c>
      <c r="CY32" s="16">
        <f t="shared" si="93"/>
        <v>-3.2575417094996326E-2</v>
      </c>
      <c r="CZ32" s="16">
        <f t="shared" si="94"/>
        <v>4.4316536433165804E-3</v>
      </c>
      <c r="DA32" s="16">
        <f t="shared" si="95"/>
        <v>3.9516720774034522E-2</v>
      </c>
      <c r="DB32" s="16">
        <f t="shared" si="96"/>
        <v>5.9844416585901686E-3</v>
      </c>
      <c r="DC32" s="16">
        <f t="shared" si="97"/>
        <v>-4.7984266697034157E-3</v>
      </c>
      <c r="DD32" s="16">
        <f t="shared" si="98"/>
        <v>1.9142220763806363E-2</v>
      </c>
      <c r="DE32" s="16">
        <f t="shared" si="99"/>
        <v>1.0830429493778157E-3</v>
      </c>
      <c r="DF32" s="16">
        <f t="shared" si="100"/>
        <v>3.4816254603970299E-4</v>
      </c>
      <c r="DG32" s="16">
        <f t="shared" si="101"/>
        <v>-1.1521429092715489E-2</v>
      </c>
      <c r="DH32" s="16">
        <f t="shared" si="43"/>
        <v>1.9886423623847283E-2</v>
      </c>
      <c r="DI32" s="16">
        <f t="shared" si="44"/>
        <v>3.022491997047487E-2</v>
      </c>
      <c r="DJ32" s="16">
        <f t="shared" si="45"/>
        <v>1.1036830273423601E-2</v>
      </c>
      <c r="DK32" s="16">
        <f t="shared" si="46"/>
        <v>8.0659793150129992E-3</v>
      </c>
      <c r="DL32" s="16">
        <f t="shared" si="47"/>
        <v>7.6807868098605608E-3</v>
      </c>
      <c r="DM32" s="16">
        <f t="shared" si="48"/>
        <v>3.4029550099970746E-2</v>
      </c>
      <c r="DN32" s="16">
        <f t="shared" si="49"/>
        <v>4.6544764875645697E-3</v>
      </c>
      <c r="DO32" s="16">
        <f t="shared" si="50"/>
        <v>-2.0120882577568133E-3</v>
      </c>
      <c r="DP32" s="16">
        <f t="shared" si="51"/>
        <v>1.0431710349412598E-3</v>
      </c>
      <c r="DQ32" s="16">
        <f t="shared" si="52"/>
        <v>-7.6311754258509513E-3</v>
      </c>
      <c r="DR32" s="16">
        <f t="shared" si="53"/>
        <v>-8.4026325866250499E-4</v>
      </c>
      <c r="DS32" s="16">
        <f t="shared" si="54"/>
        <v>-9.012777994983354E-3</v>
      </c>
      <c r="DT32" s="16">
        <f t="shared" si="55"/>
        <v>-7.687532916766807E-3</v>
      </c>
      <c r="DU32" s="16">
        <f t="shared" si="56"/>
        <v>4.7434584363040093E-4</v>
      </c>
      <c r="DV32" s="16">
        <f t="shared" si="57"/>
        <v>3.878356598037497E-3</v>
      </c>
      <c r="DW32" s="16">
        <f t="shared" si="58"/>
        <v>2.7994432575679365E-2</v>
      </c>
      <c r="DX32" s="16">
        <f t="shared" si="59"/>
        <v>2.851084640816752E-2</v>
      </c>
      <c r="DY32" s="16">
        <f t="shared" si="60"/>
        <v>-8.6918036281552133E-3</v>
      </c>
      <c r="DZ32" s="16">
        <f t="shared" si="61"/>
        <v>1.7818533077832637E-2</v>
      </c>
      <c r="EA32" s="16">
        <f t="shared" si="62"/>
        <v>-4.9522109668183843E-4</v>
      </c>
      <c r="EB32" s="16">
        <f t="shared" si="63"/>
        <v>-1.6132372187905048E-3</v>
      </c>
      <c r="EC32" s="16">
        <f t="shared" si="64"/>
        <v>-2.1243191423085315E-2</v>
      </c>
      <c r="ED32" s="16">
        <f t="shared" si="65"/>
        <v>1.9151556283431674E-2</v>
      </c>
      <c r="EE32" s="16">
        <f t="shared" si="66"/>
        <v>3.1817478033845971E-2</v>
      </c>
      <c r="EF32" s="16">
        <f t="shared" si="67"/>
        <v>-1.5645985280977128E-2</v>
      </c>
      <c r="EG32" s="16">
        <f t="shared" si="68"/>
        <v>-1.1746193143440721E-2</v>
      </c>
      <c r="EH32" s="16">
        <f t="shared" si="69"/>
        <v>2.1651072970232298E-2</v>
      </c>
      <c r="EI32" s="16">
        <f t="shared" si="70"/>
        <v>2.1758672499094288E-3</v>
      </c>
      <c r="EJ32" s="16">
        <f t="shared" si="71"/>
        <v>7.171338829853548E-3</v>
      </c>
      <c r="EK32" s="16">
        <f t="shared" si="72"/>
        <v>7.618821188177762E-3</v>
      </c>
      <c r="EL32" s="16">
        <f t="shared" si="73"/>
        <v>2.2341647295962765E-3</v>
      </c>
      <c r="EM32" s="16">
        <f t="shared" si="74"/>
        <v>8.4519899109487904E-3</v>
      </c>
      <c r="EN32" s="16">
        <f t="shared" si="75"/>
        <v>-2.9847520205526404E-2</v>
      </c>
      <c r="EO32" s="16">
        <f t="shared" si="76"/>
        <v>4.2369721660598597E-4</v>
      </c>
      <c r="EP32" s="16">
        <f t="shared" si="77"/>
        <v>-3.1656163345092088E-2</v>
      </c>
      <c r="EQ32" s="16">
        <f t="shared" si="78"/>
        <v>-3.0139940623974235E-3</v>
      </c>
      <c r="ER32" s="16">
        <f t="shared" si="79"/>
        <v>-7.5447908126814012E-2</v>
      </c>
      <c r="ES32" s="16">
        <f t="shared" si="80"/>
        <v>-2.5126191926002545E-2</v>
      </c>
      <c r="ET32" s="16">
        <f t="shared" si="81"/>
        <v>-2.1016095194431858E-2</v>
      </c>
    </row>
    <row r="33" spans="1:150" x14ac:dyDescent="0.2">
      <c r="A33">
        <v>103.45</v>
      </c>
      <c r="B33">
        <v>16.164999999999999</v>
      </c>
      <c r="C33">
        <v>191.4</v>
      </c>
      <c r="D33">
        <v>109.2</v>
      </c>
      <c r="E33">
        <v>86.56</v>
      </c>
      <c r="F33">
        <v>199.55</v>
      </c>
      <c r="G33">
        <v>153.30000000000001</v>
      </c>
      <c r="H33">
        <v>93.83</v>
      </c>
      <c r="I33">
        <v>111.7</v>
      </c>
      <c r="J33">
        <v>7.1929999999999996</v>
      </c>
      <c r="K33">
        <v>87.22</v>
      </c>
      <c r="L33">
        <v>70</v>
      </c>
      <c r="M33">
        <v>68.5</v>
      </c>
      <c r="N33">
        <v>32.47</v>
      </c>
      <c r="O33">
        <v>25.754999999999999</v>
      </c>
      <c r="P33">
        <v>71.11</v>
      </c>
      <c r="Q33">
        <v>14.16</v>
      </c>
      <c r="R33">
        <v>82.95</v>
      </c>
      <c r="S33">
        <v>39.1</v>
      </c>
      <c r="T33">
        <v>15.6</v>
      </c>
      <c r="U33">
        <v>107.3</v>
      </c>
      <c r="V33">
        <v>5.2850000000000001</v>
      </c>
      <c r="W33">
        <v>14.5</v>
      </c>
      <c r="X33">
        <v>13.78</v>
      </c>
      <c r="Y33">
        <v>10.074999999999999</v>
      </c>
      <c r="Z33">
        <v>47.27</v>
      </c>
      <c r="AA33">
        <v>72.08</v>
      </c>
      <c r="AB33">
        <v>48.62</v>
      </c>
      <c r="AC33">
        <v>6.68</v>
      </c>
      <c r="AD33">
        <v>15.89</v>
      </c>
      <c r="AE33">
        <v>2.9159999999999999</v>
      </c>
      <c r="AF33">
        <v>31.26</v>
      </c>
      <c r="AG33">
        <v>253.95</v>
      </c>
      <c r="AH33">
        <v>192.85</v>
      </c>
      <c r="AI33">
        <v>4.2220000000000004</v>
      </c>
      <c r="AJ33">
        <v>190.2</v>
      </c>
      <c r="AK33">
        <v>13.95</v>
      </c>
      <c r="AL33">
        <v>35.015000000000001</v>
      </c>
      <c r="AM33">
        <v>91.22</v>
      </c>
      <c r="AN33">
        <v>82.28</v>
      </c>
      <c r="AO33">
        <v>5.6980000000000004</v>
      </c>
      <c r="AP33">
        <v>98.32</v>
      </c>
      <c r="AQ33">
        <v>50.85</v>
      </c>
      <c r="AR33">
        <v>120.5</v>
      </c>
      <c r="AS33">
        <v>74.709999999999994</v>
      </c>
      <c r="AT33">
        <v>8.6920000000000002</v>
      </c>
      <c r="AU33">
        <v>212.9</v>
      </c>
      <c r="AV33">
        <v>49.195</v>
      </c>
      <c r="AW33">
        <v>20.555</v>
      </c>
      <c r="AX33" s="40">
        <v>152</v>
      </c>
      <c r="AY33" s="5">
        <f t="shared" si="2"/>
        <v>-2.9094321914594046E-2</v>
      </c>
      <c r="AZ33" s="5">
        <f t="shared" si="82"/>
        <v>-9.4975490196078649E-3</v>
      </c>
      <c r="BA33" s="5">
        <f t="shared" si="83"/>
        <v>2.2162883845126879E-2</v>
      </c>
      <c r="BB33" s="5">
        <f t="shared" si="84"/>
        <v>4.0495474035254775E-2</v>
      </c>
      <c r="BC33" s="5">
        <f t="shared" si="85"/>
        <v>7.2348860257680947E-2</v>
      </c>
      <c r="BD33" s="5">
        <f t="shared" si="86"/>
        <v>1.2944162436548279E-2</v>
      </c>
      <c r="BE33" s="5">
        <f t="shared" si="87"/>
        <v>3.2323232323232309E-2</v>
      </c>
      <c r="BF33" s="5">
        <f t="shared" si="88"/>
        <v>3.7368711995577675E-2</v>
      </c>
      <c r="BG33" s="5">
        <f t="shared" si="89"/>
        <v>-5.2988554472234051E-2</v>
      </c>
      <c r="BH33" s="5">
        <f t="shared" si="90"/>
        <v>-1.7081169718502376E-2</v>
      </c>
      <c r="BI33" s="5">
        <f t="shared" si="91"/>
        <v>1.0660486674391567E-2</v>
      </c>
      <c r="BJ33" s="5">
        <f t="shared" si="4"/>
        <v>-4.1257646891450506E-3</v>
      </c>
      <c r="BK33" s="5">
        <f t="shared" si="5"/>
        <v>6.6127847171197907E-3</v>
      </c>
      <c r="BL33" s="5">
        <f t="shared" si="6"/>
        <v>3.9039999999999964E-2</v>
      </c>
      <c r="BM33" s="5">
        <f t="shared" si="7"/>
        <v>1.0991167811579938E-2</v>
      </c>
      <c r="BN33" s="5">
        <f t="shared" si="8"/>
        <v>4.022820362785251E-2</v>
      </c>
      <c r="BO33" s="5">
        <f t="shared" si="9"/>
        <v>-1.6666666666666718E-2</v>
      </c>
      <c r="BP33" s="5">
        <f t="shared" si="10"/>
        <v>2.3063640848544731E-2</v>
      </c>
      <c r="BQ33" s="5">
        <f t="shared" si="11"/>
        <v>2.3024594453165959E-2</v>
      </c>
      <c r="BR33" s="5">
        <f t="shared" si="12"/>
        <v>1.2658227848101333E-2</v>
      </c>
      <c r="BS33" s="5">
        <f t="shared" si="13"/>
        <v>6.1850569025235114E-2</v>
      </c>
      <c r="BT33" s="5">
        <f t="shared" si="14"/>
        <v>2.0270270270270396E-2</v>
      </c>
      <c r="BU33" s="5">
        <f t="shared" si="15"/>
        <v>1.2569832402234526E-2</v>
      </c>
      <c r="BV33" s="5">
        <f t="shared" si="16"/>
        <v>-5.0541516245488083E-3</v>
      </c>
      <c r="BW33" s="5">
        <f t="shared" si="17"/>
        <v>3.4860557768925382E-3</v>
      </c>
      <c r="BX33" s="5">
        <f t="shared" si="18"/>
        <v>2.8503046127067E-2</v>
      </c>
      <c r="BY33" s="5">
        <f t="shared" si="19"/>
        <v>1.2786286356610832E-2</v>
      </c>
      <c r="BZ33" s="5">
        <f t="shared" si="20"/>
        <v>0</v>
      </c>
      <c r="CA33" s="5">
        <f t="shared" si="21"/>
        <v>-2.9850746268657025E-3</v>
      </c>
      <c r="CB33" s="5">
        <f t="shared" si="22"/>
        <v>2.5236593059938528E-3</v>
      </c>
      <c r="CC33" s="5">
        <f t="shared" si="23"/>
        <v>1.6736401673640211E-2</v>
      </c>
      <c r="CD33" s="5">
        <f t="shared" si="24"/>
        <v>8.7124878993225519E-3</v>
      </c>
      <c r="CE33" s="5">
        <f t="shared" si="25"/>
        <v>6.8588260046286376E-2</v>
      </c>
      <c r="CF33" s="5">
        <f t="shared" si="26"/>
        <v>2.3891691000796467E-2</v>
      </c>
      <c r="CG33" s="5">
        <f t="shared" si="27"/>
        <v>-0.18178294573643405</v>
      </c>
      <c r="CH33" s="5">
        <f t="shared" si="28"/>
        <v>2.5060630557800945E-2</v>
      </c>
      <c r="CI33" s="5">
        <f t="shared" si="29"/>
        <v>2.19780219780219E-2</v>
      </c>
      <c r="CJ33" s="5">
        <f t="shared" si="30"/>
        <v>-1.1015393306030186E-2</v>
      </c>
      <c r="CK33" s="5">
        <f t="shared" si="31"/>
        <v>5.6520731989807782E-2</v>
      </c>
      <c r="CL33" s="5">
        <f t="shared" si="32"/>
        <v>-1.8255578093306246E-2</v>
      </c>
      <c r="CM33" s="5">
        <f t="shared" si="33"/>
        <v>1.7500000000000071E-2</v>
      </c>
      <c r="CN33" s="5">
        <f t="shared" si="34"/>
        <v>3.2556185675278293E-2</v>
      </c>
      <c r="CO33" s="5">
        <f t="shared" si="35"/>
        <v>5.7357594936708889E-3</v>
      </c>
      <c r="CP33" s="5">
        <f t="shared" si="36"/>
        <v>3.9689387402933596E-2</v>
      </c>
      <c r="CQ33" s="5">
        <f t="shared" si="37"/>
        <v>2.007099945385038E-2</v>
      </c>
      <c r="CR33" s="5">
        <f t="shared" si="38"/>
        <v>-1.9404332129963953E-2</v>
      </c>
      <c r="CS33" s="5">
        <f t="shared" si="39"/>
        <v>2.8999516674722114E-2</v>
      </c>
      <c r="CT33" s="5">
        <f t="shared" si="40"/>
        <v>2.9399455953128317E-2</v>
      </c>
      <c r="CU33" s="5">
        <f t="shared" si="41"/>
        <v>-1.2490992073024287E-2</v>
      </c>
      <c r="CV33" s="42">
        <f t="shared" si="42"/>
        <v>7.3825503355704702E-2</v>
      </c>
      <c r="CW33" s="16">
        <f t="shared" si="3"/>
        <v>-2.6356880601843401E-2</v>
      </c>
      <c r="CX33" s="16">
        <f t="shared" si="92"/>
        <v>-8.8786524752470109E-3</v>
      </c>
      <c r="CY33" s="16">
        <f t="shared" si="93"/>
        <v>1.9882650592699128E-2</v>
      </c>
      <c r="CZ33" s="16">
        <f t="shared" si="94"/>
        <v>3.9658928444854892E-2</v>
      </c>
      <c r="DA33" s="16">
        <f t="shared" si="95"/>
        <v>6.6269726109435781E-2</v>
      </c>
      <c r="DB33" s="16">
        <f t="shared" si="96"/>
        <v>1.1513620714928931E-2</v>
      </c>
      <c r="DC33" s="16">
        <f t="shared" si="97"/>
        <v>2.6176187986637577E-2</v>
      </c>
      <c r="DD33" s="16">
        <f t="shared" si="98"/>
        <v>3.9075612174457125E-2</v>
      </c>
      <c r="DE33" s="16">
        <f t="shared" si="99"/>
        <v>-5.021274808654648E-2</v>
      </c>
      <c r="DF33" s="16">
        <f t="shared" si="100"/>
        <v>-1.4823569092811847E-2</v>
      </c>
      <c r="DG33" s="16">
        <f t="shared" si="101"/>
        <v>1.0253988256592945E-2</v>
      </c>
      <c r="DH33" s="16">
        <f t="shared" si="43"/>
        <v>-4.5615939321871461E-3</v>
      </c>
      <c r="DI33" s="16">
        <f t="shared" si="44"/>
        <v>6.5576138473221616E-3</v>
      </c>
      <c r="DJ33" s="16">
        <f t="shared" si="45"/>
        <v>4.2012314144391313E-2</v>
      </c>
      <c r="DK33" s="16">
        <f t="shared" si="46"/>
        <v>1.2537984740184232E-2</v>
      </c>
      <c r="DL33" s="16">
        <f t="shared" si="47"/>
        <v>4.1282573120675681E-2</v>
      </c>
      <c r="DM33" s="16">
        <f t="shared" si="48"/>
        <v>-1.1576023319107702E-2</v>
      </c>
      <c r="DN33" s="16">
        <f t="shared" si="49"/>
        <v>2.163795850747053E-2</v>
      </c>
      <c r="DO33" s="16">
        <f t="shared" si="50"/>
        <v>2.0619887428232144E-2</v>
      </c>
      <c r="DP33" s="16">
        <f t="shared" si="51"/>
        <v>1.6614020242265916E-2</v>
      </c>
      <c r="DQ33" s="16">
        <f t="shared" si="52"/>
        <v>6.2560904884958302E-2</v>
      </c>
      <c r="DR33" s="16">
        <f t="shared" si="53"/>
        <v>1.749577103481879E-2</v>
      </c>
      <c r="DS33" s="16">
        <f t="shared" si="54"/>
        <v>1.1180062030258777E-2</v>
      </c>
      <c r="DT33" s="16">
        <f t="shared" si="55"/>
        <v>-4.1518491798266752E-3</v>
      </c>
      <c r="DU33" s="16">
        <f t="shared" si="56"/>
        <v>-1.0446033844820641E-3</v>
      </c>
      <c r="DV33" s="16">
        <f t="shared" si="57"/>
        <v>2.844955475655921E-2</v>
      </c>
      <c r="DW33" s="16">
        <f t="shared" si="58"/>
        <v>1.6014700213787605E-2</v>
      </c>
      <c r="DX33" s="16">
        <f t="shared" si="59"/>
        <v>1.038318935640144E-3</v>
      </c>
      <c r="DY33" s="16">
        <f t="shared" si="60"/>
        <v>-1.0448640790020271E-3</v>
      </c>
      <c r="DZ33" s="16">
        <f t="shared" si="61"/>
        <v>2.6856915812582924E-3</v>
      </c>
      <c r="EA33" s="16">
        <f t="shared" si="62"/>
        <v>1.3443977779755626E-2</v>
      </c>
      <c r="EB33" s="16">
        <f t="shared" si="63"/>
        <v>1.3192900456029248E-2</v>
      </c>
      <c r="EC33" s="16">
        <f t="shared" si="64"/>
        <v>6.4508013205500453E-2</v>
      </c>
      <c r="ED33" s="16">
        <f t="shared" si="65"/>
        <v>2.3005337725603862E-2</v>
      </c>
      <c r="EE33" s="16">
        <f t="shared" si="66"/>
        <v>-0.18093449867161901</v>
      </c>
      <c r="EF33" s="16">
        <f t="shared" si="67"/>
        <v>2.5064512650829016E-2</v>
      </c>
      <c r="EG33" s="16">
        <f t="shared" si="68"/>
        <v>2.324701321635991E-2</v>
      </c>
      <c r="EH33" s="16">
        <f t="shared" si="69"/>
        <v>-1.2334560150880284E-2</v>
      </c>
      <c r="EI33" s="16">
        <f t="shared" si="70"/>
        <v>5.2754620910461632E-2</v>
      </c>
      <c r="EJ33" s="16">
        <f t="shared" si="71"/>
        <v>-1.3596200985940941E-2</v>
      </c>
      <c r="EK33" s="16">
        <f t="shared" si="72"/>
        <v>1.8648655839507991E-2</v>
      </c>
      <c r="EL33" s="16">
        <f t="shared" si="73"/>
        <v>3.3739046788390258E-2</v>
      </c>
      <c r="EM33" s="16">
        <f t="shared" si="74"/>
        <v>7.0164346635837403E-3</v>
      </c>
      <c r="EN33" s="16">
        <f t="shared" si="75"/>
        <v>4.3203001475972655E-2</v>
      </c>
      <c r="EO33" s="16">
        <f t="shared" si="76"/>
        <v>1.9264348071686897E-2</v>
      </c>
      <c r="EP33" s="16">
        <f t="shared" si="77"/>
        <v>-1.4120034805781785E-2</v>
      </c>
      <c r="EQ33" s="16">
        <f t="shared" si="78"/>
        <v>3.2229518769865476E-2</v>
      </c>
      <c r="ER33" s="16">
        <f t="shared" si="79"/>
        <v>3.0473286956749106E-2</v>
      </c>
      <c r="ES33" s="16">
        <f t="shared" si="80"/>
        <v>-1.6916172472327379E-2</v>
      </c>
      <c r="ET33" s="16">
        <f t="shared" si="81"/>
        <v>7.0846175417603033E-2</v>
      </c>
    </row>
    <row r="34" spans="1:150" x14ac:dyDescent="0.2">
      <c r="A34">
        <v>105.2</v>
      </c>
      <c r="B34">
        <v>16.27</v>
      </c>
      <c r="C34">
        <v>187</v>
      </c>
      <c r="D34">
        <v>111.45</v>
      </c>
      <c r="E34">
        <v>87.17</v>
      </c>
      <c r="F34">
        <v>202.85</v>
      </c>
      <c r="G34">
        <v>157.6</v>
      </c>
      <c r="H34">
        <v>97.01</v>
      </c>
      <c r="I34">
        <v>116</v>
      </c>
      <c r="J34">
        <v>7.33</v>
      </c>
      <c r="K34">
        <v>89.57</v>
      </c>
      <c r="L34">
        <v>70.53</v>
      </c>
      <c r="M34">
        <v>65.760000000000005</v>
      </c>
      <c r="N34">
        <v>31.48</v>
      </c>
      <c r="O34">
        <v>25.475000000000001</v>
      </c>
      <c r="P34">
        <v>73.25</v>
      </c>
      <c r="Q34">
        <v>14.51</v>
      </c>
      <c r="R34">
        <v>85.83</v>
      </c>
      <c r="S34">
        <v>40.215000000000003</v>
      </c>
      <c r="T34">
        <v>15.64</v>
      </c>
      <c r="U34">
        <v>108</v>
      </c>
      <c r="V34">
        <v>5.375</v>
      </c>
      <c r="W34">
        <v>14.635</v>
      </c>
      <c r="X34">
        <v>14.38</v>
      </c>
      <c r="Y34">
        <v>10.365</v>
      </c>
      <c r="Z34">
        <v>48.475000000000001</v>
      </c>
      <c r="AA34">
        <v>69.77</v>
      </c>
      <c r="AB34">
        <v>45.7</v>
      </c>
      <c r="AC34">
        <v>6.859</v>
      </c>
      <c r="AD34">
        <v>15.755000000000001</v>
      </c>
      <c r="AE34">
        <v>2.85</v>
      </c>
      <c r="AF34">
        <v>31.15</v>
      </c>
      <c r="AG34">
        <v>258.14999999999998</v>
      </c>
      <c r="AH34">
        <v>194.85</v>
      </c>
      <c r="AI34">
        <v>4.3220000000000001</v>
      </c>
      <c r="AJ34">
        <v>192.6</v>
      </c>
      <c r="AK34">
        <v>14.29</v>
      </c>
      <c r="AL34">
        <v>35.774999999999999</v>
      </c>
      <c r="AM34">
        <v>91.34</v>
      </c>
      <c r="AN34">
        <v>79.02</v>
      </c>
      <c r="AO34">
        <v>5.7110000000000003</v>
      </c>
      <c r="AP34">
        <v>98.85</v>
      </c>
      <c r="AQ34">
        <v>49.825000000000003</v>
      </c>
      <c r="AR34">
        <v>124.2</v>
      </c>
      <c r="AS34">
        <v>74.94</v>
      </c>
      <c r="AT34">
        <v>8.891</v>
      </c>
      <c r="AU34">
        <v>216.05</v>
      </c>
      <c r="AV34">
        <v>49.42</v>
      </c>
      <c r="AW34">
        <v>21.74</v>
      </c>
      <c r="AX34" s="40">
        <v>162.94999999999999</v>
      </c>
      <c r="AY34" s="5">
        <f t="shared" si="2"/>
        <v>1.6916384726921141E-2</v>
      </c>
      <c r="AZ34" s="5">
        <f t="shared" si="82"/>
        <v>6.495515001546659E-3</v>
      </c>
      <c r="BA34" s="5">
        <f t="shared" si="83"/>
        <v>-2.298850574712652E-2</v>
      </c>
      <c r="BB34" s="5">
        <f t="shared" si="84"/>
        <v>2.0604395604395531E-2</v>
      </c>
      <c r="BC34" s="5">
        <f t="shared" si="85"/>
        <v>7.0471349353049551E-3</v>
      </c>
      <c r="BD34" s="5">
        <f t="shared" si="86"/>
        <v>1.6537208719619167E-2</v>
      </c>
      <c r="BE34" s="5">
        <f t="shared" si="87"/>
        <v>2.8049575994781417E-2</v>
      </c>
      <c r="BF34" s="5">
        <f t="shared" si="88"/>
        <v>3.389107961206439E-2</v>
      </c>
      <c r="BG34" s="5">
        <f t="shared" si="89"/>
        <v>3.8495971351835356E-2</v>
      </c>
      <c r="BH34" s="5">
        <f t="shared" si="90"/>
        <v>1.9046295009036651E-2</v>
      </c>
      <c r="BI34" s="5">
        <f t="shared" si="91"/>
        <v>2.6943361614308659E-2</v>
      </c>
      <c r="BJ34" s="5">
        <f t="shared" si="4"/>
        <v>7.5714285714285623E-3</v>
      </c>
      <c r="BK34" s="5">
        <f t="shared" si="5"/>
        <v>-3.9999999999999925E-2</v>
      </c>
      <c r="BL34" s="5">
        <f t="shared" si="6"/>
        <v>-3.0489682784108352E-2</v>
      </c>
      <c r="BM34" s="5">
        <f t="shared" si="7"/>
        <v>-1.0871675402834291E-2</v>
      </c>
      <c r="BN34" s="5">
        <f t="shared" si="8"/>
        <v>3.0094220222190993E-2</v>
      </c>
      <c r="BO34" s="5">
        <f t="shared" si="9"/>
        <v>2.4717514124293682E-2</v>
      </c>
      <c r="BP34" s="5">
        <f t="shared" si="10"/>
        <v>3.4719710669077752E-2</v>
      </c>
      <c r="BQ34" s="5">
        <f t="shared" si="11"/>
        <v>2.8516624040920702E-2</v>
      </c>
      <c r="BR34" s="5">
        <f t="shared" si="12"/>
        <v>2.564102564102555E-3</v>
      </c>
      <c r="BS34" s="5">
        <f t="shared" si="13"/>
        <v>6.5237651444547406E-3</v>
      </c>
      <c r="BT34" s="5">
        <f t="shared" si="14"/>
        <v>1.7029328287606393E-2</v>
      </c>
      <c r="BU34" s="5">
        <f t="shared" si="15"/>
        <v>9.3103448275861922E-3</v>
      </c>
      <c r="BV34" s="5">
        <f t="shared" si="16"/>
        <v>4.3541364296081353E-2</v>
      </c>
      <c r="BW34" s="5">
        <f t="shared" si="17"/>
        <v>2.8784119106699757E-2</v>
      </c>
      <c r="BX34" s="5">
        <f t="shared" si="18"/>
        <v>2.5491855299344168E-2</v>
      </c>
      <c r="BY34" s="5">
        <f t="shared" si="19"/>
        <v>-3.2047724750277506E-2</v>
      </c>
      <c r="BZ34" s="5">
        <f t="shared" si="20"/>
        <v>-6.0057589469354022E-2</v>
      </c>
      <c r="CA34" s="5">
        <f t="shared" si="21"/>
        <v>2.6796407185628812E-2</v>
      </c>
      <c r="CB34" s="5">
        <f t="shared" si="22"/>
        <v>-8.4959093769666483E-3</v>
      </c>
      <c r="CC34" s="5">
        <f t="shared" si="23"/>
        <v>-2.2633744855967031E-2</v>
      </c>
      <c r="CD34" s="5">
        <f t="shared" si="24"/>
        <v>-3.5188739603327912E-3</v>
      </c>
      <c r="CE34" s="5">
        <f t="shared" si="25"/>
        <v>1.6538688718251482E-2</v>
      </c>
      <c r="CF34" s="5">
        <f t="shared" si="26"/>
        <v>1.0370754472387889E-2</v>
      </c>
      <c r="CG34" s="5">
        <f t="shared" si="27"/>
        <v>2.3685457129322574E-2</v>
      </c>
      <c r="CH34" s="5">
        <f t="shared" si="28"/>
        <v>1.2618296529968376E-2</v>
      </c>
      <c r="CI34" s="5">
        <f t="shared" si="29"/>
        <v>2.4372759856630788E-2</v>
      </c>
      <c r="CJ34" s="5">
        <f t="shared" si="30"/>
        <v>2.1704983578466397E-2</v>
      </c>
      <c r="CK34" s="5">
        <f t="shared" si="31"/>
        <v>1.315500986625695E-3</v>
      </c>
      <c r="CL34" s="5">
        <f t="shared" si="32"/>
        <v>-3.9620807000486202E-2</v>
      </c>
      <c r="CM34" s="5">
        <f t="shared" si="33"/>
        <v>2.2815022815023678E-3</v>
      </c>
      <c r="CN34" s="5">
        <f t="shared" si="34"/>
        <v>5.390561432058627E-3</v>
      </c>
      <c r="CO34" s="5">
        <f t="shared" si="35"/>
        <v>-2.015732546705995E-2</v>
      </c>
      <c r="CP34" s="5">
        <f t="shared" si="36"/>
        <v>3.0705394190871482E-2</v>
      </c>
      <c r="CQ34" s="5">
        <f t="shared" si="37"/>
        <v>3.0785704724936025E-3</v>
      </c>
      <c r="CR34" s="5">
        <f t="shared" si="38"/>
        <v>2.2894615738610291E-2</v>
      </c>
      <c r="CS34" s="5">
        <f t="shared" si="39"/>
        <v>1.4795678722404837E-2</v>
      </c>
      <c r="CT34" s="5">
        <f t="shared" si="40"/>
        <v>4.5736355320662447E-3</v>
      </c>
      <c r="CU34" s="5">
        <f t="shared" si="41"/>
        <v>5.765020676234478E-2</v>
      </c>
      <c r="CV34" s="42">
        <f t="shared" si="42"/>
        <v>7.2039473684210487E-2</v>
      </c>
      <c r="CW34" s="16">
        <f t="shared" si="3"/>
        <v>1.9653826039671786E-2</v>
      </c>
      <c r="CX34" s="16">
        <f t="shared" si="92"/>
        <v>7.1144115459075138E-3</v>
      </c>
      <c r="CY34" s="16">
        <f t="shared" si="93"/>
        <v>-2.5268738999554272E-2</v>
      </c>
      <c r="CZ34" s="16">
        <f t="shared" si="94"/>
        <v>1.9767850013995648E-2</v>
      </c>
      <c r="DA34" s="16">
        <f t="shared" si="95"/>
        <v>9.6800078705978985E-4</v>
      </c>
      <c r="DB34" s="16">
        <f t="shared" si="96"/>
        <v>1.5106666997999819E-2</v>
      </c>
      <c r="DC34" s="16">
        <f t="shared" si="97"/>
        <v>2.1902531658186685E-2</v>
      </c>
      <c r="DD34" s="16">
        <f t="shared" si="98"/>
        <v>3.559797979094384E-2</v>
      </c>
      <c r="DE34" s="16">
        <f t="shared" si="99"/>
        <v>4.1271777737522927E-2</v>
      </c>
      <c r="DF34" s="16">
        <f t="shared" si="100"/>
        <v>2.130389563472718E-2</v>
      </c>
      <c r="DG34" s="16">
        <f t="shared" si="101"/>
        <v>2.6536863196510038E-2</v>
      </c>
      <c r="DH34" s="16">
        <f t="shared" si="43"/>
        <v>7.1355993283864667E-3</v>
      </c>
      <c r="DI34" s="16">
        <f t="shared" si="44"/>
        <v>-4.0055170869797554E-2</v>
      </c>
      <c r="DJ34" s="16">
        <f t="shared" si="45"/>
        <v>-2.7517368639717002E-2</v>
      </c>
      <c r="DK34" s="16">
        <f t="shared" si="46"/>
        <v>-9.3248584742299974E-3</v>
      </c>
      <c r="DL34" s="16">
        <f t="shared" si="47"/>
        <v>3.114858971501416E-2</v>
      </c>
      <c r="DM34" s="16">
        <f t="shared" si="48"/>
        <v>2.9808157471852698E-2</v>
      </c>
      <c r="DN34" s="16">
        <f t="shared" si="49"/>
        <v>3.3294028328003551E-2</v>
      </c>
      <c r="DO34" s="16">
        <f t="shared" si="50"/>
        <v>2.6111917015986887E-2</v>
      </c>
      <c r="DP34" s="16">
        <f t="shared" si="51"/>
        <v>6.5198949582671367E-3</v>
      </c>
      <c r="DQ34" s="16">
        <f t="shared" si="52"/>
        <v>7.2341010041779329E-3</v>
      </c>
      <c r="DR34" s="16">
        <f t="shared" si="53"/>
        <v>1.4254829052154788E-2</v>
      </c>
      <c r="DS34" s="16">
        <f t="shared" si="54"/>
        <v>7.9205744556104431E-3</v>
      </c>
      <c r="DT34" s="16">
        <f t="shared" si="55"/>
        <v>4.4443666740803488E-2</v>
      </c>
      <c r="DU34" s="16">
        <f t="shared" si="56"/>
        <v>2.4253459945325156E-2</v>
      </c>
      <c r="DV34" s="16">
        <f t="shared" si="57"/>
        <v>2.5438363928836378E-2</v>
      </c>
      <c r="DW34" s="16">
        <f t="shared" si="58"/>
        <v>-2.8819310893100733E-2</v>
      </c>
      <c r="DX34" s="16">
        <f t="shared" si="59"/>
        <v>-5.9019270533713877E-2</v>
      </c>
      <c r="DY34" s="16">
        <f t="shared" si="60"/>
        <v>2.8736617733492488E-2</v>
      </c>
      <c r="DZ34" s="16">
        <f t="shared" si="61"/>
        <v>-8.3338771017022091E-3</v>
      </c>
      <c r="EA34" s="16">
        <f t="shared" si="62"/>
        <v>-2.5926168749851618E-2</v>
      </c>
      <c r="EB34" s="16">
        <f t="shared" si="63"/>
        <v>9.6153859637390475E-4</v>
      </c>
      <c r="EC34" s="16">
        <f t="shared" si="64"/>
        <v>1.2458441877465556E-2</v>
      </c>
      <c r="ED34" s="16">
        <f t="shared" si="65"/>
        <v>9.4844011971952843E-3</v>
      </c>
      <c r="EE34" s="16">
        <f t="shared" si="66"/>
        <v>2.4533904194137625E-2</v>
      </c>
      <c r="EF34" s="16">
        <f t="shared" si="67"/>
        <v>1.2622178622996446E-2</v>
      </c>
      <c r="EG34" s="16">
        <f t="shared" si="68"/>
        <v>2.5641751094968798E-2</v>
      </c>
      <c r="EH34" s="16">
        <f t="shared" si="69"/>
        <v>2.0385816733616301E-2</v>
      </c>
      <c r="EI34" s="16">
        <f t="shared" si="70"/>
        <v>-2.4506100927204578E-3</v>
      </c>
      <c r="EJ34" s="16">
        <f t="shared" si="71"/>
        <v>-3.4961429893120899E-2</v>
      </c>
      <c r="EK34" s="16">
        <f t="shared" si="72"/>
        <v>3.4301581210102869E-3</v>
      </c>
      <c r="EL34" s="16">
        <f t="shared" si="73"/>
        <v>6.5734225451705916E-3</v>
      </c>
      <c r="EM34" s="16">
        <f t="shared" si="74"/>
        <v>-1.88766502971471E-2</v>
      </c>
      <c r="EN34" s="16">
        <f t="shared" si="75"/>
        <v>3.4219008263910541E-2</v>
      </c>
      <c r="EO34" s="16">
        <f t="shared" si="76"/>
        <v>2.2719190903301178E-3</v>
      </c>
      <c r="EP34" s="16">
        <f t="shared" si="77"/>
        <v>2.8178913062792459E-2</v>
      </c>
      <c r="EQ34" s="16">
        <f t="shared" si="78"/>
        <v>1.8025680817548202E-2</v>
      </c>
      <c r="ER34" s="16">
        <f t="shared" si="79"/>
        <v>5.6474665356870332E-3</v>
      </c>
      <c r="ES34" s="16">
        <f t="shared" si="80"/>
        <v>5.3225026363041689E-2</v>
      </c>
      <c r="ET34" s="16">
        <f t="shared" si="81"/>
        <v>6.9060145746108817E-2</v>
      </c>
    </row>
    <row r="35" spans="1:150" x14ac:dyDescent="0.2">
      <c r="A35">
        <v>100.4</v>
      </c>
      <c r="B35">
        <v>17.059999999999999</v>
      </c>
      <c r="C35">
        <v>181</v>
      </c>
      <c r="D35">
        <v>106.65</v>
      </c>
      <c r="E35">
        <v>83.72</v>
      </c>
      <c r="F35">
        <v>199.85</v>
      </c>
      <c r="G35">
        <v>153</v>
      </c>
      <c r="H35">
        <v>94.43</v>
      </c>
      <c r="I35">
        <v>109.8</v>
      </c>
      <c r="J35">
        <v>7.1470000000000002</v>
      </c>
      <c r="K35">
        <v>86.34</v>
      </c>
      <c r="L35">
        <v>68.959999999999994</v>
      </c>
      <c r="M35">
        <v>64.760000000000005</v>
      </c>
      <c r="N35">
        <v>30.6</v>
      </c>
      <c r="O35">
        <v>25.215</v>
      </c>
      <c r="P35">
        <v>70.569999999999993</v>
      </c>
      <c r="Q35">
        <v>15.46</v>
      </c>
      <c r="R35">
        <v>84.32</v>
      </c>
      <c r="S35">
        <v>39.204999999999998</v>
      </c>
      <c r="T35">
        <v>15.074999999999999</v>
      </c>
      <c r="U35">
        <v>105.4</v>
      </c>
      <c r="V35">
        <v>5.2750000000000004</v>
      </c>
      <c r="W35">
        <v>14.734999999999999</v>
      </c>
      <c r="X35">
        <v>14.41</v>
      </c>
      <c r="Y35">
        <v>10.255000000000001</v>
      </c>
      <c r="Z35">
        <v>48.05</v>
      </c>
      <c r="AA35">
        <v>68.39</v>
      </c>
      <c r="AB35">
        <v>43.734999999999999</v>
      </c>
      <c r="AC35">
        <v>6.5960000000000001</v>
      </c>
      <c r="AD35">
        <v>15.605</v>
      </c>
      <c r="AE35">
        <v>2.83</v>
      </c>
      <c r="AF35">
        <v>29.555</v>
      </c>
      <c r="AG35">
        <v>248.5</v>
      </c>
      <c r="AH35">
        <v>195.4</v>
      </c>
      <c r="AI35">
        <v>4.2039999999999997</v>
      </c>
      <c r="AJ35">
        <v>186.2</v>
      </c>
      <c r="AK35">
        <v>14.265000000000001</v>
      </c>
      <c r="AL35">
        <v>33.524999999999999</v>
      </c>
      <c r="AM35">
        <v>87</v>
      </c>
      <c r="AN35">
        <v>77.430000000000007</v>
      </c>
      <c r="AO35">
        <v>5.5629999999999997</v>
      </c>
      <c r="AP35">
        <v>96.26</v>
      </c>
      <c r="AQ35">
        <v>48.58</v>
      </c>
      <c r="AR35">
        <v>116.95</v>
      </c>
      <c r="AS35">
        <v>71.45</v>
      </c>
      <c r="AT35">
        <v>8.6120000000000001</v>
      </c>
      <c r="AU35">
        <v>218.85</v>
      </c>
      <c r="AV35">
        <v>48.81</v>
      </c>
      <c r="AW35">
        <v>20.875</v>
      </c>
      <c r="AX35" s="40">
        <v>156.5</v>
      </c>
      <c r="AY35" s="5">
        <f t="shared" si="2"/>
        <v>-4.5627376425855459E-2</v>
      </c>
      <c r="AZ35" s="5">
        <f t="shared" si="82"/>
        <v>4.8555623847572171E-2</v>
      </c>
      <c r="BA35" s="5">
        <f t="shared" si="83"/>
        <v>-3.208556149732622E-2</v>
      </c>
      <c r="BB35" s="5">
        <f t="shared" si="84"/>
        <v>-4.3068640646029555E-2</v>
      </c>
      <c r="BC35" s="5">
        <f t="shared" si="85"/>
        <v>-3.9577836411609502E-2</v>
      </c>
      <c r="BD35" s="5">
        <f t="shared" si="86"/>
        <v>-1.4789253142716285E-2</v>
      </c>
      <c r="BE35" s="5">
        <f t="shared" si="87"/>
        <v>-2.9187817258883197E-2</v>
      </c>
      <c r="BF35" s="5">
        <f t="shared" si="88"/>
        <v>-2.659519637150809E-2</v>
      </c>
      <c r="BG35" s="5">
        <f t="shared" si="89"/>
        <v>-5.3448275862069017E-2</v>
      </c>
      <c r="BH35" s="5">
        <f t="shared" si="90"/>
        <v>-2.4965893587994503E-2</v>
      </c>
      <c r="BI35" s="5">
        <f t="shared" si="91"/>
        <v>-3.6061181199062098E-2</v>
      </c>
      <c r="BJ35" s="5">
        <f t="shared" si="4"/>
        <v>-2.2260031192400498E-2</v>
      </c>
      <c r="BK35" s="5">
        <f t="shared" si="5"/>
        <v>-1.5206812652068136E-2</v>
      </c>
      <c r="BL35" s="5">
        <f t="shared" si="6"/>
        <v>-2.7954256670902122E-2</v>
      </c>
      <c r="BM35" s="5">
        <f t="shared" si="7"/>
        <v>-1.0206084396467197E-2</v>
      </c>
      <c r="BN35" s="5">
        <f t="shared" si="8"/>
        <v>-3.6587030716723645E-2</v>
      </c>
      <c r="BO35" s="5">
        <f t="shared" si="9"/>
        <v>6.5472088215024149E-2</v>
      </c>
      <c r="BP35" s="5">
        <f t="shared" si="10"/>
        <v>-1.7592916229756561E-2</v>
      </c>
      <c r="BQ35" s="5">
        <f t="shared" si="11"/>
        <v>-2.5115006838244525E-2</v>
      </c>
      <c r="BR35" s="5">
        <f t="shared" si="12"/>
        <v>-3.6125319693094737E-2</v>
      </c>
      <c r="BS35" s="5">
        <f t="shared" si="13"/>
        <v>-2.4074074074074026E-2</v>
      </c>
      <c r="BT35" s="5">
        <f t="shared" si="14"/>
        <v>-1.8604651162790642E-2</v>
      </c>
      <c r="BU35" s="5">
        <f t="shared" si="15"/>
        <v>6.8329347454731959E-3</v>
      </c>
      <c r="BV35" s="5">
        <f t="shared" si="16"/>
        <v>2.0862308762168436E-3</v>
      </c>
      <c r="BW35" s="5">
        <f t="shared" si="17"/>
        <v>-1.0612638687891862E-2</v>
      </c>
      <c r="BX35" s="5">
        <f t="shared" si="18"/>
        <v>-8.7674058793193455E-3</v>
      </c>
      <c r="BY35" s="5">
        <f t="shared" si="19"/>
        <v>-1.9779274759925358E-2</v>
      </c>
      <c r="BZ35" s="5">
        <f t="shared" si="20"/>
        <v>-4.2997811816192666E-2</v>
      </c>
      <c r="CA35" s="5">
        <f t="shared" si="21"/>
        <v>-3.8343781892404172E-2</v>
      </c>
      <c r="CB35" s="5">
        <f t="shared" si="22"/>
        <v>-9.5207870517296511E-3</v>
      </c>
      <c r="CC35" s="5">
        <f t="shared" si="23"/>
        <v>-7.0175438596491446E-3</v>
      </c>
      <c r="CD35" s="5">
        <f t="shared" si="24"/>
        <v>-5.1203852327447841E-2</v>
      </c>
      <c r="CE35" s="5">
        <f t="shared" si="25"/>
        <v>-3.7381367422041345E-2</v>
      </c>
      <c r="CF35" s="5">
        <f t="shared" si="26"/>
        <v>2.8226841159866289E-3</v>
      </c>
      <c r="CG35" s="5">
        <f t="shared" si="27"/>
        <v>-2.7302174919019095E-2</v>
      </c>
      <c r="CH35" s="5">
        <f t="shared" si="28"/>
        <v>-3.3229491173416448E-2</v>
      </c>
      <c r="CI35" s="5">
        <f t="shared" si="29"/>
        <v>-1.7494751574527179E-3</v>
      </c>
      <c r="CJ35" s="5">
        <f t="shared" si="30"/>
        <v>-6.2893081761006275E-2</v>
      </c>
      <c r="CK35" s="5">
        <f t="shared" si="31"/>
        <v>-4.7514779943069851E-2</v>
      </c>
      <c r="CL35" s="5">
        <f t="shared" si="32"/>
        <v>-2.0121488230827489E-2</v>
      </c>
      <c r="CM35" s="5">
        <f t="shared" si="33"/>
        <v>-2.5914901068114227E-2</v>
      </c>
      <c r="CN35" s="5">
        <f t="shared" si="34"/>
        <v>-2.6201315123924984E-2</v>
      </c>
      <c r="CO35" s="5">
        <f t="shared" si="35"/>
        <v>-2.4987456096337235E-2</v>
      </c>
      <c r="CP35" s="5">
        <f t="shared" si="36"/>
        <v>-5.8373590982286672E-2</v>
      </c>
      <c r="CQ35" s="5">
        <f t="shared" si="37"/>
        <v>-4.6570589805177365E-2</v>
      </c>
      <c r="CR35" s="5">
        <f t="shared" si="38"/>
        <v>-3.1380047238780739E-2</v>
      </c>
      <c r="CS35" s="5">
        <f t="shared" si="39"/>
        <v>1.2959962971534233E-2</v>
      </c>
      <c r="CT35" s="5">
        <f t="shared" si="40"/>
        <v>-1.234318089842168E-2</v>
      </c>
      <c r="CU35" s="5">
        <f t="shared" si="41"/>
        <v>-3.9788408463661384E-2</v>
      </c>
      <c r="CV35" s="42">
        <f t="shared" si="42"/>
        <v>-3.9582694077937908E-2</v>
      </c>
      <c r="CW35" s="16">
        <f t="shared" si="3"/>
        <v>-4.2889935113104814E-2</v>
      </c>
      <c r="CX35" s="16">
        <f t="shared" si="92"/>
        <v>4.9174520391933027E-2</v>
      </c>
      <c r="CY35" s="16">
        <f t="shared" si="93"/>
        <v>-3.4365794749753972E-2</v>
      </c>
      <c r="CZ35" s="16">
        <f t="shared" si="94"/>
        <v>-4.3905186236429437E-2</v>
      </c>
      <c r="DA35" s="16">
        <f t="shared" si="95"/>
        <v>-4.5656970559854668E-2</v>
      </c>
      <c r="DB35" s="16">
        <f t="shared" si="96"/>
        <v>-1.6219794864335633E-2</v>
      </c>
      <c r="DC35" s="16">
        <f t="shared" si="97"/>
        <v>-3.5334861595477926E-2</v>
      </c>
      <c r="DD35" s="16">
        <f t="shared" si="98"/>
        <v>-2.4888296192628643E-2</v>
      </c>
      <c r="DE35" s="16">
        <f t="shared" si="99"/>
        <v>-5.0672469476381446E-2</v>
      </c>
      <c r="DF35" s="16">
        <f t="shared" si="100"/>
        <v>-2.2708292962303974E-2</v>
      </c>
      <c r="DG35" s="16">
        <f t="shared" si="101"/>
        <v>-3.6467679616860718E-2</v>
      </c>
      <c r="DH35" s="16">
        <f t="shared" si="43"/>
        <v>-2.2695860435442593E-2</v>
      </c>
      <c r="DI35" s="16">
        <f t="shared" si="44"/>
        <v>-1.5261983521865764E-2</v>
      </c>
      <c r="DJ35" s="16">
        <f t="shared" si="45"/>
        <v>-2.4981942526510773E-2</v>
      </c>
      <c r="DK35" s="16">
        <f t="shared" si="46"/>
        <v>-8.6592674678629029E-3</v>
      </c>
      <c r="DL35" s="16">
        <f t="shared" si="47"/>
        <v>-3.5532661223900475E-2</v>
      </c>
      <c r="DM35" s="16">
        <f t="shared" si="48"/>
        <v>7.0562731562583164E-2</v>
      </c>
      <c r="DN35" s="16">
        <f t="shared" si="49"/>
        <v>-1.9018598570830762E-2</v>
      </c>
      <c r="DO35" s="16">
        <f t="shared" si="50"/>
        <v>-2.7519713863178339E-2</v>
      </c>
      <c r="DP35" s="16">
        <f t="shared" si="51"/>
        <v>-3.2169527298930155E-2</v>
      </c>
      <c r="DQ35" s="16">
        <f t="shared" si="52"/>
        <v>-2.3363738214350834E-2</v>
      </c>
      <c r="DR35" s="16">
        <f t="shared" si="53"/>
        <v>-2.1379150398242248E-2</v>
      </c>
      <c r="DS35" s="16">
        <f t="shared" si="54"/>
        <v>5.4431643734974468E-3</v>
      </c>
      <c r="DT35" s="16">
        <f t="shared" si="55"/>
        <v>2.9885333209389766E-3</v>
      </c>
      <c r="DU35" s="16">
        <f t="shared" si="56"/>
        <v>-1.5143297849266464E-2</v>
      </c>
      <c r="DV35" s="16">
        <f t="shared" si="57"/>
        <v>-8.8208972498271358E-3</v>
      </c>
      <c r="DW35" s="16">
        <f t="shared" si="58"/>
        <v>-1.6550860902748585E-2</v>
      </c>
      <c r="DX35" s="16">
        <f t="shared" si="59"/>
        <v>-4.1959492880552521E-2</v>
      </c>
      <c r="DY35" s="16">
        <f t="shared" si="60"/>
        <v>-3.6403571344540496E-2</v>
      </c>
      <c r="DZ35" s="16">
        <f t="shared" si="61"/>
        <v>-9.3587547764652119E-3</v>
      </c>
      <c r="EA35" s="16">
        <f t="shared" si="62"/>
        <v>-1.030996775353373E-2</v>
      </c>
      <c r="EB35" s="16">
        <f t="shared" si="63"/>
        <v>-4.6723439770741143E-2</v>
      </c>
      <c r="EC35" s="16">
        <f t="shared" si="64"/>
        <v>-4.1461614262827275E-2</v>
      </c>
      <c r="ED35" s="16">
        <f t="shared" si="65"/>
        <v>1.9363308407940251E-3</v>
      </c>
      <c r="EE35" s="16">
        <f t="shared" si="66"/>
        <v>-2.6453727854204044E-2</v>
      </c>
      <c r="EF35" s="16">
        <f t="shared" si="67"/>
        <v>-3.322560908038838E-2</v>
      </c>
      <c r="EG35" s="16">
        <f t="shared" si="68"/>
        <v>-4.8048391911470695E-4</v>
      </c>
      <c r="EH35" s="16">
        <f t="shared" si="69"/>
        <v>-6.4212248605856379E-2</v>
      </c>
      <c r="EI35" s="16">
        <f t="shared" si="70"/>
        <v>-5.1280891022416002E-2</v>
      </c>
      <c r="EJ35" s="16">
        <f t="shared" si="71"/>
        <v>-1.5462111123462184E-2</v>
      </c>
      <c r="EK35" s="16">
        <f t="shared" si="72"/>
        <v>-2.4766245228606307E-2</v>
      </c>
      <c r="EL35" s="16">
        <f t="shared" si="73"/>
        <v>-2.501845401081302E-2</v>
      </c>
      <c r="EM35" s="16">
        <f t="shared" si="74"/>
        <v>-2.3706780926424385E-2</v>
      </c>
      <c r="EN35" s="16">
        <f t="shared" si="75"/>
        <v>-5.4859976909247612E-2</v>
      </c>
      <c r="EO35" s="16">
        <f t="shared" si="76"/>
        <v>-4.7377241187340852E-2</v>
      </c>
      <c r="EP35" s="16">
        <f t="shared" si="77"/>
        <v>-2.6095749914598572E-2</v>
      </c>
      <c r="EQ35" s="16">
        <f t="shared" si="78"/>
        <v>1.6189965066677598E-2</v>
      </c>
      <c r="ER35" s="16">
        <f t="shared" si="79"/>
        <v>-1.1269349894800891E-2</v>
      </c>
      <c r="ES35" s="16">
        <f t="shared" si="80"/>
        <v>-4.4213588862964476E-2</v>
      </c>
      <c r="ET35" s="16">
        <f t="shared" si="81"/>
        <v>-4.2562022016039577E-2</v>
      </c>
    </row>
    <row r="36" spans="1:150" x14ac:dyDescent="0.2">
      <c r="A36">
        <v>97.39</v>
      </c>
      <c r="B36">
        <v>17.004999999999999</v>
      </c>
      <c r="C36">
        <v>185.8</v>
      </c>
      <c r="D36">
        <v>105.1</v>
      </c>
      <c r="E36">
        <v>84.88</v>
      </c>
      <c r="F36">
        <v>197.05</v>
      </c>
      <c r="G36">
        <v>152.85</v>
      </c>
      <c r="H36">
        <v>92.01</v>
      </c>
      <c r="I36">
        <v>107.55</v>
      </c>
      <c r="J36">
        <v>7.19</v>
      </c>
      <c r="K36">
        <v>84.93</v>
      </c>
      <c r="L36">
        <v>68.92</v>
      </c>
      <c r="M36">
        <v>63.15</v>
      </c>
      <c r="N36">
        <v>30.32</v>
      </c>
      <c r="O36">
        <v>25.14</v>
      </c>
      <c r="P36">
        <v>68.97</v>
      </c>
      <c r="Q36">
        <v>16.225000000000001</v>
      </c>
      <c r="R36">
        <v>84.86</v>
      </c>
      <c r="S36">
        <v>39.07</v>
      </c>
      <c r="T36">
        <v>14.96</v>
      </c>
      <c r="U36">
        <v>106.6</v>
      </c>
      <c r="V36">
        <v>5.2149999999999999</v>
      </c>
      <c r="W36">
        <v>14.305</v>
      </c>
      <c r="X36">
        <v>13.73</v>
      </c>
      <c r="Y36">
        <v>9.7780000000000005</v>
      </c>
      <c r="Z36">
        <v>46.284999999999997</v>
      </c>
      <c r="AA36">
        <v>63.37</v>
      </c>
      <c r="AB36">
        <v>43.284999999999997</v>
      </c>
      <c r="AC36">
        <v>6.47</v>
      </c>
      <c r="AD36">
        <v>15.275</v>
      </c>
      <c r="AE36">
        <v>2.7720000000000002</v>
      </c>
      <c r="AF36">
        <v>29.265000000000001</v>
      </c>
      <c r="AG36">
        <v>246.6</v>
      </c>
      <c r="AH36">
        <v>190.8</v>
      </c>
      <c r="AI36">
        <v>4.1779999999999999</v>
      </c>
      <c r="AJ36">
        <v>185.4</v>
      </c>
      <c r="AK36">
        <v>14.11</v>
      </c>
      <c r="AL36">
        <v>33.159999999999997</v>
      </c>
      <c r="AM36">
        <v>87.21</v>
      </c>
      <c r="AN36">
        <v>75.430000000000007</v>
      </c>
      <c r="AO36">
        <v>5.4809999999999999</v>
      </c>
      <c r="AP36">
        <v>96.51</v>
      </c>
      <c r="AQ36">
        <v>47.825000000000003</v>
      </c>
      <c r="AR36">
        <v>114.9</v>
      </c>
      <c r="AS36">
        <v>70.81</v>
      </c>
      <c r="AT36">
        <v>8.532</v>
      </c>
      <c r="AU36">
        <v>218.2</v>
      </c>
      <c r="AV36">
        <v>47.585000000000001</v>
      </c>
      <c r="AW36">
        <v>22.61</v>
      </c>
      <c r="AX36" s="40">
        <v>158.75</v>
      </c>
      <c r="AY36" s="5">
        <f t="shared" si="2"/>
        <v>-2.9980079681274918E-2</v>
      </c>
      <c r="AZ36" s="5">
        <f t="shared" si="82"/>
        <v>-3.2239155920281704E-3</v>
      </c>
      <c r="BA36" s="5">
        <f t="shared" si="83"/>
        <v>2.6519337016574607E-2</v>
      </c>
      <c r="BB36" s="5">
        <f t="shared" si="84"/>
        <v>-1.453352086263493E-2</v>
      </c>
      <c r="BC36" s="5">
        <f t="shared" si="85"/>
        <v>1.3855709507883285E-2</v>
      </c>
      <c r="BD36" s="5">
        <f t="shared" si="86"/>
        <v>-1.4010507880910628E-2</v>
      </c>
      <c r="BE36" s="5">
        <f t="shared" si="87"/>
        <v>-9.8039215686274161E-4</v>
      </c>
      <c r="BF36" s="5">
        <f t="shared" si="88"/>
        <v>-2.5627448903950079E-2</v>
      </c>
      <c r="BG36" s="5">
        <f t="shared" si="89"/>
        <v>-2.0491803278688492E-2</v>
      </c>
      <c r="BH36" s="5">
        <f t="shared" si="90"/>
        <v>6.0165104239542355E-3</v>
      </c>
      <c r="BI36" s="5">
        <f t="shared" si="91"/>
        <v>-1.6330785267546832E-2</v>
      </c>
      <c r="BJ36" s="5">
        <f t="shared" si="4"/>
        <v>-5.8004640371223104E-4</v>
      </c>
      <c r="BK36" s="5">
        <f t="shared" si="5"/>
        <v>-2.4861025324274366E-2</v>
      </c>
      <c r="BL36" s="5">
        <f t="shared" si="6"/>
        <v>-9.1503267973856994E-3</v>
      </c>
      <c r="BM36" s="5">
        <f t="shared" si="7"/>
        <v>-2.9744199881023281E-3</v>
      </c>
      <c r="BN36" s="5">
        <f t="shared" si="8"/>
        <v>-2.2672523735298156E-2</v>
      </c>
      <c r="BO36" s="5">
        <f t="shared" si="9"/>
        <v>4.9482535575679165E-2</v>
      </c>
      <c r="BP36" s="5">
        <f t="shared" si="10"/>
        <v>6.4041745730551991E-3</v>
      </c>
      <c r="BQ36" s="5">
        <f t="shared" si="11"/>
        <v>-3.4434383369467136E-3</v>
      </c>
      <c r="BR36" s="5">
        <f t="shared" si="12"/>
        <v>-7.6285240464344373E-3</v>
      </c>
      <c r="BS36" s="5">
        <f t="shared" si="13"/>
        <v>1.1385199240986577E-2</v>
      </c>
      <c r="BT36" s="5">
        <f t="shared" si="14"/>
        <v>-1.1374407582938506E-2</v>
      </c>
      <c r="BU36" s="5">
        <f t="shared" si="15"/>
        <v>-2.9182219205972193E-2</v>
      </c>
      <c r="BV36" s="5">
        <f t="shared" si="16"/>
        <v>-4.7189451769604429E-2</v>
      </c>
      <c r="BW36" s="5">
        <f t="shared" si="17"/>
        <v>-4.6513895660653337E-2</v>
      </c>
      <c r="BX36" s="5">
        <f t="shared" si="18"/>
        <v>-3.6732570239334073E-2</v>
      </c>
      <c r="BY36" s="5">
        <f t="shared" si="19"/>
        <v>-7.3402544231612854E-2</v>
      </c>
      <c r="BZ36" s="5">
        <f t="shared" si="20"/>
        <v>-1.0289242025837475E-2</v>
      </c>
      <c r="CA36" s="5">
        <f t="shared" si="21"/>
        <v>-1.9102486355366932E-2</v>
      </c>
      <c r="CB36" s="5">
        <f t="shared" si="22"/>
        <v>-2.1147068247356571E-2</v>
      </c>
      <c r="CC36" s="5">
        <f t="shared" si="23"/>
        <v>-2.0494699646643078E-2</v>
      </c>
      <c r="CD36" s="5">
        <f t="shared" si="24"/>
        <v>-9.8122145153104467E-3</v>
      </c>
      <c r="CE36" s="5">
        <f t="shared" si="25"/>
        <v>-7.64587525150906E-3</v>
      </c>
      <c r="CF36" s="5">
        <f t="shared" si="26"/>
        <v>-2.3541453428863823E-2</v>
      </c>
      <c r="CG36" s="5">
        <f t="shared" si="27"/>
        <v>-6.1845861084680598E-3</v>
      </c>
      <c r="CH36" s="5">
        <f t="shared" si="28"/>
        <v>-4.2964554242749253E-3</v>
      </c>
      <c r="CI36" s="5">
        <f t="shared" si="29"/>
        <v>-1.0865755345250694E-2</v>
      </c>
      <c r="CJ36" s="5">
        <f t="shared" si="30"/>
        <v>-1.0887397464578785E-2</v>
      </c>
      <c r="CK36" s="5">
        <f t="shared" si="31"/>
        <v>2.4137931034482474E-3</v>
      </c>
      <c r="CL36" s="5">
        <f t="shared" si="32"/>
        <v>-2.5829781738344271E-2</v>
      </c>
      <c r="CM36" s="5">
        <f t="shared" si="33"/>
        <v>-1.4740248067589445E-2</v>
      </c>
      <c r="CN36" s="5">
        <f t="shared" si="34"/>
        <v>2.5971327654270571E-3</v>
      </c>
      <c r="CO36" s="5">
        <f t="shared" si="35"/>
        <v>-1.5541375051461359E-2</v>
      </c>
      <c r="CP36" s="5">
        <f t="shared" si="36"/>
        <v>-1.7528858486532628E-2</v>
      </c>
      <c r="CQ36" s="5">
        <f t="shared" si="37"/>
        <v>-8.9573128061581908E-3</v>
      </c>
      <c r="CR36" s="5">
        <f t="shared" si="38"/>
        <v>-9.289363678588014E-3</v>
      </c>
      <c r="CS36" s="5">
        <f t="shared" si="39"/>
        <v>-2.970070824765858E-3</v>
      </c>
      <c r="CT36" s="5">
        <f t="shared" si="40"/>
        <v>-2.5097316123745217E-2</v>
      </c>
      <c r="CU36" s="5">
        <f t="shared" si="41"/>
        <v>8.3113772455089885E-2</v>
      </c>
      <c r="CV36" s="42">
        <f t="shared" si="42"/>
        <v>1.437699680511173E-2</v>
      </c>
      <c r="CW36" s="16">
        <f t="shared" si="3"/>
        <v>-2.7242638368524273E-2</v>
      </c>
      <c r="CX36" s="16">
        <f t="shared" si="92"/>
        <v>-2.6050190476673155E-3</v>
      </c>
      <c r="CY36" s="16">
        <f t="shared" si="93"/>
        <v>2.4239103764146855E-2</v>
      </c>
      <c r="CZ36" s="16">
        <f t="shared" si="94"/>
        <v>-1.5370066453034813E-2</v>
      </c>
      <c r="DA36" s="16">
        <f t="shared" si="95"/>
        <v>7.7765753596381196E-3</v>
      </c>
      <c r="DB36" s="16">
        <f t="shared" si="96"/>
        <v>-1.5441049602529976E-2</v>
      </c>
      <c r="DC36" s="16">
        <f t="shared" si="97"/>
        <v>-7.1274364934574737E-3</v>
      </c>
      <c r="DD36" s="16">
        <f t="shared" si="98"/>
        <v>-2.3920548725070632E-2</v>
      </c>
      <c r="DE36" s="16">
        <f t="shared" si="99"/>
        <v>-1.7715996893000924E-2</v>
      </c>
      <c r="DF36" s="16">
        <f t="shared" si="100"/>
        <v>8.2741110496447647E-3</v>
      </c>
      <c r="DG36" s="16">
        <f t="shared" si="101"/>
        <v>-1.6737283685345453E-2</v>
      </c>
      <c r="DH36" s="16">
        <f t="shared" si="43"/>
        <v>-1.0158756467543268E-3</v>
      </c>
      <c r="DI36" s="16">
        <f t="shared" si="44"/>
        <v>-2.4916196194071996E-2</v>
      </c>
      <c r="DJ36" s="16">
        <f t="shared" si="45"/>
        <v>-6.1780126529943505E-3</v>
      </c>
      <c r="DK36" s="16">
        <f t="shared" si="46"/>
        <v>-1.4276030594980343E-3</v>
      </c>
      <c r="DL36" s="16">
        <f t="shared" si="47"/>
        <v>-2.1618154242474989E-2</v>
      </c>
      <c r="DM36" s="16">
        <f t="shared" si="48"/>
        <v>5.457317892323818E-2</v>
      </c>
      <c r="DN36" s="16">
        <f t="shared" si="49"/>
        <v>4.9784922319809979E-3</v>
      </c>
      <c r="DO36" s="16">
        <f t="shared" si="50"/>
        <v>-5.8481453618805263E-3</v>
      </c>
      <c r="DP36" s="16">
        <f t="shared" si="51"/>
        <v>-3.6727316522698556E-3</v>
      </c>
      <c r="DQ36" s="16">
        <f t="shared" si="52"/>
        <v>1.2095535100709768E-2</v>
      </c>
      <c r="DR36" s="16">
        <f t="shared" si="53"/>
        <v>-1.4148906818390112E-2</v>
      </c>
      <c r="DS36" s="16">
        <f t="shared" si="54"/>
        <v>-3.057198957794794E-2</v>
      </c>
      <c r="DT36" s="16">
        <f t="shared" si="55"/>
        <v>-4.6287149324882294E-2</v>
      </c>
      <c r="DU36" s="16">
        <f t="shared" si="56"/>
        <v>-5.1044554822027938E-2</v>
      </c>
      <c r="DV36" s="16">
        <f t="shared" si="57"/>
        <v>-3.6786061609841866E-2</v>
      </c>
      <c r="DW36" s="16">
        <f t="shared" si="58"/>
        <v>-7.0174130374436081E-2</v>
      </c>
      <c r="DX36" s="16">
        <f t="shared" si="59"/>
        <v>-9.2509230901973317E-3</v>
      </c>
      <c r="DY36" s="16">
        <f t="shared" si="60"/>
        <v>-1.7162275807503256E-2</v>
      </c>
      <c r="DZ36" s="16">
        <f t="shared" si="61"/>
        <v>-2.0985035972092132E-2</v>
      </c>
      <c r="EA36" s="16">
        <f t="shared" si="62"/>
        <v>-2.3787123540527665E-2</v>
      </c>
      <c r="EB36" s="16">
        <f t="shared" si="63"/>
        <v>-5.3318019586037508E-3</v>
      </c>
      <c r="EC36" s="16">
        <f t="shared" si="64"/>
        <v>-1.1726122092294986E-2</v>
      </c>
      <c r="ED36" s="16">
        <f t="shared" si="65"/>
        <v>-2.4427806704056428E-2</v>
      </c>
      <c r="EE36" s="16">
        <f t="shared" si="66"/>
        <v>-5.3361390436530067E-3</v>
      </c>
      <c r="EF36" s="16">
        <f t="shared" si="67"/>
        <v>-4.2925733312468555E-3</v>
      </c>
      <c r="EG36" s="16">
        <f t="shared" si="68"/>
        <v>-9.5967641069126825E-3</v>
      </c>
      <c r="EH36" s="16">
        <f t="shared" si="69"/>
        <v>-1.2206564309428883E-2</v>
      </c>
      <c r="EI36" s="16">
        <f t="shared" si="70"/>
        <v>-1.3523179758979055E-3</v>
      </c>
      <c r="EJ36" s="16">
        <f t="shared" si="71"/>
        <v>-2.1170404630978967E-2</v>
      </c>
      <c r="EK36" s="16">
        <f t="shared" si="72"/>
        <v>-1.3591592228081527E-2</v>
      </c>
      <c r="EL36" s="16">
        <f t="shared" si="73"/>
        <v>3.7799938785390221E-3</v>
      </c>
      <c r="EM36" s="16">
        <f t="shared" si="74"/>
        <v>-1.4260699881548508E-2</v>
      </c>
      <c r="EN36" s="16">
        <f t="shared" si="75"/>
        <v>-1.4015244413493569E-2</v>
      </c>
      <c r="EO36" s="16">
        <f t="shared" si="76"/>
        <v>-9.7639641883216759E-3</v>
      </c>
      <c r="EP36" s="16">
        <f t="shared" si="77"/>
        <v>-4.0050663544058457E-3</v>
      </c>
      <c r="EQ36" s="16">
        <f t="shared" si="78"/>
        <v>2.5993127037750611E-4</v>
      </c>
      <c r="ER36" s="16">
        <f t="shared" si="79"/>
        <v>-2.4023485120124428E-2</v>
      </c>
      <c r="ES36" s="16">
        <f t="shared" si="80"/>
        <v>7.8688592055786793E-2</v>
      </c>
      <c r="ET36" s="16">
        <f t="shared" si="81"/>
        <v>1.1397668867010061E-2</v>
      </c>
    </row>
    <row r="37" spans="1:150" x14ac:dyDescent="0.2">
      <c r="A37">
        <v>98.39</v>
      </c>
      <c r="B37">
        <v>17.015000000000001</v>
      </c>
      <c r="C37">
        <v>180</v>
      </c>
      <c r="D37">
        <v>106.3</v>
      </c>
      <c r="E37">
        <v>85.8</v>
      </c>
      <c r="F37">
        <v>197.95</v>
      </c>
      <c r="G37">
        <v>155.80000000000001</v>
      </c>
      <c r="H37">
        <v>95.1</v>
      </c>
      <c r="I37">
        <v>107.75</v>
      </c>
      <c r="J37">
        <v>7.1289999999999996</v>
      </c>
      <c r="K37">
        <v>86.38</v>
      </c>
      <c r="L37">
        <v>70.790000000000006</v>
      </c>
      <c r="M37">
        <v>63.64</v>
      </c>
      <c r="N37">
        <v>29.555</v>
      </c>
      <c r="O37">
        <v>25.35</v>
      </c>
      <c r="P37">
        <v>70</v>
      </c>
      <c r="Q37">
        <v>16.05</v>
      </c>
      <c r="R37">
        <v>86.65</v>
      </c>
      <c r="S37">
        <v>39.56</v>
      </c>
      <c r="T37">
        <v>14.805</v>
      </c>
      <c r="U37">
        <v>108.2</v>
      </c>
      <c r="V37">
        <v>5.3550000000000004</v>
      </c>
      <c r="W37">
        <v>14.455</v>
      </c>
      <c r="X37">
        <v>13.82</v>
      </c>
      <c r="Y37">
        <v>9.7219999999999995</v>
      </c>
      <c r="Z37">
        <v>47.35</v>
      </c>
      <c r="AA37">
        <v>60.76</v>
      </c>
      <c r="AB37">
        <v>43.515000000000001</v>
      </c>
      <c r="AC37">
        <v>6.431</v>
      </c>
      <c r="AD37">
        <v>15.295</v>
      </c>
      <c r="AE37">
        <v>2.8180000000000001</v>
      </c>
      <c r="AF37">
        <v>29.475000000000001</v>
      </c>
      <c r="AG37">
        <v>249.6</v>
      </c>
      <c r="AH37">
        <v>189.6</v>
      </c>
      <c r="AI37">
        <v>4.26</v>
      </c>
      <c r="AJ37">
        <v>187.2</v>
      </c>
      <c r="AK37">
        <v>14.265000000000001</v>
      </c>
      <c r="AL37">
        <v>32.909999999999997</v>
      </c>
      <c r="AM37">
        <v>86.8</v>
      </c>
      <c r="AN37">
        <v>77.45</v>
      </c>
      <c r="AO37">
        <v>5.5570000000000004</v>
      </c>
      <c r="AP37">
        <v>97.25</v>
      </c>
      <c r="AQ37">
        <v>48.68</v>
      </c>
      <c r="AR37">
        <v>114.05</v>
      </c>
      <c r="AS37">
        <v>71.75</v>
      </c>
      <c r="AT37">
        <v>8.5370000000000008</v>
      </c>
      <c r="AU37">
        <v>218.3</v>
      </c>
      <c r="AV37">
        <v>48.465000000000003</v>
      </c>
      <c r="AW37">
        <v>23.274999999999999</v>
      </c>
      <c r="AX37" s="40">
        <v>169.45</v>
      </c>
      <c r="AY37" s="5">
        <f t="shared" si="2"/>
        <v>1.0267994660642765E-2</v>
      </c>
      <c r="AZ37" s="5">
        <f t="shared" si="82"/>
        <v>5.8806233460750867E-4</v>
      </c>
      <c r="BA37" s="5">
        <f t="shared" si="83"/>
        <v>-3.1216361679225035E-2</v>
      </c>
      <c r="BB37" s="5">
        <f t="shared" si="84"/>
        <v>1.1417697431018059E-2</v>
      </c>
      <c r="BC37" s="5">
        <f t="shared" si="85"/>
        <v>1.0838831291234641E-2</v>
      </c>
      <c r="BD37" s="5">
        <f t="shared" si="86"/>
        <v>4.5673686881499975E-3</v>
      </c>
      <c r="BE37" s="5">
        <f t="shared" si="87"/>
        <v>1.9299967288191056E-2</v>
      </c>
      <c r="BF37" s="5">
        <f t="shared" si="88"/>
        <v>3.3583306162373594E-2</v>
      </c>
      <c r="BG37" s="5">
        <f t="shared" si="89"/>
        <v>1.8596001859600975E-3</v>
      </c>
      <c r="BH37" s="5">
        <f t="shared" si="90"/>
        <v>-8.4840055632824374E-3</v>
      </c>
      <c r="BI37" s="5">
        <f t="shared" si="91"/>
        <v>1.7072883551159546E-2</v>
      </c>
      <c r="BJ37" s="5">
        <f t="shared" si="4"/>
        <v>2.7132907719094712E-2</v>
      </c>
      <c r="BK37" s="5">
        <f t="shared" si="5"/>
        <v>7.7593032462390799E-3</v>
      </c>
      <c r="BL37" s="5">
        <f t="shared" si="6"/>
        <v>-2.5230870712401043E-2</v>
      </c>
      <c r="BM37" s="5">
        <f t="shared" si="7"/>
        <v>8.3532219570405797E-3</v>
      </c>
      <c r="BN37" s="5">
        <f t="shared" si="8"/>
        <v>1.4934029288096395E-2</v>
      </c>
      <c r="BO37" s="5">
        <f t="shared" si="9"/>
        <v>-1.0785824345146411E-2</v>
      </c>
      <c r="BP37" s="5">
        <f t="shared" si="10"/>
        <v>2.1093565873202991E-2</v>
      </c>
      <c r="BQ37" s="5">
        <f t="shared" si="11"/>
        <v>1.2541592014333247E-2</v>
      </c>
      <c r="BR37" s="5">
        <f t="shared" si="12"/>
        <v>-1.0360962566845044E-2</v>
      </c>
      <c r="BS37" s="5">
        <f t="shared" si="13"/>
        <v>1.5009380863039379E-2</v>
      </c>
      <c r="BT37" s="5">
        <f t="shared" si="14"/>
        <v>2.6845637583892801E-2</v>
      </c>
      <c r="BU37" s="5">
        <f t="shared" si="15"/>
        <v>1.0485844110450948E-2</v>
      </c>
      <c r="BV37" s="5">
        <f t="shared" si="16"/>
        <v>6.5549890750182804E-3</v>
      </c>
      <c r="BW37" s="5">
        <f t="shared" si="17"/>
        <v>-5.7271425649417784E-3</v>
      </c>
      <c r="BX37" s="5">
        <f t="shared" si="18"/>
        <v>2.3009614345900431E-2</v>
      </c>
      <c r="BY37" s="5">
        <f t="shared" si="19"/>
        <v>-4.1186681394981828E-2</v>
      </c>
      <c r="BZ37" s="5">
        <f t="shared" si="20"/>
        <v>5.3136190366178671E-3</v>
      </c>
      <c r="CA37" s="5">
        <f t="shared" si="21"/>
        <v>-6.0278207109736304E-3</v>
      </c>
      <c r="CB37" s="5">
        <f t="shared" si="22"/>
        <v>1.309328968903456E-3</v>
      </c>
      <c r="CC37" s="5">
        <f t="shared" si="23"/>
        <v>1.6594516594516495E-2</v>
      </c>
      <c r="CD37" s="5">
        <f t="shared" si="24"/>
        <v>7.1758072783187909E-3</v>
      </c>
      <c r="CE37" s="5">
        <f t="shared" si="25"/>
        <v>1.2165450121654597E-2</v>
      </c>
      <c r="CF37" s="5">
        <f t="shared" si="26"/>
        <v>-6.2893081761007386E-3</v>
      </c>
      <c r="CG37" s="5">
        <f t="shared" si="27"/>
        <v>1.96266156055529E-2</v>
      </c>
      <c r="CH37" s="5">
        <f t="shared" si="28"/>
        <v>9.7087378640776656E-3</v>
      </c>
      <c r="CI37" s="5">
        <f t="shared" si="29"/>
        <v>1.0985116938341699E-2</v>
      </c>
      <c r="CJ37" s="5">
        <f t="shared" si="30"/>
        <v>-7.539203860072341E-3</v>
      </c>
      <c r="CK37" s="5">
        <f t="shared" si="31"/>
        <v>-4.7012957229675134E-3</v>
      </c>
      <c r="CL37" s="5">
        <f t="shared" si="32"/>
        <v>2.6779795837200027E-2</v>
      </c>
      <c r="CM37" s="5">
        <f t="shared" si="33"/>
        <v>1.3866082831600179E-2</v>
      </c>
      <c r="CN37" s="5">
        <f t="shared" si="34"/>
        <v>7.6675992125168069E-3</v>
      </c>
      <c r="CO37" s="5">
        <f t="shared" si="35"/>
        <v>1.7877679038159844E-2</v>
      </c>
      <c r="CP37" s="5">
        <f t="shared" si="36"/>
        <v>-7.397737162750273E-3</v>
      </c>
      <c r="CQ37" s="5">
        <f t="shared" si="37"/>
        <v>1.3274961163677323E-2</v>
      </c>
      <c r="CR37" s="5">
        <f t="shared" si="38"/>
        <v>5.8602906704185997E-4</v>
      </c>
      <c r="CS37" s="5">
        <f t="shared" si="39"/>
        <v>4.5829514207151867E-4</v>
      </c>
      <c r="CT37" s="5">
        <f t="shared" si="40"/>
        <v>1.8493222654197838E-2</v>
      </c>
      <c r="CU37" s="5">
        <f t="shared" si="41"/>
        <v>2.9411764705882248E-2</v>
      </c>
      <c r="CV37" s="42">
        <f t="shared" si="42"/>
        <v>6.7401574803149567E-2</v>
      </c>
      <c r="CW37" s="16">
        <f t="shared" si="3"/>
        <v>1.300543597339341E-2</v>
      </c>
      <c r="CX37" s="16">
        <f t="shared" si="92"/>
        <v>1.2069588789683633E-3</v>
      </c>
      <c r="CY37" s="16">
        <f t="shared" si="93"/>
        <v>-3.3496594931652787E-2</v>
      </c>
      <c r="CZ37" s="16">
        <f t="shared" si="94"/>
        <v>1.0581151840618176E-2</v>
      </c>
      <c r="DA37" s="16">
        <f t="shared" si="95"/>
        <v>4.7596971429894755E-3</v>
      </c>
      <c r="DB37" s="16">
        <f t="shared" si="96"/>
        <v>3.136826966530649E-3</v>
      </c>
      <c r="DC37" s="16">
        <f t="shared" si="97"/>
        <v>1.3152922951596323E-2</v>
      </c>
      <c r="DD37" s="16">
        <f t="shared" si="98"/>
        <v>3.5290206341253044E-2</v>
      </c>
      <c r="DE37" s="16">
        <f t="shared" si="99"/>
        <v>4.6354065716476649E-3</v>
      </c>
      <c r="DF37" s="16">
        <f t="shared" si="100"/>
        <v>-6.2264049375919074E-3</v>
      </c>
      <c r="DG37" s="16">
        <f t="shared" si="101"/>
        <v>1.6666385133360925E-2</v>
      </c>
      <c r="DH37" s="16">
        <f t="shared" si="43"/>
        <v>2.6697078476052617E-2</v>
      </c>
      <c r="DI37" s="16">
        <f t="shared" si="44"/>
        <v>7.7041323764414507E-3</v>
      </c>
      <c r="DJ37" s="16">
        <f t="shared" si="45"/>
        <v>-2.2258556568009694E-2</v>
      </c>
      <c r="DK37" s="16">
        <f t="shared" si="46"/>
        <v>9.9000388856448733E-3</v>
      </c>
      <c r="DL37" s="16">
        <f t="shared" si="47"/>
        <v>1.5988398780919563E-2</v>
      </c>
      <c r="DM37" s="16">
        <f t="shared" si="48"/>
        <v>-5.695180997587394E-3</v>
      </c>
      <c r="DN37" s="16">
        <f t="shared" si="49"/>
        <v>1.966788353212879E-2</v>
      </c>
      <c r="DO37" s="16">
        <f t="shared" si="50"/>
        <v>1.0136884989399434E-2</v>
      </c>
      <c r="DP37" s="16">
        <f t="shared" si="51"/>
        <v>-6.4051701726804628E-3</v>
      </c>
      <c r="DQ37" s="16">
        <f t="shared" si="52"/>
        <v>1.571971672276257E-2</v>
      </c>
      <c r="DR37" s="16">
        <f t="shared" si="53"/>
        <v>2.4071138348441195E-2</v>
      </c>
      <c r="DS37" s="16">
        <f t="shared" si="54"/>
        <v>9.0960737384751991E-3</v>
      </c>
      <c r="DT37" s="16">
        <f t="shared" si="55"/>
        <v>7.4572915197404135E-3</v>
      </c>
      <c r="DU37" s="16">
        <f t="shared" si="56"/>
        <v>-1.0257801726316381E-2</v>
      </c>
      <c r="DV37" s="16">
        <f t="shared" si="57"/>
        <v>2.2956122975392641E-2</v>
      </c>
      <c r="DW37" s="16">
        <f t="shared" si="58"/>
        <v>-3.7958267537805054E-2</v>
      </c>
      <c r="DX37" s="16">
        <f t="shared" si="59"/>
        <v>6.3519379722580113E-3</v>
      </c>
      <c r="DY37" s="16">
        <f t="shared" si="60"/>
        <v>-4.0876101631099546E-3</v>
      </c>
      <c r="DZ37" s="16">
        <f t="shared" si="61"/>
        <v>1.4713612441678953E-3</v>
      </c>
      <c r="EA37" s="16">
        <f t="shared" si="62"/>
        <v>1.330209270063191E-2</v>
      </c>
      <c r="EB37" s="16">
        <f t="shared" si="63"/>
        <v>1.1656219835025487E-2</v>
      </c>
      <c r="EC37" s="16">
        <f t="shared" si="64"/>
        <v>8.0852032808686712E-3</v>
      </c>
      <c r="ED37" s="16">
        <f t="shared" si="65"/>
        <v>-7.175661451293342E-3</v>
      </c>
      <c r="EE37" s="16">
        <f t="shared" si="66"/>
        <v>2.0475062670367951E-2</v>
      </c>
      <c r="EF37" s="16">
        <f t="shared" si="67"/>
        <v>9.7126199571057354E-3</v>
      </c>
      <c r="EG37" s="16">
        <f t="shared" si="68"/>
        <v>1.225410817667971E-2</v>
      </c>
      <c r="EH37" s="16">
        <f t="shared" si="69"/>
        <v>-8.858370704922439E-3</v>
      </c>
      <c r="EI37" s="16">
        <f t="shared" si="70"/>
        <v>-8.4674068023136671E-3</v>
      </c>
      <c r="EJ37" s="16">
        <f t="shared" si="71"/>
        <v>3.143917294456533E-2</v>
      </c>
      <c r="EK37" s="16">
        <f t="shared" si="72"/>
        <v>1.5014738671108098E-2</v>
      </c>
      <c r="EL37" s="16">
        <f t="shared" si="73"/>
        <v>8.8504603256287714E-3</v>
      </c>
      <c r="EM37" s="16">
        <f t="shared" si="74"/>
        <v>1.9158354208072693E-2</v>
      </c>
      <c r="EN37" s="16">
        <f t="shared" si="75"/>
        <v>-3.884123089711213E-3</v>
      </c>
      <c r="EO37" s="16">
        <f t="shared" si="76"/>
        <v>1.2468309781513838E-2</v>
      </c>
      <c r="EP37" s="16">
        <f t="shared" si="77"/>
        <v>5.8703263912240284E-3</v>
      </c>
      <c r="EQ37" s="16">
        <f t="shared" si="78"/>
        <v>3.6882972372148828E-3</v>
      </c>
      <c r="ER37" s="16">
        <f t="shared" si="79"/>
        <v>1.9567053657818627E-2</v>
      </c>
      <c r="ES37" s="16">
        <f t="shared" si="80"/>
        <v>2.4986584306579157E-2</v>
      </c>
      <c r="ET37" s="16">
        <f t="shared" si="81"/>
        <v>6.4422246865047897E-2</v>
      </c>
    </row>
    <row r="38" spans="1:150" x14ac:dyDescent="0.2">
      <c r="A38">
        <v>96.39</v>
      </c>
      <c r="B38">
        <v>17.995000000000001</v>
      </c>
      <c r="C38">
        <v>175.1</v>
      </c>
      <c r="D38">
        <v>103.2</v>
      </c>
      <c r="E38">
        <v>85.31</v>
      </c>
      <c r="F38">
        <v>195.75</v>
      </c>
      <c r="G38">
        <v>144.15</v>
      </c>
      <c r="H38">
        <v>92.64</v>
      </c>
      <c r="I38">
        <v>106.3</v>
      </c>
      <c r="J38">
        <v>7.0739999999999998</v>
      </c>
      <c r="K38">
        <v>83.57</v>
      </c>
      <c r="L38">
        <v>69.790000000000006</v>
      </c>
      <c r="M38">
        <v>62.85</v>
      </c>
      <c r="N38">
        <v>28.835000000000001</v>
      </c>
      <c r="O38">
        <v>25.23</v>
      </c>
      <c r="P38">
        <v>68.290000000000006</v>
      </c>
      <c r="Q38">
        <v>15.775</v>
      </c>
      <c r="R38">
        <v>84.92</v>
      </c>
      <c r="S38">
        <v>39.26</v>
      </c>
      <c r="T38">
        <v>14.975</v>
      </c>
      <c r="U38">
        <v>107.7</v>
      </c>
      <c r="V38">
        <v>5.37</v>
      </c>
      <c r="W38">
        <v>14.69</v>
      </c>
      <c r="X38">
        <v>13.82</v>
      </c>
      <c r="Y38">
        <v>9.6140000000000008</v>
      </c>
      <c r="Z38">
        <v>47.395000000000003</v>
      </c>
      <c r="AA38">
        <v>60.6</v>
      </c>
      <c r="AB38">
        <v>41.96</v>
      </c>
      <c r="AC38">
        <v>6.5759999999999996</v>
      </c>
      <c r="AD38">
        <v>14.994999999999999</v>
      </c>
      <c r="AE38">
        <v>2.7679999999999998</v>
      </c>
      <c r="AF38">
        <v>29.57</v>
      </c>
      <c r="AG38">
        <v>243.3</v>
      </c>
      <c r="AH38">
        <v>184.45</v>
      </c>
      <c r="AI38">
        <v>4.1319999999999997</v>
      </c>
      <c r="AJ38">
        <v>184.6</v>
      </c>
      <c r="AK38">
        <v>14.45</v>
      </c>
      <c r="AL38">
        <v>31.99</v>
      </c>
      <c r="AM38">
        <v>87.75</v>
      </c>
      <c r="AN38">
        <v>74.819999999999993</v>
      </c>
      <c r="AO38">
        <v>5.5030000000000001</v>
      </c>
      <c r="AP38">
        <v>93.17</v>
      </c>
      <c r="AQ38">
        <v>46.81</v>
      </c>
      <c r="AR38">
        <v>113.05</v>
      </c>
      <c r="AS38">
        <v>70.989999999999995</v>
      </c>
      <c r="AT38">
        <v>8.5619999999999994</v>
      </c>
      <c r="AU38">
        <v>214.55</v>
      </c>
      <c r="AV38">
        <v>47.77</v>
      </c>
      <c r="AW38">
        <v>22.05</v>
      </c>
      <c r="AX38" s="40">
        <v>173.35</v>
      </c>
      <c r="AY38" s="5">
        <f t="shared" si="2"/>
        <v>-2.0327269031405582E-2</v>
      </c>
      <c r="AZ38" s="5">
        <f t="shared" si="82"/>
        <v>5.759623861298846E-2</v>
      </c>
      <c r="BA38" s="5">
        <f t="shared" si="83"/>
        <v>-2.7222222222222259E-2</v>
      </c>
      <c r="BB38" s="5">
        <f t="shared" si="84"/>
        <v>-2.9162746942615225E-2</v>
      </c>
      <c r="BC38" s="5">
        <f t="shared" si="85"/>
        <v>-5.7109557109557008E-3</v>
      </c>
      <c r="BD38" s="5">
        <f t="shared" si="86"/>
        <v>-1.1113917655973693E-2</v>
      </c>
      <c r="BE38" s="5">
        <f t="shared" si="87"/>
        <v>-7.477535301668814E-2</v>
      </c>
      <c r="BF38" s="5">
        <f t="shared" si="88"/>
        <v>-2.5867507886435215E-2</v>
      </c>
      <c r="BG38" s="5">
        <f t="shared" si="89"/>
        <v>-1.345707656612527E-2</v>
      </c>
      <c r="BH38" s="5">
        <f t="shared" si="90"/>
        <v>-7.7149670360499023E-3</v>
      </c>
      <c r="BI38" s="5">
        <f t="shared" si="91"/>
        <v>-3.2530678397777346E-2</v>
      </c>
      <c r="BJ38" s="5">
        <f t="shared" si="4"/>
        <v>-1.4126289023873473E-2</v>
      </c>
      <c r="BK38" s="5">
        <f t="shared" si="5"/>
        <v>-1.2413576367064749E-2</v>
      </c>
      <c r="BL38" s="5">
        <f t="shared" si="6"/>
        <v>-2.4361360175943148E-2</v>
      </c>
      <c r="BM38" s="5">
        <f t="shared" si="7"/>
        <v>-4.7337278106509562E-3</v>
      </c>
      <c r="BN38" s="5">
        <f t="shared" si="8"/>
        <v>-2.4428571428571355E-2</v>
      </c>
      <c r="BO38" s="5">
        <f t="shared" si="9"/>
        <v>-1.7133956386292892E-2</v>
      </c>
      <c r="BP38" s="5">
        <f t="shared" si="10"/>
        <v>-1.9965377957299579E-2</v>
      </c>
      <c r="BQ38" s="5">
        <f t="shared" si="11"/>
        <v>-7.5834175935288739E-3</v>
      </c>
      <c r="BR38" s="5">
        <f t="shared" si="12"/>
        <v>1.1482607227288E-2</v>
      </c>
      <c r="BS38" s="5">
        <f t="shared" si="13"/>
        <v>-4.6210720887245316E-3</v>
      </c>
      <c r="BT38" s="5">
        <f t="shared" si="14"/>
        <v>2.8011204481792618E-3</v>
      </c>
      <c r="BU38" s="5">
        <f t="shared" si="15"/>
        <v>1.6257350397786086E-2</v>
      </c>
      <c r="BV38" s="5">
        <f t="shared" si="16"/>
        <v>0</v>
      </c>
      <c r="BW38" s="5">
        <f t="shared" si="17"/>
        <v>-1.1108825344579132E-2</v>
      </c>
      <c r="BX38" s="5">
        <f t="shared" si="18"/>
        <v>9.5036958817318329E-4</v>
      </c>
      <c r="BY38" s="5">
        <f t="shared" si="19"/>
        <v>-2.6333113890717463E-3</v>
      </c>
      <c r="BZ38" s="5">
        <f t="shared" si="20"/>
        <v>-3.5734804090543526E-2</v>
      </c>
      <c r="CA38" s="5">
        <f t="shared" si="21"/>
        <v>2.254703778572531E-2</v>
      </c>
      <c r="CB38" s="5">
        <f t="shared" si="22"/>
        <v>-1.9614253023864103E-2</v>
      </c>
      <c r="CC38" s="5">
        <f t="shared" si="23"/>
        <v>-1.7743080198722616E-2</v>
      </c>
      <c r="CD38" s="5">
        <f t="shared" si="24"/>
        <v>3.223070398642891E-3</v>
      </c>
      <c r="CE38" s="5">
        <f t="shared" si="25"/>
        <v>-2.5240384615384581E-2</v>
      </c>
      <c r="CF38" s="5">
        <f t="shared" si="26"/>
        <v>-2.7162447257384037E-2</v>
      </c>
      <c r="CG38" s="5">
        <f t="shared" si="27"/>
        <v>-3.0046948356807546E-2</v>
      </c>
      <c r="CH38" s="5">
        <f t="shared" si="28"/>
        <v>-1.388888888888884E-2</v>
      </c>
      <c r="CI38" s="5">
        <f t="shared" si="29"/>
        <v>1.2968804766911868E-2</v>
      </c>
      <c r="CJ38" s="5">
        <f t="shared" si="30"/>
        <v>-2.7955028866605836E-2</v>
      </c>
      <c r="CK38" s="5">
        <f t="shared" si="31"/>
        <v>1.0944700460829626E-2</v>
      </c>
      <c r="CL38" s="5">
        <f t="shared" si="32"/>
        <v>-3.3957391865719888E-2</v>
      </c>
      <c r="CM38" s="5">
        <f t="shared" si="33"/>
        <v>-9.7174734569012156E-3</v>
      </c>
      <c r="CN38" s="5">
        <f t="shared" si="34"/>
        <v>-4.1953727506426675E-2</v>
      </c>
      <c r="CO38" s="5">
        <f t="shared" si="35"/>
        <v>-3.8414133114215265E-2</v>
      </c>
      <c r="CP38" s="5">
        <f t="shared" si="36"/>
        <v>-8.7680841736080817E-3</v>
      </c>
      <c r="CQ38" s="5">
        <f t="shared" si="37"/>
        <v>-1.0592334494773592E-2</v>
      </c>
      <c r="CR38" s="5">
        <f t="shared" si="38"/>
        <v>2.9284291905820048E-3</v>
      </c>
      <c r="CS38" s="5">
        <f t="shared" si="39"/>
        <v>-1.7178195144296859E-2</v>
      </c>
      <c r="CT38" s="5">
        <f t="shared" si="40"/>
        <v>-1.434024553801716E-2</v>
      </c>
      <c r="CU38" s="5">
        <f t="shared" si="41"/>
        <v>-5.2631578947368363E-2</v>
      </c>
      <c r="CV38" s="42">
        <f t="shared" si="42"/>
        <v>2.3015638831513696E-2</v>
      </c>
      <c r="CW38" s="16">
        <f t="shared" si="3"/>
        <v>-1.7589827718654936E-2</v>
      </c>
      <c r="CX38" s="16">
        <f t="shared" si="92"/>
        <v>5.8215135157349315E-2</v>
      </c>
      <c r="CY38" s="16">
        <f t="shared" si="93"/>
        <v>-2.9502455474650011E-2</v>
      </c>
      <c r="CZ38" s="16">
        <f t="shared" si="94"/>
        <v>-2.9999292533015108E-2</v>
      </c>
      <c r="DA38" s="16">
        <f t="shared" si="95"/>
        <v>-1.1790089859200867E-2</v>
      </c>
      <c r="DB38" s="16">
        <f t="shared" si="96"/>
        <v>-1.2544459377593041E-2</v>
      </c>
      <c r="DC38" s="16">
        <f t="shared" si="97"/>
        <v>-8.0922397353282868E-2</v>
      </c>
      <c r="DD38" s="16">
        <f t="shared" si="98"/>
        <v>-2.4160607707555768E-2</v>
      </c>
      <c r="DE38" s="16">
        <f t="shared" si="99"/>
        <v>-1.0681270180437703E-2</v>
      </c>
      <c r="DF38" s="16">
        <f t="shared" si="100"/>
        <v>-5.4573664103593723E-3</v>
      </c>
      <c r="DG38" s="16">
        <f t="shared" si="101"/>
        <v>-3.2937176815575966E-2</v>
      </c>
      <c r="DH38" s="16">
        <f t="shared" si="43"/>
        <v>-1.4562118266915568E-2</v>
      </c>
      <c r="DI38" s="16">
        <f t="shared" si="44"/>
        <v>-1.2468747236862377E-2</v>
      </c>
      <c r="DJ38" s="16">
        <f t="shared" si="45"/>
        <v>-2.1389046031551798E-2</v>
      </c>
      <c r="DK38" s="16">
        <f t="shared" si="46"/>
        <v>-3.1869108820466625E-3</v>
      </c>
      <c r="DL38" s="16">
        <f t="shared" si="47"/>
        <v>-2.3374201935748188E-2</v>
      </c>
      <c r="DM38" s="16">
        <f t="shared" si="48"/>
        <v>-1.2043313038733875E-2</v>
      </c>
      <c r="DN38" s="16">
        <f t="shared" si="49"/>
        <v>-2.139106029837378E-2</v>
      </c>
      <c r="DO38" s="16">
        <f t="shared" si="50"/>
        <v>-9.9881246184626866E-3</v>
      </c>
      <c r="DP38" s="16">
        <f t="shared" si="51"/>
        <v>1.5438399621452582E-2</v>
      </c>
      <c r="DQ38" s="16">
        <f t="shared" si="52"/>
        <v>-3.9107362290013393E-3</v>
      </c>
      <c r="DR38" s="16">
        <f t="shared" si="53"/>
        <v>2.6621212727656347E-5</v>
      </c>
      <c r="DS38" s="16">
        <f t="shared" si="54"/>
        <v>1.4867580025810337E-2</v>
      </c>
      <c r="DT38" s="16">
        <f t="shared" si="55"/>
        <v>9.0230244472213315E-4</v>
      </c>
      <c r="DU38" s="16">
        <f t="shared" si="56"/>
        <v>-1.5639484505953732E-2</v>
      </c>
      <c r="DV38" s="16">
        <f t="shared" si="57"/>
        <v>8.968782176653927E-4</v>
      </c>
      <c r="DW38" s="16">
        <f t="shared" si="58"/>
        <v>5.9510246810502623E-4</v>
      </c>
      <c r="DX38" s="16">
        <f t="shared" si="59"/>
        <v>-3.4696485154903381E-2</v>
      </c>
      <c r="DY38" s="16">
        <f t="shared" si="60"/>
        <v>2.4487248333588986E-2</v>
      </c>
      <c r="DZ38" s="16">
        <f t="shared" si="61"/>
        <v>-1.9452220748599664E-2</v>
      </c>
      <c r="EA38" s="16">
        <f t="shared" si="62"/>
        <v>-2.1035504092607203E-2</v>
      </c>
      <c r="EB38" s="16">
        <f t="shared" si="63"/>
        <v>7.703482955349587E-3</v>
      </c>
      <c r="EC38" s="16">
        <f t="shared" si="64"/>
        <v>-2.9320631456170507E-2</v>
      </c>
      <c r="ED38" s="16">
        <f t="shared" si="65"/>
        <v>-2.8048800532576641E-2</v>
      </c>
      <c r="EE38" s="16">
        <f t="shared" si="66"/>
        <v>-2.9198501291992494E-2</v>
      </c>
      <c r="EF38" s="16">
        <f t="shared" si="67"/>
        <v>-1.388500679586077E-2</v>
      </c>
      <c r="EG38" s="16">
        <f t="shared" si="68"/>
        <v>1.4237796005249879E-2</v>
      </c>
      <c r="EH38" s="16">
        <f t="shared" si="69"/>
        <v>-2.9274195711455932E-2</v>
      </c>
      <c r="EI38" s="16">
        <f t="shared" si="70"/>
        <v>7.1785893814834733E-3</v>
      </c>
      <c r="EJ38" s="16">
        <f t="shared" si="71"/>
        <v>-2.9298014758354585E-2</v>
      </c>
      <c r="EK38" s="16">
        <f t="shared" si="72"/>
        <v>-8.5688176173932974E-3</v>
      </c>
      <c r="EL38" s="16">
        <f t="shared" si="73"/>
        <v>-4.077086639331471E-2</v>
      </c>
      <c r="EM38" s="16">
        <f t="shared" si="74"/>
        <v>-3.7133457944302416E-2</v>
      </c>
      <c r="EN38" s="16">
        <f t="shared" si="75"/>
        <v>-5.2544701005690217E-3</v>
      </c>
      <c r="EO38" s="16">
        <f t="shared" si="76"/>
        <v>-1.1398985876937077E-2</v>
      </c>
      <c r="EP38" s="16">
        <f t="shared" si="77"/>
        <v>8.2127265147641723E-3</v>
      </c>
      <c r="EQ38" s="16">
        <f t="shared" si="78"/>
        <v>-1.3948193049153495E-2</v>
      </c>
      <c r="ER38" s="16">
        <f t="shared" si="79"/>
        <v>-1.3266414534396372E-2</v>
      </c>
      <c r="ES38" s="16">
        <f t="shared" si="80"/>
        <v>-5.7056759346671454E-2</v>
      </c>
      <c r="ET38" s="16">
        <f t="shared" si="81"/>
        <v>2.0036310893412027E-2</v>
      </c>
    </row>
    <row r="39" spans="1:150" x14ac:dyDescent="0.2">
      <c r="A39">
        <v>94.43</v>
      </c>
      <c r="B39">
        <v>18.565000000000001</v>
      </c>
      <c r="C39">
        <v>180.6</v>
      </c>
      <c r="D39">
        <v>107.85</v>
      </c>
      <c r="E39">
        <v>87.77</v>
      </c>
      <c r="F39">
        <v>199.15</v>
      </c>
      <c r="G39">
        <v>146.85</v>
      </c>
      <c r="H39">
        <v>94.08</v>
      </c>
      <c r="I39">
        <v>104.7</v>
      </c>
      <c r="J39">
        <v>7.21</v>
      </c>
      <c r="K39">
        <v>85.48</v>
      </c>
      <c r="L39">
        <v>70.94</v>
      </c>
      <c r="M39">
        <v>65.040000000000006</v>
      </c>
      <c r="N39">
        <v>29.92</v>
      </c>
      <c r="O39">
        <v>25.27</v>
      </c>
      <c r="P39">
        <v>70.3</v>
      </c>
      <c r="Q39">
        <v>16.489999999999998</v>
      </c>
      <c r="R39">
        <v>87.76</v>
      </c>
      <c r="S39">
        <v>40.409999999999997</v>
      </c>
      <c r="T39">
        <v>15.52</v>
      </c>
      <c r="U39">
        <v>114.35</v>
      </c>
      <c r="V39">
        <v>5.58</v>
      </c>
      <c r="W39">
        <v>14.815</v>
      </c>
      <c r="X39">
        <v>13.9</v>
      </c>
      <c r="Y39">
        <v>9.7899999999999991</v>
      </c>
      <c r="Z39">
        <v>47.024999999999999</v>
      </c>
      <c r="AA39">
        <v>66.22</v>
      </c>
      <c r="AB39">
        <v>43.914999999999999</v>
      </c>
      <c r="AC39">
        <v>6.7169999999999996</v>
      </c>
      <c r="AD39">
        <v>15.65</v>
      </c>
      <c r="AE39">
        <v>2.88</v>
      </c>
      <c r="AF39">
        <v>31.074999999999999</v>
      </c>
      <c r="AG39">
        <v>247.4</v>
      </c>
      <c r="AH39">
        <v>184.8</v>
      </c>
      <c r="AI39">
        <v>3.9340000000000002</v>
      </c>
      <c r="AJ39">
        <v>188.4</v>
      </c>
      <c r="AK39">
        <v>14.64</v>
      </c>
      <c r="AL39">
        <v>32.594999999999999</v>
      </c>
      <c r="AM39">
        <v>89.07</v>
      </c>
      <c r="AN39">
        <v>73.180000000000007</v>
      </c>
      <c r="AO39">
        <v>5.63</v>
      </c>
      <c r="AP39">
        <v>95.54</v>
      </c>
      <c r="AQ39">
        <v>47.72</v>
      </c>
      <c r="AR39">
        <v>115.2</v>
      </c>
      <c r="AS39">
        <v>71.17</v>
      </c>
      <c r="AT39">
        <v>8.6259999999999994</v>
      </c>
      <c r="AU39">
        <v>224.5</v>
      </c>
      <c r="AV39">
        <v>48.814999999999998</v>
      </c>
      <c r="AW39">
        <v>22.195</v>
      </c>
      <c r="AX39" s="40">
        <v>172.15</v>
      </c>
      <c r="AY39" s="5">
        <f t="shared" si="2"/>
        <v>-2.0334059549745764E-2</v>
      </c>
      <c r="AZ39" s="5">
        <f t="shared" si="82"/>
        <v>3.1675465407057457E-2</v>
      </c>
      <c r="BA39" s="5">
        <f t="shared" si="83"/>
        <v>3.1410622501427676E-2</v>
      </c>
      <c r="BB39" s="5">
        <f t="shared" si="84"/>
        <v>4.505813953488369E-2</v>
      </c>
      <c r="BC39" s="5">
        <f t="shared" si="85"/>
        <v>2.8836009846442412E-2</v>
      </c>
      <c r="BD39" s="5">
        <f t="shared" si="86"/>
        <v>1.7369093231162314E-2</v>
      </c>
      <c r="BE39" s="5">
        <f t="shared" si="87"/>
        <v>1.8730489073881307E-2</v>
      </c>
      <c r="BF39" s="5">
        <f t="shared" si="88"/>
        <v>1.5544041450777257E-2</v>
      </c>
      <c r="BG39" s="5">
        <f t="shared" si="89"/>
        <v>-1.5051740357478804E-2</v>
      </c>
      <c r="BH39" s="5">
        <f t="shared" si="90"/>
        <v>1.9225332202431389E-2</v>
      </c>
      <c r="BI39" s="5">
        <f t="shared" si="91"/>
        <v>2.2855091540026518E-2</v>
      </c>
      <c r="BJ39" s="5">
        <f t="shared" si="4"/>
        <v>1.6478005444906074E-2</v>
      </c>
      <c r="BK39" s="5">
        <f t="shared" si="5"/>
        <v>3.4844868735083523E-2</v>
      </c>
      <c r="BL39" s="5">
        <f t="shared" si="6"/>
        <v>3.7627882781342104E-2</v>
      </c>
      <c r="BM39" s="5">
        <f t="shared" si="7"/>
        <v>1.5854141894569018E-3</v>
      </c>
      <c r="BN39" s="5">
        <f t="shared" si="8"/>
        <v>2.9433299165324112E-2</v>
      </c>
      <c r="BO39" s="5">
        <f t="shared" si="9"/>
        <v>4.5324881141045825E-2</v>
      </c>
      <c r="BP39" s="5">
        <f t="shared" si="10"/>
        <v>3.3443240697126786E-2</v>
      </c>
      <c r="BQ39" s="5">
        <f t="shared" si="11"/>
        <v>2.9291900152827344E-2</v>
      </c>
      <c r="BR39" s="5">
        <f t="shared" si="12"/>
        <v>3.6393989983305453E-2</v>
      </c>
      <c r="BS39" s="5">
        <f t="shared" si="13"/>
        <v>6.1745589600742834E-2</v>
      </c>
      <c r="BT39" s="5">
        <f t="shared" si="14"/>
        <v>3.9106145251396551E-2</v>
      </c>
      <c r="BU39" s="5">
        <f t="shared" si="15"/>
        <v>8.509189925119065E-3</v>
      </c>
      <c r="BV39" s="5">
        <f t="shared" si="16"/>
        <v>5.7887120115773794E-3</v>
      </c>
      <c r="BW39" s="5">
        <f t="shared" si="17"/>
        <v>1.8306636155606348E-2</v>
      </c>
      <c r="BX39" s="5">
        <f t="shared" si="18"/>
        <v>-7.8067306677920278E-3</v>
      </c>
      <c r="BY39" s="5">
        <f t="shared" si="19"/>
        <v>9.2739273927392674E-2</v>
      </c>
      <c r="BZ39" s="5">
        <f t="shared" si="20"/>
        <v>4.6591992373689273E-2</v>
      </c>
      <c r="CA39" s="5">
        <f t="shared" si="21"/>
        <v>2.1441605839416011E-2</v>
      </c>
      <c r="CB39" s="5">
        <f t="shared" si="22"/>
        <v>4.3681227075691886E-2</v>
      </c>
      <c r="CC39" s="5">
        <f t="shared" si="23"/>
        <v>4.0462427745664886E-2</v>
      </c>
      <c r="CD39" s="5">
        <f t="shared" si="24"/>
        <v>5.0896178559350691E-2</v>
      </c>
      <c r="CE39" s="5">
        <f t="shared" si="25"/>
        <v>1.6851623510069746E-2</v>
      </c>
      <c r="CF39" s="5">
        <f t="shared" si="26"/>
        <v>1.8975332068311701E-3</v>
      </c>
      <c r="CG39" s="5">
        <f t="shared" si="27"/>
        <v>-4.7918683446272925E-2</v>
      </c>
      <c r="CH39" s="5">
        <f t="shared" si="28"/>
        <v>2.0585048754062862E-2</v>
      </c>
      <c r="CI39" s="5">
        <f t="shared" si="29"/>
        <v>1.314878892733562E-2</v>
      </c>
      <c r="CJ39" s="5">
        <f t="shared" si="30"/>
        <v>1.8912160050015725E-2</v>
      </c>
      <c r="CK39" s="5">
        <f t="shared" si="31"/>
        <v>1.50427350427349E-2</v>
      </c>
      <c r="CL39" s="5">
        <f t="shared" si="32"/>
        <v>-2.1919272921678501E-2</v>
      </c>
      <c r="CM39" s="5">
        <f t="shared" si="33"/>
        <v>2.3078320915864037E-2</v>
      </c>
      <c r="CN39" s="5">
        <f t="shared" si="34"/>
        <v>2.543737254481071E-2</v>
      </c>
      <c r="CO39" s="5">
        <f t="shared" si="35"/>
        <v>1.9440290536210103E-2</v>
      </c>
      <c r="CP39" s="5">
        <f t="shared" si="36"/>
        <v>1.9018133569217222E-2</v>
      </c>
      <c r="CQ39" s="5">
        <f t="shared" si="37"/>
        <v>2.5355683899142001E-3</v>
      </c>
      <c r="CR39" s="5">
        <f t="shared" si="38"/>
        <v>7.4748890446156846E-3</v>
      </c>
      <c r="CS39" s="5">
        <f t="shared" si="39"/>
        <v>4.6376136098811305E-2</v>
      </c>
      <c r="CT39" s="5">
        <f t="shared" si="40"/>
        <v>2.1875654176261028E-2</v>
      </c>
      <c r="CU39" s="5">
        <f t="shared" si="41"/>
        <v>6.5759637188207432E-3</v>
      </c>
      <c r="CV39" s="42">
        <f t="shared" si="42"/>
        <v>-6.9224113066050919E-3</v>
      </c>
      <c r="CW39" s="16">
        <f t="shared" si="3"/>
        <v>-1.7596618236995119E-2</v>
      </c>
      <c r="CX39" s="16">
        <f t="shared" si="92"/>
        <v>3.2294361951418313E-2</v>
      </c>
      <c r="CY39" s="16">
        <f t="shared" si="93"/>
        <v>2.9130389248999924E-2</v>
      </c>
      <c r="CZ39" s="16">
        <f t="shared" si="94"/>
        <v>4.4221593944483807E-2</v>
      </c>
      <c r="DA39" s="16">
        <f t="shared" si="95"/>
        <v>2.2756875698197246E-2</v>
      </c>
      <c r="DB39" s="16">
        <f t="shared" si="96"/>
        <v>1.5938551509542966E-2</v>
      </c>
      <c r="DC39" s="16">
        <f t="shared" si="97"/>
        <v>1.2583444737286575E-2</v>
      </c>
      <c r="DD39" s="16">
        <f t="shared" si="98"/>
        <v>1.7250941629656704E-2</v>
      </c>
      <c r="DE39" s="16">
        <f t="shared" si="99"/>
        <v>-1.2275933971791237E-2</v>
      </c>
      <c r="DF39" s="16">
        <f t="shared" si="100"/>
        <v>2.1482932828121918E-2</v>
      </c>
      <c r="DG39" s="16">
        <f t="shared" si="101"/>
        <v>2.2448593122227897E-2</v>
      </c>
      <c r="DH39" s="16">
        <f t="shared" si="43"/>
        <v>1.6042176201863979E-2</v>
      </c>
      <c r="DI39" s="16">
        <f t="shared" si="44"/>
        <v>3.4789697865285893E-2</v>
      </c>
      <c r="DJ39" s="16">
        <f t="shared" si="45"/>
        <v>4.0600196925733453E-2</v>
      </c>
      <c r="DK39" s="16">
        <f t="shared" si="46"/>
        <v>3.1322311180611954E-3</v>
      </c>
      <c r="DL39" s="16">
        <f t="shared" si="47"/>
        <v>3.0487668658147279E-2</v>
      </c>
      <c r="DM39" s="16">
        <f t="shared" si="48"/>
        <v>5.041552448860484E-2</v>
      </c>
      <c r="DN39" s="16">
        <f t="shared" si="49"/>
        <v>3.2017558356052585E-2</v>
      </c>
      <c r="DO39" s="16">
        <f t="shared" si="50"/>
        <v>2.6887193127893529E-2</v>
      </c>
      <c r="DP39" s="16">
        <f t="shared" si="51"/>
        <v>4.0349782377470035E-2</v>
      </c>
      <c r="DQ39" s="16">
        <f t="shared" si="52"/>
        <v>6.2455925460466029E-2</v>
      </c>
      <c r="DR39" s="16">
        <f t="shared" si="53"/>
        <v>3.6331646015944949E-2</v>
      </c>
      <c r="DS39" s="16">
        <f t="shared" si="54"/>
        <v>7.119419553143316E-3</v>
      </c>
      <c r="DT39" s="16">
        <f t="shared" si="55"/>
        <v>6.6910144562995124E-3</v>
      </c>
      <c r="DU39" s="16">
        <f t="shared" si="56"/>
        <v>1.3775976994231746E-2</v>
      </c>
      <c r="DV39" s="16">
        <f t="shared" si="57"/>
        <v>-7.8602220382998182E-3</v>
      </c>
      <c r="DW39" s="16">
        <f t="shared" si="58"/>
        <v>9.5967687784569447E-2</v>
      </c>
      <c r="DX39" s="16">
        <f t="shared" si="59"/>
        <v>4.7630311309329418E-2</v>
      </c>
      <c r="DY39" s="16">
        <f t="shared" si="60"/>
        <v>2.3381816387279687E-2</v>
      </c>
      <c r="DZ39" s="16">
        <f t="shared" si="61"/>
        <v>4.3843259350956329E-2</v>
      </c>
      <c r="EA39" s="16">
        <f t="shared" si="62"/>
        <v>3.7170003851780299E-2</v>
      </c>
      <c r="EB39" s="16">
        <f t="shared" si="63"/>
        <v>5.5376591116057389E-2</v>
      </c>
      <c r="EC39" s="16">
        <f t="shared" si="64"/>
        <v>1.277137666928382E-2</v>
      </c>
      <c r="ED39" s="16">
        <f t="shared" si="65"/>
        <v>1.0111799316385663E-3</v>
      </c>
      <c r="EE39" s="16">
        <f t="shared" si="66"/>
        <v>-4.7070236381457874E-2</v>
      </c>
      <c r="EF39" s="16">
        <f t="shared" si="67"/>
        <v>2.0588930847090934E-2</v>
      </c>
      <c r="EG39" s="16">
        <f t="shared" si="68"/>
        <v>1.4417780165673631E-2</v>
      </c>
      <c r="EH39" s="16">
        <f t="shared" si="69"/>
        <v>1.7592993205165629E-2</v>
      </c>
      <c r="EI39" s="16">
        <f t="shared" si="70"/>
        <v>1.1276623963388747E-2</v>
      </c>
      <c r="EJ39" s="16">
        <f t="shared" si="71"/>
        <v>-1.7259895814313198E-2</v>
      </c>
      <c r="EK39" s="16">
        <f t="shared" si="72"/>
        <v>2.4226976755371957E-2</v>
      </c>
      <c r="EL39" s="16">
        <f t="shared" si="73"/>
        <v>2.6620233657922675E-2</v>
      </c>
      <c r="EM39" s="16">
        <f t="shared" si="74"/>
        <v>2.0720965706122953E-2</v>
      </c>
      <c r="EN39" s="16">
        <f t="shared" si="75"/>
        <v>2.2531747642256281E-2</v>
      </c>
      <c r="EO39" s="16">
        <f t="shared" si="76"/>
        <v>1.7289170077507154E-3</v>
      </c>
      <c r="EP39" s="16">
        <f t="shared" si="77"/>
        <v>1.2759186368797852E-2</v>
      </c>
      <c r="EQ39" s="16">
        <f t="shared" si="78"/>
        <v>4.9606138193954666E-2</v>
      </c>
      <c r="ER39" s="16">
        <f t="shared" si="79"/>
        <v>2.2949485179881816E-2</v>
      </c>
      <c r="ES39" s="16">
        <f t="shared" si="80"/>
        <v>2.15078331951765E-3</v>
      </c>
      <c r="ET39" s="16">
        <f t="shared" si="81"/>
        <v>-9.9017392447067615E-3</v>
      </c>
    </row>
    <row r="40" spans="1:150" x14ac:dyDescent="0.2">
      <c r="A40">
        <v>93.95</v>
      </c>
      <c r="B40">
        <v>18.239999999999998</v>
      </c>
      <c r="C40">
        <v>172.25</v>
      </c>
      <c r="D40">
        <v>108.4</v>
      </c>
      <c r="E40">
        <v>85.25</v>
      </c>
      <c r="F40">
        <v>197.15</v>
      </c>
      <c r="G40">
        <v>145.85</v>
      </c>
      <c r="H40">
        <v>93.67</v>
      </c>
      <c r="I40">
        <v>106.5</v>
      </c>
      <c r="J40">
        <v>7.149</v>
      </c>
      <c r="K40">
        <v>85.95</v>
      </c>
      <c r="L40">
        <v>71.2</v>
      </c>
      <c r="M40">
        <v>62.92</v>
      </c>
      <c r="N40">
        <v>28.54</v>
      </c>
      <c r="O40">
        <v>25.274999999999999</v>
      </c>
      <c r="P40">
        <v>71.010000000000005</v>
      </c>
      <c r="Q40">
        <v>16.54</v>
      </c>
      <c r="R40">
        <v>87.03</v>
      </c>
      <c r="S40">
        <v>40.354999999999997</v>
      </c>
      <c r="T40">
        <v>15.065</v>
      </c>
      <c r="U40">
        <v>112.45</v>
      </c>
      <c r="V40">
        <v>5.3550000000000004</v>
      </c>
      <c r="W40">
        <v>14.54</v>
      </c>
      <c r="X40">
        <v>13.94</v>
      </c>
      <c r="Y40">
        <v>9.3870000000000005</v>
      </c>
      <c r="Z40">
        <v>46.51</v>
      </c>
      <c r="AA40">
        <v>64.180000000000007</v>
      </c>
      <c r="AB40">
        <v>43.195</v>
      </c>
      <c r="AC40">
        <v>6.5809999999999995</v>
      </c>
      <c r="AD40">
        <v>15.475</v>
      </c>
      <c r="AE40">
        <v>2.802</v>
      </c>
      <c r="AF40">
        <v>29.954999999999998</v>
      </c>
      <c r="AG40">
        <v>245.15</v>
      </c>
      <c r="AH40">
        <v>186.3</v>
      </c>
      <c r="AI40">
        <v>3.92</v>
      </c>
      <c r="AJ40">
        <v>187.25</v>
      </c>
      <c r="AK40">
        <v>14.66</v>
      </c>
      <c r="AL40">
        <v>32.700000000000003</v>
      </c>
      <c r="AM40">
        <v>86.11</v>
      </c>
      <c r="AN40">
        <v>73.55</v>
      </c>
      <c r="AO40">
        <v>5.6239999999999997</v>
      </c>
      <c r="AP40">
        <v>97.35</v>
      </c>
      <c r="AQ40">
        <v>47</v>
      </c>
      <c r="AR40">
        <v>116.45</v>
      </c>
      <c r="AS40">
        <v>71.209999999999994</v>
      </c>
      <c r="AT40">
        <v>8.2509999999999994</v>
      </c>
      <c r="AU40">
        <v>212.05</v>
      </c>
      <c r="AV40">
        <v>48.524999999999999</v>
      </c>
      <c r="AW40">
        <v>22.42</v>
      </c>
      <c r="AX40" s="40">
        <v>169.2</v>
      </c>
      <c r="AY40" s="5">
        <f t="shared" si="2"/>
        <v>-5.0831303611140743E-3</v>
      </c>
      <c r="AZ40" s="5">
        <f t="shared" si="82"/>
        <v>-1.7506059789927475E-2</v>
      </c>
      <c r="BA40" s="5">
        <f t="shared" si="83"/>
        <v>-4.6234772978958949E-2</v>
      </c>
      <c r="BB40" s="5">
        <f t="shared" si="84"/>
        <v>5.0996754751970741E-3</v>
      </c>
      <c r="BC40" s="5">
        <f t="shared" si="85"/>
        <v>-2.8711404808020924E-2</v>
      </c>
      <c r="BD40" s="5">
        <f t="shared" si="86"/>
        <v>-1.0042681395932673E-2</v>
      </c>
      <c r="BE40" s="5">
        <f t="shared" si="87"/>
        <v>-6.8096697310180421E-3</v>
      </c>
      <c r="BF40" s="5">
        <f t="shared" si="88"/>
        <v>-4.3579931972789199E-3</v>
      </c>
      <c r="BG40" s="5">
        <f t="shared" si="89"/>
        <v>1.7191977077363862E-2</v>
      </c>
      <c r="BH40" s="5">
        <f t="shared" si="90"/>
        <v>-8.4604715672677022E-3</v>
      </c>
      <c r="BI40" s="5">
        <f t="shared" si="91"/>
        <v>5.4983621899860058E-3</v>
      </c>
      <c r="BJ40" s="5">
        <f t="shared" si="4"/>
        <v>3.6650690724555623E-3</v>
      </c>
      <c r="BK40" s="5">
        <f t="shared" si="5"/>
        <v>-3.2595325953259646E-2</v>
      </c>
      <c r="BL40" s="5">
        <f t="shared" si="6"/>
        <v>-4.6122994652406546E-2</v>
      </c>
      <c r="BM40" s="5">
        <f t="shared" si="7"/>
        <v>1.9786307874936071E-4</v>
      </c>
      <c r="BN40" s="5">
        <f t="shared" si="8"/>
        <v>1.009957325746802E-2</v>
      </c>
      <c r="BO40" s="5">
        <f t="shared" si="9"/>
        <v>3.0321406913280669E-3</v>
      </c>
      <c r="BP40" s="5">
        <f t="shared" si="10"/>
        <v>-8.3181403828623823E-3</v>
      </c>
      <c r="BQ40" s="5">
        <f t="shared" si="11"/>
        <v>-1.3610492452362788E-3</v>
      </c>
      <c r="BR40" s="5">
        <f t="shared" si="12"/>
        <v>-2.9317010309278357E-2</v>
      </c>
      <c r="BS40" s="5">
        <f t="shared" si="13"/>
        <v>-1.6615653694796562E-2</v>
      </c>
      <c r="BT40" s="5">
        <f t="shared" si="14"/>
        <v>-4.0322580645161255E-2</v>
      </c>
      <c r="BU40" s="5">
        <f t="shared" si="15"/>
        <v>-1.8562267971650392E-2</v>
      </c>
      <c r="BV40" s="5">
        <f t="shared" si="16"/>
        <v>2.8776978417266452E-3</v>
      </c>
      <c r="BW40" s="5">
        <f t="shared" si="17"/>
        <v>-4.1164453524003997E-2</v>
      </c>
      <c r="BX40" s="5">
        <f t="shared" si="18"/>
        <v>-1.0951621477937268E-2</v>
      </c>
      <c r="BY40" s="5">
        <f t="shared" si="19"/>
        <v>-3.0806402899426044E-2</v>
      </c>
      <c r="BZ40" s="5">
        <f t="shared" si="20"/>
        <v>-1.6395309119890622E-2</v>
      </c>
      <c r="CA40" s="5">
        <f t="shared" si="21"/>
        <v>-2.0247134137263645E-2</v>
      </c>
      <c r="CB40" s="5">
        <f t="shared" si="22"/>
        <v>-1.1182108626198173E-2</v>
      </c>
      <c r="CC40" s="5">
        <f t="shared" si="23"/>
        <v>-2.7083333333333237E-2</v>
      </c>
      <c r="CD40" s="5">
        <f t="shared" si="24"/>
        <v>-3.6041834271922757E-2</v>
      </c>
      <c r="CE40" s="5">
        <f t="shared" si="25"/>
        <v>-9.094583670169798E-3</v>
      </c>
      <c r="CF40" s="5">
        <f t="shared" si="26"/>
        <v>8.116883116883189E-3</v>
      </c>
      <c r="CG40" s="5">
        <f t="shared" si="27"/>
        <v>-3.558718861210064E-3</v>
      </c>
      <c r="CH40" s="5">
        <f t="shared" si="28"/>
        <v>-6.1040339702760349E-3</v>
      </c>
      <c r="CI40" s="5">
        <f t="shared" si="29"/>
        <v>1.366120218579292E-3</v>
      </c>
      <c r="CJ40" s="5">
        <f t="shared" si="30"/>
        <v>3.2213529682467712E-3</v>
      </c>
      <c r="CK40" s="5">
        <f t="shared" si="31"/>
        <v>-3.3232289210733068E-2</v>
      </c>
      <c r="CL40" s="5">
        <f t="shared" si="32"/>
        <v>5.0560262366765585E-3</v>
      </c>
      <c r="CM40" s="5">
        <f t="shared" si="33"/>
        <v>-1.065719360568429E-3</v>
      </c>
      <c r="CN40" s="5">
        <f t="shared" si="34"/>
        <v>1.8944944525852936E-2</v>
      </c>
      <c r="CO40" s="5">
        <f t="shared" si="35"/>
        <v>-1.5088013411567402E-2</v>
      </c>
      <c r="CP40" s="5">
        <f t="shared" si="36"/>
        <v>1.085069444444442E-2</v>
      </c>
      <c r="CQ40" s="5">
        <f t="shared" si="37"/>
        <v>5.6203456512560201E-4</v>
      </c>
      <c r="CR40" s="5">
        <f t="shared" si="38"/>
        <v>-4.3473220496174414E-2</v>
      </c>
      <c r="CS40" s="5">
        <f t="shared" si="39"/>
        <v>-5.5456570155901996E-2</v>
      </c>
      <c r="CT40" s="5">
        <f t="shared" si="40"/>
        <v>-5.9407968862029703E-3</v>
      </c>
      <c r="CU40" s="5">
        <f t="shared" si="41"/>
        <v>1.01374183374634E-2</v>
      </c>
      <c r="CV40" s="42">
        <f t="shared" si="42"/>
        <v>-1.7136218414173787E-2</v>
      </c>
      <c r="CW40" s="16">
        <f t="shared" si="3"/>
        <v>-2.3456890483634298E-3</v>
      </c>
      <c r="CX40" s="16">
        <f t="shared" si="92"/>
        <v>-1.6887163245566619E-2</v>
      </c>
      <c r="CY40" s="16">
        <f t="shared" si="93"/>
        <v>-4.8515006231386701E-2</v>
      </c>
      <c r="CZ40" s="16">
        <f t="shared" si="94"/>
        <v>4.2631298847971904E-3</v>
      </c>
      <c r="DA40" s="16">
        <f t="shared" si="95"/>
        <v>-3.479053895626609E-2</v>
      </c>
      <c r="DB40" s="16">
        <f t="shared" si="96"/>
        <v>-1.1473223117552021E-2</v>
      </c>
      <c r="DC40" s="16">
        <f t="shared" si="97"/>
        <v>-1.2956714067612774E-2</v>
      </c>
      <c r="DD40" s="16">
        <f t="shared" si="98"/>
        <v>-2.6510930183994718E-3</v>
      </c>
      <c r="DE40" s="16">
        <f t="shared" si="99"/>
        <v>1.996778346305143E-2</v>
      </c>
      <c r="DF40" s="16">
        <f t="shared" si="100"/>
        <v>-6.2028709415771722E-3</v>
      </c>
      <c r="DG40" s="16">
        <f t="shared" si="101"/>
        <v>5.0918637721873846E-3</v>
      </c>
      <c r="DH40" s="16">
        <f t="shared" si="43"/>
        <v>3.2292398294134664E-3</v>
      </c>
      <c r="DI40" s="16">
        <f t="shared" si="44"/>
        <v>-3.2650496823057276E-2</v>
      </c>
      <c r="DJ40" s="16">
        <f t="shared" si="45"/>
        <v>-4.3150680508015196E-2</v>
      </c>
      <c r="DK40" s="16">
        <f t="shared" si="46"/>
        <v>1.7446800073536545E-3</v>
      </c>
      <c r="DL40" s="16">
        <f t="shared" si="47"/>
        <v>1.1153942750291189E-2</v>
      </c>
      <c r="DM40" s="16">
        <f t="shared" si="48"/>
        <v>8.1227840388870837E-3</v>
      </c>
      <c r="DN40" s="16">
        <f t="shared" si="49"/>
        <v>-9.7438227239365835E-3</v>
      </c>
      <c r="DO40" s="16">
        <f t="shared" si="50"/>
        <v>-3.7657562701700919E-3</v>
      </c>
      <c r="DP40" s="16">
        <f t="shared" si="51"/>
        <v>-2.5361217915113775E-2</v>
      </c>
      <c r="DQ40" s="16">
        <f t="shared" si="52"/>
        <v>-1.590531783507337E-2</v>
      </c>
      <c r="DR40" s="16">
        <f t="shared" si="53"/>
        <v>-4.3097079880612857E-2</v>
      </c>
      <c r="DS40" s="16">
        <f t="shared" si="54"/>
        <v>-1.995203834362614E-2</v>
      </c>
      <c r="DT40" s="16">
        <f t="shared" si="55"/>
        <v>3.7800002864487783E-3</v>
      </c>
      <c r="DU40" s="16">
        <f t="shared" si="56"/>
        <v>-4.5695112685378597E-2</v>
      </c>
      <c r="DV40" s="16">
        <f t="shared" si="57"/>
        <v>-1.1005112848445058E-2</v>
      </c>
      <c r="DW40" s="16">
        <f t="shared" si="58"/>
        <v>-2.7577989042249271E-2</v>
      </c>
      <c r="DX40" s="16">
        <f t="shared" si="59"/>
        <v>-1.5356990184250479E-2</v>
      </c>
      <c r="DY40" s="16">
        <f t="shared" si="60"/>
        <v>-1.8306923589399969E-2</v>
      </c>
      <c r="DZ40" s="16">
        <f t="shared" si="61"/>
        <v>-1.1020076350933734E-2</v>
      </c>
      <c r="EA40" s="16">
        <f t="shared" si="62"/>
        <v>-3.0375757227217824E-2</v>
      </c>
      <c r="EB40" s="16">
        <f t="shared" si="63"/>
        <v>-3.1561421715216059E-2</v>
      </c>
      <c r="EC40" s="16">
        <f t="shared" si="64"/>
        <v>-1.3174830510955724E-2</v>
      </c>
      <c r="ED40" s="16">
        <f t="shared" si="65"/>
        <v>7.2305298416905856E-3</v>
      </c>
      <c r="EE40" s="16">
        <f t="shared" si="66"/>
        <v>-2.7102717963950109E-3</v>
      </c>
      <c r="EF40" s="16">
        <f t="shared" si="67"/>
        <v>-6.1001518772479651E-3</v>
      </c>
      <c r="EG40" s="16">
        <f t="shared" si="68"/>
        <v>2.6351114569173029E-3</v>
      </c>
      <c r="EH40" s="16">
        <f t="shared" si="69"/>
        <v>1.9021861233966735E-3</v>
      </c>
      <c r="EI40" s="16">
        <f t="shared" si="70"/>
        <v>-3.6998400290079218E-2</v>
      </c>
      <c r="EJ40" s="16">
        <f t="shared" si="71"/>
        <v>9.7154033440418636E-3</v>
      </c>
      <c r="EK40" s="16">
        <f t="shared" si="72"/>
        <v>8.2936478939489881E-5</v>
      </c>
      <c r="EL40" s="16">
        <f t="shared" si="73"/>
        <v>2.01278056389649E-2</v>
      </c>
      <c r="EM40" s="16">
        <f t="shared" si="74"/>
        <v>-1.3807338241654551E-2</v>
      </c>
      <c r="EN40" s="16">
        <f t="shared" si="75"/>
        <v>1.4364308517483479E-2</v>
      </c>
      <c r="EO40" s="16">
        <f t="shared" si="76"/>
        <v>-2.4461681703788268E-4</v>
      </c>
      <c r="EP40" s="16">
        <f t="shared" si="77"/>
        <v>-3.8188923171992246E-2</v>
      </c>
      <c r="EQ40" s="16">
        <f t="shared" si="78"/>
        <v>-5.2226568060758635E-2</v>
      </c>
      <c r="ER40" s="16">
        <f t="shared" si="79"/>
        <v>-4.8669658825821818E-3</v>
      </c>
      <c r="ES40" s="16">
        <f t="shared" si="80"/>
        <v>5.7122379381603066E-3</v>
      </c>
      <c r="ET40" s="16">
        <f t="shared" si="81"/>
        <v>-2.0115546352275457E-2</v>
      </c>
    </row>
    <row r="41" spans="1:150" x14ac:dyDescent="0.2">
      <c r="A41">
        <v>93.99</v>
      </c>
      <c r="B41">
        <v>18.2</v>
      </c>
      <c r="C41">
        <v>169.4</v>
      </c>
      <c r="D41">
        <v>106.55</v>
      </c>
      <c r="E41">
        <v>84.55</v>
      </c>
      <c r="F41">
        <v>195.25</v>
      </c>
      <c r="G41">
        <v>147</v>
      </c>
      <c r="H41">
        <v>93.51</v>
      </c>
      <c r="I41">
        <v>105.45</v>
      </c>
      <c r="J41">
        <v>7.2640000000000002</v>
      </c>
      <c r="K41">
        <v>87.52</v>
      </c>
      <c r="L41">
        <v>70.599999999999994</v>
      </c>
      <c r="M41">
        <v>62.95</v>
      </c>
      <c r="N41">
        <v>29.96</v>
      </c>
      <c r="O41">
        <v>25.175000000000001</v>
      </c>
      <c r="P41">
        <v>71.31</v>
      </c>
      <c r="Q41">
        <v>16.315000000000001</v>
      </c>
      <c r="R41">
        <v>85.93</v>
      </c>
      <c r="S41">
        <v>40.494999999999997</v>
      </c>
      <c r="T41">
        <v>15.005000000000001</v>
      </c>
      <c r="U41">
        <v>115.25</v>
      </c>
      <c r="V41">
        <v>5.2850000000000001</v>
      </c>
      <c r="W41">
        <v>14.565</v>
      </c>
      <c r="X41">
        <v>14.02</v>
      </c>
      <c r="Y41">
        <v>9.2129999999999992</v>
      </c>
      <c r="Z41">
        <v>46.47</v>
      </c>
      <c r="AA41">
        <v>65.36</v>
      </c>
      <c r="AB41">
        <v>43.454999999999998</v>
      </c>
      <c r="AC41">
        <v>6.5179999999999998</v>
      </c>
      <c r="AD41">
        <v>15.545</v>
      </c>
      <c r="AE41">
        <v>2.84</v>
      </c>
      <c r="AF41">
        <v>29.614999999999998</v>
      </c>
      <c r="AG41">
        <v>249.5</v>
      </c>
      <c r="AH41">
        <v>183.5</v>
      </c>
      <c r="AI41">
        <v>4.0339999999999998</v>
      </c>
      <c r="AJ41">
        <v>186.8</v>
      </c>
      <c r="AK41">
        <v>14.64</v>
      </c>
      <c r="AL41">
        <v>31.95</v>
      </c>
      <c r="AM41">
        <v>88.05</v>
      </c>
      <c r="AN41">
        <v>72.55</v>
      </c>
      <c r="AO41">
        <v>5.5940000000000003</v>
      </c>
      <c r="AP41">
        <v>94.58</v>
      </c>
      <c r="AQ41">
        <v>46.45</v>
      </c>
      <c r="AR41">
        <v>117.45</v>
      </c>
      <c r="AS41">
        <v>72.319999999999993</v>
      </c>
      <c r="AT41">
        <v>8.2550000000000008</v>
      </c>
      <c r="AU41">
        <v>210.65</v>
      </c>
      <c r="AV41">
        <v>47.48</v>
      </c>
      <c r="AW41">
        <v>22.765000000000001</v>
      </c>
      <c r="AX41" s="40">
        <v>169</v>
      </c>
      <c r="AY41" s="5">
        <f t="shared" si="2"/>
        <v>4.2575838211811323E-4</v>
      </c>
      <c r="AZ41" s="5">
        <f t="shared" si="82"/>
        <v>-2.1929824561403022E-3</v>
      </c>
      <c r="BA41" s="5">
        <f t="shared" si="83"/>
        <v>-1.6545718432510848E-2</v>
      </c>
      <c r="BB41" s="5">
        <f t="shared" si="84"/>
        <v>-1.7066420664206716E-2</v>
      </c>
      <c r="BC41" s="5">
        <f t="shared" si="85"/>
        <v>-8.2111436950147443E-3</v>
      </c>
      <c r="BD41" s="5">
        <f t="shared" si="86"/>
        <v>-9.637331980725361E-3</v>
      </c>
      <c r="BE41" s="5">
        <f t="shared" si="87"/>
        <v>7.8848131642097474E-3</v>
      </c>
      <c r="BF41" s="5">
        <f t="shared" si="88"/>
        <v>-1.7081242660402784E-3</v>
      </c>
      <c r="BG41" s="5">
        <f t="shared" si="89"/>
        <v>-9.8591549295774517E-3</v>
      </c>
      <c r="BH41" s="5">
        <f t="shared" si="90"/>
        <v>1.6086165897328364E-2</v>
      </c>
      <c r="BI41" s="5">
        <f t="shared" si="91"/>
        <v>1.8266433973240126E-2</v>
      </c>
      <c r="BJ41" s="5">
        <f t="shared" si="4"/>
        <v>-8.4269662921349076E-3</v>
      </c>
      <c r="BK41" s="5">
        <f t="shared" si="5"/>
        <v>4.7679593134142273E-4</v>
      </c>
      <c r="BL41" s="5">
        <f t="shared" si="6"/>
        <v>4.9754730203223518E-2</v>
      </c>
      <c r="BM41" s="5">
        <f t="shared" si="7"/>
        <v>-3.9564787339266827E-3</v>
      </c>
      <c r="BN41" s="5">
        <f t="shared" si="8"/>
        <v>4.2247570764679665E-3</v>
      </c>
      <c r="BO41" s="5">
        <f t="shared" si="9"/>
        <v>-1.3603385731559725E-2</v>
      </c>
      <c r="BP41" s="5">
        <f t="shared" si="10"/>
        <v>-1.263931977479027E-2</v>
      </c>
      <c r="BQ41" s="5">
        <f t="shared" si="11"/>
        <v>3.4692107545533091E-3</v>
      </c>
      <c r="BR41" s="5">
        <f t="shared" si="12"/>
        <v>-3.982741453700589E-3</v>
      </c>
      <c r="BS41" s="5">
        <f t="shared" si="13"/>
        <v>2.4899955535793605E-2</v>
      </c>
      <c r="BT41" s="5">
        <f t="shared" si="14"/>
        <v>-1.3071895424836666E-2</v>
      </c>
      <c r="BU41" s="5">
        <f t="shared" si="15"/>
        <v>1.7193947730398396E-3</v>
      </c>
      <c r="BV41" s="5">
        <f t="shared" si="16"/>
        <v>5.7388809182210565E-3</v>
      </c>
      <c r="BW41" s="5">
        <f t="shared" si="17"/>
        <v>-1.8536273569830786E-2</v>
      </c>
      <c r="BX41" s="5">
        <f t="shared" si="18"/>
        <v>-8.6003010105351052E-4</v>
      </c>
      <c r="BY41" s="5">
        <f t="shared" si="19"/>
        <v>1.8385789965721377E-2</v>
      </c>
      <c r="BZ41" s="5">
        <f t="shared" si="20"/>
        <v>6.0192151869429278E-3</v>
      </c>
      <c r="CA41" s="5">
        <f t="shared" si="21"/>
        <v>-9.5730132198753592E-3</v>
      </c>
      <c r="CB41" s="5">
        <f t="shared" si="22"/>
        <v>4.5234248788368348E-3</v>
      </c>
      <c r="CC41" s="5">
        <f t="shared" si="23"/>
        <v>1.3561741613133504E-2</v>
      </c>
      <c r="CD41" s="5">
        <f t="shared" si="24"/>
        <v>-1.135035887164082E-2</v>
      </c>
      <c r="CE41" s="5">
        <f t="shared" si="25"/>
        <v>1.7744238221496955E-2</v>
      </c>
      <c r="CF41" s="5">
        <f t="shared" si="26"/>
        <v>-1.5029522275899154E-2</v>
      </c>
      <c r="CG41" s="5">
        <f t="shared" si="27"/>
        <v>2.9081632653061185E-2</v>
      </c>
      <c r="CH41" s="5">
        <f t="shared" si="28"/>
        <v>-2.4032042723630687E-3</v>
      </c>
      <c r="CI41" s="5">
        <f t="shared" si="29"/>
        <v>-1.3642564802182067E-3</v>
      </c>
      <c r="CJ41" s="5">
        <f t="shared" si="30"/>
        <v>-2.2935779816513846E-2</v>
      </c>
      <c r="CK41" s="5">
        <f t="shared" si="31"/>
        <v>2.2529322959006004E-2</v>
      </c>
      <c r="CL41" s="5">
        <f t="shared" si="32"/>
        <v>-1.3596193065941509E-2</v>
      </c>
      <c r="CM41" s="5">
        <f t="shared" si="33"/>
        <v>-5.3342816500709933E-3</v>
      </c>
      <c r="CN41" s="5">
        <f t="shared" si="34"/>
        <v>-2.8454031843862304E-2</v>
      </c>
      <c r="CO41" s="5">
        <f t="shared" si="35"/>
        <v>-1.1702127659574457E-2</v>
      </c>
      <c r="CP41" s="5">
        <f t="shared" si="36"/>
        <v>8.587376556461912E-3</v>
      </c>
      <c r="CQ41" s="5">
        <f t="shared" si="37"/>
        <v>1.5587698356972268E-2</v>
      </c>
      <c r="CR41" s="5">
        <f t="shared" si="38"/>
        <v>4.8478972245802332E-4</v>
      </c>
      <c r="CS41" s="5">
        <f t="shared" si="39"/>
        <v>-6.6022164583824372E-3</v>
      </c>
      <c r="CT41" s="5">
        <f t="shared" si="40"/>
        <v>-2.1535291087068531E-2</v>
      </c>
      <c r="CU41" s="5">
        <f t="shared" si="41"/>
        <v>1.5388046387154297E-2</v>
      </c>
      <c r="CV41" s="42">
        <f t="shared" si="42"/>
        <v>-1.1820330969266601E-3</v>
      </c>
      <c r="CW41" s="16">
        <f t="shared" si="3"/>
        <v>3.1631996948687578E-3</v>
      </c>
      <c r="CX41" s="16">
        <f t="shared" si="92"/>
        <v>-1.5740859117794475E-3</v>
      </c>
      <c r="CY41" s="16">
        <f t="shared" si="93"/>
        <v>-1.8825951684938599E-2</v>
      </c>
      <c r="CZ41" s="16">
        <f t="shared" si="94"/>
        <v>-1.7902966254606599E-2</v>
      </c>
      <c r="DA41" s="16">
        <f t="shared" si="95"/>
        <v>-1.429027784325991E-2</v>
      </c>
      <c r="DB41" s="16">
        <f t="shared" si="96"/>
        <v>-1.1067873702344709E-2</v>
      </c>
      <c r="DC41" s="16">
        <f t="shared" si="97"/>
        <v>1.7377688276150154E-3</v>
      </c>
      <c r="DD41" s="16">
        <f t="shared" si="98"/>
        <v>-1.2240871608303928E-6</v>
      </c>
      <c r="DE41" s="16">
        <f t="shared" si="99"/>
        <v>-7.0833485438898842E-3</v>
      </c>
      <c r="DF41" s="16">
        <f t="shared" si="100"/>
        <v>1.8343766523018893E-2</v>
      </c>
      <c r="DG41" s="16">
        <f t="shared" si="101"/>
        <v>1.7859935555441506E-2</v>
      </c>
      <c r="DH41" s="16">
        <f t="shared" si="43"/>
        <v>-8.8627955351770031E-3</v>
      </c>
      <c r="DI41" s="16">
        <f t="shared" si="44"/>
        <v>4.2162506154379384E-4</v>
      </c>
      <c r="DJ41" s="16">
        <f t="shared" si="45"/>
        <v>5.2727044347614868E-2</v>
      </c>
      <c r="DK41" s="16">
        <f t="shared" si="46"/>
        <v>-2.4096618053223891E-3</v>
      </c>
      <c r="DL41" s="16">
        <f t="shared" si="47"/>
        <v>5.2791265692911354E-3</v>
      </c>
      <c r="DM41" s="16">
        <f t="shared" si="48"/>
        <v>-8.5127423840007082E-3</v>
      </c>
      <c r="DN41" s="16">
        <f t="shared" si="49"/>
        <v>-1.4065002115864471E-2</v>
      </c>
      <c r="DO41" s="16">
        <f t="shared" si="50"/>
        <v>1.064503729619496E-3</v>
      </c>
      <c r="DP41" s="16">
        <f t="shared" si="51"/>
        <v>-2.6949059536007271E-5</v>
      </c>
      <c r="DQ41" s="16">
        <f t="shared" si="52"/>
        <v>2.5610291395516797E-2</v>
      </c>
      <c r="DR41" s="16">
        <f t="shared" si="53"/>
        <v>-1.5846394660288272E-2</v>
      </c>
      <c r="DS41" s="16">
        <f t="shared" si="54"/>
        <v>3.2962440106409072E-4</v>
      </c>
      <c r="DT41" s="16">
        <f t="shared" si="55"/>
        <v>6.6411833629431895E-3</v>
      </c>
      <c r="DU41" s="16">
        <f t="shared" si="56"/>
        <v>-2.3066932731205386E-2</v>
      </c>
      <c r="DV41" s="16">
        <f t="shared" si="57"/>
        <v>-9.1352147156130111E-4</v>
      </c>
      <c r="DW41" s="16">
        <f t="shared" si="58"/>
        <v>2.1614203822898151E-2</v>
      </c>
      <c r="DX41" s="16">
        <f t="shared" si="59"/>
        <v>7.057534122583072E-3</v>
      </c>
      <c r="DY41" s="16">
        <f t="shared" si="60"/>
        <v>-7.6328026720116834E-3</v>
      </c>
      <c r="DZ41" s="16">
        <f t="shared" si="61"/>
        <v>4.6854571541012739E-3</v>
      </c>
      <c r="EA41" s="16">
        <f t="shared" si="62"/>
        <v>1.0269317719248919E-2</v>
      </c>
      <c r="EB41" s="16">
        <f t="shared" si="63"/>
        <v>-6.869946314934124E-3</v>
      </c>
      <c r="EC41" s="16">
        <f t="shared" si="64"/>
        <v>1.3663991380711029E-2</v>
      </c>
      <c r="ED41" s="16">
        <f t="shared" si="65"/>
        <v>-1.5915875551091758E-2</v>
      </c>
      <c r="EE41" s="16">
        <f t="shared" si="66"/>
        <v>2.9930079717876236E-2</v>
      </c>
      <c r="EF41" s="16">
        <f t="shared" si="67"/>
        <v>-2.3993221793349984E-3</v>
      </c>
      <c r="EG41" s="16">
        <f t="shared" si="68"/>
        <v>-9.5265241880195754E-5</v>
      </c>
      <c r="EH41" s="16">
        <f t="shared" si="69"/>
        <v>-2.4254946661363942E-2</v>
      </c>
      <c r="EI41" s="16">
        <f t="shared" si="70"/>
        <v>1.876321187965985E-2</v>
      </c>
      <c r="EJ41" s="16">
        <f t="shared" si="71"/>
        <v>-8.9368159585762035E-3</v>
      </c>
      <c r="EK41" s="16">
        <f t="shared" si="72"/>
        <v>-4.1856258105630742E-3</v>
      </c>
      <c r="EL41" s="16">
        <f t="shared" si="73"/>
        <v>-2.727117073075034E-2</v>
      </c>
      <c r="EM41" s="16">
        <f t="shared" si="74"/>
        <v>-1.0421452489661606E-2</v>
      </c>
      <c r="EN41" s="16">
        <f t="shared" si="75"/>
        <v>1.2100990629500971E-2</v>
      </c>
      <c r="EO41" s="16">
        <f t="shared" si="76"/>
        <v>1.4781046974808783E-2</v>
      </c>
      <c r="EP41" s="16">
        <f t="shared" si="77"/>
        <v>5.7690870466401917E-3</v>
      </c>
      <c r="EQ41" s="16">
        <f t="shared" si="78"/>
        <v>-3.372214363239073E-3</v>
      </c>
      <c r="ER41" s="16">
        <f t="shared" si="79"/>
        <v>-2.0461460083447743E-2</v>
      </c>
      <c r="ES41" s="16">
        <f t="shared" si="80"/>
        <v>1.0962865987851204E-2</v>
      </c>
      <c r="ET41" s="16">
        <f t="shared" si="81"/>
        <v>-4.1613610350283306E-3</v>
      </c>
    </row>
    <row r="42" spans="1:150" x14ac:dyDescent="0.2">
      <c r="A42">
        <v>93.13</v>
      </c>
      <c r="B42">
        <v>18.335000000000001</v>
      </c>
      <c r="C42">
        <v>167.15</v>
      </c>
      <c r="D42">
        <v>105.05</v>
      </c>
      <c r="E42">
        <v>83</v>
      </c>
      <c r="F42">
        <v>191.5</v>
      </c>
      <c r="G42">
        <v>145.15</v>
      </c>
      <c r="H42">
        <v>91.74</v>
      </c>
      <c r="I42">
        <v>104</v>
      </c>
      <c r="J42">
        <v>7.1120000000000001</v>
      </c>
      <c r="K42">
        <v>86.83</v>
      </c>
      <c r="L42">
        <v>69.95</v>
      </c>
      <c r="M42">
        <v>62.25</v>
      </c>
      <c r="N42">
        <v>29.954999999999998</v>
      </c>
      <c r="O42">
        <v>24.734999999999999</v>
      </c>
      <c r="P42">
        <v>70.8</v>
      </c>
      <c r="Q42">
        <v>15.875</v>
      </c>
      <c r="R42">
        <v>85.15</v>
      </c>
      <c r="S42">
        <v>39.75</v>
      </c>
      <c r="T42">
        <v>14.795</v>
      </c>
      <c r="U42">
        <v>114.95</v>
      </c>
      <c r="V42">
        <v>5.13</v>
      </c>
      <c r="W42">
        <v>14.335000000000001</v>
      </c>
      <c r="X42">
        <v>13.8</v>
      </c>
      <c r="Y42">
        <v>9.0609999999999999</v>
      </c>
      <c r="Z42">
        <v>46.045000000000002</v>
      </c>
      <c r="AA42">
        <v>65.069999999999993</v>
      </c>
      <c r="AB42">
        <v>43.05</v>
      </c>
      <c r="AC42">
        <v>6.46</v>
      </c>
      <c r="AD42">
        <v>15.324999999999999</v>
      </c>
      <c r="AE42">
        <v>2.77</v>
      </c>
      <c r="AF42">
        <v>29.045000000000002</v>
      </c>
      <c r="AG42">
        <v>245.4</v>
      </c>
      <c r="AH42">
        <v>180.75</v>
      </c>
      <c r="AI42">
        <v>3.8940000000000001</v>
      </c>
      <c r="AJ42">
        <v>184.95</v>
      </c>
      <c r="AK42">
        <v>14.475</v>
      </c>
      <c r="AL42">
        <v>31.54</v>
      </c>
      <c r="AM42">
        <v>85.91</v>
      </c>
      <c r="AN42">
        <v>71.849999999999994</v>
      </c>
      <c r="AO42">
        <v>5.4790000000000001</v>
      </c>
      <c r="AP42">
        <v>93.45</v>
      </c>
      <c r="AQ42">
        <v>45.98</v>
      </c>
      <c r="AR42">
        <v>116.15</v>
      </c>
      <c r="AS42">
        <v>70.86</v>
      </c>
      <c r="AT42">
        <v>8.125</v>
      </c>
      <c r="AU42">
        <v>210</v>
      </c>
      <c r="AV42">
        <v>46.954999999999998</v>
      </c>
      <c r="AW42">
        <v>22.42</v>
      </c>
      <c r="AX42" s="40">
        <v>166.45</v>
      </c>
      <c r="AY42" s="5">
        <f t="shared" si="2"/>
        <v>-9.1499095648472917E-3</v>
      </c>
      <c r="AZ42" s="5">
        <f t="shared" si="82"/>
        <v>7.4175824175826133E-3</v>
      </c>
      <c r="BA42" s="5">
        <f t="shared" si="83"/>
        <v>-1.3282172373081491E-2</v>
      </c>
      <c r="BB42" s="5">
        <f t="shared" si="84"/>
        <v>-1.4077897700610076E-2</v>
      </c>
      <c r="BC42" s="5">
        <f t="shared" si="85"/>
        <v>-1.8332347723240661E-2</v>
      </c>
      <c r="BD42" s="5">
        <f t="shared" si="86"/>
        <v>-1.9206145966709331E-2</v>
      </c>
      <c r="BE42" s="5">
        <f t="shared" si="87"/>
        <v>-1.2585034013605445E-2</v>
      </c>
      <c r="BF42" s="5">
        <f t="shared" si="88"/>
        <v>-1.8928456849534925E-2</v>
      </c>
      <c r="BG42" s="5">
        <f t="shared" si="89"/>
        <v>-1.3750592697961195E-2</v>
      </c>
      <c r="BH42" s="5">
        <f t="shared" si="90"/>
        <v>-2.0925110132158586E-2</v>
      </c>
      <c r="BI42" s="5">
        <f t="shared" si="91"/>
        <v>-7.8839122486288327E-3</v>
      </c>
      <c r="BJ42" s="5">
        <f t="shared" si="4"/>
        <v>-9.2067988668553813E-3</v>
      </c>
      <c r="BK42" s="5">
        <f t="shared" si="5"/>
        <v>-1.1119936457505974E-2</v>
      </c>
      <c r="BL42" s="5">
        <f t="shared" si="6"/>
        <v>-1.6688918558083188E-4</v>
      </c>
      <c r="BM42" s="5">
        <f t="shared" si="7"/>
        <v>-1.7477656405163855E-2</v>
      </c>
      <c r="BN42" s="5">
        <f t="shared" si="8"/>
        <v>-7.1518721076988534E-3</v>
      </c>
      <c r="BO42" s="5">
        <f t="shared" si="9"/>
        <v>-2.6969046889365744E-2</v>
      </c>
      <c r="BP42" s="5">
        <f t="shared" si="10"/>
        <v>-9.0771558245082984E-3</v>
      </c>
      <c r="BQ42" s="5">
        <f t="shared" si="11"/>
        <v>-1.8397333004074534E-2</v>
      </c>
      <c r="BR42" s="5">
        <f t="shared" si="12"/>
        <v>-1.399533488837057E-2</v>
      </c>
      <c r="BS42" s="5">
        <f t="shared" si="13"/>
        <v>-2.6030368763557687E-3</v>
      </c>
      <c r="BT42" s="5">
        <f t="shared" si="14"/>
        <v>-2.9328287606433356E-2</v>
      </c>
      <c r="BU42" s="5">
        <f t="shared" si="15"/>
        <v>-1.5791280466872504E-2</v>
      </c>
      <c r="BV42" s="5">
        <f t="shared" si="16"/>
        <v>-1.5691868758915706E-2</v>
      </c>
      <c r="BW42" s="5">
        <f t="shared" si="17"/>
        <v>-1.6498426136980271E-2</v>
      </c>
      <c r="BX42" s="5">
        <f t="shared" si="18"/>
        <v>-9.1456853884225309E-3</v>
      </c>
      <c r="BY42" s="5">
        <f t="shared" si="19"/>
        <v>-4.4369645042841022E-3</v>
      </c>
      <c r="BZ42" s="5">
        <f t="shared" si="20"/>
        <v>-9.3199861926130945E-3</v>
      </c>
      <c r="CA42" s="5">
        <f t="shared" si="21"/>
        <v>-8.8984351027922015E-3</v>
      </c>
      <c r="CB42" s="5">
        <f t="shared" si="22"/>
        <v>-1.4152460598263139E-2</v>
      </c>
      <c r="CC42" s="5">
        <f t="shared" si="23"/>
        <v>-2.4647887323943629E-2</v>
      </c>
      <c r="CD42" s="5">
        <f t="shared" si="24"/>
        <v>-1.924700320783379E-2</v>
      </c>
      <c r="CE42" s="5">
        <f t="shared" si="25"/>
        <v>-1.6432865731462853E-2</v>
      </c>
      <c r="CF42" s="5">
        <f t="shared" si="26"/>
        <v>-1.498637602179842E-2</v>
      </c>
      <c r="CG42" s="5">
        <f t="shared" si="27"/>
        <v>-3.4705007436787283E-2</v>
      </c>
      <c r="CH42" s="5">
        <f t="shared" si="28"/>
        <v>-9.9036402569594451E-3</v>
      </c>
      <c r="CI42" s="5">
        <f t="shared" si="29"/>
        <v>-1.127049180327877E-2</v>
      </c>
      <c r="CJ42" s="5">
        <f t="shared" si="30"/>
        <v>-1.2832550860719882E-2</v>
      </c>
      <c r="CK42" s="5">
        <f t="shared" si="31"/>
        <v>-2.4304372515616124E-2</v>
      </c>
      <c r="CL42" s="5">
        <f t="shared" si="32"/>
        <v>-9.6485182632667366E-3</v>
      </c>
      <c r="CM42" s="5">
        <f t="shared" si="33"/>
        <v>-2.0557740436181637E-2</v>
      </c>
      <c r="CN42" s="5">
        <f t="shared" si="34"/>
        <v>-1.1947557623176119E-2</v>
      </c>
      <c r="CO42" s="5">
        <f t="shared" si="35"/>
        <v>-1.011840688912824E-2</v>
      </c>
      <c r="CP42" s="5">
        <f t="shared" si="36"/>
        <v>-1.1068539804171995E-2</v>
      </c>
      <c r="CQ42" s="5">
        <f t="shared" si="37"/>
        <v>-2.018805309734506E-2</v>
      </c>
      <c r="CR42" s="5">
        <f t="shared" si="38"/>
        <v>-1.5748031496063075E-2</v>
      </c>
      <c r="CS42" s="5">
        <f t="shared" si="39"/>
        <v>-3.0856871587942036E-3</v>
      </c>
      <c r="CT42" s="5">
        <f t="shared" si="40"/>
        <v>-1.1057287278854244E-2</v>
      </c>
      <c r="CU42" s="5">
        <f t="shared" si="41"/>
        <v>-1.5154842960685255E-2</v>
      </c>
      <c r="CV42" s="42">
        <f t="shared" si="42"/>
        <v>-1.508875739644977E-2</v>
      </c>
      <c r="CW42" s="16">
        <f t="shared" si="3"/>
        <v>-6.4124682520966467E-3</v>
      </c>
      <c r="CX42" s="16">
        <f t="shared" si="92"/>
        <v>8.0364789619434673E-3</v>
      </c>
      <c r="CY42" s="16">
        <f t="shared" si="93"/>
        <v>-1.5562405625509243E-2</v>
      </c>
      <c r="CZ42" s="16">
        <f t="shared" si="94"/>
        <v>-1.4914443291009959E-2</v>
      </c>
      <c r="DA42" s="16">
        <f t="shared" si="95"/>
        <v>-2.4411481871485827E-2</v>
      </c>
      <c r="DB42" s="16">
        <f t="shared" si="96"/>
        <v>-2.063668768832868E-2</v>
      </c>
      <c r="DC42" s="16">
        <f t="shared" si="97"/>
        <v>-1.8732078350200177E-2</v>
      </c>
      <c r="DD42" s="16">
        <f t="shared" si="98"/>
        <v>-1.7221556670655478E-2</v>
      </c>
      <c r="DE42" s="16">
        <f t="shared" si="99"/>
        <v>-1.0974786312273627E-2</v>
      </c>
      <c r="DF42" s="16">
        <f t="shared" si="100"/>
        <v>-1.8667509506468057E-2</v>
      </c>
      <c r="DG42" s="16">
        <f t="shared" si="101"/>
        <v>-8.2904106664274547E-3</v>
      </c>
      <c r="DH42" s="16">
        <f t="shared" si="43"/>
        <v>-9.6426281098974768E-3</v>
      </c>
      <c r="DI42" s="16">
        <f t="shared" si="44"/>
        <v>-1.1175107327303603E-2</v>
      </c>
      <c r="DJ42" s="16">
        <f t="shared" si="45"/>
        <v>2.805424958810517E-3</v>
      </c>
      <c r="DK42" s="16">
        <f t="shared" si="46"/>
        <v>-1.5930839476559561E-2</v>
      </c>
      <c r="DL42" s="16">
        <f t="shared" si="47"/>
        <v>-6.0975026148756845E-3</v>
      </c>
      <c r="DM42" s="16">
        <f t="shared" si="48"/>
        <v>-2.1878403541806729E-2</v>
      </c>
      <c r="DN42" s="16">
        <f t="shared" si="49"/>
        <v>-1.05028381655825E-2</v>
      </c>
      <c r="DO42" s="16">
        <f t="shared" si="50"/>
        <v>-2.0802040029008349E-2</v>
      </c>
      <c r="DP42" s="16">
        <f t="shared" si="51"/>
        <v>-1.0039542494205987E-2</v>
      </c>
      <c r="DQ42" s="16">
        <f t="shared" si="52"/>
        <v>-1.8927010166325765E-3</v>
      </c>
      <c r="DR42" s="16">
        <f t="shared" si="53"/>
        <v>-3.2102786841884959E-2</v>
      </c>
      <c r="DS42" s="16">
        <f t="shared" si="54"/>
        <v>-1.7181050838848251E-2</v>
      </c>
      <c r="DT42" s="16">
        <f t="shared" si="55"/>
        <v>-1.4789566314193573E-2</v>
      </c>
      <c r="DU42" s="16">
        <f t="shared" si="56"/>
        <v>-2.1029085298354872E-2</v>
      </c>
      <c r="DV42" s="16">
        <f t="shared" si="57"/>
        <v>-9.1991767589303212E-3</v>
      </c>
      <c r="DW42" s="16">
        <f t="shared" si="58"/>
        <v>-1.2085506471073296E-3</v>
      </c>
      <c r="DX42" s="16">
        <f t="shared" si="59"/>
        <v>-8.2816672569729511E-3</v>
      </c>
      <c r="DY42" s="16">
        <f t="shared" si="60"/>
        <v>-6.9582245549285257E-3</v>
      </c>
      <c r="DZ42" s="16">
        <f t="shared" si="61"/>
        <v>-1.39904283229987E-2</v>
      </c>
      <c r="EA42" s="16">
        <f t="shared" si="62"/>
        <v>-2.7940311217828216E-2</v>
      </c>
      <c r="EB42" s="16">
        <f t="shared" si="63"/>
        <v>-1.4766590651127095E-2</v>
      </c>
      <c r="EC42" s="16">
        <f t="shared" si="64"/>
        <v>-2.051311257224878E-2</v>
      </c>
      <c r="ED42" s="16">
        <f t="shared" si="65"/>
        <v>-1.5872729296991024E-2</v>
      </c>
      <c r="EE42" s="16">
        <f t="shared" si="66"/>
        <v>-3.3856560371972232E-2</v>
      </c>
      <c r="EF42" s="16">
        <f t="shared" si="67"/>
        <v>-9.8997581639313752E-3</v>
      </c>
      <c r="EG42" s="16">
        <f t="shared" si="68"/>
        <v>-1.0001500564940759E-2</v>
      </c>
      <c r="EH42" s="16">
        <f t="shared" si="69"/>
        <v>-1.415171770556998E-2</v>
      </c>
      <c r="EI42" s="16">
        <f t="shared" si="70"/>
        <v>-2.8070483594962278E-2</v>
      </c>
      <c r="EJ42" s="16">
        <f t="shared" si="71"/>
        <v>-4.9891411559014314E-3</v>
      </c>
      <c r="EK42" s="16">
        <f t="shared" si="72"/>
        <v>-1.9409084596673717E-2</v>
      </c>
      <c r="EL42" s="16">
        <f t="shared" si="73"/>
        <v>-1.0764696510064155E-2</v>
      </c>
      <c r="EM42" s="16">
        <f t="shared" si="74"/>
        <v>-8.8377317192153883E-3</v>
      </c>
      <c r="EN42" s="16">
        <f t="shared" si="75"/>
        <v>-7.5549257311329351E-3</v>
      </c>
      <c r="EO42" s="16">
        <f t="shared" si="76"/>
        <v>-2.0994704479508543E-2</v>
      </c>
      <c r="EP42" s="16">
        <f t="shared" si="77"/>
        <v>-1.0463734171880908E-2</v>
      </c>
      <c r="EQ42" s="16">
        <f t="shared" si="78"/>
        <v>1.4431493634916052E-4</v>
      </c>
      <c r="ER42" s="16">
        <f t="shared" si="79"/>
        <v>-9.9834562752334557E-3</v>
      </c>
      <c r="ES42" s="16">
        <f t="shared" si="80"/>
        <v>-1.9580023359988347E-2</v>
      </c>
      <c r="ET42" s="16">
        <f t="shared" si="81"/>
        <v>-1.806808533455144E-2</v>
      </c>
    </row>
    <row r="43" spans="1:150" x14ac:dyDescent="0.2">
      <c r="A43">
        <v>95.23</v>
      </c>
      <c r="B43">
        <v>18.474</v>
      </c>
      <c r="C43">
        <v>172.05</v>
      </c>
      <c r="D43">
        <v>108.6</v>
      </c>
      <c r="E43">
        <v>85.6</v>
      </c>
      <c r="F43">
        <v>198.56</v>
      </c>
      <c r="G43">
        <v>151.85</v>
      </c>
      <c r="H43">
        <v>94.85</v>
      </c>
      <c r="I43">
        <v>108.22</v>
      </c>
      <c r="J43">
        <v>7.2530000000000001</v>
      </c>
      <c r="K43">
        <v>88.5</v>
      </c>
      <c r="L43">
        <v>71.75</v>
      </c>
      <c r="M43">
        <v>63.89</v>
      </c>
      <c r="N43">
        <v>31.07</v>
      </c>
      <c r="O43">
        <v>25.504999999999999</v>
      </c>
      <c r="P43">
        <v>72.98</v>
      </c>
      <c r="Q43">
        <v>15.49</v>
      </c>
      <c r="R43">
        <v>88.24</v>
      </c>
      <c r="S43">
        <v>40.76</v>
      </c>
      <c r="T43">
        <v>14.95</v>
      </c>
      <c r="U43">
        <v>114.35</v>
      </c>
      <c r="V43">
        <v>5.34</v>
      </c>
      <c r="W43">
        <v>14.595000000000001</v>
      </c>
      <c r="X43">
        <v>14.43</v>
      </c>
      <c r="Y43">
        <v>9.2370000000000001</v>
      </c>
      <c r="Z43">
        <v>47.825000000000003</v>
      </c>
      <c r="AA43">
        <v>67.06</v>
      </c>
      <c r="AB43">
        <v>45.075000000000003</v>
      </c>
      <c r="AC43">
        <v>6.7379999999999995</v>
      </c>
      <c r="AD43">
        <v>15.811999999999999</v>
      </c>
      <c r="AE43">
        <v>2.8159999999999998</v>
      </c>
      <c r="AF43">
        <v>29.6</v>
      </c>
      <c r="AG43">
        <v>249.5</v>
      </c>
      <c r="AH43">
        <v>184.75</v>
      </c>
      <c r="AI43">
        <v>4.0620000000000003</v>
      </c>
      <c r="AJ43">
        <v>186.9</v>
      </c>
      <c r="AK43">
        <v>14.62</v>
      </c>
      <c r="AL43">
        <v>32.909999999999997</v>
      </c>
      <c r="AM43">
        <v>89.2</v>
      </c>
      <c r="AN43">
        <v>74.36</v>
      </c>
      <c r="AO43">
        <v>5.6749999999999998</v>
      </c>
      <c r="AP43">
        <v>96.44</v>
      </c>
      <c r="AQ43">
        <v>47.765000000000001</v>
      </c>
      <c r="AR43">
        <v>120.12</v>
      </c>
      <c r="AS43">
        <v>73.239999999999995</v>
      </c>
      <c r="AT43">
        <v>8.3580000000000005</v>
      </c>
      <c r="AU43">
        <v>211.1</v>
      </c>
      <c r="AV43">
        <v>47.064999999999998</v>
      </c>
      <c r="AW43">
        <v>23.55</v>
      </c>
      <c r="AX43" s="40">
        <v>179.2</v>
      </c>
      <c r="AY43" s="5">
        <f t="shared" si="2"/>
        <v>2.2549124879201132E-2</v>
      </c>
      <c r="AZ43" s="5">
        <f t="shared" si="82"/>
        <v>7.5811289882736776E-3</v>
      </c>
      <c r="BA43" s="5">
        <f t="shared" si="83"/>
        <v>2.9314986539036747E-2</v>
      </c>
      <c r="BB43" s="5">
        <f t="shared" si="84"/>
        <v>3.3793431699190801E-2</v>
      </c>
      <c r="BC43" s="5">
        <f t="shared" si="85"/>
        <v>3.1325301204819134E-2</v>
      </c>
      <c r="BD43" s="5">
        <f t="shared" si="86"/>
        <v>3.6866840731070605E-2</v>
      </c>
      <c r="BE43" s="5">
        <f t="shared" si="87"/>
        <v>4.6159145711333061E-2</v>
      </c>
      <c r="BF43" s="5">
        <f t="shared" si="88"/>
        <v>3.3900152605188527E-2</v>
      </c>
      <c r="BG43" s="5">
        <f t="shared" si="89"/>
        <v>4.0576923076923066E-2</v>
      </c>
      <c r="BH43" s="5">
        <f t="shared" si="90"/>
        <v>1.9825646794150664E-2</v>
      </c>
      <c r="BI43" s="5">
        <f t="shared" si="91"/>
        <v>1.923298399170803E-2</v>
      </c>
      <c r="BJ43" s="5">
        <f t="shared" si="4"/>
        <v>2.5732666190135811E-2</v>
      </c>
      <c r="BK43" s="5">
        <f t="shared" si="5"/>
        <v>2.6345381526104328E-2</v>
      </c>
      <c r="BL43" s="5">
        <f t="shared" si="6"/>
        <v>3.7222500417292581E-2</v>
      </c>
      <c r="BM43" s="5">
        <f t="shared" si="7"/>
        <v>3.1129977764301486E-2</v>
      </c>
      <c r="BN43" s="5">
        <f t="shared" si="8"/>
        <v>3.07909604519776E-2</v>
      </c>
      <c r="BO43" s="5">
        <f t="shared" si="9"/>
        <v>-2.425196850393696E-2</v>
      </c>
      <c r="BP43" s="5">
        <f t="shared" si="10"/>
        <v>3.6288901937756801E-2</v>
      </c>
      <c r="BQ43" s="5">
        <f t="shared" si="11"/>
        <v>2.5408805031446491E-2</v>
      </c>
      <c r="BR43" s="5">
        <f t="shared" si="12"/>
        <v>1.0476512335248378E-2</v>
      </c>
      <c r="BS43" s="5">
        <f t="shared" si="13"/>
        <v>-5.2196607220531543E-3</v>
      </c>
      <c r="BT43" s="5">
        <f t="shared" si="14"/>
        <v>4.0935672514619936E-2</v>
      </c>
      <c r="BU43" s="5">
        <f t="shared" si="15"/>
        <v>1.8137425880711433E-2</v>
      </c>
      <c r="BV43" s="5">
        <f t="shared" si="16"/>
        <v>4.5652173913043326E-2</v>
      </c>
      <c r="BW43" s="5">
        <f t="shared" si="17"/>
        <v>1.9423904646286294E-2</v>
      </c>
      <c r="BX43" s="5">
        <f t="shared" si="18"/>
        <v>3.8657834726897544E-2</v>
      </c>
      <c r="BY43" s="5">
        <f t="shared" si="19"/>
        <v>3.0582449669586786E-2</v>
      </c>
      <c r="BZ43" s="5">
        <f t="shared" si="20"/>
        <v>4.7038327526132573E-2</v>
      </c>
      <c r="CA43" s="5">
        <f t="shared" si="21"/>
        <v>4.3034055727554144E-2</v>
      </c>
      <c r="CB43" s="5">
        <f t="shared" si="22"/>
        <v>3.1778140293637902E-2</v>
      </c>
      <c r="CC43" s="5">
        <f t="shared" si="23"/>
        <v>1.6606498194945862E-2</v>
      </c>
      <c r="CD43" s="5">
        <f t="shared" si="24"/>
        <v>1.9108280254777066E-2</v>
      </c>
      <c r="CE43" s="5">
        <f t="shared" si="25"/>
        <v>1.6707416462917735E-2</v>
      </c>
      <c r="CF43" s="5">
        <f t="shared" si="26"/>
        <v>2.2130013831258566E-2</v>
      </c>
      <c r="CG43" s="5">
        <f t="shared" si="27"/>
        <v>4.3143297380585643E-2</v>
      </c>
      <c r="CH43" s="5">
        <f t="shared" si="28"/>
        <v>1.0543390105433925E-2</v>
      </c>
      <c r="CI43" s="5">
        <f t="shared" si="29"/>
        <v>1.0017271157167551E-2</v>
      </c>
      <c r="CJ43" s="5">
        <f t="shared" si="30"/>
        <v>4.3436905516804014E-2</v>
      </c>
      <c r="CK43" s="5">
        <f t="shared" si="31"/>
        <v>3.8295891048772068E-2</v>
      </c>
      <c r="CL43" s="5">
        <f t="shared" si="32"/>
        <v>3.4933890048712612E-2</v>
      </c>
      <c r="CM43" s="5">
        <f t="shared" si="33"/>
        <v>3.577295126847968E-2</v>
      </c>
      <c r="CN43" s="5">
        <f t="shared" si="34"/>
        <v>3.1995719636169095E-2</v>
      </c>
      <c r="CO43" s="5">
        <f t="shared" si="35"/>
        <v>3.8821226620269655E-2</v>
      </c>
      <c r="CP43" s="5">
        <f t="shared" si="36"/>
        <v>3.4179939733103737E-2</v>
      </c>
      <c r="CQ43" s="5">
        <f t="shared" si="37"/>
        <v>3.3587355348574599E-2</v>
      </c>
      <c r="CR43" s="5">
        <f t="shared" si="38"/>
        <v>2.8676923076923044E-2</v>
      </c>
      <c r="CS43" s="5">
        <f t="shared" si="39"/>
        <v>5.2380952380952639E-3</v>
      </c>
      <c r="CT43" s="5">
        <f t="shared" si="40"/>
        <v>2.3426685124054991E-3</v>
      </c>
      <c r="CU43" s="5">
        <f t="shared" si="41"/>
        <v>5.0401427297056101E-2</v>
      </c>
      <c r="CV43" s="42">
        <f t="shared" si="42"/>
        <v>7.6599579453289213E-2</v>
      </c>
      <c r="CW43" s="16">
        <f t="shared" si="3"/>
        <v>2.5286566191951777E-2</v>
      </c>
      <c r="CX43" s="16">
        <f t="shared" si="92"/>
        <v>8.2000255326345316E-3</v>
      </c>
      <c r="CY43" s="16">
        <f t="shared" si="93"/>
        <v>2.7034753286608995E-2</v>
      </c>
      <c r="CZ43" s="16">
        <f t="shared" si="94"/>
        <v>3.2956886108790918E-2</v>
      </c>
      <c r="DA43" s="16">
        <f t="shared" si="95"/>
        <v>2.5246167056573968E-2</v>
      </c>
      <c r="DB43" s="16">
        <f t="shared" si="96"/>
        <v>3.5436299009451257E-2</v>
      </c>
      <c r="DC43" s="16">
        <f t="shared" si="97"/>
        <v>4.0012101374738332E-2</v>
      </c>
      <c r="DD43" s="16">
        <f t="shared" si="98"/>
        <v>3.5607052784067977E-2</v>
      </c>
      <c r="DE43" s="16">
        <f t="shared" si="99"/>
        <v>4.3352729462610637E-2</v>
      </c>
      <c r="DF43" s="16">
        <f t="shared" si="100"/>
        <v>2.2083247419841193E-2</v>
      </c>
      <c r="DG43" s="16">
        <f t="shared" si="101"/>
        <v>1.882648557390941E-2</v>
      </c>
      <c r="DH43" s="16">
        <f t="shared" si="43"/>
        <v>2.5296836947093716E-2</v>
      </c>
      <c r="DI43" s="16">
        <f t="shared" si="44"/>
        <v>2.6290210656306698E-2</v>
      </c>
      <c r="DJ43" s="16">
        <f t="shared" si="45"/>
        <v>4.0194814561683931E-2</v>
      </c>
      <c r="DK43" s="16">
        <f t="shared" si="46"/>
        <v>3.2676794692905783E-2</v>
      </c>
      <c r="DL43" s="16">
        <f t="shared" si="47"/>
        <v>3.1845329944800771E-2</v>
      </c>
      <c r="DM43" s="16">
        <f t="shared" si="48"/>
        <v>-1.9161325156377945E-2</v>
      </c>
      <c r="DN43" s="16">
        <f t="shared" si="49"/>
        <v>3.48632195966826E-2</v>
      </c>
      <c r="DO43" s="16">
        <f t="shared" si="50"/>
        <v>2.3004098006512676E-2</v>
      </c>
      <c r="DP43" s="16">
        <f t="shared" si="51"/>
        <v>1.4432304729412961E-2</v>
      </c>
      <c r="DQ43" s="16">
        <f t="shared" si="52"/>
        <v>-4.5093248623299621E-3</v>
      </c>
      <c r="DR43" s="16">
        <f t="shared" si="53"/>
        <v>3.8161173279168334E-2</v>
      </c>
      <c r="DS43" s="16">
        <f t="shared" si="54"/>
        <v>1.6747655508735686E-2</v>
      </c>
      <c r="DT43" s="16">
        <f t="shared" si="55"/>
        <v>4.6554476357765461E-2</v>
      </c>
      <c r="DU43" s="16">
        <f t="shared" si="56"/>
        <v>1.4893245484911692E-2</v>
      </c>
      <c r="DV43" s="16">
        <f t="shared" si="57"/>
        <v>3.860434335638975E-2</v>
      </c>
      <c r="DW43" s="16">
        <f t="shared" si="58"/>
        <v>3.381086352676356E-2</v>
      </c>
      <c r="DX43" s="16">
        <f t="shared" si="59"/>
        <v>4.8076646461772718E-2</v>
      </c>
      <c r="DY43" s="16">
        <f t="shared" si="60"/>
        <v>4.4974266275417819E-2</v>
      </c>
      <c r="DZ43" s="16">
        <f t="shared" si="61"/>
        <v>3.1940172568902345E-2</v>
      </c>
      <c r="EA43" s="16">
        <f t="shared" si="62"/>
        <v>1.3314074301061277E-2</v>
      </c>
      <c r="EB43" s="16">
        <f t="shared" si="63"/>
        <v>2.3588692811483764E-2</v>
      </c>
      <c r="EC43" s="16">
        <f t="shared" si="64"/>
        <v>1.2627169622131808E-2</v>
      </c>
      <c r="ED43" s="16">
        <f t="shared" si="65"/>
        <v>2.1243660556065962E-2</v>
      </c>
      <c r="EE43" s="16">
        <f t="shared" si="66"/>
        <v>4.3991744445400695E-2</v>
      </c>
      <c r="EF43" s="16">
        <f t="shared" si="67"/>
        <v>1.0547272198461995E-2</v>
      </c>
      <c r="EG43" s="16">
        <f t="shared" si="68"/>
        <v>1.1286262395505562E-2</v>
      </c>
      <c r="EH43" s="16">
        <f t="shared" si="69"/>
        <v>4.2117738671953918E-2</v>
      </c>
      <c r="EI43" s="16">
        <f t="shared" si="70"/>
        <v>3.4529779969425918E-2</v>
      </c>
      <c r="EJ43" s="16">
        <f t="shared" si="71"/>
        <v>3.9593267156077916E-2</v>
      </c>
      <c r="EK43" s="16">
        <f t="shared" si="72"/>
        <v>3.69216071079876E-2</v>
      </c>
      <c r="EL43" s="16">
        <f t="shared" si="73"/>
        <v>3.317858074928106E-2</v>
      </c>
      <c r="EM43" s="16">
        <f t="shared" si="74"/>
        <v>4.0101901790182505E-2</v>
      </c>
      <c r="EN43" s="16">
        <f t="shared" si="75"/>
        <v>3.7693553806142796E-2</v>
      </c>
      <c r="EO43" s="16">
        <f t="shared" si="76"/>
        <v>3.2780703966411112E-2</v>
      </c>
      <c r="EP43" s="16">
        <f t="shared" si="77"/>
        <v>3.3961220401105212E-2</v>
      </c>
      <c r="EQ43" s="16">
        <f t="shared" si="78"/>
        <v>8.4680973332386285E-3</v>
      </c>
      <c r="ER43" s="16">
        <f t="shared" si="79"/>
        <v>3.416499516026288E-3</v>
      </c>
      <c r="ES43" s="16">
        <f t="shared" si="80"/>
        <v>4.5976246897753009E-2</v>
      </c>
      <c r="ET43" s="16">
        <f t="shared" si="81"/>
        <v>7.3620251515187543E-2</v>
      </c>
    </row>
    <row r="44" spans="1:150" x14ac:dyDescent="0.2">
      <c r="A44">
        <v>94.75</v>
      </c>
      <c r="B44">
        <v>18.37</v>
      </c>
      <c r="C44">
        <v>168.55</v>
      </c>
      <c r="D44">
        <v>107.8</v>
      </c>
      <c r="E44">
        <v>90.4</v>
      </c>
      <c r="F44">
        <v>202</v>
      </c>
      <c r="G44">
        <v>149.35</v>
      </c>
      <c r="H44">
        <v>94.87</v>
      </c>
      <c r="I44">
        <v>104.86</v>
      </c>
      <c r="J44">
        <v>7.4480000000000004</v>
      </c>
      <c r="K44">
        <v>89.81</v>
      </c>
      <c r="L44">
        <v>69.59</v>
      </c>
      <c r="M44">
        <v>67.459999999999994</v>
      </c>
      <c r="N44">
        <v>30.43</v>
      </c>
      <c r="O44">
        <v>26.86</v>
      </c>
      <c r="P44">
        <v>74.180000000000007</v>
      </c>
      <c r="Q44">
        <v>15.286</v>
      </c>
      <c r="R44">
        <v>85.2</v>
      </c>
      <c r="S44">
        <v>40.44</v>
      </c>
      <c r="T44">
        <v>14.46</v>
      </c>
      <c r="U44">
        <v>112.2</v>
      </c>
      <c r="V44">
        <v>5.2450000000000001</v>
      </c>
      <c r="W44">
        <v>14.56</v>
      </c>
      <c r="X44">
        <v>14.72</v>
      </c>
      <c r="Y44">
        <v>8.9049999999999994</v>
      </c>
      <c r="Z44">
        <v>48.61</v>
      </c>
      <c r="AA44">
        <v>65.42</v>
      </c>
      <c r="AB44">
        <v>46.46</v>
      </c>
      <c r="AC44">
        <v>6.53</v>
      </c>
      <c r="AD44">
        <v>16.611999999999998</v>
      </c>
      <c r="AE44">
        <v>3.0259999999999998</v>
      </c>
      <c r="AF44">
        <v>28.69</v>
      </c>
      <c r="AG44">
        <v>242.15</v>
      </c>
      <c r="AH44">
        <v>190</v>
      </c>
      <c r="AI44">
        <v>3.9969999999999999</v>
      </c>
      <c r="AJ44">
        <v>184.05</v>
      </c>
      <c r="AK44">
        <v>14.465</v>
      </c>
      <c r="AL44">
        <v>33.42</v>
      </c>
      <c r="AM44">
        <v>90.48</v>
      </c>
      <c r="AN44">
        <v>73.67</v>
      </c>
      <c r="AO44">
        <v>5.9180000000000001</v>
      </c>
      <c r="AP44">
        <v>90.73</v>
      </c>
      <c r="AQ44">
        <v>48.094999999999999</v>
      </c>
      <c r="AR44">
        <v>122.44</v>
      </c>
      <c r="AS44">
        <v>74.819999999999993</v>
      </c>
      <c r="AT44">
        <v>8.1989999999999998</v>
      </c>
      <c r="AU44">
        <v>204.4</v>
      </c>
      <c r="AV44">
        <v>45.715000000000003</v>
      </c>
      <c r="AW44">
        <v>23.38</v>
      </c>
      <c r="AX44" s="40">
        <v>179.82</v>
      </c>
      <c r="AY44" s="5">
        <f t="shared" si="2"/>
        <v>-5.0404284364171659E-3</v>
      </c>
      <c r="AZ44" s="5">
        <f t="shared" si="82"/>
        <v>-5.6295333982894213E-3</v>
      </c>
      <c r="BA44" s="5">
        <f t="shared" si="83"/>
        <v>-2.034292356873002E-2</v>
      </c>
      <c r="BB44" s="5">
        <f t="shared" si="84"/>
        <v>-7.3664825046040328E-3</v>
      </c>
      <c r="BC44" s="5">
        <f t="shared" si="85"/>
        <v>5.6074766355140415E-2</v>
      </c>
      <c r="BD44" s="5">
        <f t="shared" si="86"/>
        <v>1.7324738114423921E-2</v>
      </c>
      <c r="BE44" s="5">
        <f t="shared" si="87"/>
        <v>-1.646361540994401E-2</v>
      </c>
      <c r="BF44" s="5">
        <f t="shared" si="88"/>
        <v>2.108592514498131E-4</v>
      </c>
      <c r="BG44" s="5">
        <f t="shared" si="89"/>
        <v>-3.1047865459249646E-2</v>
      </c>
      <c r="BH44" s="5">
        <f t="shared" si="90"/>
        <v>2.6885426719978067E-2</v>
      </c>
      <c r="BI44" s="5">
        <f t="shared" si="91"/>
        <v>1.4802259887005675E-2</v>
      </c>
      <c r="BJ44" s="5">
        <f t="shared" si="4"/>
        <v>-3.0104529616724718E-2</v>
      </c>
      <c r="BK44" s="5">
        <f t="shared" si="5"/>
        <v>5.5877289090624505E-2</v>
      </c>
      <c r="BL44" s="5">
        <f t="shared" si="6"/>
        <v>-2.0598648213711046E-2</v>
      </c>
      <c r="BM44" s="5">
        <f t="shared" si="7"/>
        <v>5.3126837874926558E-2</v>
      </c>
      <c r="BN44" s="5">
        <f t="shared" si="8"/>
        <v>1.6442861057823999E-2</v>
      </c>
      <c r="BO44" s="5">
        <f t="shared" si="9"/>
        <v>-1.3169786959328689E-2</v>
      </c>
      <c r="BP44" s="5">
        <f t="shared" si="10"/>
        <v>-3.4451495920217456E-2</v>
      </c>
      <c r="BQ44" s="5">
        <f t="shared" si="11"/>
        <v>-7.8508341511285273E-3</v>
      </c>
      <c r="BR44" s="5">
        <f t="shared" si="12"/>
        <v>-3.2775919732441317E-2</v>
      </c>
      <c r="BS44" s="5">
        <f t="shared" si="13"/>
        <v>-1.8801923917796115E-2</v>
      </c>
      <c r="BT44" s="5">
        <f t="shared" si="14"/>
        <v>-1.7790262172284632E-2</v>
      </c>
      <c r="BU44" s="5">
        <f t="shared" si="15"/>
        <v>-2.3980815347721673E-3</v>
      </c>
      <c r="BV44" s="5">
        <f t="shared" si="16"/>
        <v>2.009702009702008E-2</v>
      </c>
      <c r="BW44" s="5">
        <f t="shared" si="17"/>
        <v>-3.5942405542925271E-2</v>
      </c>
      <c r="BX44" s="5">
        <f t="shared" si="18"/>
        <v>1.6414009409304597E-2</v>
      </c>
      <c r="BY44" s="5">
        <f t="shared" si="19"/>
        <v>-2.4455711303310479E-2</v>
      </c>
      <c r="BZ44" s="5">
        <f t="shared" si="20"/>
        <v>3.0726566833056079E-2</v>
      </c>
      <c r="CA44" s="5">
        <f t="shared" si="21"/>
        <v>-3.0869694271297043E-2</v>
      </c>
      <c r="CB44" s="5">
        <f t="shared" si="22"/>
        <v>5.0594485201113093E-2</v>
      </c>
      <c r="CC44" s="5">
        <f t="shared" si="23"/>
        <v>7.4573863636363535E-2</v>
      </c>
      <c r="CD44" s="5">
        <f t="shared" si="24"/>
        <v>-3.074324324324329E-2</v>
      </c>
      <c r="CE44" s="5">
        <f t="shared" si="25"/>
        <v>-2.9458917835671339E-2</v>
      </c>
      <c r="CF44" s="5">
        <f t="shared" si="26"/>
        <v>2.8416779431664319E-2</v>
      </c>
      <c r="CG44" s="5">
        <f t="shared" si="27"/>
        <v>-1.6001969473166011E-2</v>
      </c>
      <c r="CH44" s="5">
        <f t="shared" si="28"/>
        <v>-1.5248796147672494E-2</v>
      </c>
      <c r="CI44" s="5">
        <f t="shared" si="29"/>
        <v>-1.0601915184678457E-2</v>
      </c>
      <c r="CJ44" s="5">
        <f t="shared" si="30"/>
        <v>1.549680948040133E-2</v>
      </c>
      <c r="CK44" s="5">
        <f t="shared" si="31"/>
        <v>1.4349775784753271E-2</v>
      </c>
      <c r="CL44" s="5">
        <f t="shared" si="32"/>
        <v>-9.2791823561053643E-3</v>
      </c>
      <c r="CM44" s="5">
        <f t="shared" si="33"/>
        <v>4.2819383259911969E-2</v>
      </c>
      <c r="CN44" s="5">
        <f t="shared" si="34"/>
        <v>-5.9207797594359124E-2</v>
      </c>
      <c r="CO44" s="5">
        <f t="shared" si="35"/>
        <v>6.9088244530512988E-3</v>
      </c>
      <c r="CP44" s="5">
        <f t="shared" si="36"/>
        <v>1.9314019314019326E-2</v>
      </c>
      <c r="CQ44" s="5">
        <f t="shared" si="37"/>
        <v>2.157291097760794E-2</v>
      </c>
      <c r="CR44" s="5">
        <f t="shared" si="38"/>
        <v>-1.9023689877961325E-2</v>
      </c>
      <c r="CS44" s="5">
        <f t="shared" si="39"/>
        <v>-3.1738512553292186E-2</v>
      </c>
      <c r="CT44" s="5">
        <f t="shared" si="40"/>
        <v>-2.868373525974699E-2</v>
      </c>
      <c r="CU44" s="5">
        <f t="shared" si="41"/>
        <v>-7.2186836518047803E-3</v>
      </c>
      <c r="CV44" s="42">
        <f t="shared" si="42"/>
        <v>3.4598214285714857E-3</v>
      </c>
      <c r="CW44" s="16">
        <f t="shared" si="3"/>
        <v>-2.3029871236665213E-3</v>
      </c>
      <c r="CX44" s="16">
        <f t="shared" si="92"/>
        <v>-5.0106368539285665E-3</v>
      </c>
      <c r="CY44" s="16">
        <f t="shared" si="93"/>
        <v>-2.2623156821157772E-2</v>
      </c>
      <c r="CZ44" s="16">
        <f t="shared" si="94"/>
        <v>-8.2030280950039156E-3</v>
      </c>
      <c r="DA44" s="16">
        <f t="shared" si="95"/>
        <v>4.9995632206895249E-2</v>
      </c>
      <c r="DB44" s="16">
        <f t="shared" si="96"/>
        <v>1.5894196392804573E-2</v>
      </c>
      <c r="DC44" s="16">
        <f t="shared" si="97"/>
        <v>-2.2610659746538742E-2</v>
      </c>
      <c r="DD44" s="16">
        <f t="shared" si="98"/>
        <v>1.9177594303292612E-3</v>
      </c>
      <c r="DE44" s="16">
        <f t="shared" si="99"/>
        <v>-2.8272059073562079E-2</v>
      </c>
      <c r="DF44" s="16">
        <f t="shared" si="100"/>
        <v>2.9143027345668596E-2</v>
      </c>
      <c r="DG44" s="16">
        <f t="shared" si="101"/>
        <v>1.4395761469207053E-2</v>
      </c>
      <c r="DH44" s="16">
        <f t="shared" si="43"/>
        <v>-3.0540358859766813E-2</v>
      </c>
      <c r="DI44" s="16">
        <f t="shared" si="44"/>
        <v>5.5822118220826875E-2</v>
      </c>
      <c r="DJ44" s="16">
        <f t="shared" si="45"/>
        <v>-1.7626334069319696E-2</v>
      </c>
      <c r="DK44" s="16">
        <f t="shared" si="46"/>
        <v>5.4673654803530855E-2</v>
      </c>
      <c r="DL44" s="16">
        <f t="shared" si="47"/>
        <v>1.7497230550647166E-2</v>
      </c>
      <c r="DM44" s="16">
        <f t="shared" si="48"/>
        <v>-8.0791436117696718E-3</v>
      </c>
      <c r="DN44" s="16">
        <f t="shared" si="49"/>
        <v>-3.5877178261291658E-2</v>
      </c>
      <c r="DO44" s="16">
        <f t="shared" si="50"/>
        <v>-1.025554117606234E-2</v>
      </c>
      <c r="DP44" s="16">
        <f t="shared" si="51"/>
        <v>-2.8820127338276734E-2</v>
      </c>
      <c r="DQ44" s="16">
        <f t="shared" si="52"/>
        <v>-1.8091588058072924E-2</v>
      </c>
      <c r="DR44" s="16">
        <f t="shared" si="53"/>
        <v>-2.0564761407736238E-2</v>
      </c>
      <c r="DS44" s="16">
        <f t="shared" si="54"/>
        <v>-3.7878519067479164E-3</v>
      </c>
      <c r="DT44" s="16">
        <f t="shared" si="55"/>
        <v>2.0999322541742214E-2</v>
      </c>
      <c r="DU44" s="16">
        <f t="shared" si="56"/>
        <v>-4.0473064704299871E-2</v>
      </c>
      <c r="DV44" s="16">
        <f t="shared" si="57"/>
        <v>1.6360518038796807E-2</v>
      </c>
      <c r="DW44" s="16">
        <f t="shared" si="58"/>
        <v>-2.1227297446133706E-2</v>
      </c>
      <c r="DX44" s="16">
        <f t="shared" si="59"/>
        <v>3.1764885768696224E-2</v>
      </c>
      <c r="DY44" s="16">
        <f t="shared" si="60"/>
        <v>-2.8929483723433368E-2</v>
      </c>
      <c r="DZ44" s="16">
        <f t="shared" si="61"/>
        <v>5.0756517476377536E-2</v>
      </c>
      <c r="EA44" s="16">
        <f t="shared" si="62"/>
        <v>7.1281439742478955E-2</v>
      </c>
      <c r="EB44" s="16">
        <f t="shared" si="63"/>
        <v>-2.6262830686536592E-2</v>
      </c>
      <c r="EC44" s="16">
        <f t="shared" si="64"/>
        <v>-3.3539164676457268E-2</v>
      </c>
      <c r="ED44" s="16">
        <f t="shared" si="65"/>
        <v>2.7530426156471714E-2</v>
      </c>
      <c r="EE44" s="16">
        <f t="shared" si="66"/>
        <v>-1.5153522408350958E-2</v>
      </c>
      <c r="EF44" s="16">
        <f t="shared" si="67"/>
        <v>-1.5244914054644424E-2</v>
      </c>
      <c r="EG44" s="16">
        <f t="shared" si="68"/>
        <v>-9.3329239463404452E-3</v>
      </c>
      <c r="EH44" s="16">
        <f t="shared" si="69"/>
        <v>1.4177642635551232E-2</v>
      </c>
      <c r="EI44" s="16">
        <f t="shared" si="70"/>
        <v>1.0583664705407118E-2</v>
      </c>
      <c r="EJ44" s="16">
        <f t="shared" si="71"/>
        <v>-4.6198052487400592E-3</v>
      </c>
      <c r="EK44" s="16">
        <f t="shared" si="72"/>
        <v>4.3968039099419889E-2</v>
      </c>
      <c r="EL44" s="16">
        <f t="shared" si="73"/>
        <v>-5.8024936481247159E-2</v>
      </c>
      <c r="EM44" s="16">
        <f t="shared" si="74"/>
        <v>8.1894996229641501E-3</v>
      </c>
      <c r="EN44" s="16">
        <f t="shared" si="75"/>
        <v>2.2827633387058385E-2</v>
      </c>
      <c r="EO44" s="16">
        <f t="shared" si="76"/>
        <v>2.0766259595444456E-2</v>
      </c>
      <c r="EP44" s="16">
        <f t="shared" si="77"/>
        <v>-1.3739392553779158E-2</v>
      </c>
      <c r="EQ44" s="16">
        <f t="shared" si="78"/>
        <v>-2.8508510458148822E-2</v>
      </c>
      <c r="ER44" s="16">
        <f t="shared" si="79"/>
        <v>-2.7609904256126201E-2</v>
      </c>
      <c r="ES44" s="16">
        <f t="shared" si="80"/>
        <v>-1.1643864051107873E-2</v>
      </c>
      <c r="ET44" s="16">
        <f t="shared" si="81"/>
        <v>4.8049349046981518E-4</v>
      </c>
    </row>
    <row r="45" spans="1:150" x14ac:dyDescent="0.2">
      <c r="A45">
        <v>94.36</v>
      </c>
      <c r="B45">
        <v>18.821999999999999</v>
      </c>
      <c r="C45">
        <v>182.8</v>
      </c>
      <c r="D45">
        <v>109</v>
      </c>
      <c r="E45">
        <v>92.79</v>
      </c>
      <c r="F45">
        <v>205.45</v>
      </c>
      <c r="G45">
        <v>166.9</v>
      </c>
      <c r="H45">
        <v>97.67</v>
      </c>
      <c r="I45">
        <v>104.08</v>
      </c>
      <c r="J45">
        <v>7.4</v>
      </c>
      <c r="K45">
        <v>94.68</v>
      </c>
      <c r="L45">
        <v>70.39</v>
      </c>
      <c r="M45">
        <v>66.95</v>
      </c>
      <c r="N45">
        <v>30.29</v>
      </c>
      <c r="O45">
        <v>27.335000000000001</v>
      </c>
      <c r="P45">
        <v>75.010000000000005</v>
      </c>
      <c r="Q45">
        <v>15.334</v>
      </c>
      <c r="R45">
        <v>87.76</v>
      </c>
      <c r="S45">
        <v>40.96</v>
      </c>
      <c r="T45">
        <v>14.43</v>
      </c>
      <c r="U45">
        <v>112.05</v>
      </c>
      <c r="V45">
        <v>5.39</v>
      </c>
      <c r="W45">
        <v>14.42</v>
      </c>
      <c r="X45">
        <v>14.83</v>
      </c>
      <c r="Y45">
        <v>8.92</v>
      </c>
      <c r="Z45">
        <v>47.29</v>
      </c>
      <c r="AA45">
        <v>67.14</v>
      </c>
      <c r="AB45">
        <v>45.33</v>
      </c>
      <c r="AC45">
        <v>6.6779999999999999</v>
      </c>
      <c r="AD45">
        <v>16.45</v>
      </c>
      <c r="AE45">
        <v>3.0880000000000001</v>
      </c>
      <c r="AF45">
        <v>28.56</v>
      </c>
      <c r="AG45">
        <v>240.95</v>
      </c>
      <c r="AH45">
        <v>192.25</v>
      </c>
      <c r="AI45">
        <v>3.9740000000000002</v>
      </c>
      <c r="AJ45">
        <v>185.8</v>
      </c>
      <c r="AK45">
        <v>14.45</v>
      </c>
      <c r="AL45">
        <v>33.585000000000001</v>
      </c>
      <c r="AM45">
        <v>91.26</v>
      </c>
      <c r="AN45">
        <v>72.95</v>
      </c>
      <c r="AO45">
        <v>5.93</v>
      </c>
      <c r="AP45">
        <v>92.3</v>
      </c>
      <c r="AQ45">
        <v>48.104999999999997</v>
      </c>
      <c r="AR45">
        <v>123.7</v>
      </c>
      <c r="AS45">
        <v>75.64</v>
      </c>
      <c r="AT45">
        <v>8.2579999999999991</v>
      </c>
      <c r="AU45">
        <v>203</v>
      </c>
      <c r="AV45">
        <v>47.07</v>
      </c>
      <c r="AW45">
        <v>23.64</v>
      </c>
      <c r="AX45" s="40">
        <v>183.72</v>
      </c>
      <c r="AY45" s="5">
        <f t="shared" si="2"/>
        <v>-4.1160949868074281E-3</v>
      </c>
      <c r="AZ45" s="5">
        <f t="shared" si="82"/>
        <v>2.4605334784975508E-2</v>
      </c>
      <c r="BA45" s="5">
        <f t="shared" si="83"/>
        <v>8.4544645505784555E-2</v>
      </c>
      <c r="BB45" s="5">
        <f t="shared" si="84"/>
        <v>1.1131725417439675E-2</v>
      </c>
      <c r="BC45" s="5">
        <f t="shared" si="85"/>
        <v>2.6438053097345149E-2</v>
      </c>
      <c r="BD45" s="5">
        <f t="shared" si="86"/>
        <v>1.7079207920791983E-2</v>
      </c>
      <c r="BE45" s="5">
        <f t="shared" si="87"/>
        <v>0.11750920656176778</v>
      </c>
      <c r="BF45" s="5">
        <f t="shared" si="88"/>
        <v>2.9514071887846605E-2</v>
      </c>
      <c r="BG45" s="5">
        <f t="shared" si="89"/>
        <v>-7.4384894144573499E-3</v>
      </c>
      <c r="BH45" s="5">
        <f t="shared" si="90"/>
        <v>-6.4446831364124435E-3</v>
      </c>
      <c r="BI45" s="5">
        <f t="shared" si="91"/>
        <v>5.4225587351074633E-2</v>
      </c>
      <c r="BJ45" s="5">
        <f t="shared" si="4"/>
        <v>1.1495904583991967E-2</v>
      </c>
      <c r="BK45" s="5">
        <f t="shared" si="5"/>
        <v>-7.5600355766378691E-3</v>
      </c>
      <c r="BL45" s="5">
        <f t="shared" si="6"/>
        <v>-4.6007229707525354E-3</v>
      </c>
      <c r="BM45" s="5">
        <f t="shared" si="7"/>
        <v>1.7684288905435608E-2</v>
      </c>
      <c r="BN45" s="5">
        <f t="shared" si="8"/>
        <v>1.1188999730385563E-2</v>
      </c>
      <c r="BO45" s="5">
        <f t="shared" si="9"/>
        <v>3.1401282219023496E-3</v>
      </c>
      <c r="BP45" s="5">
        <f t="shared" si="10"/>
        <v>3.0046948356807546E-2</v>
      </c>
      <c r="BQ45" s="5">
        <f t="shared" si="11"/>
        <v>1.2858555885262302E-2</v>
      </c>
      <c r="BR45" s="5">
        <f t="shared" si="12"/>
        <v>-2.0746887966806016E-3</v>
      </c>
      <c r="BS45" s="5">
        <f t="shared" si="13"/>
        <v>-1.3368983957219305E-3</v>
      </c>
      <c r="BT45" s="5">
        <f t="shared" si="14"/>
        <v>2.7645376549094269E-2</v>
      </c>
      <c r="BU45" s="5">
        <f t="shared" si="15"/>
        <v>-9.6153846153846922E-3</v>
      </c>
      <c r="BV45" s="5">
        <f t="shared" si="16"/>
        <v>7.472826086956541E-3</v>
      </c>
      <c r="BW45" s="5">
        <f t="shared" si="17"/>
        <v>1.6844469399215356E-3</v>
      </c>
      <c r="BX45" s="5">
        <f t="shared" si="18"/>
        <v>-2.7154906397860556E-2</v>
      </c>
      <c r="BY45" s="5">
        <f t="shared" si="19"/>
        <v>2.6291653928462333E-2</v>
      </c>
      <c r="BZ45" s="5">
        <f t="shared" si="20"/>
        <v>-2.4321997417133034E-2</v>
      </c>
      <c r="CA45" s="5">
        <f t="shared" si="21"/>
        <v>2.2664624808575784E-2</v>
      </c>
      <c r="CB45" s="5">
        <f t="shared" si="22"/>
        <v>-9.7519865157716934E-3</v>
      </c>
      <c r="CC45" s="5">
        <f t="shared" si="23"/>
        <v>2.0489094514210215E-2</v>
      </c>
      <c r="CD45" s="5">
        <f t="shared" si="24"/>
        <v>-4.5311955385152203E-3</v>
      </c>
      <c r="CE45" s="5">
        <f t="shared" si="25"/>
        <v>-4.9556060293207693E-3</v>
      </c>
      <c r="CF45" s="5">
        <f t="shared" si="26"/>
        <v>1.1842105263157876E-2</v>
      </c>
      <c r="CG45" s="5">
        <f t="shared" si="27"/>
        <v>-5.7543157368025177E-3</v>
      </c>
      <c r="CH45" s="5">
        <f t="shared" si="28"/>
        <v>9.5082857919044361E-3</v>
      </c>
      <c r="CI45" s="5">
        <f t="shared" si="29"/>
        <v>-1.0369858278603816E-3</v>
      </c>
      <c r="CJ45" s="5">
        <f t="shared" si="30"/>
        <v>4.9371633752244293E-3</v>
      </c>
      <c r="CK45" s="5">
        <f t="shared" si="31"/>
        <v>8.6206896551723755E-3</v>
      </c>
      <c r="CL45" s="5">
        <f t="shared" si="32"/>
        <v>-9.7733134247318665E-3</v>
      </c>
      <c r="CM45" s="5">
        <f t="shared" si="33"/>
        <v>2.0277120648866109E-3</v>
      </c>
      <c r="CN45" s="5">
        <f t="shared" si="34"/>
        <v>1.7304089055439231E-2</v>
      </c>
      <c r="CO45" s="5">
        <f t="shared" si="35"/>
        <v>2.0792182139506288E-4</v>
      </c>
      <c r="CP45" s="5">
        <f t="shared" si="36"/>
        <v>1.0290754655341461E-2</v>
      </c>
      <c r="CQ45" s="5">
        <f t="shared" si="37"/>
        <v>1.0959636460839528E-2</v>
      </c>
      <c r="CR45" s="5">
        <f t="shared" si="38"/>
        <v>7.1959995121355647E-3</v>
      </c>
      <c r="CS45" s="5">
        <f t="shared" si="39"/>
        <v>-6.8493150684931781E-3</v>
      </c>
      <c r="CT45" s="5">
        <f t="shared" si="40"/>
        <v>2.9640161872470649E-2</v>
      </c>
      <c r="CU45" s="5">
        <f t="shared" si="41"/>
        <v>1.1120615911035081E-2</v>
      </c>
      <c r="CV45" s="42">
        <f t="shared" si="42"/>
        <v>2.1688355021688421E-2</v>
      </c>
      <c r="CW45" s="16">
        <f t="shared" si="3"/>
        <v>-1.3786536740567836E-3</v>
      </c>
      <c r="CX45" s="16">
        <f t="shared" si="92"/>
        <v>2.5224231329336363E-2</v>
      </c>
      <c r="CY45" s="16">
        <f t="shared" si="93"/>
        <v>8.2264412253356803E-2</v>
      </c>
      <c r="CZ45" s="16">
        <f t="shared" si="94"/>
        <v>1.0295179827039792E-2</v>
      </c>
      <c r="DA45" s="16">
        <f t="shared" si="95"/>
        <v>2.0358918949099983E-2</v>
      </c>
      <c r="DB45" s="16">
        <f t="shared" si="96"/>
        <v>1.5648666199172635E-2</v>
      </c>
      <c r="DC45" s="16">
        <f t="shared" si="97"/>
        <v>0.11136216222517305</v>
      </c>
      <c r="DD45" s="16">
        <f t="shared" si="98"/>
        <v>3.1220972066726051E-2</v>
      </c>
      <c r="DE45" s="16">
        <f t="shared" si="99"/>
        <v>-4.6626830287697825E-3</v>
      </c>
      <c r="DF45" s="16">
        <f t="shared" si="100"/>
        <v>-4.1870825107219135E-3</v>
      </c>
      <c r="DG45" s="16">
        <f t="shared" si="101"/>
        <v>5.3819088933276013E-2</v>
      </c>
      <c r="DH45" s="16">
        <f t="shared" si="43"/>
        <v>1.1060075340949872E-2</v>
      </c>
      <c r="DI45" s="16">
        <f t="shared" si="44"/>
        <v>-7.6152064464354982E-3</v>
      </c>
      <c r="DJ45" s="16">
        <f t="shared" si="45"/>
        <v>-1.6284088263611865E-3</v>
      </c>
      <c r="DK45" s="16">
        <f t="shared" si="46"/>
        <v>1.9231105834039901E-2</v>
      </c>
      <c r="DL45" s="16">
        <f t="shared" si="47"/>
        <v>1.2243369223208731E-2</v>
      </c>
      <c r="DM45" s="16">
        <f t="shared" si="48"/>
        <v>8.2307715694613665E-3</v>
      </c>
      <c r="DN45" s="16">
        <f t="shared" si="49"/>
        <v>2.8621266015733345E-2</v>
      </c>
      <c r="DO45" s="16">
        <f t="shared" si="50"/>
        <v>1.0453848860328489E-2</v>
      </c>
      <c r="DP45" s="16">
        <f t="shared" si="51"/>
        <v>1.8811035974839801E-3</v>
      </c>
      <c r="DQ45" s="16">
        <f t="shared" si="52"/>
        <v>-6.2656253599873834E-4</v>
      </c>
      <c r="DR45" s="16">
        <f t="shared" si="53"/>
        <v>2.4870877313642663E-2</v>
      </c>
      <c r="DS45" s="16">
        <f t="shared" si="54"/>
        <v>-1.1005154987360441E-2</v>
      </c>
      <c r="DT45" s="16">
        <f t="shared" si="55"/>
        <v>8.3751285316786741E-3</v>
      </c>
      <c r="DU45" s="16">
        <f t="shared" si="56"/>
        <v>-2.8462122214530667E-3</v>
      </c>
      <c r="DV45" s="16">
        <f t="shared" si="57"/>
        <v>-2.7208397768368347E-2</v>
      </c>
      <c r="DW45" s="16">
        <f t="shared" si="58"/>
        <v>2.9520067785639106E-2</v>
      </c>
      <c r="DX45" s="16">
        <f t="shared" si="59"/>
        <v>-2.3283678481492889E-2</v>
      </c>
      <c r="DY45" s="16">
        <f t="shared" si="60"/>
        <v>2.460483535643946E-2</v>
      </c>
      <c r="DZ45" s="16">
        <f t="shared" si="61"/>
        <v>-9.5899542405072542E-3</v>
      </c>
      <c r="EA45" s="16">
        <f t="shared" si="62"/>
        <v>1.7196670620325628E-2</v>
      </c>
      <c r="EB45" s="16">
        <f t="shared" si="63"/>
        <v>-5.0782981808524322E-5</v>
      </c>
      <c r="EC45" s="16">
        <f t="shared" si="64"/>
        <v>-9.0358528701066955E-3</v>
      </c>
      <c r="ED45" s="16">
        <f t="shared" si="65"/>
        <v>1.0955751987965272E-2</v>
      </c>
      <c r="EE45" s="16">
        <f t="shared" si="66"/>
        <v>-4.9058686719874647E-3</v>
      </c>
      <c r="EF45" s="16">
        <f t="shared" si="67"/>
        <v>9.5121678849325059E-3</v>
      </c>
      <c r="EG45" s="16">
        <f t="shared" si="68"/>
        <v>2.3200541047762929E-4</v>
      </c>
      <c r="EH45" s="16">
        <f t="shared" si="69"/>
        <v>3.6179965303743313E-3</v>
      </c>
      <c r="EI45" s="16">
        <f t="shared" si="70"/>
        <v>4.8545785758262227E-3</v>
      </c>
      <c r="EJ45" s="16">
        <f t="shared" si="71"/>
        <v>-5.1139363173665613E-3</v>
      </c>
      <c r="EK45" s="16">
        <f t="shared" si="72"/>
        <v>3.17636790439453E-3</v>
      </c>
      <c r="EL45" s="16">
        <f t="shared" si="73"/>
        <v>1.8486950168551196E-2</v>
      </c>
      <c r="EM45" s="16">
        <f t="shared" si="74"/>
        <v>1.488596991307914E-3</v>
      </c>
      <c r="EN45" s="16">
        <f t="shared" si="75"/>
        <v>1.380436872838052E-2</v>
      </c>
      <c r="EO45" s="16">
        <f t="shared" si="76"/>
        <v>1.0152985078676043E-2</v>
      </c>
      <c r="EP45" s="16">
        <f t="shared" si="77"/>
        <v>1.2480296836317732E-2</v>
      </c>
      <c r="EQ45" s="16">
        <f t="shared" si="78"/>
        <v>-3.6193129733498139E-3</v>
      </c>
      <c r="ER45" s="16">
        <f t="shared" si="79"/>
        <v>3.0713992876091438E-2</v>
      </c>
      <c r="ES45" s="16">
        <f t="shared" si="80"/>
        <v>6.695435511731988E-3</v>
      </c>
      <c r="ET45" s="16">
        <f t="shared" si="81"/>
        <v>1.8709027083586752E-2</v>
      </c>
    </row>
    <row r="46" spans="1:150" x14ac:dyDescent="0.2">
      <c r="A46">
        <v>92.55</v>
      </c>
      <c r="B46">
        <v>18.440000000000001</v>
      </c>
      <c r="C46">
        <v>184.5</v>
      </c>
      <c r="D46">
        <v>108.85</v>
      </c>
      <c r="E46">
        <v>89.56</v>
      </c>
      <c r="F46">
        <v>203.9</v>
      </c>
      <c r="G46">
        <v>165.8</v>
      </c>
      <c r="H46">
        <v>95.29</v>
      </c>
      <c r="I46">
        <v>107.1</v>
      </c>
      <c r="J46">
        <v>7.6340000000000003</v>
      </c>
      <c r="K46">
        <v>93.83</v>
      </c>
      <c r="L46">
        <v>69.86</v>
      </c>
      <c r="M46">
        <v>68.28</v>
      </c>
      <c r="N46">
        <v>31.03</v>
      </c>
      <c r="O46">
        <v>26.92</v>
      </c>
      <c r="P46">
        <v>74.81</v>
      </c>
      <c r="Q46">
        <v>15.65</v>
      </c>
      <c r="R46">
        <v>88.08</v>
      </c>
      <c r="S46">
        <v>38.96</v>
      </c>
      <c r="T46">
        <v>14.574999999999999</v>
      </c>
      <c r="U46">
        <v>114</v>
      </c>
      <c r="V46">
        <v>5.18</v>
      </c>
      <c r="W46">
        <v>13.994999999999999</v>
      </c>
      <c r="X46">
        <v>14.95</v>
      </c>
      <c r="Y46">
        <v>8.6180000000000003</v>
      </c>
      <c r="Z46">
        <v>47.52</v>
      </c>
      <c r="AA46">
        <v>69.66</v>
      </c>
      <c r="AB46">
        <v>46.7</v>
      </c>
      <c r="AC46">
        <v>6.6899999999999995</v>
      </c>
      <c r="AD46">
        <v>16.23</v>
      </c>
      <c r="AE46">
        <v>3.16</v>
      </c>
      <c r="AF46">
        <v>29.01</v>
      </c>
      <c r="AG46">
        <v>251.9</v>
      </c>
      <c r="AH46">
        <v>191.05</v>
      </c>
      <c r="AI46">
        <v>3.875</v>
      </c>
      <c r="AJ46">
        <v>182.6</v>
      </c>
      <c r="AK46">
        <v>14.845000000000001</v>
      </c>
      <c r="AL46">
        <v>33.625</v>
      </c>
      <c r="AM46">
        <v>90.04</v>
      </c>
      <c r="AN46">
        <v>73.48</v>
      </c>
      <c r="AO46">
        <v>6.0570000000000004</v>
      </c>
      <c r="AP46">
        <v>91.72</v>
      </c>
      <c r="AQ46">
        <v>47.93</v>
      </c>
      <c r="AR46">
        <v>121.06</v>
      </c>
      <c r="AS46">
        <v>75.400000000000006</v>
      </c>
      <c r="AT46">
        <v>8.5030000000000001</v>
      </c>
      <c r="AU46">
        <v>205.1</v>
      </c>
      <c r="AV46">
        <v>46.155000000000001</v>
      </c>
      <c r="AW46">
        <v>23.25</v>
      </c>
      <c r="AX46" s="40">
        <v>181.9</v>
      </c>
      <c r="AY46" s="5">
        <f t="shared" si="2"/>
        <v>-1.9181856718948787E-2</v>
      </c>
      <c r="AZ46" s="5">
        <f t="shared" si="82"/>
        <v>-2.0295399001168724E-2</v>
      </c>
      <c r="BA46" s="5">
        <f t="shared" si="83"/>
        <v>9.2997811816191156E-3</v>
      </c>
      <c r="BB46" s="5">
        <f t="shared" si="84"/>
        <v>-1.3761467889908952E-3</v>
      </c>
      <c r="BC46" s="5">
        <f t="shared" si="85"/>
        <v>-3.4809785537234683E-2</v>
      </c>
      <c r="BD46" s="5">
        <f t="shared" si="86"/>
        <v>-7.5444146994401162E-3</v>
      </c>
      <c r="BE46" s="5">
        <f t="shared" si="87"/>
        <v>-6.5907729179148777E-3</v>
      </c>
      <c r="BF46" s="5">
        <f t="shared" si="88"/>
        <v>-2.436776901812221E-2</v>
      </c>
      <c r="BG46" s="5">
        <f t="shared" si="89"/>
        <v>2.9016141429669462E-2</v>
      </c>
      <c r="BH46" s="5">
        <f t="shared" si="90"/>
        <v>3.1621621621621632E-2</v>
      </c>
      <c r="BI46" s="5">
        <f t="shared" si="91"/>
        <v>-8.9776087874947619E-3</v>
      </c>
      <c r="BJ46" s="5">
        <f t="shared" si="4"/>
        <v>-7.5294786191220098E-3</v>
      </c>
      <c r="BK46" s="5">
        <f t="shared" si="5"/>
        <v>1.9865571321882047E-2</v>
      </c>
      <c r="BL46" s="5">
        <f t="shared" si="6"/>
        <v>2.4430505117200463E-2</v>
      </c>
      <c r="BM46" s="5">
        <f t="shared" si="7"/>
        <v>-1.5182001097494013E-2</v>
      </c>
      <c r="BN46" s="5">
        <f t="shared" si="8"/>
        <v>-2.6663111585122357E-3</v>
      </c>
      <c r="BO46" s="5">
        <f t="shared" si="9"/>
        <v>2.060779966088444E-2</v>
      </c>
      <c r="BP46" s="5">
        <f t="shared" si="10"/>
        <v>3.6463081130355679E-3</v>
      </c>
      <c r="BQ46" s="5">
        <f t="shared" si="11"/>
        <v>-4.8828125E-2</v>
      </c>
      <c r="BR46" s="5">
        <f t="shared" si="12"/>
        <v>1.0048510048509929E-2</v>
      </c>
      <c r="BS46" s="5">
        <f t="shared" si="13"/>
        <v>1.7402945113788482E-2</v>
      </c>
      <c r="BT46" s="5">
        <f t="shared" si="14"/>
        <v>-3.8961038961038974E-2</v>
      </c>
      <c r="BU46" s="5">
        <f t="shared" si="15"/>
        <v>-2.9472954230235882E-2</v>
      </c>
      <c r="BV46" s="5">
        <f t="shared" si="16"/>
        <v>8.0917060013485642E-3</v>
      </c>
      <c r="BW46" s="5">
        <f t="shared" si="17"/>
        <v>-3.385650224215242E-2</v>
      </c>
      <c r="BX46" s="5">
        <f t="shared" si="18"/>
        <v>4.8636075280186208E-3</v>
      </c>
      <c r="BY46" s="5">
        <f t="shared" si="19"/>
        <v>3.7533512064343189E-2</v>
      </c>
      <c r="BZ46" s="5">
        <f t="shared" si="20"/>
        <v>3.0222810500772246E-2</v>
      </c>
      <c r="CA46" s="5">
        <f t="shared" si="21"/>
        <v>1.7969451931716396E-3</v>
      </c>
      <c r="CB46" s="5">
        <f t="shared" si="22"/>
        <v>-1.3373860182370745E-2</v>
      </c>
      <c r="CC46" s="5">
        <f t="shared" si="23"/>
        <v>2.3316062176165886E-2</v>
      </c>
      <c r="CD46" s="5">
        <f t="shared" si="24"/>
        <v>1.5756302521008569E-2</v>
      </c>
      <c r="CE46" s="5">
        <f t="shared" si="25"/>
        <v>4.5445113094003009E-2</v>
      </c>
      <c r="CF46" s="5">
        <f t="shared" si="26"/>
        <v>-6.2418725617684467E-3</v>
      </c>
      <c r="CG46" s="5">
        <f t="shared" si="27"/>
        <v>-2.4911927528938116E-2</v>
      </c>
      <c r="CH46" s="5">
        <f t="shared" si="28"/>
        <v>-1.7222820236813874E-2</v>
      </c>
      <c r="CI46" s="5">
        <f t="shared" si="29"/>
        <v>2.733564013840839E-2</v>
      </c>
      <c r="CJ46" s="5">
        <f t="shared" si="30"/>
        <v>1.1910078904271426E-3</v>
      </c>
      <c r="CK46" s="5">
        <f t="shared" si="31"/>
        <v>-1.3368397983782532E-2</v>
      </c>
      <c r="CL46" s="5">
        <f t="shared" si="32"/>
        <v>7.2652501713501572E-3</v>
      </c>
      <c r="CM46" s="5">
        <f t="shared" si="33"/>
        <v>2.1416526138280156E-2</v>
      </c>
      <c r="CN46" s="5">
        <f t="shared" si="34"/>
        <v>-6.2838569880823147E-3</v>
      </c>
      <c r="CO46" s="5">
        <f t="shared" si="35"/>
        <v>-3.6378754807192548E-3</v>
      </c>
      <c r="CP46" s="5">
        <f t="shared" si="36"/>
        <v>-2.1341956345998336E-2</v>
      </c>
      <c r="CQ46" s="5">
        <f t="shared" si="37"/>
        <v>-3.1729243786355887E-3</v>
      </c>
      <c r="CR46" s="5">
        <f t="shared" si="38"/>
        <v>2.9668200532816824E-2</v>
      </c>
      <c r="CS46" s="5">
        <f t="shared" si="39"/>
        <v>1.0344827586206806E-2</v>
      </c>
      <c r="CT46" s="5">
        <f t="shared" si="40"/>
        <v>-1.9439133205863546E-2</v>
      </c>
      <c r="CU46" s="5">
        <f t="shared" si="41"/>
        <v>-1.6497461928934087E-2</v>
      </c>
      <c r="CV46" s="42">
        <f t="shared" si="42"/>
        <v>-9.9063792728063538E-3</v>
      </c>
      <c r="CW46" s="16">
        <f t="shared" si="3"/>
        <v>-1.6444415406198142E-2</v>
      </c>
      <c r="CX46" s="16">
        <f t="shared" si="92"/>
        <v>-1.9676502456807868E-2</v>
      </c>
      <c r="CY46" s="16">
        <f t="shared" si="93"/>
        <v>7.0195479291913646E-3</v>
      </c>
      <c r="CZ46" s="16">
        <f t="shared" si="94"/>
        <v>-2.2126923793907784E-3</v>
      </c>
      <c r="DA46" s="16">
        <f t="shared" si="95"/>
        <v>-4.0888919685479849E-2</v>
      </c>
      <c r="DB46" s="16">
        <f t="shared" si="96"/>
        <v>-8.9749564210594643E-3</v>
      </c>
      <c r="DC46" s="16">
        <f t="shared" si="97"/>
        <v>-1.273781725450961E-2</v>
      </c>
      <c r="DD46" s="16">
        <f t="shared" si="98"/>
        <v>-2.2660868839242763E-2</v>
      </c>
      <c r="DE46" s="16">
        <f t="shared" si="99"/>
        <v>3.1791947815357033E-2</v>
      </c>
      <c r="DF46" s="16">
        <f t="shared" si="100"/>
        <v>3.3879222247312164E-2</v>
      </c>
      <c r="DG46" s="16">
        <f t="shared" si="101"/>
        <v>-9.3841072052933839E-3</v>
      </c>
      <c r="DH46" s="16">
        <f t="shared" si="43"/>
        <v>-7.9653078621641053E-3</v>
      </c>
      <c r="DI46" s="16">
        <f t="shared" si="44"/>
        <v>1.9810400452084417E-2</v>
      </c>
      <c r="DJ46" s="16">
        <f t="shared" si="45"/>
        <v>2.7402819261591813E-2</v>
      </c>
      <c r="DK46" s="16">
        <f t="shared" si="46"/>
        <v>-1.363518416888972E-2</v>
      </c>
      <c r="DL46" s="16">
        <f t="shared" si="47"/>
        <v>-1.6119416656890672E-3</v>
      </c>
      <c r="DM46" s="16">
        <f t="shared" si="48"/>
        <v>2.5698443008443456E-2</v>
      </c>
      <c r="DN46" s="16">
        <f t="shared" si="49"/>
        <v>2.2206257719613663E-3</v>
      </c>
      <c r="DO46" s="16">
        <f t="shared" si="50"/>
        <v>-5.1232832024933811E-2</v>
      </c>
      <c r="DP46" s="16">
        <f t="shared" si="51"/>
        <v>1.4004302442674511E-2</v>
      </c>
      <c r="DQ46" s="16">
        <f t="shared" si="52"/>
        <v>1.8113280973511673E-2</v>
      </c>
      <c r="DR46" s="16">
        <f t="shared" si="53"/>
        <v>-4.1735538196490576E-2</v>
      </c>
      <c r="DS46" s="16">
        <f t="shared" si="54"/>
        <v>-3.0862724602211629E-2</v>
      </c>
      <c r="DT46" s="16">
        <f t="shared" si="55"/>
        <v>8.9940084460706973E-3</v>
      </c>
      <c r="DU46" s="16">
        <f t="shared" si="56"/>
        <v>-3.838716140352702E-2</v>
      </c>
      <c r="DV46" s="16">
        <f t="shared" si="57"/>
        <v>4.8101161575108305E-3</v>
      </c>
      <c r="DW46" s="16">
        <f t="shared" si="58"/>
        <v>4.0761925921519962E-2</v>
      </c>
      <c r="DX46" s="16">
        <f t="shared" si="59"/>
        <v>3.1261129436412391E-2</v>
      </c>
      <c r="DY46" s="16">
        <f t="shared" si="60"/>
        <v>3.737155741035315E-3</v>
      </c>
      <c r="DZ46" s="16">
        <f t="shared" si="61"/>
        <v>-1.3211827907106306E-2</v>
      </c>
      <c r="EA46" s="16">
        <f t="shared" si="62"/>
        <v>2.0023638282281299E-2</v>
      </c>
      <c r="EB46" s="16">
        <f t="shared" si="63"/>
        <v>2.0236715077715267E-2</v>
      </c>
      <c r="EC46" s="16">
        <f t="shared" si="64"/>
        <v>4.1364866253217079E-2</v>
      </c>
      <c r="ED46" s="16">
        <f t="shared" si="65"/>
        <v>-7.1282258369610501E-3</v>
      </c>
      <c r="EE46" s="16">
        <f t="shared" si="66"/>
        <v>-2.4063480464123065E-2</v>
      </c>
      <c r="EF46" s="16">
        <f t="shared" si="67"/>
        <v>-1.7218938143785802E-2</v>
      </c>
      <c r="EG46" s="16">
        <f t="shared" si="68"/>
        <v>2.86046313767464E-2</v>
      </c>
      <c r="EH46" s="16">
        <f t="shared" si="69"/>
        <v>-1.2815895442295513E-4</v>
      </c>
      <c r="EI46" s="16">
        <f t="shared" si="70"/>
        <v>-1.7134509063128685E-2</v>
      </c>
      <c r="EJ46" s="16">
        <f t="shared" si="71"/>
        <v>1.1924627278715462E-2</v>
      </c>
      <c r="EK46" s="16">
        <f t="shared" si="72"/>
        <v>2.2565181977788076E-2</v>
      </c>
      <c r="EL46" s="16">
        <f t="shared" si="73"/>
        <v>-5.1009958749703502E-3</v>
      </c>
      <c r="EM46" s="16">
        <f t="shared" si="74"/>
        <v>-2.3572003108064035E-3</v>
      </c>
      <c r="EN46" s="16">
        <f t="shared" si="75"/>
        <v>-1.7828342272959277E-2</v>
      </c>
      <c r="EO46" s="16">
        <f t="shared" si="76"/>
        <v>-3.9795757607990739E-3</v>
      </c>
      <c r="EP46" s="16">
        <f t="shared" si="77"/>
        <v>3.4952497856998992E-2</v>
      </c>
      <c r="EQ46" s="16">
        <f t="shared" si="78"/>
        <v>1.3574829681350171E-2</v>
      </c>
      <c r="ER46" s="16">
        <f t="shared" si="79"/>
        <v>-1.8365302202242757E-2</v>
      </c>
      <c r="ES46" s="16">
        <f t="shared" si="80"/>
        <v>-2.0922642328237179E-2</v>
      </c>
      <c r="ET46" s="16">
        <f>CV46-CV$56</f>
        <v>-1.2885707210908023E-2</v>
      </c>
    </row>
    <row r="47" spans="1:150" x14ac:dyDescent="0.2">
      <c r="A47">
        <v>89.69</v>
      </c>
      <c r="B47">
        <v>17.850000000000001</v>
      </c>
      <c r="C47">
        <v>180.25</v>
      </c>
      <c r="D47">
        <v>104.45</v>
      </c>
      <c r="E47">
        <v>87.97</v>
      </c>
      <c r="F47">
        <v>200.35</v>
      </c>
      <c r="G47">
        <v>158.15</v>
      </c>
      <c r="H47">
        <v>90.39</v>
      </c>
      <c r="I47">
        <v>102</v>
      </c>
      <c r="J47">
        <v>7.3540000000000001</v>
      </c>
      <c r="K47">
        <v>90.18</v>
      </c>
      <c r="L47">
        <v>68.5</v>
      </c>
      <c r="M47">
        <v>66</v>
      </c>
      <c r="N47">
        <v>28.89</v>
      </c>
      <c r="O47">
        <v>26.565000000000001</v>
      </c>
      <c r="P47">
        <v>71.17</v>
      </c>
      <c r="Q47">
        <v>13.856</v>
      </c>
      <c r="R47">
        <v>84.88</v>
      </c>
      <c r="S47">
        <v>37.229999999999997</v>
      </c>
      <c r="T47">
        <v>13.805</v>
      </c>
      <c r="U47">
        <v>111.05</v>
      </c>
      <c r="V47">
        <v>4.97</v>
      </c>
      <c r="W47">
        <v>13.574999999999999</v>
      </c>
      <c r="X47">
        <v>14.348000000000001</v>
      </c>
      <c r="Y47">
        <v>8.2349999999999994</v>
      </c>
      <c r="Z47">
        <v>46.134999999999998</v>
      </c>
      <c r="AA47">
        <v>66.680000000000007</v>
      </c>
      <c r="AB47">
        <v>45.924999999999997</v>
      </c>
      <c r="AC47">
        <v>6.4020000000000001</v>
      </c>
      <c r="AD47">
        <v>15.662000000000001</v>
      </c>
      <c r="AE47">
        <v>3.1154999999999999</v>
      </c>
      <c r="AF47">
        <v>27.65</v>
      </c>
      <c r="AG47">
        <v>247.9</v>
      </c>
      <c r="AH47">
        <v>189.45</v>
      </c>
      <c r="AI47">
        <v>4.4000000000000004</v>
      </c>
      <c r="AJ47">
        <v>180.65</v>
      </c>
      <c r="AK47">
        <v>14.16</v>
      </c>
      <c r="AL47">
        <v>31.984999999999999</v>
      </c>
      <c r="AM47">
        <v>86.74</v>
      </c>
      <c r="AN47">
        <v>69.95</v>
      </c>
      <c r="AO47">
        <v>5.8540000000000001</v>
      </c>
      <c r="AP47">
        <v>88</v>
      </c>
      <c r="AQ47">
        <v>45.634999999999998</v>
      </c>
      <c r="AR47">
        <v>114.88</v>
      </c>
      <c r="AS47">
        <v>72.38</v>
      </c>
      <c r="AT47">
        <v>8.0519999999999996</v>
      </c>
      <c r="AU47">
        <v>201.1</v>
      </c>
      <c r="AV47">
        <v>46.704999999999998</v>
      </c>
      <c r="AW47">
        <v>22.66</v>
      </c>
      <c r="AX47" s="40">
        <v>172.06</v>
      </c>
      <c r="AY47" s="5">
        <f t="shared" si="2"/>
        <v>-3.0902215018908663E-2</v>
      </c>
      <c r="AZ47" s="5">
        <f t="shared" si="82"/>
        <v>-3.1995661605206061E-2</v>
      </c>
      <c r="BA47" s="5">
        <f t="shared" si="83"/>
        <v>-2.3035230352303482E-2</v>
      </c>
      <c r="BB47" s="5">
        <f t="shared" si="84"/>
        <v>-4.0422599908130352E-2</v>
      </c>
      <c r="BC47" s="5">
        <f t="shared" si="85"/>
        <v>-1.7753461366681544E-2</v>
      </c>
      <c r="BD47" s="5">
        <f t="shared" si="86"/>
        <v>-1.7410495340853371E-2</v>
      </c>
      <c r="BE47" s="5">
        <f t="shared" si="87"/>
        <v>-4.613992762364294E-2</v>
      </c>
      <c r="BF47" s="5">
        <f t="shared" si="88"/>
        <v>-5.1421975023612232E-2</v>
      </c>
      <c r="BG47" s="5">
        <f t="shared" si="89"/>
        <v>-4.7619047619047561E-2</v>
      </c>
      <c r="BH47" s="5">
        <f t="shared" si="90"/>
        <v>-3.6678019386953142E-2</v>
      </c>
      <c r="BI47" s="5">
        <f t="shared" si="91"/>
        <v>-3.8900138548438545E-2</v>
      </c>
      <c r="BJ47" s="5">
        <f t="shared" si="4"/>
        <v>-1.9467506441454341E-2</v>
      </c>
      <c r="BK47" s="5">
        <f t="shared" si="5"/>
        <v>-3.3391915641476255E-2</v>
      </c>
      <c r="BL47" s="5">
        <f t="shared" si="6"/>
        <v>-6.8965517241379337E-2</v>
      </c>
      <c r="BM47" s="5">
        <f t="shared" si="7"/>
        <v>-1.3187221396731119E-2</v>
      </c>
      <c r="BN47" s="5">
        <f t="shared" si="8"/>
        <v>-4.8656596711669553E-2</v>
      </c>
      <c r="BO47" s="5">
        <f t="shared" si="9"/>
        <v>-0.11463258785942498</v>
      </c>
      <c r="BP47" s="5">
        <f t="shared" si="10"/>
        <v>-3.6330608537692988E-2</v>
      </c>
      <c r="BQ47" s="5">
        <f t="shared" si="11"/>
        <v>-4.440451745379892E-2</v>
      </c>
      <c r="BR47" s="5">
        <f t="shared" si="12"/>
        <v>-5.2830188679245271E-2</v>
      </c>
      <c r="BS47" s="5">
        <f t="shared" si="13"/>
        <v>-2.5877192982456165E-2</v>
      </c>
      <c r="BT47" s="5">
        <f t="shared" si="14"/>
        <v>-4.0540540540540571E-2</v>
      </c>
      <c r="BU47" s="5">
        <f t="shared" si="15"/>
        <v>-3.0010718113612E-2</v>
      </c>
      <c r="BV47" s="5">
        <f t="shared" si="16"/>
        <v>-4.0267558528428005E-2</v>
      </c>
      <c r="BW47" s="5">
        <f t="shared" si="17"/>
        <v>-4.4441865862149044E-2</v>
      </c>
      <c r="BX47" s="5">
        <f t="shared" si="18"/>
        <v>-2.9145622895622947E-2</v>
      </c>
      <c r="BY47" s="5">
        <f t="shared" si="19"/>
        <v>-4.2779213321848863E-2</v>
      </c>
      <c r="BZ47" s="5">
        <f t="shared" si="20"/>
        <v>-1.6595289079229247E-2</v>
      </c>
      <c r="CA47" s="5">
        <f t="shared" si="21"/>
        <v>-4.3049327354260036E-2</v>
      </c>
      <c r="CB47" s="5">
        <f t="shared" si="22"/>
        <v>-3.4996919285274153E-2</v>
      </c>
      <c r="CC47" s="5">
        <f t="shared" si="23"/>
        <v>-1.4082278481012733E-2</v>
      </c>
      <c r="CD47" s="5">
        <f t="shared" si="24"/>
        <v>-4.6880386073767766E-2</v>
      </c>
      <c r="CE47" s="5">
        <f t="shared" si="25"/>
        <v>-1.5879317189360864E-2</v>
      </c>
      <c r="CF47" s="5">
        <f t="shared" si="26"/>
        <v>-8.3747710023555078E-3</v>
      </c>
      <c r="CG47" s="5">
        <f t="shared" si="27"/>
        <v>0.13548387096774195</v>
      </c>
      <c r="CH47" s="5">
        <f t="shared" si="28"/>
        <v>-1.0679079956188331E-2</v>
      </c>
      <c r="CI47" s="5">
        <f t="shared" si="29"/>
        <v>-4.6143482654092294E-2</v>
      </c>
      <c r="CJ47" s="5">
        <f t="shared" si="30"/>
        <v>-4.8773234200743532E-2</v>
      </c>
      <c r="CK47" s="5">
        <f t="shared" si="31"/>
        <v>-3.6650377609951268E-2</v>
      </c>
      <c r="CL47" s="5">
        <f t="shared" si="32"/>
        <v>-4.8040283070223233E-2</v>
      </c>
      <c r="CM47" s="5">
        <f t="shared" si="33"/>
        <v>-3.3514941390127118E-2</v>
      </c>
      <c r="CN47" s="5">
        <f t="shared" si="34"/>
        <v>-4.0558220671609191E-2</v>
      </c>
      <c r="CO47" s="5">
        <f t="shared" si="35"/>
        <v>-4.7882328395576934E-2</v>
      </c>
      <c r="CP47" s="5">
        <f t="shared" si="36"/>
        <v>-5.1049066578556124E-2</v>
      </c>
      <c r="CQ47" s="5">
        <f t="shared" si="37"/>
        <v>-4.0053050397878098E-2</v>
      </c>
      <c r="CR47" s="5">
        <f t="shared" si="38"/>
        <v>-5.3040103492884905E-2</v>
      </c>
      <c r="CS47" s="5">
        <f t="shared" si="39"/>
        <v>-1.9502681618722595E-2</v>
      </c>
      <c r="CT47" s="5">
        <f t="shared" si="40"/>
        <v>1.1916368757447726E-2</v>
      </c>
      <c r="CU47" s="5">
        <f t="shared" si="41"/>
        <v>-2.5376344086021518E-2</v>
      </c>
      <c r="CV47" s="42">
        <f t="shared" si="42"/>
        <v>-5.4095656954370575E-2</v>
      </c>
      <c r="CW47" s="16">
        <f t="shared" si="3"/>
        <v>-2.8164773706158018E-2</v>
      </c>
      <c r="CX47" s="16">
        <f t="shared" si="92"/>
        <v>-3.1376765060845205E-2</v>
      </c>
      <c r="CY47" s="16">
        <f t="shared" si="93"/>
        <v>-2.5315463604731234E-2</v>
      </c>
      <c r="CZ47" s="16">
        <f t="shared" si="94"/>
        <v>-4.1259145498530235E-2</v>
      </c>
      <c r="DA47" s="16">
        <f t="shared" si="95"/>
        <v>-2.383259551492671E-2</v>
      </c>
      <c r="DB47" s="16">
        <f t="shared" si="96"/>
        <v>-1.8841037062472719E-2</v>
      </c>
      <c r="DC47" s="16">
        <f t="shared" si="97"/>
        <v>-5.2286971960237669E-2</v>
      </c>
      <c r="DD47" s="16">
        <f t="shared" si="98"/>
        <v>-4.9715074844732782E-2</v>
      </c>
      <c r="DE47" s="16">
        <f t="shared" si="99"/>
        <v>-4.484324123335999E-2</v>
      </c>
      <c r="DF47" s="16">
        <f t="shared" si="100"/>
        <v>-3.442041876126261E-2</v>
      </c>
      <c r="DG47" s="16">
        <f t="shared" si="101"/>
        <v>-3.9306636966237166E-2</v>
      </c>
      <c r="DH47" s="16">
        <f t="shared" si="43"/>
        <v>-1.9903335684496436E-2</v>
      </c>
      <c r="DI47" s="16">
        <f t="shared" si="44"/>
        <v>-3.3447086511273885E-2</v>
      </c>
      <c r="DJ47" s="16">
        <f t="shared" si="45"/>
        <v>-6.5993203096987987E-2</v>
      </c>
      <c r="DK47" s="16">
        <f t="shared" si="46"/>
        <v>-1.1640404468126826E-2</v>
      </c>
      <c r="DL47" s="16">
        <f t="shared" si="47"/>
        <v>-4.7602227218846382E-2</v>
      </c>
      <c r="DM47" s="16">
        <f t="shared" si="48"/>
        <v>-0.10954194451186597</v>
      </c>
      <c r="DN47" s="16">
        <f t="shared" si="49"/>
        <v>-3.7756290878767189E-2</v>
      </c>
      <c r="DO47" s="16">
        <f t="shared" si="50"/>
        <v>-4.6809224478732731E-2</v>
      </c>
      <c r="DP47" s="16">
        <f t="shared" si="51"/>
        <v>-4.8874396285080689E-2</v>
      </c>
      <c r="DQ47" s="16">
        <f t="shared" si="52"/>
        <v>-2.5166857122732974E-2</v>
      </c>
      <c r="DR47" s="16">
        <f t="shared" si="53"/>
        <v>-4.3315039775992173E-2</v>
      </c>
      <c r="DS47" s="16">
        <f t="shared" si="54"/>
        <v>-3.1400488485587748E-2</v>
      </c>
      <c r="DT47" s="16">
        <f t="shared" si="55"/>
        <v>-3.936525608370587E-2</v>
      </c>
      <c r="DU47" s="16">
        <f t="shared" si="56"/>
        <v>-4.8972525023523644E-2</v>
      </c>
      <c r="DV47" s="16">
        <f t="shared" si="57"/>
        <v>-2.9199114266130737E-2</v>
      </c>
      <c r="DW47" s="16">
        <f t="shared" si="58"/>
        <v>-3.955079946467209E-2</v>
      </c>
      <c r="DX47" s="16">
        <f t="shared" si="59"/>
        <v>-1.5556970143589104E-2</v>
      </c>
      <c r="DY47" s="16">
        <f t="shared" si="60"/>
        <v>-4.1109116806396361E-2</v>
      </c>
      <c r="DZ47" s="16">
        <f t="shared" si="61"/>
        <v>-3.483488701000971E-2</v>
      </c>
      <c r="EA47" s="16">
        <f t="shared" si="62"/>
        <v>-1.737470237489732E-2</v>
      </c>
      <c r="EB47" s="16">
        <f t="shared" si="63"/>
        <v>-4.2399973517061068E-2</v>
      </c>
      <c r="EC47" s="16">
        <f t="shared" si="64"/>
        <v>-1.995956403014679E-2</v>
      </c>
      <c r="ED47" s="16">
        <f t="shared" si="65"/>
        <v>-9.261124277548112E-3</v>
      </c>
      <c r="EE47" s="16">
        <f t="shared" si="66"/>
        <v>0.13633231803255699</v>
      </c>
      <c r="EF47" s="16">
        <f t="shared" si="67"/>
        <v>-1.0675197863160261E-2</v>
      </c>
      <c r="EG47" s="16">
        <f t="shared" si="68"/>
        <v>-4.4874491415754281E-2</v>
      </c>
      <c r="EH47" s="16">
        <f t="shared" si="69"/>
        <v>-5.0092401045593628E-2</v>
      </c>
      <c r="EI47" s="16">
        <f t="shared" si="70"/>
        <v>-4.0416488689297418E-2</v>
      </c>
      <c r="EJ47" s="16">
        <f t="shared" si="71"/>
        <v>-4.338090596285793E-2</v>
      </c>
      <c r="EK47" s="16">
        <f t="shared" si="72"/>
        <v>-3.2366285550619198E-2</v>
      </c>
      <c r="EL47" s="16">
        <f t="shared" si="73"/>
        <v>-3.9375359558497226E-2</v>
      </c>
      <c r="EM47" s="16">
        <f t="shared" si="74"/>
        <v>-4.6601653225664084E-2</v>
      </c>
      <c r="EN47" s="16">
        <f t="shared" si="75"/>
        <v>-4.7535452505517065E-2</v>
      </c>
      <c r="EO47" s="16">
        <f t="shared" si="76"/>
        <v>-4.0859701780041585E-2</v>
      </c>
      <c r="EP47" s="16">
        <f t="shared" si="77"/>
        <v>-4.7755806168702737E-2</v>
      </c>
      <c r="EQ47" s="16">
        <f t="shared" si="78"/>
        <v>-1.627267952357923E-2</v>
      </c>
      <c r="ER47" s="16">
        <f t="shared" si="79"/>
        <v>1.2990199761068515E-2</v>
      </c>
      <c r="ES47" s="16">
        <f t="shared" si="80"/>
        <v>-2.980152448532461E-2</v>
      </c>
      <c r="ET47" s="16">
        <f t="shared" si="81"/>
        <v>-5.7074984892472244E-2</v>
      </c>
    </row>
    <row r="48" spans="1:150" x14ac:dyDescent="0.2">
      <c r="A48">
        <v>83.92</v>
      </c>
      <c r="B48">
        <v>17.533999999999999</v>
      </c>
      <c r="C48">
        <v>176.85</v>
      </c>
      <c r="D48">
        <v>97.94</v>
      </c>
      <c r="E48">
        <v>83.54</v>
      </c>
      <c r="F48">
        <v>185.16</v>
      </c>
      <c r="G48">
        <v>147.19999999999999</v>
      </c>
      <c r="H48">
        <v>84.83</v>
      </c>
      <c r="I48">
        <v>96.14</v>
      </c>
      <c r="J48">
        <v>7.0090000000000003</v>
      </c>
      <c r="K48">
        <v>86.64</v>
      </c>
      <c r="L48">
        <v>63.79</v>
      </c>
      <c r="M48">
        <v>63.2</v>
      </c>
      <c r="N48">
        <v>26.76</v>
      </c>
      <c r="O48">
        <v>24.91</v>
      </c>
      <c r="P48">
        <v>70.13</v>
      </c>
      <c r="Q48">
        <v>12.513999999999999</v>
      </c>
      <c r="R48">
        <v>77.88</v>
      </c>
      <c r="S48">
        <v>35.950000000000003</v>
      </c>
      <c r="T48">
        <v>12.96</v>
      </c>
      <c r="U48">
        <v>106.25</v>
      </c>
      <c r="V48">
        <v>4.6340000000000003</v>
      </c>
      <c r="W48">
        <v>12.635</v>
      </c>
      <c r="X48">
        <v>13.398</v>
      </c>
      <c r="Y48">
        <v>7.992</v>
      </c>
      <c r="Z48">
        <v>44.704999999999998</v>
      </c>
      <c r="AA48">
        <v>61.62</v>
      </c>
      <c r="AB48">
        <v>44.134999999999998</v>
      </c>
      <c r="AC48">
        <v>5.9779999999999998</v>
      </c>
      <c r="AD48">
        <v>14.736000000000001</v>
      </c>
      <c r="AE48">
        <v>3.0834999999999999</v>
      </c>
      <c r="AF48">
        <v>26.11</v>
      </c>
      <c r="AG48">
        <v>234.9</v>
      </c>
      <c r="AH48">
        <v>177.45</v>
      </c>
      <c r="AI48">
        <v>4.3810000000000002</v>
      </c>
      <c r="AJ48">
        <v>172.35</v>
      </c>
      <c r="AK48">
        <v>13.4</v>
      </c>
      <c r="AL48">
        <v>29.63</v>
      </c>
      <c r="AM48">
        <v>83.1</v>
      </c>
      <c r="AN48">
        <v>63.39</v>
      </c>
      <c r="AO48">
        <v>5.4829999999999997</v>
      </c>
      <c r="AP48">
        <v>82.86</v>
      </c>
      <c r="AQ48">
        <v>42.524999999999999</v>
      </c>
      <c r="AR48">
        <v>107.02</v>
      </c>
      <c r="AS48">
        <v>69.34</v>
      </c>
      <c r="AT48">
        <v>7.5220000000000002</v>
      </c>
      <c r="AU48">
        <v>187.35</v>
      </c>
      <c r="AV48">
        <v>43.725000000000001</v>
      </c>
      <c r="AW48">
        <v>21.29</v>
      </c>
      <c r="AX48" s="40">
        <v>163.19999999999999</v>
      </c>
      <c r="AY48" s="5">
        <f t="shared" si="2"/>
        <v>-6.4332701527483493E-2</v>
      </c>
      <c r="AZ48" s="5">
        <f t="shared" si="82"/>
        <v>-1.770308123249309E-2</v>
      </c>
      <c r="BA48" s="5">
        <f t="shared" si="83"/>
        <v>-1.8862690707350915E-2</v>
      </c>
      <c r="BB48" s="5">
        <f t="shared" si="84"/>
        <v>-6.2326471996170474E-2</v>
      </c>
      <c r="BC48" s="5">
        <f t="shared" si="85"/>
        <v>-5.0358076617028402E-2</v>
      </c>
      <c r="BD48" s="5">
        <f t="shared" si="86"/>
        <v>-7.5817319690541507E-2</v>
      </c>
      <c r="BE48" s="5">
        <f t="shared" si="87"/>
        <v>-6.9238065128043091E-2</v>
      </c>
      <c r="BF48" s="5">
        <f t="shared" si="88"/>
        <v>-6.1511229118265343E-2</v>
      </c>
      <c r="BG48" s="5">
        <f t="shared" si="89"/>
        <v>-5.7450980392156903E-2</v>
      </c>
      <c r="BH48" s="5">
        <f t="shared" si="90"/>
        <v>-4.6913244492792994E-2</v>
      </c>
      <c r="BI48" s="5">
        <f t="shared" si="91"/>
        <v>-3.9254823685961449E-2</v>
      </c>
      <c r="BJ48" s="5">
        <f t="shared" si="4"/>
        <v>-6.8759124087591217E-2</v>
      </c>
      <c r="BK48" s="5">
        <f t="shared" si="5"/>
        <v>-4.2424242424242364E-2</v>
      </c>
      <c r="BL48" s="5">
        <f t="shared" si="6"/>
        <v>-7.3727933541017587E-2</v>
      </c>
      <c r="BM48" s="5">
        <f t="shared" si="7"/>
        <v>-6.2300018821757952E-2</v>
      </c>
      <c r="BN48" s="5">
        <f t="shared" si="8"/>
        <v>-1.461289869326976E-2</v>
      </c>
      <c r="BO48" s="5">
        <f t="shared" si="9"/>
        <v>-9.6853348729792232E-2</v>
      </c>
      <c r="BP48" s="5">
        <f t="shared" si="10"/>
        <v>-8.2469368520263875E-2</v>
      </c>
      <c r="BQ48" s="5">
        <f t="shared" si="11"/>
        <v>-3.4380875637926245E-2</v>
      </c>
      <c r="BR48" s="5">
        <f t="shared" si="12"/>
        <v>-6.1209706628033267E-2</v>
      </c>
      <c r="BS48" s="5">
        <f t="shared" si="13"/>
        <v>-4.3223773075191319E-2</v>
      </c>
      <c r="BT48" s="5">
        <f t="shared" si="14"/>
        <v>-6.7605633802816811E-2</v>
      </c>
      <c r="BU48" s="5">
        <f t="shared" si="15"/>
        <v>-6.9244935543278041E-2</v>
      </c>
      <c r="BV48" s="5">
        <f t="shared" si="16"/>
        <v>-6.6211318650683082E-2</v>
      </c>
      <c r="BW48" s="5">
        <f t="shared" si="17"/>
        <v>-2.9508196721311442E-2</v>
      </c>
      <c r="BX48" s="5">
        <f t="shared" si="18"/>
        <v>-3.09959900292619E-2</v>
      </c>
      <c r="BY48" s="5">
        <f t="shared" si="19"/>
        <v>-7.5884823035393012E-2</v>
      </c>
      <c r="BZ48" s="5">
        <f t="shared" si="20"/>
        <v>-3.8976592270005384E-2</v>
      </c>
      <c r="CA48" s="5">
        <f t="shared" si="21"/>
        <v>-6.6229303342705492E-2</v>
      </c>
      <c r="CB48" s="5">
        <f t="shared" si="22"/>
        <v>-5.9123994381305112E-2</v>
      </c>
      <c r="CC48" s="5">
        <f t="shared" si="23"/>
        <v>-1.0271224522548583E-2</v>
      </c>
      <c r="CD48" s="5">
        <f t="shared" si="24"/>
        <v>-5.5696202531645533E-2</v>
      </c>
      <c r="CE48" s="5">
        <f t="shared" si="25"/>
        <v>-5.2440500201694218E-2</v>
      </c>
      <c r="CF48" s="5">
        <f t="shared" si="26"/>
        <v>-6.3341250989706999E-2</v>
      </c>
      <c r="CG48" s="5">
        <f t="shared" si="27"/>
        <v>-4.3181818181818876E-3</v>
      </c>
      <c r="CH48" s="5">
        <f t="shared" si="28"/>
        <v>-4.5945197896484991E-2</v>
      </c>
      <c r="CI48" s="5">
        <f t="shared" si="29"/>
        <v>-5.3672316384180796E-2</v>
      </c>
      <c r="CJ48" s="5">
        <f t="shared" si="30"/>
        <v>-7.3628263248397663E-2</v>
      </c>
      <c r="CK48" s="5">
        <f t="shared" si="31"/>
        <v>-4.196449158404425E-2</v>
      </c>
      <c r="CL48" s="5">
        <f t="shared" si="32"/>
        <v>-9.378127233738387E-2</v>
      </c>
      <c r="CM48" s="5">
        <f t="shared" si="33"/>
        <v>-6.3375469764263781E-2</v>
      </c>
      <c r="CN48" s="5">
        <f t="shared" si="34"/>
        <v>-5.8409090909090966E-2</v>
      </c>
      <c r="CO48" s="5">
        <f t="shared" si="35"/>
        <v>-6.814944669661438E-2</v>
      </c>
      <c r="CP48" s="5">
        <f t="shared" si="36"/>
        <v>-6.8419220055710328E-2</v>
      </c>
      <c r="CQ48" s="5">
        <f t="shared" si="37"/>
        <v>-4.2000552638850386E-2</v>
      </c>
      <c r="CR48" s="5">
        <f t="shared" si="38"/>
        <v>-6.5822155986090314E-2</v>
      </c>
      <c r="CS48" s="5">
        <f t="shared" si="39"/>
        <v>-6.8373943311785146E-2</v>
      </c>
      <c r="CT48" s="5">
        <f t="shared" si="40"/>
        <v>-6.3804731827427408E-2</v>
      </c>
      <c r="CU48" s="5">
        <f t="shared" si="41"/>
        <v>-6.0458958517210948E-2</v>
      </c>
      <c r="CV48" s="42">
        <f t="shared" si="42"/>
        <v>-5.1493665000581279E-2</v>
      </c>
      <c r="CW48" s="16">
        <f t="shared" si="3"/>
        <v>-6.1595260214732848E-2</v>
      </c>
      <c r="CX48" s="16">
        <f t="shared" si="92"/>
        <v>-1.7084184688132234E-2</v>
      </c>
      <c r="CY48" s="16">
        <f t="shared" si="93"/>
        <v>-2.1142923959778667E-2</v>
      </c>
      <c r="CZ48" s="16">
        <f t="shared" si="94"/>
        <v>-6.3163017586570364E-2</v>
      </c>
      <c r="DA48" s="16">
        <f t="shared" si="95"/>
        <v>-5.6437210765273568E-2</v>
      </c>
      <c r="DB48" s="16">
        <f t="shared" si="96"/>
        <v>-7.7247861412160862E-2</v>
      </c>
      <c r="DC48" s="16">
        <f t="shared" si="97"/>
        <v>-7.538510946463782E-2</v>
      </c>
      <c r="DD48" s="16">
        <f t="shared" si="98"/>
        <v>-5.9804328939385892E-2</v>
      </c>
      <c r="DE48" s="16">
        <f t="shared" si="99"/>
        <v>-5.4675174006469332E-2</v>
      </c>
      <c r="DF48" s="16">
        <f t="shared" si="100"/>
        <v>-4.4655643867102461E-2</v>
      </c>
      <c r="DG48" s="16">
        <f t="shared" si="101"/>
        <v>-3.9661322103760069E-2</v>
      </c>
      <c r="DH48" s="16">
        <f t="shared" si="43"/>
        <v>-6.9194953330633316E-2</v>
      </c>
      <c r="DI48" s="16">
        <f t="shared" si="44"/>
        <v>-4.2479413294039994E-2</v>
      </c>
      <c r="DJ48" s="16">
        <f t="shared" si="45"/>
        <v>-7.0755619396626238E-2</v>
      </c>
      <c r="DK48" s="16">
        <f t="shared" si="46"/>
        <v>-6.0753201893153655E-2</v>
      </c>
      <c r="DL48" s="16">
        <f t="shared" si="47"/>
        <v>-1.3558529200446591E-2</v>
      </c>
      <c r="DM48" s="16">
        <f t="shared" si="48"/>
        <v>-9.1762705382233217E-2</v>
      </c>
      <c r="DN48" s="16">
        <f t="shared" si="49"/>
        <v>-8.3895050861338083E-2</v>
      </c>
      <c r="DO48" s="16">
        <f t="shared" si="50"/>
        <v>-3.6785582662860056E-2</v>
      </c>
      <c r="DP48" s="16">
        <f t="shared" si="51"/>
        <v>-5.7253914233868684E-2</v>
      </c>
      <c r="DQ48" s="16">
        <f t="shared" si="52"/>
        <v>-4.2513437215468124E-2</v>
      </c>
      <c r="DR48" s="16">
        <f t="shared" si="53"/>
        <v>-7.0380133038268414E-2</v>
      </c>
      <c r="DS48" s="16">
        <f t="shared" si="54"/>
        <v>-7.0634705915253795E-2</v>
      </c>
      <c r="DT48" s="16">
        <f t="shared" si="55"/>
        <v>-6.5309016205960954E-2</v>
      </c>
      <c r="DU48" s="16">
        <f t="shared" si="56"/>
        <v>-3.4038855882686042E-2</v>
      </c>
      <c r="DV48" s="16">
        <f t="shared" si="57"/>
        <v>-3.104948139976969E-2</v>
      </c>
      <c r="DW48" s="16">
        <f t="shared" si="58"/>
        <v>-7.2656409178216239E-2</v>
      </c>
      <c r="DX48" s="16">
        <f t="shared" si="59"/>
        <v>-3.7938273334365238E-2</v>
      </c>
      <c r="DY48" s="16">
        <f t="shared" si="60"/>
        <v>-6.4289092794841823E-2</v>
      </c>
      <c r="DZ48" s="16">
        <f t="shared" si="61"/>
        <v>-5.8961962106040669E-2</v>
      </c>
      <c r="EA48" s="16">
        <f t="shared" si="62"/>
        <v>-1.3563648416433169E-2</v>
      </c>
      <c r="EB48" s="16">
        <f t="shared" si="63"/>
        <v>-5.1215789974938836E-2</v>
      </c>
      <c r="EC48" s="16">
        <f t="shared" si="64"/>
        <v>-5.6520747042480148E-2</v>
      </c>
      <c r="ED48" s="16">
        <f t="shared" si="65"/>
        <v>-6.4227604264899596E-2</v>
      </c>
      <c r="EE48" s="16">
        <f t="shared" si="66"/>
        <v>-3.4697347533668346E-3</v>
      </c>
      <c r="EF48" s="16">
        <f t="shared" si="67"/>
        <v>-4.5941315803456922E-2</v>
      </c>
      <c r="EG48" s="16">
        <f t="shared" si="68"/>
        <v>-5.2403325145842783E-2</v>
      </c>
      <c r="EH48" s="16">
        <f t="shared" si="69"/>
        <v>-7.4947430093247766E-2</v>
      </c>
      <c r="EI48" s="16">
        <f t="shared" si="70"/>
        <v>-4.57306026633904E-2</v>
      </c>
      <c r="EJ48" s="16">
        <f t="shared" si="71"/>
        <v>-8.9121895230018566E-2</v>
      </c>
      <c r="EK48" s="16">
        <f t="shared" si="72"/>
        <v>-6.2226813924755861E-2</v>
      </c>
      <c r="EL48" s="16">
        <f t="shared" si="73"/>
        <v>-5.7226229795979001E-2</v>
      </c>
      <c r="EM48" s="16">
        <f t="shared" si="74"/>
        <v>-6.6868771526701523E-2</v>
      </c>
      <c r="EN48" s="16">
        <f t="shared" si="75"/>
        <v>-6.4905605982671269E-2</v>
      </c>
      <c r="EO48" s="16">
        <f t="shared" si="76"/>
        <v>-4.2807204021013873E-2</v>
      </c>
      <c r="EP48" s="16">
        <f t="shared" si="77"/>
        <v>-6.0537858661908146E-2</v>
      </c>
      <c r="EQ48" s="16">
        <f t="shared" si="78"/>
        <v>-6.5143941216641785E-2</v>
      </c>
      <c r="ER48" s="16">
        <f t="shared" si="79"/>
        <v>-6.2730900823806612E-2</v>
      </c>
      <c r="ES48" s="16">
        <f t="shared" si="80"/>
        <v>-6.4884138916514039E-2</v>
      </c>
      <c r="ET48" s="16">
        <f t="shared" si="81"/>
        <v>-5.4472992938682949E-2</v>
      </c>
    </row>
    <row r="49" spans="1:156" x14ac:dyDescent="0.2">
      <c r="A49">
        <v>85.21</v>
      </c>
      <c r="B49">
        <v>17.788</v>
      </c>
      <c r="C49">
        <v>180.25</v>
      </c>
      <c r="D49">
        <v>102</v>
      </c>
      <c r="E49">
        <v>95.53</v>
      </c>
      <c r="F49">
        <v>190.6</v>
      </c>
      <c r="G49">
        <v>155.80000000000001</v>
      </c>
      <c r="H49">
        <v>86.74</v>
      </c>
      <c r="I49">
        <v>98.54</v>
      </c>
      <c r="J49">
        <v>7.0590000000000002</v>
      </c>
      <c r="K49">
        <v>88.12</v>
      </c>
      <c r="L49">
        <v>65.489999999999995</v>
      </c>
      <c r="M49">
        <v>64.650000000000006</v>
      </c>
      <c r="N49">
        <v>28.06</v>
      </c>
      <c r="O49">
        <v>25.22</v>
      </c>
      <c r="P49">
        <v>72.5</v>
      </c>
      <c r="Q49">
        <v>12.922000000000001</v>
      </c>
      <c r="R49">
        <v>83.02</v>
      </c>
      <c r="S49">
        <v>37.26</v>
      </c>
      <c r="T49">
        <v>13.16</v>
      </c>
      <c r="U49">
        <v>111</v>
      </c>
      <c r="V49">
        <v>4.8600000000000003</v>
      </c>
      <c r="W49">
        <v>12.65</v>
      </c>
      <c r="X49">
        <v>13.632</v>
      </c>
      <c r="Y49">
        <v>8.14</v>
      </c>
      <c r="Z49">
        <v>45.9</v>
      </c>
      <c r="AA49">
        <v>63.94</v>
      </c>
      <c r="AB49">
        <v>46.52</v>
      </c>
      <c r="AC49">
        <v>6.1219999999999999</v>
      </c>
      <c r="AD49">
        <v>14.744</v>
      </c>
      <c r="AE49">
        <v>3.1375000000000002</v>
      </c>
      <c r="AF49">
        <v>26.82</v>
      </c>
      <c r="AG49">
        <v>248.5</v>
      </c>
      <c r="AH49">
        <v>182.1</v>
      </c>
      <c r="AI49">
        <v>4.6580000000000004</v>
      </c>
      <c r="AJ49">
        <v>176.8</v>
      </c>
      <c r="AK49">
        <v>13.645</v>
      </c>
      <c r="AL49">
        <v>31.52</v>
      </c>
      <c r="AM49">
        <v>89.1</v>
      </c>
      <c r="AN49">
        <v>64.5</v>
      </c>
      <c r="AO49">
        <v>5.6150000000000002</v>
      </c>
      <c r="AP49">
        <v>84.31</v>
      </c>
      <c r="AQ49">
        <v>43.62</v>
      </c>
      <c r="AR49">
        <v>111.18</v>
      </c>
      <c r="AS49">
        <v>72.16</v>
      </c>
      <c r="AT49">
        <v>7.6360000000000001</v>
      </c>
      <c r="AU49">
        <v>188.85</v>
      </c>
      <c r="AV49">
        <v>43.965000000000003</v>
      </c>
      <c r="AW49">
        <v>20.86</v>
      </c>
      <c r="AX49" s="40">
        <v>167.28</v>
      </c>
      <c r="AY49" s="5">
        <f t="shared" si="2"/>
        <v>1.537178265014294E-2</v>
      </c>
      <c r="AZ49" s="5">
        <f t="shared" si="82"/>
        <v>1.4486141211360826E-2</v>
      </c>
      <c r="BA49" s="5">
        <f t="shared" si="83"/>
        <v>1.9225332202431389E-2</v>
      </c>
      <c r="BB49" s="5">
        <f t="shared" si="84"/>
        <v>4.1453951398815692E-2</v>
      </c>
      <c r="BC49" s="5">
        <f t="shared" si="85"/>
        <v>0.14352406033038068</v>
      </c>
      <c r="BD49" s="5">
        <f t="shared" si="86"/>
        <v>2.9379995679412296E-2</v>
      </c>
      <c r="BE49" s="5">
        <f t="shared" si="87"/>
        <v>5.8423913043478493E-2</v>
      </c>
      <c r="BF49" s="5">
        <f t="shared" si="88"/>
        <v>2.2515619474242632E-2</v>
      </c>
      <c r="BG49" s="5">
        <f t="shared" si="89"/>
        <v>2.4963594757645202E-2</v>
      </c>
      <c r="BH49" s="5">
        <f t="shared" si="90"/>
        <v>7.1336852618062441E-3</v>
      </c>
      <c r="BI49" s="5">
        <f t="shared" si="91"/>
        <v>1.7082179132040576E-2</v>
      </c>
      <c r="BJ49" s="5">
        <f t="shared" si="4"/>
        <v>2.6649945132465769E-2</v>
      </c>
      <c r="BK49" s="5">
        <f t="shared" si="5"/>
        <v>2.2943037974683556E-2</v>
      </c>
      <c r="BL49" s="5">
        <f t="shared" si="6"/>
        <v>4.8579970104633663E-2</v>
      </c>
      <c r="BM49" s="5">
        <f t="shared" si="7"/>
        <v>1.2444801284624551E-2</v>
      </c>
      <c r="BN49" s="5">
        <f t="shared" si="8"/>
        <v>3.3794381862255918E-2</v>
      </c>
      <c r="BO49" s="5">
        <f t="shared" si="9"/>
        <v>3.2603484097810664E-2</v>
      </c>
      <c r="BP49" s="5">
        <f t="shared" si="10"/>
        <v>6.5998972778633869E-2</v>
      </c>
      <c r="BQ49" s="5">
        <f t="shared" si="11"/>
        <v>3.6439499304589562E-2</v>
      </c>
      <c r="BR49" s="5">
        <f t="shared" si="12"/>
        <v>1.5432098765431945E-2</v>
      </c>
      <c r="BS49" s="5">
        <f t="shared" si="13"/>
        <v>4.4705882352941151E-2</v>
      </c>
      <c r="BT49" s="5">
        <f t="shared" si="14"/>
        <v>4.8769961156668096E-2</v>
      </c>
      <c r="BU49" s="5">
        <f t="shared" si="15"/>
        <v>1.1871784724970524E-3</v>
      </c>
      <c r="BV49" s="5">
        <f t="shared" si="16"/>
        <v>1.7465293327362241E-2</v>
      </c>
      <c r="BW49" s="5">
        <f t="shared" si="17"/>
        <v>1.8518518518518601E-2</v>
      </c>
      <c r="BX49" s="5">
        <f t="shared" si="18"/>
        <v>2.6730790739290855E-2</v>
      </c>
      <c r="BY49" s="5">
        <f t="shared" si="19"/>
        <v>3.7650113599480672E-2</v>
      </c>
      <c r="BZ49" s="5">
        <f t="shared" si="20"/>
        <v>5.4038744760394275E-2</v>
      </c>
      <c r="CA49" s="5">
        <f t="shared" si="21"/>
        <v>2.4088323854131843E-2</v>
      </c>
      <c r="CB49" s="5">
        <f t="shared" si="22"/>
        <v>5.4288816503800241E-4</v>
      </c>
      <c r="CC49" s="5">
        <f t="shared" si="23"/>
        <v>1.7512566888276293E-2</v>
      </c>
      <c r="CD49" s="5">
        <f t="shared" si="24"/>
        <v>2.7192646495595607E-2</v>
      </c>
      <c r="CE49" s="5">
        <f t="shared" si="25"/>
        <v>5.7896977437207342E-2</v>
      </c>
      <c r="CF49" s="5">
        <f t="shared" si="26"/>
        <v>2.6204564666103103E-2</v>
      </c>
      <c r="CG49" s="5">
        <f t="shared" si="27"/>
        <v>6.3227573613330312E-2</v>
      </c>
      <c r="CH49" s="5">
        <f t="shared" si="28"/>
        <v>2.5819553234696979E-2</v>
      </c>
      <c r="CI49" s="5">
        <f t="shared" si="29"/>
        <v>1.8283582089552164E-2</v>
      </c>
      <c r="CJ49" s="5">
        <f t="shared" si="30"/>
        <v>6.3786702666216666E-2</v>
      </c>
      <c r="CK49" s="5">
        <f t="shared" si="31"/>
        <v>7.2202166064981865E-2</v>
      </c>
      <c r="CL49" s="5">
        <f t="shared" si="32"/>
        <v>1.7510648367250248E-2</v>
      </c>
      <c r="CM49" s="5">
        <f t="shared" si="33"/>
        <v>2.4074411818347796E-2</v>
      </c>
      <c r="CN49" s="5">
        <f t="shared" si="34"/>
        <v>1.7499396572532078E-2</v>
      </c>
      <c r="CO49" s="5">
        <f t="shared" si="35"/>
        <v>2.5749559082892448E-2</v>
      </c>
      <c r="CP49" s="5">
        <f t="shared" si="36"/>
        <v>3.8871239020743964E-2</v>
      </c>
      <c r="CQ49" s="5">
        <f t="shared" si="37"/>
        <v>4.0669166426305026E-2</v>
      </c>
      <c r="CR49" s="5">
        <f t="shared" si="38"/>
        <v>1.5155543738367472E-2</v>
      </c>
      <c r="CS49" s="5">
        <f t="shared" si="39"/>
        <v>8.0064051240993361E-3</v>
      </c>
      <c r="CT49" s="5">
        <f t="shared" si="40"/>
        <v>5.4888507718697799E-3</v>
      </c>
      <c r="CU49" s="5">
        <f t="shared" si="41"/>
        <v>-2.0197275716298702E-2</v>
      </c>
      <c r="CV49" s="42">
        <f t="shared" si="42"/>
        <v>2.5000000000000133E-2</v>
      </c>
      <c r="CW49" s="16">
        <f t="shared" si="3"/>
        <v>1.8109223962893585E-2</v>
      </c>
      <c r="CX49" s="16">
        <f t="shared" si="92"/>
        <v>1.510503775572168E-2</v>
      </c>
      <c r="CY49" s="16">
        <f t="shared" si="93"/>
        <v>1.6945098950003637E-2</v>
      </c>
      <c r="CZ49" s="16">
        <f t="shared" si="94"/>
        <v>4.0617405808415809E-2</v>
      </c>
      <c r="DA49" s="16">
        <f t="shared" si="95"/>
        <v>0.13744492618213552</v>
      </c>
      <c r="DB49" s="16">
        <f t="shared" si="96"/>
        <v>2.7949453957792948E-2</v>
      </c>
      <c r="DC49" s="16">
        <f t="shared" si="97"/>
        <v>5.2276868706883764E-2</v>
      </c>
      <c r="DD49" s="16">
        <f t="shared" si="98"/>
        <v>2.4222519653122079E-2</v>
      </c>
      <c r="DE49" s="16">
        <f t="shared" si="99"/>
        <v>2.773940114333277E-2</v>
      </c>
      <c r="DF49" s="16">
        <f t="shared" si="100"/>
        <v>9.3912858874967732E-3</v>
      </c>
      <c r="DG49" s="16">
        <f t="shared" si="101"/>
        <v>1.6675680714241956E-2</v>
      </c>
      <c r="DH49" s="16">
        <f t="shared" si="43"/>
        <v>2.6214115889423673E-2</v>
      </c>
      <c r="DI49" s="16">
        <f t="shared" si="44"/>
        <v>2.2887867104885926E-2</v>
      </c>
      <c r="DJ49" s="16">
        <f t="shared" si="45"/>
        <v>5.1552284249025013E-2</v>
      </c>
      <c r="DK49" s="16">
        <f t="shared" si="46"/>
        <v>1.3991618213228845E-2</v>
      </c>
      <c r="DL49" s="16">
        <f t="shared" si="47"/>
        <v>3.4848751355079088E-2</v>
      </c>
      <c r="DM49" s="16">
        <f t="shared" si="48"/>
        <v>3.769412744536968E-2</v>
      </c>
      <c r="DN49" s="16">
        <f t="shared" si="49"/>
        <v>6.4573290437559661E-2</v>
      </c>
      <c r="DO49" s="16">
        <f t="shared" si="50"/>
        <v>3.4034792279655751E-2</v>
      </c>
      <c r="DP49" s="16">
        <f t="shared" si="51"/>
        <v>1.9387891159596528E-2</v>
      </c>
      <c r="DQ49" s="16">
        <f t="shared" si="52"/>
        <v>4.5416218212664346E-2</v>
      </c>
      <c r="DR49" s="16">
        <f t="shared" si="53"/>
        <v>4.5995461921216493E-2</v>
      </c>
      <c r="DS49" s="16">
        <f t="shared" si="54"/>
        <v>-2.025918994786964E-4</v>
      </c>
      <c r="DT49" s="16">
        <f t="shared" si="55"/>
        <v>1.8367595772084376E-2</v>
      </c>
      <c r="DU49" s="16">
        <f t="shared" si="56"/>
        <v>1.3987859357143998E-2</v>
      </c>
      <c r="DV49" s="16">
        <f t="shared" si="57"/>
        <v>2.6677299368783065E-2</v>
      </c>
      <c r="DW49" s="16">
        <f t="shared" si="58"/>
        <v>4.0878527456657446E-2</v>
      </c>
      <c r="DX49" s="16">
        <f t="shared" si="59"/>
        <v>5.507706369603442E-2</v>
      </c>
      <c r="DY49" s="16">
        <f t="shared" si="60"/>
        <v>2.6028534401995519E-2</v>
      </c>
      <c r="DZ49" s="16">
        <f t="shared" si="61"/>
        <v>7.049204403024418E-4</v>
      </c>
      <c r="EA49" s="16">
        <f t="shared" si="62"/>
        <v>1.4220142994391708E-2</v>
      </c>
      <c r="EB49" s="16">
        <f t="shared" si="63"/>
        <v>3.1673059052302305E-2</v>
      </c>
      <c r="EC49" s="16">
        <f t="shared" si="64"/>
        <v>5.3816730596421412E-2</v>
      </c>
      <c r="ED49" s="16">
        <f t="shared" si="65"/>
        <v>2.5318211390910499E-2</v>
      </c>
      <c r="EE49" s="16">
        <f t="shared" si="66"/>
        <v>6.4076020678145371E-2</v>
      </c>
      <c r="EF49" s="16">
        <f t="shared" si="67"/>
        <v>2.5823435327725051E-2</v>
      </c>
      <c r="EG49" s="16">
        <f t="shared" si="68"/>
        <v>1.9552573327890174E-2</v>
      </c>
      <c r="EH49" s="16">
        <f t="shared" si="69"/>
        <v>6.246753582136657E-2</v>
      </c>
      <c r="EI49" s="16">
        <f t="shared" si="70"/>
        <v>6.8436054985635708E-2</v>
      </c>
      <c r="EJ49" s="16">
        <f t="shared" si="71"/>
        <v>2.2170025474615551E-2</v>
      </c>
      <c r="EK49" s="16">
        <f t="shared" si="72"/>
        <v>2.5223067657855716E-2</v>
      </c>
      <c r="EL49" s="16">
        <f t="shared" si="73"/>
        <v>1.8682257685644042E-2</v>
      </c>
      <c r="EM49" s="16">
        <f t="shared" si="74"/>
        <v>2.7030234252805298E-2</v>
      </c>
      <c r="EN49" s="16">
        <f t="shared" si="75"/>
        <v>4.2384853093783023E-2</v>
      </c>
      <c r="EO49" s="16">
        <f t="shared" si="76"/>
        <v>3.9862515044141539E-2</v>
      </c>
      <c r="EP49" s="16">
        <f t="shared" si="77"/>
        <v>2.0439841062549639E-2</v>
      </c>
      <c r="EQ49" s="16">
        <f t="shared" si="78"/>
        <v>1.1236407219242701E-2</v>
      </c>
      <c r="ER49" s="16">
        <f t="shared" si="79"/>
        <v>6.5626817754905684E-3</v>
      </c>
      <c r="ES49" s="16">
        <f t="shared" si="80"/>
        <v>-2.4622456115601793E-2</v>
      </c>
      <c r="ET49" s="16">
        <f t="shared" si="81"/>
        <v>2.2020672061898464E-2</v>
      </c>
    </row>
    <row r="50" spans="1:156" x14ac:dyDescent="0.2">
      <c r="A50">
        <v>86.61</v>
      </c>
      <c r="B50">
        <v>17.62</v>
      </c>
      <c r="C50">
        <v>181.8</v>
      </c>
      <c r="D50">
        <v>102.85</v>
      </c>
      <c r="E50">
        <v>98.3</v>
      </c>
      <c r="F50">
        <v>191.5</v>
      </c>
      <c r="G50">
        <v>158.55000000000001</v>
      </c>
      <c r="H50">
        <v>88.07</v>
      </c>
      <c r="I50">
        <v>97.92</v>
      </c>
      <c r="J50">
        <v>6.91</v>
      </c>
      <c r="K50">
        <v>87.05</v>
      </c>
      <c r="L50">
        <v>65.819999999999993</v>
      </c>
      <c r="M50">
        <v>64.89</v>
      </c>
      <c r="N50">
        <v>28</v>
      </c>
      <c r="O50">
        <v>25.48</v>
      </c>
      <c r="P50">
        <v>70.41</v>
      </c>
      <c r="Q50">
        <v>13.295999999999999</v>
      </c>
      <c r="R50">
        <v>82.9</v>
      </c>
      <c r="S50">
        <v>37.43</v>
      </c>
      <c r="T50">
        <v>13.395</v>
      </c>
      <c r="U50">
        <v>109.85</v>
      </c>
      <c r="V50">
        <v>4.835</v>
      </c>
      <c r="W50">
        <v>12.975</v>
      </c>
      <c r="X50">
        <v>13.79</v>
      </c>
      <c r="Y50">
        <v>8.6839999999999993</v>
      </c>
      <c r="Z50">
        <v>47.07</v>
      </c>
      <c r="AA50">
        <v>63.48</v>
      </c>
      <c r="AB50">
        <v>46.534999999999997</v>
      </c>
      <c r="AC50">
        <v>6.1040000000000001</v>
      </c>
      <c r="AD50">
        <v>14.736000000000001</v>
      </c>
      <c r="AE50">
        <v>3.0830000000000002</v>
      </c>
      <c r="AF50">
        <v>25</v>
      </c>
      <c r="AG50">
        <v>246.75</v>
      </c>
      <c r="AH50">
        <v>183.55</v>
      </c>
      <c r="AI50">
        <v>4.6850000000000005</v>
      </c>
      <c r="AJ50">
        <v>178.7</v>
      </c>
      <c r="AK50">
        <v>14.015000000000001</v>
      </c>
      <c r="AL50">
        <v>31.5</v>
      </c>
      <c r="AM50">
        <v>90.3</v>
      </c>
      <c r="AN50">
        <v>65.05</v>
      </c>
      <c r="AO50">
        <v>5.6530000000000005</v>
      </c>
      <c r="AP50">
        <v>84.52</v>
      </c>
      <c r="AQ50">
        <v>45.375</v>
      </c>
      <c r="AR50">
        <v>110.72</v>
      </c>
      <c r="AS50">
        <v>72</v>
      </c>
      <c r="AT50">
        <v>8.0210000000000008</v>
      </c>
      <c r="AU50">
        <v>192.55</v>
      </c>
      <c r="AV50">
        <v>43.484999999999999</v>
      </c>
      <c r="AW50">
        <v>20.9</v>
      </c>
      <c r="AX50" s="40">
        <v>162.6</v>
      </c>
      <c r="AY50" s="5">
        <f t="shared" si="2"/>
        <v>1.6429996479286446E-2</v>
      </c>
      <c r="AZ50" s="5">
        <f t="shared" si="82"/>
        <v>-9.4445693726107338E-3</v>
      </c>
      <c r="BA50" s="5">
        <f t="shared" si="83"/>
        <v>8.5991678224688339E-3</v>
      </c>
      <c r="BB50" s="5">
        <f t="shared" si="84"/>
        <v>8.3333333333333037E-3</v>
      </c>
      <c r="BC50" s="5">
        <f t="shared" si="85"/>
        <v>2.8996126871139838E-2</v>
      </c>
      <c r="BD50" s="5">
        <f t="shared" si="86"/>
        <v>4.7219307450157011E-3</v>
      </c>
      <c r="BE50" s="5">
        <f t="shared" si="87"/>
        <v>1.7650834403080795E-2</v>
      </c>
      <c r="BF50" s="5">
        <f t="shared" si="88"/>
        <v>1.5333179617246895E-2</v>
      </c>
      <c r="BG50" s="5">
        <f t="shared" si="89"/>
        <v>-6.2918611731277441E-3</v>
      </c>
      <c r="BH50" s="5">
        <f t="shared" si="90"/>
        <v>-2.1107805638192367E-2</v>
      </c>
      <c r="BI50" s="5">
        <f t="shared" si="91"/>
        <v>-1.2142532909668713E-2</v>
      </c>
      <c r="BJ50" s="5">
        <f t="shared" si="4"/>
        <v>5.0389372423269574E-3</v>
      </c>
      <c r="BK50" s="5">
        <f t="shared" si="5"/>
        <v>3.7122969837586339E-3</v>
      </c>
      <c r="BL50" s="5">
        <f t="shared" si="6"/>
        <v>-2.1382751247326359E-3</v>
      </c>
      <c r="BM50" s="5">
        <f t="shared" si="7"/>
        <v>1.0309278350515427E-2</v>
      </c>
      <c r="BN50" s="5">
        <f t="shared" si="8"/>
        <v>-2.8827586206896627E-2</v>
      </c>
      <c r="BO50" s="5">
        <f t="shared" si="9"/>
        <v>2.8942888097817532E-2</v>
      </c>
      <c r="BP50" s="5">
        <f t="shared" si="10"/>
        <v>-1.4454348349793866E-3</v>
      </c>
      <c r="BQ50" s="5">
        <f t="shared" si="11"/>
        <v>4.5625335480408147E-3</v>
      </c>
      <c r="BR50" s="5">
        <f t="shared" si="12"/>
        <v>1.7857142857142794E-2</v>
      </c>
      <c r="BS50" s="5">
        <f t="shared" si="13"/>
        <v>-1.0360360360360366E-2</v>
      </c>
      <c r="BT50" s="5">
        <f t="shared" si="14"/>
        <v>-5.1440329218107594E-3</v>
      </c>
      <c r="BU50" s="5">
        <f t="shared" si="15"/>
        <v>2.5691699604742935E-2</v>
      </c>
      <c r="BV50" s="5">
        <f t="shared" si="16"/>
        <v>1.1590375586854496E-2</v>
      </c>
      <c r="BW50" s="5">
        <f t="shared" si="17"/>
        <v>6.6830466830466673E-2</v>
      </c>
      <c r="BX50" s="5">
        <f t="shared" si="18"/>
        <v>2.5490196078431504E-2</v>
      </c>
      <c r="BY50" s="5">
        <f t="shared" si="19"/>
        <v>-7.1942446043166131E-3</v>
      </c>
      <c r="BZ50" s="5">
        <f t="shared" si="20"/>
        <v>3.2244196044706186E-4</v>
      </c>
      <c r="CA50" s="5">
        <f t="shared" si="21"/>
        <v>-2.9402156158118142E-3</v>
      </c>
      <c r="CB50" s="5">
        <f t="shared" si="22"/>
        <v>-5.4259359739550206E-4</v>
      </c>
      <c r="CC50" s="5">
        <f t="shared" si="23"/>
        <v>-1.7370517928286811E-2</v>
      </c>
      <c r="CD50" s="5">
        <f t="shared" si="24"/>
        <v>-6.785980611483966E-2</v>
      </c>
      <c r="CE50" s="5">
        <f t="shared" si="25"/>
        <v>-7.0422535211267512E-3</v>
      </c>
      <c r="CF50" s="5">
        <f t="shared" si="26"/>
        <v>7.9626578802856063E-3</v>
      </c>
      <c r="CG50" s="5">
        <f t="shared" si="27"/>
        <v>5.7964791756117684E-3</v>
      </c>
      <c r="CH50" s="5">
        <f t="shared" si="28"/>
        <v>1.0746606334841591E-2</v>
      </c>
      <c r="CI50" s="5">
        <f t="shared" si="29"/>
        <v>2.7116159765481873E-2</v>
      </c>
      <c r="CJ50" s="5">
        <f t="shared" si="30"/>
        <v>-6.3451776649747771E-4</v>
      </c>
      <c r="CK50" s="5">
        <f t="shared" si="31"/>
        <v>1.3468013468013407E-2</v>
      </c>
      <c r="CL50" s="5">
        <f t="shared" si="32"/>
        <v>8.5271317829456184E-3</v>
      </c>
      <c r="CM50" s="5">
        <f t="shared" si="33"/>
        <v>6.7675868210150814E-3</v>
      </c>
      <c r="CN50" s="5">
        <f t="shared" si="34"/>
        <v>2.4908077333649636E-3</v>
      </c>
      <c r="CO50" s="5">
        <f t="shared" si="35"/>
        <v>4.0233837689133578E-2</v>
      </c>
      <c r="CP50" s="5">
        <f t="shared" si="36"/>
        <v>-4.1374347904300501E-3</v>
      </c>
      <c r="CQ50" s="5">
        <f t="shared" si="37"/>
        <v>-2.2172949002217113E-3</v>
      </c>
      <c r="CR50" s="5">
        <f t="shared" si="38"/>
        <v>5.0419067574646537E-2</v>
      </c>
      <c r="CS50" s="5">
        <f t="shared" si="39"/>
        <v>1.9592268996558193E-2</v>
      </c>
      <c r="CT50" s="5">
        <f t="shared" si="40"/>
        <v>-1.0917775503241356E-2</v>
      </c>
      <c r="CU50" s="5">
        <f t="shared" si="41"/>
        <v>1.9175455417066445E-3</v>
      </c>
      <c r="CV50" s="42">
        <f t="shared" si="42"/>
        <v>-2.7977044476327206E-2</v>
      </c>
      <c r="CW50" s="16">
        <f t="shared" si="3"/>
        <v>1.9167437792037091E-2</v>
      </c>
      <c r="CX50" s="16">
        <f t="shared" si="92"/>
        <v>-8.8256728282498798E-3</v>
      </c>
      <c r="CY50" s="16">
        <f t="shared" si="93"/>
        <v>6.3189345700410829E-3</v>
      </c>
      <c r="CZ50" s="16">
        <f t="shared" si="94"/>
        <v>7.4967877429334201E-3</v>
      </c>
      <c r="DA50" s="16">
        <f t="shared" si="95"/>
        <v>2.2916992722894672E-2</v>
      </c>
      <c r="DB50" s="16">
        <f t="shared" si="96"/>
        <v>3.2913890233963526E-3</v>
      </c>
      <c r="DC50" s="16">
        <f t="shared" si="97"/>
        <v>1.1503790066486063E-2</v>
      </c>
      <c r="DD50" s="16">
        <f t="shared" si="98"/>
        <v>1.7040079796126342E-2</v>
      </c>
      <c r="DE50" s="16">
        <f t="shared" si="99"/>
        <v>-3.5160547874401762E-3</v>
      </c>
      <c r="DF50" s="16">
        <f t="shared" si="100"/>
        <v>-1.8850205012501838E-2</v>
      </c>
      <c r="DG50" s="16">
        <f t="shared" si="101"/>
        <v>-1.2549031327467335E-2</v>
      </c>
      <c r="DH50" s="16">
        <f t="shared" si="43"/>
        <v>4.6031079992848618E-3</v>
      </c>
      <c r="DI50" s="16">
        <f t="shared" si="44"/>
        <v>3.6571261139610048E-3</v>
      </c>
      <c r="DJ50" s="16">
        <f t="shared" si="45"/>
        <v>8.3403901965871299E-4</v>
      </c>
      <c r="DK50" s="16">
        <f t="shared" si="46"/>
        <v>1.1856095279119721E-2</v>
      </c>
      <c r="DL50" s="16">
        <f t="shared" si="47"/>
        <v>-2.777321671407346E-2</v>
      </c>
      <c r="DM50" s="16">
        <f t="shared" si="48"/>
        <v>3.4033531445376547E-2</v>
      </c>
      <c r="DN50" s="16">
        <f t="shared" si="49"/>
        <v>-2.8711171760535882E-3</v>
      </c>
      <c r="DO50" s="16">
        <f t="shared" si="50"/>
        <v>2.1578265231070016E-3</v>
      </c>
      <c r="DP50" s="16">
        <f t="shared" si="51"/>
        <v>2.1812935251307376E-2</v>
      </c>
      <c r="DQ50" s="16">
        <f t="shared" si="52"/>
        <v>-9.6500245006371742E-3</v>
      </c>
      <c r="DR50" s="16">
        <f t="shared" si="53"/>
        <v>-7.9185321572623653E-3</v>
      </c>
      <c r="DS50" s="16">
        <f t="shared" si="54"/>
        <v>2.4301929232767187E-2</v>
      </c>
      <c r="DT50" s="16">
        <f t="shared" si="55"/>
        <v>1.2492678031576629E-2</v>
      </c>
      <c r="DU50" s="16">
        <f t="shared" si="56"/>
        <v>6.2299807669092072E-2</v>
      </c>
      <c r="DV50" s="16">
        <f t="shared" si="57"/>
        <v>2.5436704707923714E-2</v>
      </c>
      <c r="DW50" s="16">
        <f t="shared" si="58"/>
        <v>-3.9658307471398405E-3</v>
      </c>
      <c r="DX50" s="16">
        <f t="shared" si="59"/>
        <v>1.3607608960872059E-3</v>
      </c>
      <c r="DY50" s="16">
        <f t="shared" si="60"/>
        <v>-1.0000050679481389E-3</v>
      </c>
      <c r="DZ50" s="16">
        <f t="shared" si="61"/>
        <v>-3.8056132213106262E-4</v>
      </c>
      <c r="EA50" s="16">
        <f t="shared" si="62"/>
        <v>-2.0662941822171398E-2</v>
      </c>
      <c r="EB50" s="16">
        <f t="shared" si="63"/>
        <v>-6.3379393558132963E-2</v>
      </c>
      <c r="EC50" s="16">
        <f t="shared" si="64"/>
        <v>-1.1122500361912677E-2</v>
      </c>
      <c r="ED50" s="16">
        <f t="shared" si="65"/>
        <v>7.0763046050930029E-3</v>
      </c>
      <c r="EE50" s="16">
        <f t="shared" si="66"/>
        <v>6.6449262404268215E-3</v>
      </c>
      <c r="EF50" s="16">
        <f t="shared" si="67"/>
        <v>1.0750488427869661E-2</v>
      </c>
      <c r="EG50" s="16">
        <f t="shared" si="68"/>
        <v>2.8385151003819883E-2</v>
      </c>
      <c r="EH50" s="16">
        <f t="shared" si="69"/>
        <v>-1.9536846113475757E-3</v>
      </c>
      <c r="EI50" s="16">
        <f t="shared" si="70"/>
        <v>9.701902388667253E-3</v>
      </c>
      <c r="EJ50" s="16">
        <f t="shared" si="71"/>
        <v>1.3186508890310924E-2</v>
      </c>
      <c r="EK50" s="16">
        <f t="shared" si="72"/>
        <v>7.9162426605229996E-3</v>
      </c>
      <c r="EL50" s="16">
        <f t="shared" si="73"/>
        <v>3.6736688464769286E-3</v>
      </c>
      <c r="EM50" s="16">
        <f t="shared" si="74"/>
        <v>4.1514512859046428E-2</v>
      </c>
      <c r="EN50" s="16">
        <f t="shared" si="75"/>
        <v>-6.2382071739099012E-4</v>
      </c>
      <c r="EO50" s="16">
        <f t="shared" si="76"/>
        <v>-3.023946282385196E-3</v>
      </c>
      <c r="EP50" s="16">
        <f t="shared" si="77"/>
        <v>5.5703364898828704E-2</v>
      </c>
      <c r="EQ50" s="16">
        <f t="shared" si="78"/>
        <v>2.2822271091701558E-2</v>
      </c>
      <c r="ER50" s="16">
        <f t="shared" si="79"/>
        <v>-9.8439444996205674E-3</v>
      </c>
      <c r="ES50" s="16">
        <f t="shared" si="80"/>
        <v>-2.5076348575964486E-3</v>
      </c>
      <c r="ET50" s="16">
        <f t="shared" si="81"/>
        <v>-3.0956372414428876E-2</v>
      </c>
    </row>
    <row r="51" spans="1:156" x14ac:dyDescent="0.2">
      <c r="A51">
        <v>88.76</v>
      </c>
      <c r="B51">
        <v>18.378</v>
      </c>
      <c r="C51">
        <v>172.2</v>
      </c>
      <c r="D51">
        <v>99.62</v>
      </c>
      <c r="E51">
        <v>93.95</v>
      </c>
      <c r="F51">
        <v>183.8</v>
      </c>
      <c r="G51">
        <v>154.35</v>
      </c>
      <c r="H51">
        <v>82.82</v>
      </c>
      <c r="I51">
        <v>92.69</v>
      </c>
      <c r="J51">
        <v>6.6420000000000003</v>
      </c>
      <c r="K51">
        <v>83.97</v>
      </c>
      <c r="L51">
        <v>63.77</v>
      </c>
      <c r="M51">
        <v>62.88</v>
      </c>
      <c r="N51">
        <v>27.5</v>
      </c>
      <c r="O51">
        <v>25.05</v>
      </c>
      <c r="P51">
        <v>67.349999999999994</v>
      </c>
      <c r="Q51">
        <v>12.55</v>
      </c>
      <c r="R51">
        <v>78.86</v>
      </c>
      <c r="S51">
        <v>36.119999999999997</v>
      </c>
      <c r="T51">
        <v>12.875</v>
      </c>
      <c r="U51">
        <v>112.5</v>
      </c>
      <c r="V51">
        <v>4.657</v>
      </c>
      <c r="W51">
        <v>12.27</v>
      </c>
      <c r="X51">
        <v>13.378</v>
      </c>
      <c r="Y51">
        <v>8.0269999999999992</v>
      </c>
      <c r="Z51">
        <v>45.5</v>
      </c>
      <c r="AA51">
        <v>62.9</v>
      </c>
      <c r="AB51">
        <v>45.19</v>
      </c>
      <c r="AC51">
        <v>5.9279999999999999</v>
      </c>
      <c r="AD51">
        <v>14.122</v>
      </c>
      <c r="AE51">
        <v>3.0065</v>
      </c>
      <c r="AF51">
        <v>24</v>
      </c>
      <c r="AG51">
        <v>238.75</v>
      </c>
      <c r="AH51">
        <v>178.05</v>
      </c>
      <c r="AI51">
        <v>4.6500000000000004</v>
      </c>
      <c r="AJ51">
        <v>171.1</v>
      </c>
      <c r="AK51">
        <v>13.74</v>
      </c>
      <c r="AL51">
        <v>30.87</v>
      </c>
      <c r="AM51">
        <v>84.84</v>
      </c>
      <c r="AN51">
        <v>63.4</v>
      </c>
      <c r="AO51">
        <v>5.484</v>
      </c>
      <c r="AP51">
        <v>82.47</v>
      </c>
      <c r="AQ51">
        <v>44.844999999999999</v>
      </c>
      <c r="AR51">
        <v>102.98</v>
      </c>
      <c r="AS51">
        <v>68.44</v>
      </c>
      <c r="AT51">
        <v>7.8319999999999999</v>
      </c>
      <c r="AU51">
        <v>187.4</v>
      </c>
      <c r="AV51">
        <v>42.17</v>
      </c>
      <c r="AW51">
        <v>20.350000000000001</v>
      </c>
      <c r="AX51" s="40">
        <v>153.76</v>
      </c>
      <c r="AY51" s="5">
        <f t="shared" si="2"/>
        <v>2.4823923334488018E-2</v>
      </c>
      <c r="AZ51" s="5">
        <f t="shared" si="82"/>
        <v>4.3019296254256378E-2</v>
      </c>
      <c r="BA51" s="5">
        <f t="shared" si="83"/>
        <v>-5.2805280528052889E-2</v>
      </c>
      <c r="BB51" s="5">
        <f t="shared" si="84"/>
        <v>-3.140495867768589E-2</v>
      </c>
      <c r="BC51" s="5">
        <f t="shared" si="85"/>
        <v>-4.4252288911495352E-2</v>
      </c>
      <c r="BD51" s="5">
        <f t="shared" si="86"/>
        <v>-4.0208877284595212E-2</v>
      </c>
      <c r="BE51" s="5">
        <f t="shared" si="87"/>
        <v>-2.6490066225165698E-2</v>
      </c>
      <c r="BF51" s="5">
        <f t="shared" si="88"/>
        <v>-5.9611672533212201E-2</v>
      </c>
      <c r="BG51" s="5">
        <f t="shared" si="89"/>
        <v>-5.3410947712418388E-2</v>
      </c>
      <c r="BH51" s="5">
        <f t="shared" si="90"/>
        <v>-3.8784370477568664E-2</v>
      </c>
      <c r="BI51" s="5">
        <f t="shared" si="91"/>
        <v>-3.5381964388282561E-2</v>
      </c>
      <c r="BJ51" s="5">
        <f t="shared" si="4"/>
        <v>-3.1145548465511874E-2</v>
      </c>
      <c r="BK51" s="5">
        <f t="shared" si="5"/>
        <v>-3.097549699491442E-2</v>
      </c>
      <c r="BL51" s="5">
        <f t="shared" si="6"/>
        <v>-1.7857142857142905E-2</v>
      </c>
      <c r="BM51" s="5">
        <f t="shared" si="7"/>
        <v>-1.6875981161695419E-2</v>
      </c>
      <c r="BN51" s="5">
        <f t="shared" si="8"/>
        <v>-4.3459735832978352E-2</v>
      </c>
      <c r="BO51" s="5">
        <f t="shared" si="9"/>
        <v>-5.6107099879663003E-2</v>
      </c>
      <c r="BP51" s="5">
        <f t="shared" si="10"/>
        <v>-4.8733413751507859E-2</v>
      </c>
      <c r="BQ51" s="5">
        <f t="shared" si="11"/>
        <v>-3.4998664173123251E-2</v>
      </c>
      <c r="BR51" s="5">
        <f t="shared" si="12"/>
        <v>-3.8820455393803632E-2</v>
      </c>
      <c r="BS51" s="5">
        <f t="shared" si="13"/>
        <v>2.4123805188893899E-2</v>
      </c>
      <c r="BT51" s="5">
        <f t="shared" si="14"/>
        <v>-3.6814891416752871E-2</v>
      </c>
      <c r="BU51" s="5">
        <f t="shared" si="15"/>
        <v>-5.4335260115606965E-2</v>
      </c>
      <c r="BV51" s="5">
        <f t="shared" si="16"/>
        <v>-2.9876722262509037E-2</v>
      </c>
      <c r="BW51" s="5">
        <f t="shared" si="17"/>
        <v>-7.5656379548595165E-2</v>
      </c>
      <c r="BX51" s="5">
        <f t="shared" si="18"/>
        <v>-3.3354578287656644E-2</v>
      </c>
      <c r="BY51" s="5">
        <f t="shared" si="19"/>
        <v>-9.1367359798361081E-3</v>
      </c>
      <c r="BZ51" s="5">
        <f t="shared" si="20"/>
        <v>-2.8902976254432167E-2</v>
      </c>
      <c r="CA51" s="5">
        <f t="shared" si="21"/>
        <v>-2.8833551769331556E-2</v>
      </c>
      <c r="CB51" s="5">
        <f t="shared" si="22"/>
        <v>-4.1666666666666741E-2</v>
      </c>
      <c r="CC51" s="5">
        <f t="shared" si="23"/>
        <v>-2.4813493350632543E-2</v>
      </c>
      <c r="CD51" s="5">
        <f t="shared" si="24"/>
        <v>-4.0000000000000036E-2</v>
      </c>
      <c r="CE51" s="5">
        <f t="shared" si="25"/>
        <v>-3.2421479229989836E-2</v>
      </c>
      <c r="CF51" s="5">
        <f t="shared" si="26"/>
        <v>-2.9964587305911228E-2</v>
      </c>
      <c r="CG51" s="5">
        <f t="shared" si="27"/>
        <v>-7.4706510138741189E-3</v>
      </c>
      <c r="CH51" s="5">
        <f t="shared" si="28"/>
        <v>-4.2529378847229959E-2</v>
      </c>
      <c r="CI51" s="5">
        <f t="shared" si="29"/>
        <v>-1.9621833749554063E-2</v>
      </c>
      <c r="CJ51" s="5">
        <f t="shared" si="30"/>
        <v>-2.0000000000000018E-2</v>
      </c>
      <c r="CK51" s="5">
        <f t="shared" si="31"/>
        <v>-6.0465116279069697E-2</v>
      </c>
      <c r="CL51" s="5">
        <f t="shared" si="32"/>
        <v>-2.5365103766333608E-2</v>
      </c>
      <c r="CM51" s="5">
        <f t="shared" si="33"/>
        <v>-2.9895630638599013E-2</v>
      </c>
      <c r="CN51" s="5">
        <f t="shared" si="34"/>
        <v>-2.4254614292475107E-2</v>
      </c>
      <c r="CO51" s="5">
        <f t="shared" si="35"/>
        <v>-1.1680440771349887E-2</v>
      </c>
      <c r="CP51" s="5">
        <f t="shared" si="36"/>
        <v>-6.9906069364161771E-2</v>
      </c>
      <c r="CQ51" s="5">
        <f t="shared" si="37"/>
        <v>-4.9444444444444513E-2</v>
      </c>
      <c r="CR51" s="5">
        <f t="shared" si="38"/>
        <v>-2.3563146739808083E-2</v>
      </c>
      <c r="CS51" s="5">
        <f t="shared" si="39"/>
        <v>-2.6746299662425366E-2</v>
      </c>
      <c r="CT51" s="5">
        <f t="shared" si="40"/>
        <v>-3.0240312751523502E-2</v>
      </c>
      <c r="CU51" s="5">
        <f t="shared" si="41"/>
        <v>-2.631578947368407E-2</v>
      </c>
      <c r="CV51" s="42">
        <f t="shared" si="42"/>
        <v>-5.4366543665436695E-2</v>
      </c>
      <c r="CW51" s="16">
        <f t="shared" si="3"/>
        <v>2.7561364647238663E-2</v>
      </c>
      <c r="CX51" s="16">
        <f t="shared" si="92"/>
        <v>4.3638192798617234E-2</v>
      </c>
      <c r="CY51" s="16">
        <f t="shared" si="93"/>
        <v>-5.5085513780480641E-2</v>
      </c>
      <c r="CZ51" s="16">
        <f t="shared" si="94"/>
        <v>-3.2241504268085773E-2</v>
      </c>
      <c r="DA51" s="16">
        <f t="shared" si="95"/>
        <v>-5.0331423059740518E-2</v>
      </c>
      <c r="DB51" s="16">
        <f t="shared" si="96"/>
        <v>-4.1639419006214561E-2</v>
      </c>
      <c r="DC51" s="16">
        <f t="shared" si="97"/>
        <v>-3.2637110561760427E-2</v>
      </c>
      <c r="DD51" s="16">
        <f t="shared" si="98"/>
        <v>-5.7904772354332751E-2</v>
      </c>
      <c r="DE51" s="16">
        <f t="shared" si="99"/>
        <v>-5.0635141326730818E-2</v>
      </c>
      <c r="DF51" s="16">
        <f t="shared" si="100"/>
        <v>-3.6526769851878131E-2</v>
      </c>
      <c r="DG51" s="16">
        <f t="shared" si="101"/>
        <v>-3.5788462806081181E-2</v>
      </c>
      <c r="DH51" s="16">
        <f t="shared" si="43"/>
        <v>-3.1581377708553973E-2</v>
      </c>
      <c r="DI51" s="16">
        <f t="shared" si="44"/>
        <v>-3.103066786471205E-2</v>
      </c>
      <c r="DJ51" s="16">
        <f t="shared" si="45"/>
        <v>-1.4884828712751555E-2</v>
      </c>
      <c r="DK51" s="16">
        <f t="shared" si="46"/>
        <v>-1.5329164233091126E-2</v>
      </c>
      <c r="DL51" s="16">
        <f t="shared" si="47"/>
        <v>-4.2405366340155182E-2</v>
      </c>
      <c r="DM51" s="16">
        <f t="shared" si="48"/>
        <v>-5.1016456532103988E-2</v>
      </c>
      <c r="DN51" s="16">
        <f t="shared" si="49"/>
        <v>-5.015909609258206E-2</v>
      </c>
      <c r="DO51" s="16">
        <f t="shared" si="50"/>
        <v>-3.7403371198057062E-2</v>
      </c>
      <c r="DP51" s="16">
        <f t="shared" si="51"/>
        <v>-3.486466299963905E-2</v>
      </c>
      <c r="DQ51" s="16">
        <f t="shared" si="52"/>
        <v>2.483414104861709E-2</v>
      </c>
      <c r="DR51" s="16">
        <f t="shared" si="53"/>
        <v>-3.9589390652204473E-2</v>
      </c>
      <c r="DS51" s="16">
        <f t="shared" si="54"/>
        <v>-5.5725030487582712E-2</v>
      </c>
      <c r="DT51" s="16">
        <f t="shared" si="55"/>
        <v>-2.8974419817786902E-2</v>
      </c>
      <c r="DU51" s="16">
        <f t="shared" si="56"/>
        <v>-8.0187038709969766E-2</v>
      </c>
      <c r="DV51" s="16">
        <f t="shared" si="57"/>
        <v>-3.3408069658164438E-2</v>
      </c>
      <c r="DW51" s="16">
        <f t="shared" si="58"/>
        <v>-5.9083221226593355E-3</v>
      </c>
      <c r="DX51" s="16">
        <f t="shared" si="59"/>
        <v>-2.7864657318792022E-2</v>
      </c>
      <c r="DY51" s="16">
        <f t="shared" si="60"/>
        <v>-2.689334122146788E-2</v>
      </c>
      <c r="DZ51" s="16">
        <f t="shared" si="61"/>
        <v>-4.1504634391402298E-2</v>
      </c>
      <c r="EA51" s="16">
        <f t="shared" si="62"/>
        <v>-2.810591724451713E-2</v>
      </c>
      <c r="EB51" s="16">
        <f t="shared" si="63"/>
        <v>-3.5519587443293338E-2</v>
      </c>
      <c r="EC51" s="16">
        <f t="shared" si="64"/>
        <v>-3.6501726070775765E-2</v>
      </c>
      <c r="ED51" s="16">
        <f t="shared" si="65"/>
        <v>-3.0850940581103832E-2</v>
      </c>
      <c r="EE51" s="16">
        <f t="shared" si="66"/>
        <v>-6.6222039490590658E-3</v>
      </c>
      <c r="EF51" s="16">
        <f t="shared" si="67"/>
        <v>-4.2525496754201891E-2</v>
      </c>
      <c r="EG51" s="16">
        <f t="shared" si="68"/>
        <v>-1.8352842511216053E-2</v>
      </c>
      <c r="EH51" s="16">
        <f t="shared" si="69"/>
        <v>-2.1319166844850114E-2</v>
      </c>
      <c r="EI51" s="16">
        <f t="shared" si="70"/>
        <v>-6.4231227358415854E-2</v>
      </c>
      <c r="EJ51" s="16">
        <f t="shared" si="71"/>
        <v>-2.0705726658968304E-2</v>
      </c>
      <c r="EK51" s="16">
        <f t="shared" si="72"/>
        <v>-2.8746974799091093E-2</v>
      </c>
      <c r="EL51" s="16">
        <f t="shared" si="73"/>
        <v>-2.3071753179363143E-2</v>
      </c>
      <c r="EM51" s="16">
        <f t="shared" si="74"/>
        <v>-1.0399765601437036E-2</v>
      </c>
      <c r="EN51" s="16">
        <f t="shared" si="75"/>
        <v>-6.6392455291122712E-2</v>
      </c>
      <c r="EO51" s="16">
        <f t="shared" si="76"/>
        <v>-5.0251095826608E-2</v>
      </c>
      <c r="EP51" s="16">
        <f t="shared" si="77"/>
        <v>-1.8278849415625915E-2</v>
      </c>
      <c r="EQ51" s="16">
        <f t="shared" si="78"/>
        <v>-2.3516297567282001E-2</v>
      </c>
      <c r="ER51" s="16">
        <f t="shared" si="79"/>
        <v>-2.9166481747902713E-2</v>
      </c>
      <c r="ES51" s="16">
        <f t="shared" si="80"/>
        <v>-3.0740969872987162E-2</v>
      </c>
      <c r="ET51" s="16">
        <f t="shared" si="81"/>
        <v>-5.7345871603538365E-2</v>
      </c>
    </row>
    <row r="52" spans="1:156" x14ac:dyDescent="0.2">
      <c r="A52">
        <v>93.27</v>
      </c>
      <c r="B52">
        <v>18.202000000000002</v>
      </c>
      <c r="C52">
        <v>173.7</v>
      </c>
      <c r="D52">
        <v>103.3</v>
      </c>
      <c r="E52">
        <v>98.33</v>
      </c>
      <c r="F52">
        <v>190.02</v>
      </c>
      <c r="G52">
        <v>169.2</v>
      </c>
      <c r="H52">
        <v>84.99</v>
      </c>
      <c r="I52">
        <v>97.81</v>
      </c>
      <c r="J52">
        <v>6.6459999999999999</v>
      </c>
      <c r="K52">
        <v>85.13</v>
      </c>
      <c r="L52">
        <v>67.5</v>
      </c>
      <c r="M52">
        <v>62.93</v>
      </c>
      <c r="N52">
        <v>27.52</v>
      </c>
      <c r="O52">
        <v>22.49</v>
      </c>
      <c r="P52">
        <v>67.92</v>
      </c>
      <c r="Q52">
        <v>13.038</v>
      </c>
      <c r="R52">
        <v>81.2</v>
      </c>
      <c r="S52">
        <v>37.19</v>
      </c>
      <c r="T52">
        <v>13.225</v>
      </c>
      <c r="U52">
        <v>112.85</v>
      </c>
      <c r="V52">
        <v>4.8360000000000003</v>
      </c>
      <c r="W52">
        <v>13.175000000000001</v>
      </c>
      <c r="X52">
        <v>13.592000000000001</v>
      </c>
      <c r="Y52">
        <v>8.4529999999999994</v>
      </c>
      <c r="Z52">
        <v>46.46</v>
      </c>
      <c r="AA52">
        <v>65.900000000000006</v>
      </c>
      <c r="AB52">
        <v>45.97</v>
      </c>
      <c r="AC52">
        <v>6.0519999999999996</v>
      </c>
      <c r="AD52">
        <v>14.33</v>
      </c>
      <c r="AE52">
        <v>3.0379999999999998</v>
      </c>
      <c r="AF52">
        <v>24.07</v>
      </c>
      <c r="AG52">
        <v>245.95</v>
      </c>
      <c r="AH52">
        <v>184.7</v>
      </c>
      <c r="AI52">
        <v>4.7919999999999998</v>
      </c>
      <c r="AJ52">
        <v>181.65</v>
      </c>
      <c r="AK52">
        <v>14.22</v>
      </c>
      <c r="AL52">
        <v>31.855</v>
      </c>
      <c r="AM52">
        <v>88.76</v>
      </c>
      <c r="AN52">
        <v>65.58</v>
      </c>
      <c r="AO52">
        <v>5.4589999999999996</v>
      </c>
      <c r="AP52">
        <v>88.39</v>
      </c>
      <c r="AQ52">
        <v>45.95</v>
      </c>
      <c r="AR52">
        <v>105.7</v>
      </c>
      <c r="AS52">
        <v>71.180000000000007</v>
      </c>
      <c r="AT52">
        <v>8.17</v>
      </c>
      <c r="AU52">
        <v>190.75</v>
      </c>
      <c r="AV52">
        <v>44.734999999999999</v>
      </c>
      <c r="AW52">
        <v>21.27</v>
      </c>
      <c r="AX52" s="40">
        <v>156.88</v>
      </c>
      <c r="AY52" s="5">
        <f t="shared" si="2"/>
        <v>5.081117620549791E-2</v>
      </c>
      <c r="AZ52" s="5">
        <f t="shared" si="82"/>
        <v>-9.5766677549242729E-3</v>
      </c>
      <c r="BA52" s="5">
        <f t="shared" si="83"/>
        <v>8.7108013937282625E-3</v>
      </c>
      <c r="BB52" s="5">
        <f t="shared" si="84"/>
        <v>3.6940373418992145E-2</v>
      </c>
      <c r="BC52" s="5">
        <f t="shared" si="85"/>
        <v>4.6620542841937063E-2</v>
      </c>
      <c r="BD52" s="5">
        <f t="shared" si="86"/>
        <v>3.384113166485303E-2</v>
      </c>
      <c r="BE52" s="5">
        <f t="shared" si="87"/>
        <v>9.6209912536443065E-2</v>
      </c>
      <c r="BF52" s="5">
        <f t="shared" si="88"/>
        <v>2.6201400627867688E-2</v>
      </c>
      <c r="BG52" s="5">
        <f t="shared" si="89"/>
        <v>5.5237889739993662E-2</v>
      </c>
      <c r="BH52" s="5">
        <f t="shared" si="90"/>
        <v>6.022282445046212E-4</v>
      </c>
      <c r="BI52" s="5">
        <f t="shared" si="91"/>
        <v>1.3814457544361058E-2</v>
      </c>
      <c r="BJ52" s="5">
        <f t="shared" si="4"/>
        <v>5.849145366159636E-2</v>
      </c>
      <c r="BK52" s="5">
        <f t="shared" si="5"/>
        <v>7.9516539440205314E-4</v>
      </c>
      <c r="BL52" s="5">
        <f t="shared" si="6"/>
        <v>7.2727272727268755E-4</v>
      </c>
      <c r="BM52" s="5">
        <f t="shared" si="7"/>
        <v>-0.10219560878243517</v>
      </c>
      <c r="BN52" s="5">
        <f t="shared" si="8"/>
        <v>8.4632516703786465E-3</v>
      </c>
      <c r="BO52" s="5">
        <f t="shared" si="9"/>
        <v>3.8884462151394406E-2</v>
      </c>
      <c r="BP52" s="5">
        <f t="shared" si="10"/>
        <v>2.967283794065434E-2</v>
      </c>
      <c r="BQ52" s="5">
        <f t="shared" si="11"/>
        <v>2.9623477297895828E-2</v>
      </c>
      <c r="BR52" s="5">
        <f t="shared" si="12"/>
        <v>2.7184466019417375E-2</v>
      </c>
      <c r="BS52" s="5">
        <f t="shared" si="13"/>
        <v>3.1111111111110645E-3</v>
      </c>
      <c r="BT52" s="5">
        <f t="shared" si="14"/>
        <v>3.8436761863860802E-2</v>
      </c>
      <c r="BU52" s="5">
        <f t="shared" si="15"/>
        <v>7.3757131214344129E-2</v>
      </c>
      <c r="BV52" s="5">
        <f t="shared" si="16"/>
        <v>1.5996412019734008E-2</v>
      </c>
      <c r="BW52" s="5">
        <f t="shared" si="17"/>
        <v>5.3070885760558184E-2</v>
      </c>
      <c r="BX52" s="5">
        <f t="shared" si="18"/>
        <v>2.1098901098901113E-2</v>
      </c>
      <c r="BY52" s="5">
        <f t="shared" si="19"/>
        <v>4.7694753577106619E-2</v>
      </c>
      <c r="BZ52" s="5">
        <f t="shared" si="20"/>
        <v>1.7260455853064904E-2</v>
      </c>
      <c r="CA52" s="5">
        <f t="shared" si="21"/>
        <v>2.0917678812415685E-2</v>
      </c>
      <c r="CB52" s="5">
        <f t="shared" si="22"/>
        <v>1.4728791955813669E-2</v>
      </c>
      <c r="CC52" s="5">
        <f t="shared" si="23"/>
        <v>1.0477299185098987E-2</v>
      </c>
      <c r="CD52" s="5">
        <f t="shared" si="24"/>
        <v>2.9166666666666785E-3</v>
      </c>
      <c r="CE52" s="5">
        <f t="shared" si="25"/>
        <v>3.0157068062827141E-2</v>
      </c>
      <c r="CF52" s="5">
        <f t="shared" si="26"/>
        <v>3.734905925301879E-2</v>
      </c>
      <c r="CG52" s="5">
        <f t="shared" si="27"/>
        <v>3.0537634408602132E-2</v>
      </c>
      <c r="CH52" s="5">
        <f t="shared" si="28"/>
        <v>6.1659848042080689E-2</v>
      </c>
      <c r="CI52" s="5">
        <f t="shared" si="29"/>
        <v>3.4934497816593968E-2</v>
      </c>
      <c r="CJ52" s="5">
        <f t="shared" si="30"/>
        <v>3.1908001295756439E-2</v>
      </c>
      <c r="CK52" s="5">
        <f t="shared" si="31"/>
        <v>4.620462046204632E-2</v>
      </c>
      <c r="CL52" s="5">
        <f t="shared" si="32"/>
        <v>3.4384858044164135E-2</v>
      </c>
      <c r="CM52" s="5">
        <f t="shared" si="33"/>
        <v>-4.5587162654997515E-3</v>
      </c>
      <c r="CN52" s="5">
        <f t="shared" si="34"/>
        <v>7.1783678913544424E-2</v>
      </c>
      <c r="CO52" s="5">
        <f t="shared" si="35"/>
        <v>2.4640428141375903E-2</v>
      </c>
      <c r="CP52" s="5">
        <f t="shared" si="36"/>
        <v>2.6412895707904394E-2</v>
      </c>
      <c r="CQ52" s="5">
        <f t="shared" si="37"/>
        <v>4.0035067212156772E-2</v>
      </c>
      <c r="CR52" s="5">
        <f t="shared" si="38"/>
        <v>4.3156281920326833E-2</v>
      </c>
      <c r="CS52" s="5">
        <f t="shared" si="39"/>
        <v>1.7876200640341455E-2</v>
      </c>
      <c r="CT52" s="5">
        <f t="shared" si="40"/>
        <v>6.0825231207019215E-2</v>
      </c>
      <c r="CU52" s="5">
        <f t="shared" si="41"/>
        <v>4.520884520884505E-2</v>
      </c>
      <c r="CV52" s="42">
        <f t="shared" si="42"/>
        <v>2.0291363163371434E-2</v>
      </c>
      <c r="CW52" s="16">
        <f t="shared" si="3"/>
        <v>5.3548617518248555E-2</v>
      </c>
      <c r="CX52" s="16">
        <f t="shared" si="92"/>
        <v>-8.9577712105634189E-3</v>
      </c>
      <c r="CY52" s="16">
        <f t="shared" si="93"/>
        <v>6.4305681413005114E-3</v>
      </c>
      <c r="CZ52" s="16">
        <f t="shared" si="94"/>
        <v>3.6103827828592262E-2</v>
      </c>
      <c r="DA52" s="16">
        <f t="shared" si="95"/>
        <v>4.0541408693691897E-2</v>
      </c>
      <c r="DB52" s="16">
        <f t="shared" si="96"/>
        <v>3.2410589943233682E-2</v>
      </c>
      <c r="DC52" s="16">
        <f t="shared" si="97"/>
        <v>9.0062868199848337E-2</v>
      </c>
      <c r="DD52" s="16">
        <f t="shared" si="98"/>
        <v>2.7908300806747135E-2</v>
      </c>
      <c r="DE52" s="16">
        <f t="shared" si="99"/>
        <v>5.8013696125681233E-2</v>
      </c>
      <c r="DF52" s="16">
        <f t="shared" si="100"/>
        <v>2.8598288701951512E-3</v>
      </c>
      <c r="DG52" s="16">
        <f t="shared" si="101"/>
        <v>1.3407959126562436E-2</v>
      </c>
      <c r="DH52" s="16">
        <f t="shared" si="43"/>
        <v>5.8055624418554261E-2</v>
      </c>
      <c r="DI52" s="16">
        <f t="shared" si="44"/>
        <v>7.3999452460442425E-4</v>
      </c>
      <c r="DJ52" s="16">
        <f t="shared" si="45"/>
        <v>3.6995868716640365E-3</v>
      </c>
      <c r="DK52" s="16">
        <f t="shared" si="46"/>
        <v>-0.10064879185383087</v>
      </c>
      <c r="DL52" s="16">
        <f t="shared" si="47"/>
        <v>9.5176211632018153E-3</v>
      </c>
      <c r="DM52" s="16">
        <f t="shared" si="48"/>
        <v>4.3975105498953421E-2</v>
      </c>
      <c r="DN52" s="16">
        <f t="shared" si="49"/>
        <v>2.8247155599580138E-2</v>
      </c>
      <c r="DO52" s="16">
        <f t="shared" si="50"/>
        <v>2.7218770272962014E-2</v>
      </c>
      <c r="DP52" s="16">
        <f t="shared" si="51"/>
        <v>3.1140258413581957E-2</v>
      </c>
      <c r="DQ52" s="16">
        <f t="shared" si="52"/>
        <v>3.8214469708342568E-3</v>
      </c>
      <c r="DR52" s="16">
        <f t="shared" si="53"/>
        <v>3.56622626284092E-2</v>
      </c>
      <c r="DS52" s="16">
        <f t="shared" si="54"/>
        <v>7.2367360842368375E-2</v>
      </c>
      <c r="DT52" s="16">
        <f t="shared" si="55"/>
        <v>1.6898714464456142E-2</v>
      </c>
      <c r="DU52" s="16">
        <f t="shared" si="56"/>
        <v>4.8540226599183584E-2</v>
      </c>
      <c r="DV52" s="16">
        <f t="shared" si="57"/>
        <v>2.1045409728393322E-2</v>
      </c>
      <c r="DW52" s="16">
        <f t="shared" si="58"/>
        <v>5.0923167434283392E-2</v>
      </c>
      <c r="DX52" s="16">
        <f t="shared" si="59"/>
        <v>1.8298774788705049E-2</v>
      </c>
      <c r="DY52" s="16">
        <f t="shared" si="60"/>
        <v>2.2857889360279361E-2</v>
      </c>
      <c r="DZ52" s="16">
        <f t="shared" si="61"/>
        <v>1.4890824231078108E-2</v>
      </c>
      <c r="EA52" s="16">
        <f t="shared" si="62"/>
        <v>7.1848752912144018E-3</v>
      </c>
      <c r="EB52" s="16">
        <f t="shared" si="63"/>
        <v>7.3970792233733745E-3</v>
      </c>
      <c r="EC52" s="16">
        <f t="shared" si="64"/>
        <v>2.6076821222041215E-2</v>
      </c>
      <c r="ED52" s="16">
        <f t="shared" si="65"/>
        <v>3.6462705977826186E-2</v>
      </c>
      <c r="EE52" s="16">
        <f t="shared" si="66"/>
        <v>3.1386081473417184E-2</v>
      </c>
      <c r="EF52" s="16">
        <f t="shared" si="67"/>
        <v>6.1663730135108757E-2</v>
      </c>
      <c r="EG52" s="16">
        <f t="shared" si="68"/>
        <v>3.6203489054931981E-2</v>
      </c>
      <c r="EH52" s="16">
        <f t="shared" si="69"/>
        <v>3.0588834450906342E-2</v>
      </c>
      <c r="EI52" s="16">
        <f t="shared" si="70"/>
        <v>4.2438509382700169E-2</v>
      </c>
      <c r="EJ52" s="16">
        <f t="shared" si="71"/>
        <v>3.9044235151529438E-2</v>
      </c>
      <c r="EK52" s="16">
        <f t="shared" si="72"/>
        <v>-3.4100604259918324E-3</v>
      </c>
      <c r="EL52" s="16">
        <f t="shared" si="73"/>
        <v>7.2966540026656396E-2</v>
      </c>
      <c r="EM52" s="16">
        <f t="shared" si="74"/>
        <v>2.5921103311288753E-2</v>
      </c>
      <c r="EN52" s="16">
        <f t="shared" si="75"/>
        <v>2.9926509780943453E-2</v>
      </c>
      <c r="EO52" s="16">
        <f t="shared" si="76"/>
        <v>3.9228415829993285E-2</v>
      </c>
      <c r="EP52" s="16">
        <f t="shared" si="77"/>
        <v>4.8440579244509001E-2</v>
      </c>
      <c r="EQ52" s="16">
        <f t="shared" si="78"/>
        <v>2.110620273548482E-2</v>
      </c>
      <c r="ER52" s="16">
        <f t="shared" si="79"/>
        <v>6.1899062210640003E-2</v>
      </c>
      <c r="ES52" s="16">
        <f t="shared" si="80"/>
        <v>4.0783664809541958E-2</v>
      </c>
      <c r="ET52" s="16">
        <f t="shared" si="81"/>
        <v>1.7312035225269765E-2</v>
      </c>
    </row>
    <row r="53" spans="1:156" x14ac:dyDescent="0.2">
      <c r="A53">
        <v>91.78</v>
      </c>
      <c r="B53">
        <v>18.54</v>
      </c>
      <c r="C53">
        <v>194.1</v>
      </c>
      <c r="D53">
        <v>101.65</v>
      </c>
      <c r="E53">
        <v>96</v>
      </c>
      <c r="F53">
        <v>188.92</v>
      </c>
      <c r="G53">
        <v>174.2</v>
      </c>
      <c r="H53">
        <v>84.74</v>
      </c>
      <c r="I53">
        <v>95.54</v>
      </c>
      <c r="J53">
        <v>6.6509999999999998</v>
      </c>
      <c r="K53">
        <v>85.86</v>
      </c>
      <c r="L53">
        <v>67.28</v>
      </c>
      <c r="M53">
        <v>62.45</v>
      </c>
      <c r="N53">
        <v>28.19</v>
      </c>
      <c r="O53">
        <v>22.795000000000002</v>
      </c>
      <c r="P53">
        <v>69.17</v>
      </c>
      <c r="Q53">
        <v>12.842000000000001</v>
      </c>
      <c r="R53">
        <v>82.08</v>
      </c>
      <c r="S53">
        <v>36.86</v>
      </c>
      <c r="T53">
        <v>13.41</v>
      </c>
      <c r="U53">
        <v>111.5</v>
      </c>
      <c r="V53">
        <v>4.93</v>
      </c>
      <c r="W53">
        <v>13.54</v>
      </c>
      <c r="X53">
        <v>14.1</v>
      </c>
      <c r="Y53">
        <v>9.0329999999999995</v>
      </c>
      <c r="Z53">
        <v>47.78</v>
      </c>
      <c r="AA53">
        <v>63.92</v>
      </c>
      <c r="AB53">
        <v>45.185000000000002</v>
      </c>
      <c r="AC53">
        <v>6</v>
      </c>
      <c r="AD53">
        <v>14.352</v>
      </c>
      <c r="AE53">
        <v>3.077</v>
      </c>
      <c r="AF53">
        <v>25.87</v>
      </c>
      <c r="AG53">
        <v>247.5</v>
      </c>
      <c r="AH53">
        <v>189</v>
      </c>
      <c r="AI53">
        <v>4.6779999999999999</v>
      </c>
      <c r="AJ53">
        <v>180.05</v>
      </c>
      <c r="AK53">
        <v>14.035</v>
      </c>
      <c r="AL53">
        <v>32.854999999999997</v>
      </c>
      <c r="AM53">
        <v>87.98</v>
      </c>
      <c r="AN53">
        <v>66.17</v>
      </c>
      <c r="AO53">
        <v>5.44</v>
      </c>
      <c r="AP53">
        <v>87.35</v>
      </c>
      <c r="AQ53">
        <v>45.99</v>
      </c>
      <c r="AR53">
        <v>107.16</v>
      </c>
      <c r="AS53">
        <v>72.3</v>
      </c>
      <c r="AT53">
        <v>8.1999999999999993</v>
      </c>
      <c r="AU53">
        <v>191.6</v>
      </c>
      <c r="AV53">
        <v>43.22</v>
      </c>
      <c r="AW53">
        <v>21.72</v>
      </c>
      <c r="AX53" s="40">
        <v>162.12</v>
      </c>
      <c r="AY53" s="5">
        <f t="shared" si="2"/>
        <v>-1.5975125978342386E-2</v>
      </c>
      <c r="AZ53" s="5">
        <f t="shared" si="82"/>
        <v>1.8569387979342711E-2</v>
      </c>
      <c r="BA53" s="5">
        <f t="shared" si="83"/>
        <v>0.11744386873920565</v>
      </c>
      <c r="BB53" s="5">
        <f t="shared" si="84"/>
        <v>-1.5972894482090938E-2</v>
      </c>
      <c r="BC53" s="5">
        <f t="shared" si="85"/>
        <v>-2.369571849893215E-2</v>
      </c>
      <c r="BD53" s="5">
        <f t="shared" si="86"/>
        <v>-5.7888643300706422E-3</v>
      </c>
      <c r="BE53" s="5">
        <f t="shared" si="87"/>
        <v>2.9550827423167947E-2</v>
      </c>
      <c r="BF53" s="5">
        <f t="shared" si="88"/>
        <v>-2.9415225320625904E-3</v>
      </c>
      <c r="BG53" s="5">
        <f t="shared" si="89"/>
        <v>-2.3208260914016954E-2</v>
      </c>
      <c r="BH53" s="5">
        <f t="shared" si="90"/>
        <v>7.5233222991277771E-4</v>
      </c>
      <c r="BI53" s="5">
        <f t="shared" si="91"/>
        <v>8.5751204040878104E-3</v>
      </c>
      <c r="BJ53" s="5">
        <f t="shared" si="4"/>
        <v>-3.259259259259295E-3</v>
      </c>
      <c r="BK53" s="5">
        <f t="shared" si="5"/>
        <v>-7.6275226442078514E-3</v>
      </c>
      <c r="BL53" s="5">
        <f t="shared" si="6"/>
        <v>2.4345930232558155E-2</v>
      </c>
      <c r="BM53" s="5">
        <f t="shared" si="7"/>
        <v>1.3561582925744942E-2</v>
      </c>
      <c r="BN53" s="5">
        <f t="shared" si="8"/>
        <v>1.8404004711425115E-2</v>
      </c>
      <c r="BO53" s="5">
        <f t="shared" si="9"/>
        <v>-1.5032980518484451E-2</v>
      </c>
      <c r="BP53" s="5">
        <f t="shared" si="10"/>
        <v>1.0837438423645374E-2</v>
      </c>
      <c r="BQ53" s="5">
        <f t="shared" si="11"/>
        <v>-8.8733530518956272E-3</v>
      </c>
      <c r="BR53" s="5">
        <f t="shared" si="12"/>
        <v>1.3988657844990593E-2</v>
      </c>
      <c r="BS53" s="5">
        <f t="shared" si="13"/>
        <v>-1.1962782454585708E-2</v>
      </c>
      <c r="BT53" s="5">
        <f t="shared" si="14"/>
        <v>1.9437551695616007E-2</v>
      </c>
      <c r="BU53" s="5">
        <f t="shared" si="15"/>
        <v>2.770398481973424E-2</v>
      </c>
      <c r="BV53" s="5">
        <f t="shared" si="16"/>
        <v>3.7374926427310218E-2</v>
      </c>
      <c r="BW53" s="5">
        <f t="shared" si="17"/>
        <v>6.8614693008399508E-2</v>
      </c>
      <c r="BX53" s="5">
        <f t="shared" si="18"/>
        <v>2.8411536805854398E-2</v>
      </c>
      <c r="BY53" s="5">
        <f t="shared" si="19"/>
        <v>-3.0045523520485617E-2</v>
      </c>
      <c r="BZ53" s="5">
        <f t="shared" si="20"/>
        <v>-1.7076354144006878E-2</v>
      </c>
      <c r="CA53" s="5">
        <f t="shared" si="21"/>
        <v>-8.5922009253138754E-3</v>
      </c>
      <c r="CB53" s="5">
        <f t="shared" si="22"/>
        <v>1.5352407536637358E-3</v>
      </c>
      <c r="CC53" s="5">
        <f t="shared" si="23"/>
        <v>1.283739302172493E-2</v>
      </c>
      <c r="CD53" s="5">
        <f t="shared" si="24"/>
        <v>7.4781886165351086E-2</v>
      </c>
      <c r="CE53" s="5">
        <f t="shared" si="25"/>
        <v>6.3020939215288063E-3</v>
      </c>
      <c r="CF53" s="5">
        <f t="shared" si="26"/>
        <v>2.3280996210070404E-2</v>
      </c>
      <c r="CG53" s="5">
        <f t="shared" si="27"/>
        <v>-2.3789649415692837E-2</v>
      </c>
      <c r="CH53" s="5">
        <f t="shared" si="28"/>
        <v>-8.8081475364711892E-3</v>
      </c>
      <c r="CI53" s="5">
        <f t="shared" si="29"/>
        <v>-1.3009845288326383E-2</v>
      </c>
      <c r="CJ53" s="5">
        <f t="shared" si="30"/>
        <v>3.139224611520941E-2</v>
      </c>
      <c r="CK53" s="5">
        <f t="shared" si="31"/>
        <v>-8.7877422262280236E-3</v>
      </c>
      <c r="CL53" s="5">
        <f t="shared" si="32"/>
        <v>8.9966453186947071E-3</v>
      </c>
      <c r="CM53" s="5">
        <f t="shared" si="33"/>
        <v>-3.4804909324051003E-3</v>
      </c>
      <c r="CN53" s="5">
        <f t="shared" si="34"/>
        <v>-1.1766036882000286E-2</v>
      </c>
      <c r="CO53" s="5">
        <f t="shared" si="35"/>
        <v>8.7051142546235027E-4</v>
      </c>
      <c r="CP53" s="5">
        <f t="shared" si="36"/>
        <v>1.3812677388836292E-2</v>
      </c>
      <c r="CQ53" s="5">
        <f t="shared" si="37"/>
        <v>1.5734756954200568E-2</v>
      </c>
      <c r="CR53" s="5">
        <f t="shared" si="38"/>
        <v>3.6719706242349659E-3</v>
      </c>
      <c r="CS53" s="5">
        <f t="shared" si="39"/>
        <v>4.4560943643512374E-3</v>
      </c>
      <c r="CT53" s="5">
        <f t="shared" si="40"/>
        <v>-3.3866100368838747E-2</v>
      </c>
      <c r="CU53" s="5">
        <f t="shared" si="41"/>
        <v>2.1156558533145242E-2</v>
      </c>
      <c r="CV53" s="42">
        <f t="shared" si="42"/>
        <v>3.3401325854156116E-2</v>
      </c>
      <c r="CW53" s="16">
        <f t="shared" si="3"/>
        <v>-1.3237684665591741E-2</v>
      </c>
      <c r="CX53" s="16">
        <f t="shared" si="92"/>
        <v>1.9188284523703567E-2</v>
      </c>
      <c r="CY53" s="16">
        <f t="shared" si="93"/>
        <v>0.1151636354867779</v>
      </c>
      <c r="CZ53" s="16">
        <f t="shared" si="94"/>
        <v>-1.6809440072490821E-2</v>
      </c>
      <c r="DA53" s="16">
        <f t="shared" si="95"/>
        <v>-2.9774852647177316E-2</v>
      </c>
      <c r="DB53" s="16">
        <f t="shared" si="96"/>
        <v>-7.2194060516899902E-3</v>
      </c>
      <c r="DC53" s="16">
        <f t="shared" si="97"/>
        <v>2.3403783086573215E-2</v>
      </c>
      <c r="DD53" s="16">
        <f t="shared" si="98"/>
        <v>-1.2346223531831423E-3</v>
      </c>
      <c r="DE53" s="16">
        <f t="shared" si="99"/>
        <v>-2.0432454528329386E-2</v>
      </c>
      <c r="DF53" s="16">
        <f t="shared" si="100"/>
        <v>3.0099328556033077E-3</v>
      </c>
      <c r="DG53" s="16">
        <f t="shared" si="101"/>
        <v>8.1686219862891884E-3</v>
      </c>
      <c r="DH53" s="16">
        <f t="shared" si="43"/>
        <v>-3.695088502301391E-3</v>
      </c>
      <c r="DI53" s="16">
        <f t="shared" si="44"/>
        <v>-7.6826935140054805E-3</v>
      </c>
      <c r="DJ53" s="16">
        <f t="shared" si="45"/>
        <v>2.7318244376949505E-2</v>
      </c>
      <c r="DK53" s="16">
        <f t="shared" si="46"/>
        <v>1.5108399854349235E-2</v>
      </c>
      <c r="DL53" s="16">
        <f t="shared" si="47"/>
        <v>1.9458374204248282E-2</v>
      </c>
      <c r="DM53" s="16">
        <f t="shared" si="48"/>
        <v>-9.9423371709254343E-3</v>
      </c>
      <c r="DN53" s="16">
        <f t="shared" si="49"/>
        <v>9.4117560825711724E-3</v>
      </c>
      <c r="DO53" s="16">
        <f t="shared" si="50"/>
        <v>-1.127806007682944E-2</v>
      </c>
      <c r="DP53" s="16">
        <f t="shared" si="51"/>
        <v>1.7944450239155176E-2</v>
      </c>
      <c r="DQ53" s="16">
        <f t="shared" si="52"/>
        <v>-1.1252446594862516E-2</v>
      </c>
      <c r="DR53" s="16">
        <f t="shared" si="53"/>
        <v>1.6663052460164401E-2</v>
      </c>
      <c r="DS53" s="16">
        <f t="shared" si="54"/>
        <v>2.6314214447758492E-2</v>
      </c>
      <c r="DT53" s="16">
        <f t="shared" si="55"/>
        <v>3.8277228872032353E-2</v>
      </c>
      <c r="DU53" s="16">
        <f t="shared" si="56"/>
        <v>6.4084033847024907E-2</v>
      </c>
      <c r="DV53" s="16">
        <f t="shared" si="57"/>
        <v>2.8358045435346608E-2</v>
      </c>
      <c r="DW53" s="16">
        <f t="shared" si="58"/>
        <v>-2.6817109663308844E-2</v>
      </c>
      <c r="DX53" s="16">
        <f t="shared" si="59"/>
        <v>-1.6038035208366733E-2</v>
      </c>
      <c r="DY53" s="16">
        <f t="shared" si="60"/>
        <v>-6.6519903774501996E-3</v>
      </c>
      <c r="DZ53" s="16">
        <f t="shared" si="61"/>
        <v>1.6972730289281752E-3</v>
      </c>
      <c r="EA53" s="16">
        <f t="shared" si="62"/>
        <v>9.5449691278403446E-3</v>
      </c>
      <c r="EB53" s="16">
        <f t="shared" si="63"/>
        <v>7.9262298722057783E-2</v>
      </c>
      <c r="EC53" s="16">
        <f t="shared" si="64"/>
        <v>2.2218470807428793E-3</v>
      </c>
      <c r="ED53" s="16">
        <f t="shared" si="65"/>
        <v>2.23946429348778E-2</v>
      </c>
      <c r="EE53" s="16">
        <f t="shared" si="66"/>
        <v>-2.2941202350877786E-2</v>
      </c>
      <c r="EF53" s="16">
        <f t="shared" si="67"/>
        <v>-8.8042654434431194E-3</v>
      </c>
      <c r="EG53" s="16">
        <f t="shared" si="68"/>
        <v>-1.1740854049988371E-2</v>
      </c>
      <c r="EH53" s="16">
        <f t="shared" si="69"/>
        <v>3.0073079270359314E-2</v>
      </c>
      <c r="EI53" s="16">
        <f t="shared" si="70"/>
        <v>-1.2553853305574177E-2</v>
      </c>
      <c r="EJ53" s="16">
        <f t="shared" si="71"/>
        <v>1.3656022426060012E-2</v>
      </c>
      <c r="EK53" s="16">
        <f t="shared" si="72"/>
        <v>-2.3318350928971813E-3</v>
      </c>
      <c r="EL53" s="16">
        <f t="shared" si="73"/>
        <v>-1.0583175768888321E-2</v>
      </c>
      <c r="EM53" s="16">
        <f t="shared" si="74"/>
        <v>2.1511865953752016E-3</v>
      </c>
      <c r="EN53" s="16">
        <f t="shared" si="75"/>
        <v>1.7326291461875351E-2</v>
      </c>
      <c r="EO53" s="16">
        <f t="shared" si="76"/>
        <v>1.4928105572037083E-2</v>
      </c>
      <c r="EP53" s="16">
        <f t="shared" si="77"/>
        <v>8.9562679484171334E-3</v>
      </c>
      <c r="EQ53" s="16">
        <f t="shared" si="78"/>
        <v>7.686096459494602E-3</v>
      </c>
      <c r="ER53" s="16">
        <f t="shared" si="79"/>
        <v>-3.2792269365217959E-2</v>
      </c>
      <c r="ES53" s="16">
        <f t="shared" si="80"/>
        <v>1.6731378133842151E-2</v>
      </c>
      <c r="ET53" s="16">
        <f t="shared" si="81"/>
        <v>3.0421997916054447E-2</v>
      </c>
    </row>
    <row r="54" spans="1:156" x14ac:dyDescent="0.2">
      <c r="A54">
        <v>87.28</v>
      </c>
      <c r="B54">
        <v>18.692</v>
      </c>
      <c r="C54">
        <v>195.6</v>
      </c>
      <c r="D54">
        <v>99.24</v>
      </c>
      <c r="E54">
        <v>92.92</v>
      </c>
      <c r="F54">
        <v>180.36</v>
      </c>
      <c r="G54">
        <v>163.5</v>
      </c>
      <c r="H54">
        <v>81.069999999999993</v>
      </c>
      <c r="I54">
        <v>90.35</v>
      </c>
      <c r="J54">
        <v>6.274</v>
      </c>
      <c r="K54">
        <v>84.18</v>
      </c>
      <c r="L54">
        <v>64.16</v>
      </c>
      <c r="M54">
        <v>59.24</v>
      </c>
      <c r="N54">
        <v>27.32</v>
      </c>
      <c r="O54">
        <v>21.31</v>
      </c>
      <c r="P54">
        <v>65.77</v>
      </c>
      <c r="Q54">
        <v>11.318</v>
      </c>
      <c r="R54">
        <v>78.48</v>
      </c>
      <c r="S54">
        <v>35.04</v>
      </c>
      <c r="T54">
        <v>12.95</v>
      </c>
      <c r="U54">
        <v>107.7</v>
      </c>
      <c r="V54">
        <v>4.851</v>
      </c>
      <c r="W54">
        <v>13.255000000000001</v>
      </c>
      <c r="X54">
        <v>14.108000000000001</v>
      </c>
      <c r="Y54">
        <v>8.8640000000000008</v>
      </c>
      <c r="Z54">
        <v>45.805</v>
      </c>
      <c r="AA54">
        <v>60.74</v>
      </c>
      <c r="AB54">
        <v>43.55</v>
      </c>
      <c r="AC54">
        <v>5.7640000000000002</v>
      </c>
      <c r="AD54">
        <v>13.41</v>
      </c>
      <c r="AE54">
        <v>2.9525000000000001</v>
      </c>
      <c r="AF54">
        <v>25.08</v>
      </c>
      <c r="AG54">
        <v>242.9</v>
      </c>
      <c r="AH54">
        <v>184.75</v>
      </c>
      <c r="AI54">
        <v>4.51</v>
      </c>
      <c r="AJ54">
        <v>175.95</v>
      </c>
      <c r="AK54">
        <v>13.555</v>
      </c>
      <c r="AL54">
        <v>30.855</v>
      </c>
      <c r="AM54">
        <v>82.96</v>
      </c>
      <c r="AN54">
        <v>63.71</v>
      </c>
      <c r="AO54">
        <v>5.18</v>
      </c>
      <c r="AP54">
        <v>84.07</v>
      </c>
      <c r="AQ54">
        <v>42.72</v>
      </c>
      <c r="AR54">
        <v>101.44</v>
      </c>
      <c r="AS54">
        <v>68.959999999999994</v>
      </c>
      <c r="AT54">
        <v>7.7869999999999999</v>
      </c>
      <c r="AU54">
        <v>185.75</v>
      </c>
      <c r="AV54">
        <v>43.44</v>
      </c>
      <c r="AW54">
        <v>21.05</v>
      </c>
      <c r="AX54" s="40">
        <v>153.68</v>
      </c>
      <c r="AY54" s="5">
        <f t="shared" si="2"/>
        <v>-4.9030289823491002E-2</v>
      </c>
      <c r="AZ54" s="5">
        <f t="shared" si="82"/>
        <v>8.1984897518878608E-3</v>
      </c>
      <c r="BA54" s="5">
        <f t="shared" si="83"/>
        <v>7.7279752704790816E-3</v>
      </c>
      <c r="BB54" s="5">
        <f t="shared" si="84"/>
        <v>-2.3708804722085697E-2</v>
      </c>
      <c r="BC54" s="5">
        <f t="shared" si="85"/>
        <v>-3.2083333333333353E-2</v>
      </c>
      <c r="BD54" s="5">
        <f t="shared" si="86"/>
        <v>-4.5310184204954362E-2</v>
      </c>
      <c r="BE54" s="5">
        <f t="shared" si="87"/>
        <v>-6.1423650975889754E-2</v>
      </c>
      <c r="BF54" s="5">
        <f t="shared" si="88"/>
        <v>-4.3308945008260546E-2</v>
      </c>
      <c r="BG54" s="5">
        <f t="shared" si="89"/>
        <v>-5.4322796734352252E-2</v>
      </c>
      <c r="BH54" s="5">
        <f t="shared" si="90"/>
        <v>-5.6683205533002545E-2</v>
      </c>
      <c r="BI54" s="5">
        <f t="shared" si="91"/>
        <v>-1.9566736547868557E-2</v>
      </c>
      <c r="BJ54" s="5">
        <f t="shared" si="4"/>
        <v>-4.6373365041617154E-2</v>
      </c>
      <c r="BK54" s="5">
        <f t="shared" si="5"/>
        <v>-5.1401120896717334E-2</v>
      </c>
      <c r="BL54" s="5">
        <f t="shared" si="6"/>
        <v>-3.0862007804185909E-2</v>
      </c>
      <c r="BM54" s="5">
        <f t="shared" si="7"/>
        <v>-6.5145865321342478E-2</v>
      </c>
      <c r="BN54" s="5">
        <f t="shared" si="8"/>
        <v>-4.9154257626138564E-2</v>
      </c>
      <c r="BO54" s="5">
        <f t="shared" si="9"/>
        <v>-0.11867310387790075</v>
      </c>
      <c r="BP54" s="5">
        <f t="shared" si="10"/>
        <v>-4.3859649122806932E-2</v>
      </c>
      <c r="BQ54" s="5">
        <f t="shared" si="11"/>
        <v>-4.9376017362995128E-2</v>
      </c>
      <c r="BR54" s="5">
        <f t="shared" si="12"/>
        <v>-3.4302759134973937E-2</v>
      </c>
      <c r="BS54" s="5">
        <f t="shared" si="13"/>
        <v>-3.4080717488789158E-2</v>
      </c>
      <c r="BT54" s="5">
        <f t="shared" si="14"/>
        <v>-1.6024340770791068E-2</v>
      </c>
      <c r="BU54" s="5">
        <f t="shared" si="15"/>
        <v>-2.1048744460856583E-2</v>
      </c>
      <c r="BV54" s="5">
        <f t="shared" si="16"/>
        <v>5.6737588652477911E-4</v>
      </c>
      <c r="BW54" s="5">
        <f t="shared" si="17"/>
        <v>-1.8709177460422777E-2</v>
      </c>
      <c r="BX54" s="5">
        <f t="shared" si="18"/>
        <v>-4.1335286730849741E-2</v>
      </c>
      <c r="BY54" s="5">
        <f t="shared" si="19"/>
        <v>-4.9749687108886054E-2</v>
      </c>
      <c r="BZ54" s="5">
        <f t="shared" si="20"/>
        <v>-3.6184574526944902E-2</v>
      </c>
      <c r="CA54" s="5">
        <f t="shared" si="21"/>
        <v>-3.9333333333333331E-2</v>
      </c>
      <c r="CB54" s="5">
        <f t="shared" si="22"/>
        <v>-6.5635451505016706E-2</v>
      </c>
      <c r="CC54" s="5">
        <f t="shared" si="23"/>
        <v>-4.0461488462788409E-2</v>
      </c>
      <c r="CD54" s="5">
        <f t="shared" si="24"/>
        <v>-3.0537301894085878E-2</v>
      </c>
      <c r="CE54" s="5">
        <f t="shared" si="25"/>
        <v>-1.8585858585858595E-2</v>
      </c>
      <c r="CF54" s="5">
        <f t="shared" si="26"/>
        <v>-2.2486772486772444E-2</v>
      </c>
      <c r="CG54" s="5">
        <f t="shared" si="27"/>
        <v>-3.591278324070124E-2</v>
      </c>
      <c r="CH54" s="5">
        <f t="shared" si="28"/>
        <v>-2.2771452374340639E-2</v>
      </c>
      <c r="CI54" s="5">
        <f t="shared" si="29"/>
        <v>-3.4200213751335973E-2</v>
      </c>
      <c r="CJ54" s="5">
        <f t="shared" si="30"/>
        <v>-6.0873535230558384E-2</v>
      </c>
      <c r="CK54" s="5">
        <f t="shared" si="31"/>
        <v>-5.7058422368720274E-2</v>
      </c>
      <c r="CL54" s="5">
        <f t="shared" si="32"/>
        <v>-3.7176968414689426E-2</v>
      </c>
      <c r="CM54" s="5">
        <f t="shared" si="33"/>
        <v>-4.7794117647058987E-2</v>
      </c>
      <c r="CN54" s="5">
        <f t="shared" si="34"/>
        <v>-3.755008586147679E-2</v>
      </c>
      <c r="CO54" s="5">
        <f t="shared" si="35"/>
        <v>-7.1102413568167044E-2</v>
      </c>
      <c r="CP54" s="5">
        <f t="shared" si="36"/>
        <v>-5.3378126166479967E-2</v>
      </c>
      <c r="CQ54" s="5">
        <f t="shared" si="37"/>
        <v>-4.6196403872752478E-2</v>
      </c>
      <c r="CR54" s="5">
        <f t="shared" si="38"/>
        <v>-5.0365853658536519E-2</v>
      </c>
      <c r="CS54" s="5">
        <f t="shared" si="39"/>
        <v>-3.0532359081419602E-2</v>
      </c>
      <c r="CT54" s="5">
        <f t="shared" si="40"/>
        <v>5.0902360018509896E-3</v>
      </c>
      <c r="CU54" s="5">
        <f t="shared" si="41"/>
        <v>-3.0847145488029359E-2</v>
      </c>
      <c r="CV54" s="42">
        <f t="shared" si="42"/>
        <v>-5.2060202319269666E-2</v>
      </c>
      <c r="CW54" s="16">
        <f t="shared" si="3"/>
        <v>-4.6292848510740357E-2</v>
      </c>
      <c r="CX54" s="16">
        <f t="shared" si="92"/>
        <v>8.8173862962487148E-3</v>
      </c>
      <c r="CY54" s="16">
        <f t="shared" si="93"/>
        <v>5.4477420180513306E-3</v>
      </c>
      <c r="CZ54" s="16">
        <f t="shared" si="94"/>
        <v>-2.454535031248558E-2</v>
      </c>
      <c r="DA54" s="16">
        <f t="shared" si="95"/>
        <v>-3.8162467481578519E-2</v>
      </c>
      <c r="DB54" s="16">
        <f t="shared" si="96"/>
        <v>-4.674072592657371E-2</v>
      </c>
      <c r="DC54" s="16">
        <f t="shared" si="97"/>
        <v>-6.7570695312484483E-2</v>
      </c>
      <c r="DD54" s="16">
        <f t="shared" si="98"/>
        <v>-4.1602044829381096E-2</v>
      </c>
      <c r="DE54" s="16">
        <f t="shared" si="99"/>
        <v>-5.1546990348664681E-2</v>
      </c>
      <c r="DF54" s="16">
        <f t="shared" si="100"/>
        <v>-5.4425604907312013E-2</v>
      </c>
      <c r="DG54" s="16">
        <f t="shared" si="101"/>
        <v>-1.9973234965667178E-2</v>
      </c>
      <c r="DH54" s="16">
        <f t="shared" si="43"/>
        <v>-4.6809194284659253E-2</v>
      </c>
      <c r="DI54" s="16">
        <f t="shared" si="44"/>
        <v>-5.1456291766514964E-2</v>
      </c>
      <c r="DJ54" s="16">
        <f t="shared" si="45"/>
        <v>-2.7889693659794559E-2</v>
      </c>
      <c r="DK54" s="16">
        <f t="shared" si="46"/>
        <v>-6.3599048392738181E-2</v>
      </c>
      <c r="DL54" s="16">
        <f t="shared" si="47"/>
        <v>-4.8099888133315394E-2</v>
      </c>
      <c r="DM54" s="16">
        <f t="shared" si="48"/>
        <v>-0.11358246053034174</v>
      </c>
      <c r="DN54" s="16">
        <f t="shared" si="49"/>
        <v>-4.5285331463881133E-2</v>
      </c>
      <c r="DO54" s="16">
        <f t="shared" si="50"/>
        <v>-5.1780724387928939E-2</v>
      </c>
      <c r="DP54" s="16">
        <f t="shared" si="51"/>
        <v>-3.0346966740809354E-2</v>
      </c>
      <c r="DQ54" s="16">
        <f t="shared" si="52"/>
        <v>-3.3370381629065964E-2</v>
      </c>
      <c r="DR54" s="16">
        <f t="shared" si="53"/>
        <v>-1.8798840006242674E-2</v>
      </c>
      <c r="DS54" s="16">
        <f t="shared" si="54"/>
        <v>-2.2438514832832331E-2</v>
      </c>
      <c r="DT54" s="16">
        <f t="shared" si="55"/>
        <v>1.4696783312469121E-3</v>
      </c>
      <c r="DU54" s="16">
        <f t="shared" si="56"/>
        <v>-2.3239836621797377E-2</v>
      </c>
      <c r="DV54" s="16">
        <f t="shared" si="57"/>
        <v>-4.1388778101357535E-2</v>
      </c>
      <c r="DW54" s="16">
        <f t="shared" si="58"/>
        <v>-4.652127325170928E-2</v>
      </c>
      <c r="DX54" s="16">
        <f t="shared" si="59"/>
        <v>-3.5146255591304756E-2</v>
      </c>
      <c r="DY54" s="16">
        <f t="shared" si="60"/>
        <v>-3.7393122785469655E-2</v>
      </c>
      <c r="DZ54" s="16">
        <f t="shared" si="61"/>
        <v>-6.5473419229752264E-2</v>
      </c>
      <c r="EA54" s="16">
        <f t="shared" si="62"/>
        <v>-4.3753912356672996E-2</v>
      </c>
      <c r="EB54" s="16">
        <f t="shared" si="63"/>
        <v>-2.605688933737918E-2</v>
      </c>
      <c r="EC54" s="16">
        <f t="shared" si="64"/>
        <v>-2.2666105426644521E-2</v>
      </c>
      <c r="ED54" s="16">
        <f t="shared" si="65"/>
        <v>-2.3373125761965048E-2</v>
      </c>
      <c r="EE54" s="16">
        <f t="shared" si="66"/>
        <v>-3.5064336175886189E-2</v>
      </c>
      <c r="EF54" s="16">
        <f t="shared" si="67"/>
        <v>-2.2767570281312568E-2</v>
      </c>
      <c r="EG54" s="16">
        <f t="shared" si="68"/>
        <v>-3.293122251299796E-2</v>
      </c>
      <c r="EH54" s="16">
        <f t="shared" si="69"/>
        <v>-6.2192702075408481E-2</v>
      </c>
      <c r="EI54" s="16">
        <f t="shared" si="70"/>
        <v>-6.0824533448066424E-2</v>
      </c>
      <c r="EJ54" s="16">
        <f t="shared" si="71"/>
        <v>-3.2517591307324123E-2</v>
      </c>
      <c r="EK54" s="16">
        <f t="shared" si="72"/>
        <v>-4.6645461807551067E-2</v>
      </c>
      <c r="EL54" s="16">
        <f t="shared" si="73"/>
        <v>-3.6367224748364825E-2</v>
      </c>
      <c r="EM54" s="16">
        <f t="shared" si="74"/>
        <v>-6.9821738398254188E-2</v>
      </c>
      <c r="EN54" s="16">
        <f t="shared" si="75"/>
        <v>-4.9864512093440908E-2</v>
      </c>
      <c r="EO54" s="16">
        <f t="shared" si="76"/>
        <v>-4.7003055254915965E-2</v>
      </c>
      <c r="EP54" s="16">
        <f t="shared" si="77"/>
        <v>-4.5081556334354352E-2</v>
      </c>
      <c r="EQ54" s="16">
        <f t="shared" si="78"/>
        <v>-2.7302356986276238E-2</v>
      </c>
      <c r="ER54" s="16">
        <f t="shared" si="79"/>
        <v>6.164067005471778E-3</v>
      </c>
      <c r="ES54" s="16">
        <f t="shared" si="80"/>
        <v>-3.5272325887332451E-2</v>
      </c>
      <c r="ET54" s="16">
        <f t="shared" si="81"/>
        <v>-5.5039530257371336E-2</v>
      </c>
    </row>
    <row r="55" spans="1:156" x14ac:dyDescent="0.2">
      <c r="AX55" s="40"/>
      <c r="CV55" s="40"/>
    </row>
    <row r="56" spans="1:156" x14ac:dyDescent="0.2">
      <c r="AX56" s="40"/>
      <c r="AY56" s="16">
        <f>AVERAGE(AY3:AY54)</f>
        <v>-2.7374413127506446E-3</v>
      </c>
      <c r="AZ56" s="16">
        <f t="shared" ref="AZ56:CV56" si="102">AVERAGE(AZ3:AZ54)</f>
        <v>-6.1889654436085464E-4</v>
      </c>
      <c r="BA56" s="16">
        <f t="shared" si="102"/>
        <v>2.280233252427751E-3</v>
      </c>
      <c r="BB56" s="16">
        <f t="shared" si="102"/>
        <v>8.3654559039988334E-4</v>
      </c>
      <c r="BC56" s="16">
        <f t="shared" si="102"/>
        <v>6.0791341482451652E-3</v>
      </c>
      <c r="BD56" s="16">
        <f t="shared" si="102"/>
        <v>1.4305417216193485E-3</v>
      </c>
      <c r="BE56" s="16">
        <f t="shared" si="102"/>
        <v>6.1470443365947321E-3</v>
      </c>
      <c r="BF56" s="16">
        <f t="shared" si="102"/>
        <v>-1.7069001788794481E-3</v>
      </c>
      <c r="BG56" s="16">
        <f t="shared" si="102"/>
        <v>-2.7758063856875678E-3</v>
      </c>
      <c r="BH56" s="16">
        <f t="shared" si="102"/>
        <v>-2.25760062569053E-3</v>
      </c>
      <c r="BI56" s="16">
        <f t="shared" si="102"/>
        <v>4.0649841779862137E-4</v>
      </c>
      <c r="BJ56" s="16">
        <f t="shared" si="102"/>
        <v>4.3582924304209583E-4</v>
      </c>
      <c r="BK56" s="16">
        <f t="shared" si="102"/>
        <v>5.5170869797628903E-5</v>
      </c>
      <c r="BL56" s="16">
        <f t="shared" si="102"/>
        <v>-2.9723141443913489E-3</v>
      </c>
      <c r="BM56" s="16">
        <f t="shared" si="102"/>
        <v>-1.5468169286042938E-3</v>
      </c>
      <c r="BN56" s="16">
        <f t="shared" si="102"/>
        <v>-1.0543694928231684E-3</v>
      </c>
      <c r="BO56" s="16">
        <f t="shared" si="102"/>
        <v>-5.0906433475590169E-3</v>
      </c>
      <c r="BP56" s="16">
        <f t="shared" si="102"/>
        <v>1.4256823410742016E-3</v>
      </c>
      <c r="BQ56" s="16">
        <f t="shared" si="102"/>
        <v>2.4047070249338131E-3</v>
      </c>
      <c r="BR56" s="16">
        <f t="shared" si="102"/>
        <v>-3.9557923941645817E-3</v>
      </c>
      <c r="BS56" s="16">
        <f t="shared" si="102"/>
        <v>-7.1033585972319214E-4</v>
      </c>
      <c r="BT56" s="16">
        <f t="shared" si="102"/>
        <v>2.7744992354516054E-3</v>
      </c>
      <c r="BU56" s="16">
        <f t="shared" si="102"/>
        <v>1.3897703719757488E-3</v>
      </c>
      <c r="BV56" s="16">
        <f t="shared" si="102"/>
        <v>-9.0230244472213315E-4</v>
      </c>
      <c r="BW56" s="16">
        <f t="shared" si="102"/>
        <v>4.5306591613746023E-3</v>
      </c>
      <c r="BX56" s="16">
        <f t="shared" si="102"/>
        <v>5.349137050779064E-5</v>
      </c>
      <c r="BY56" s="16">
        <f t="shared" si="102"/>
        <v>-3.2284138571767726E-3</v>
      </c>
      <c r="BZ56" s="16">
        <f t="shared" si="102"/>
        <v>-1.038318935640144E-3</v>
      </c>
      <c r="CA56" s="16">
        <f t="shared" si="102"/>
        <v>-1.9402105478636754E-3</v>
      </c>
      <c r="CB56" s="16">
        <f t="shared" si="102"/>
        <v>-1.6203227526443944E-4</v>
      </c>
      <c r="CC56" s="16">
        <f t="shared" si="102"/>
        <v>3.2924238938845853E-3</v>
      </c>
      <c r="CD56" s="16">
        <f t="shared" si="102"/>
        <v>-4.480412556706696E-3</v>
      </c>
      <c r="CE56" s="16">
        <f t="shared" si="102"/>
        <v>4.080246840785927E-3</v>
      </c>
      <c r="CF56" s="16">
        <f t="shared" si="102"/>
        <v>8.8635327519260372E-4</v>
      </c>
      <c r="CG56" s="16">
        <f t="shared" si="102"/>
        <v>-8.4844706481505296E-4</v>
      </c>
      <c r="CH56" s="16">
        <f t="shared" si="102"/>
        <v>-3.8820930280702141E-6</v>
      </c>
      <c r="CI56" s="16">
        <f t="shared" si="102"/>
        <v>-1.2689912383380109E-3</v>
      </c>
      <c r="CJ56" s="16">
        <f t="shared" si="102"/>
        <v>1.3191668448500977E-3</v>
      </c>
      <c r="CK56" s="16">
        <f t="shared" si="102"/>
        <v>3.7661110793461528E-3</v>
      </c>
      <c r="CL56" s="16">
        <f t="shared" si="102"/>
        <v>-4.6593771073653052E-3</v>
      </c>
      <c r="CM56" s="16">
        <f t="shared" si="102"/>
        <v>-1.1486558395079189E-3</v>
      </c>
      <c r="CN56" s="16">
        <f t="shared" si="102"/>
        <v>-1.182861113111965E-3</v>
      </c>
      <c r="CO56" s="16">
        <f t="shared" si="102"/>
        <v>-1.2806751699128511E-3</v>
      </c>
      <c r="CP56" s="16">
        <f t="shared" si="102"/>
        <v>-3.51361407303906E-3</v>
      </c>
      <c r="CQ56" s="16">
        <f t="shared" si="102"/>
        <v>8.0665138216348469E-4</v>
      </c>
      <c r="CR56" s="16">
        <f t="shared" si="102"/>
        <v>-5.2842973241821684E-3</v>
      </c>
      <c r="CS56" s="16">
        <f t="shared" si="102"/>
        <v>-3.2300020951433642E-3</v>
      </c>
      <c r="CT56" s="16">
        <f t="shared" si="102"/>
        <v>-1.0738310036207889E-3</v>
      </c>
      <c r="CU56" s="16">
        <f t="shared" si="102"/>
        <v>4.4251803993030931E-3</v>
      </c>
      <c r="CV56" s="16">
        <f t="shared" si="102"/>
        <v>2.9793279381016705E-3</v>
      </c>
    </row>
    <row r="58" spans="1:156" x14ac:dyDescent="0.2">
      <c r="A58" s="77" t="s">
        <v>115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BA58" s="77" t="s">
        <v>113</v>
      </c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DB58" s="77" t="s">
        <v>114</v>
      </c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</row>
    <row r="59" spans="1:156" x14ac:dyDescent="0.2">
      <c r="A59" s="63"/>
      <c r="B59" s="64" t="s">
        <v>29</v>
      </c>
      <c r="C59" s="64" t="s">
        <v>14</v>
      </c>
      <c r="D59" s="64" t="s">
        <v>0</v>
      </c>
      <c r="E59" s="64" t="s">
        <v>30</v>
      </c>
      <c r="F59" s="64" t="s">
        <v>31</v>
      </c>
      <c r="G59" s="64" t="s">
        <v>32</v>
      </c>
      <c r="H59" s="64" t="s">
        <v>33</v>
      </c>
      <c r="I59" s="64" t="s">
        <v>9</v>
      </c>
      <c r="J59" s="64" t="s">
        <v>34</v>
      </c>
      <c r="K59" s="64" t="s">
        <v>35</v>
      </c>
      <c r="L59" s="64" t="s">
        <v>36</v>
      </c>
      <c r="M59" s="64" t="s">
        <v>15</v>
      </c>
      <c r="N59" s="64" t="s">
        <v>37</v>
      </c>
      <c r="O59" s="64" t="s">
        <v>38</v>
      </c>
      <c r="P59" s="64" t="s">
        <v>4</v>
      </c>
      <c r="Q59" s="64" t="s">
        <v>39</v>
      </c>
      <c r="R59" s="64" t="s">
        <v>40</v>
      </c>
      <c r="S59" s="64" t="s">
        <v>41</v>
      </c>
      <c r="T59" s="64" t="s">
        <v>6</v>
      </c>
      <c r="U59" s="64" t="s">
        <v>42</v>
      </c>
      <c r="V59" s="64" t="s">
        <v>43</v>
      </c>
      <c r="W59" s="64" t="s">
        <v>44</v>
      </c>
      <c r="X59" s="64" t="s">
        <v>12</v>
      </c>
      <c r="Y59" s="64" t="s">
        <v>45</v>
      </c>
      <c r="Z59" s="64" t="s">
        <v>11</v>
      </c>
      <c r="AA59" s="64" t="s">
        <v>46</v>
      </c>
      <c r="AB59" s="64" t="s">
        <v>5</v>
      </c>
      <c r="AC59" s="64" t="s">
        <v>47</v>
      </c>
      <c r="AD59" s="64" t="s">
        <v>48</v>
      </c>
      <c r="AE59" s="64" t="s">
        <v>49</v>
      </c>
      <c r="AF59" s="64" t="s">
        <v>50</v>
      </c>
      <c r="AG59" s="64" t="s">
        <v>13</v>
      </c>
      <c r="AH59" s="64" t="s">
        <v>51</v>
      </c>
      <c r="AI59" s="64" t="s">
        <v>52</v>
      </c>
      <c r="AJ59" s="64" t="s">
        <v>53</v>
      </c>
      <c r="AK59" s="64" t="s">
        <v>2</v>
      </c>
      <c r="AL59" s="64" t="s">
        <v>54</v>
      </c>
      <c r="AM59" s="64" t="s">
        <v>55</v>
      </c>
      <c r="AN59" s="64" t="s">
        <v>7</v>
      </c>
      <c r="AO59" s="64" t="s">
        <v>56</v>
      </c>
      <c r="AP59" s="64" t="s">
        <v>57</v>
      </c>
      <c r="AQ59" s="64" t="s">
        <v>58</v>
      </c>
      <c r="AR59" s="64" t="s">
        <v>59</v>
      </c>
      <c r="AS59" s="64" t="s">
        <v>8</v>
      </c>
      <c r="AT59" s="64" t="s">
        <v>60</v>
      </c>
      <c r="AU59" s="64" t="s">
        <v>61</v>
      </c>
      <c r="AV59" s="64" t="s">
        <v>10</v>
      </c>
      <c r="AW59" s="64" t="s">
        <v>3</v>
      </c>
      <c r="AX59" s="64" t="s">
        <v>1</v>
      </c>
      <c r="AY59" s="65" t="s">
        <v>62</v>
      </c>
      <c r="BB59" t="s">
        <v>29</v>
      </c>
      <c r="BC59" t="s">
        <v>14</v>
      </c>
      <c r="BD59" t="s">
        <v>0</v>
      </c>
      <c r="BE59" t="s">
        <v>30</v>
      </c>
      <c r="BF59" t="s">
        <v>31</v>
      </c>
      <c r="BG59" t="s">
        <v>32</v>
      </c>
      <c r="BH59" t="s">
        <v>33</v>
      </c>
      <c r="BI59" t="s">
        <v>9</v>
      </c>
      <c r="BJ59" t="s">
        <v>34</v>
      </c>
      <c r="BK59" t="s">
        <v>35</v>
      </c>
      <c r="BL59" t="s">
        <v>36</v>
      </c>
      <c r="BM59" t="s">
        <v>15</v>
      </c>
      <c r="BN59" t="s">
        <v>37</v>
      </c>
      <c r="BO59" t="s">
        <v>38</v>
      </c>
      <c r="BP59" t="s">
        <v>4</v>
      </c>
      <c r="BQ59" t="s">
        <v>39</v>
      </c>
      <c r="BR59" t="s">
        <v>40</v>
      </c>
      <c r="BS59" t="s">
        <v>41</v>
      </c>
      <c r="BT59" t="s">
        <v>6</v>
      </c>
      <c r="BU59" t="s">
        <v>42</v>
      </c>
      <c r="BV59" t="s">
        <v>43</v>
      </c>
      <c r="BW59" t="s">
        <v>44</v>
      </c>
      <c r="BX59" t="s">
        <v>12</v>
      </c>
      <c r="BY59" t="s">
        <v>45</v>
      </c>
      <c r="BZ59" t="s">
        <v>11</v>
      </c>
      <c r="CA59" t="s">
        <v>46</v>
      </c>
      <c r="CB59" t="s">
        <v>5</v>
      </c>
      <c r="CC59" t="s">
        <v>47</v>
      </c>
      <c r="CD59" t="s">
        <v>48</v>
      </c>
      <c r="CE59" t="s">
        <v>49</v>
      </c>
      <c r="CF59" t="s">
        <v>50</v>
      </c>
      <c r="CG59" t="s">
        <v>13</v>
      </c>
      <c r="CH59" t="s">
        <v>51</v>
      </c>
      <c r="CI59" t="s">
        <v>52</v>
      </c>
      <c r="CJ59" t="s">
        <v>53</v>
      </c>
      <c r="CK59" t="s">
        <v>2</v>
      </c>
      <c r="CL59" t="s">
        <v>54</v>
      </c>
      <c r="CM59" t="s">
        <v>55</v>
      </c>
      <c r="CN59" t="s">
        <v>7</v>
      </c>
      <c r="CO59" t="s">
        <v>56</v>
      </c>
      <c r="CP59" t="s">
        <v>57</v>
      </c>
      <c r="CQ59" t="s">
        <v>58</v>
      </c>
      <c r="CR59" t="s">
        <v>59</v>
      </c>
      <c r="CS59" t="s">
        <v>8</v>
      </c>
      <c r="CT59" t="s">
        <v>60</v>
      </c>
      <c r="CU59" t="s">
        <v>61</v>
      </c>
      <c r="CV59" t="s">
        <v>10</v>
      </c>
      <c r="CW59" t="s">
        <v>3</v>
      </c>
      <c r="CX59" t="s">
        <v>1</v>
      </c>
      <c r="CY59" s="40" t="s">
        <v>62</v>
      </c>
      <c r="CZ59" s="14" t="s">
        <v>96</v>
      </c>
      <c r="DC59" t="s">
        <v>29</v>
      </c>
      <c r="DD59" t="s">
        <v>14</v>
      </c>
      <c r="DE59" t="s">
        <v>0</v>
      </c>
      <c r="DF59" t="s">
        <v>30</v>
      </c>
      <c r="DG59" t="s">
        <v>31</v>
      </c>
      <c r="DH59" t="s">
        <v>32</v>
      </c>
      <c r="DI59" t="s">
        <v>33</v>
      </c>
      <c r="DJ59" t="s">
        <v>9</v>
      </c>
      <c r="DK59" t="s">
        <v>34</v>
      </c>
      <c r="DL59" t="s">
        <v>35</v>
      </c>
      <c r="DM59" t="s">
        <v>36</v>
      </c>
      <c r="DN59" t="s">
        <v>15</v>
      </c>
      <c r="DO59" t="s">
        <v>37</v>
      </c>
      <c r="DP59" t="s">
        <v>38</v>
      </c>
      <c r="DQ59" t="s">
        <v>4</v>
      </c>
      <c r="DR59" t="s">
        <v>39</v>
      </c>
      <c r="DS59" t="s">
        <v>40</v>
      </c>
      <c r="DT59" t="s">
        <v>41</v>
      </c>
      <c r="DU59" t="s">
        <v>6</v>
      </c>
      <c r="DV59" t="s">
        <v>42</v>
      </c>
      <c r="DW59" t="s">
        <v>43</v>
      </c>
      <c r="DX59" t="s">
        <v>44</v>
      </c>
      <c r="DY59" t="s">
        <v>12</v>
      </c>
      <c r="DZ59" t="s">
        <v>45</v>
      </c>
      <c r="EA59" t="s">
        <v>11</v>
      </c>
      <c r="EB59" t="s">
        <v>46</v>
      </c>
      <c r="EC59" t="s">
        <v>5</v>
      </c>
      <c r="ED59" t="s">
        <v>47</v>
      </c>
      <c r="EE59" t="s">
        <v>48</v>
      </c>
      <c r="EF59" t="s">
        <v>49</v>
      </c>
      <c r="EG59" t="s">
        <v>50</v>
      </c>
      <c r="EH59" t="s">
        <v>13</v>
      </c>
      <c r="EI59" t="s">
        <v>51</v>
      </c>
      <c r="EJ59" t="s">
        <v>52</v>
      </c>
      <c r="EK59" t="s">
        <v>53</v>
      </c>
      <c r="EL59" t="s">
        <v>2</v>
      </c>
      <c r="EM59" t="s">
        <v>54</v>
      </c>
      <c r="EN59" t="s">
        <v>55</v>
      </c>
      <c r="EO59" t="s">
        <v>7</v>
      </c>
      <c r="EP59" t="s">
        <v>56</v>
      </c>
      <c r="EQ59" t="s">
        <v>57</v>
      </c>
      <c r="ER59" t="s">
        <v>58</v>
      </c>
      <c r="ES59" t="s">
        <v>59</v>
      </c>
      <c r="ET59" t="s">
        <v>8</v>
      </c>
      <c r="EU59" t="s">
        <v>60</v>
      </c>
      <c r="EV59" t="s">
        <v>61</v>
      </c>
      <c r="EW59" t="s">
        <v>10</v>
      </c>
      <c r="EX59" t="s">
        <v>3</v>
      </c>
      <c r="EY59" t="s">
        <v>1</v>
      </c>
      <c r="EZ59" s="40" t="s">
        <v>62</v>
      </c>
    </row>
    <row r="60" spans="1:156" x14ac:dyDescent="0.2">
      <c r="A60" s="66" t="s">
        <v>29</v>
      </c>
      <c r="B60" s="67">
        <f t="array" ref="B60:AY109">MMULT(TRANSPOSE(CW3:ET54),CW3:ET54)/52</f>
        <v>6.5843292365814295E-4</v>
      </c>
      <c r="C60" s="9">
        <v>1.22990423272042E-4</v>
      </c>
      <c r="D60" s="9">
        <v>1.6882812574123713E-4</v>
      </c>
      <c r="E60" s="9">
        <v>3.5628645220520008E-4</v>
      </c>
      <c r="F60" s="9">
        <v>3.0883460547426124E-4</v>
      </c>
      <c r="G60" s="9">
        <v>3.1094286453058534E-4</v>
      </c>
      <c r="H60" s="9">
        <v>4.5072797938709665E-4</v>
      </c>
      <c r="I60" s="9">
        <v>3.1061678582153506E-4</v>
      </c>
      <c r="J60" s="9">
        <v>4.594706823615895E-4</v>
      </c>
      <c r="K60" s="9">
        <v>2.4112027713181047E-4</v>
      </c>
      <c r="L60" s="9">
        <v>2.0062039974091584E-4</v>
      </c>
      <c r="M60" s="9">
        <v>3.3767480408590891E-4</v>
      </c>
      <c r="N60" s="9">
        <v>2.164741858845781E-4</v>
      </c>
      <c r="O60" s="9">
        <v>2.5463691258870093E-4</v>
      </c>
      <c r="P60" s="9">
        <v>1.5240919313670812E-4</v>
      </c>
      <c r="Q60" s="9">
        <v>1.6097191001345835E-4</v>
      </c>
      <c r="R60" s="9">
        <v>3.3525034216857759E-4</v>
      </c>
      <c r="S60" s="9">
        <v>3.5996223769408004E-4</v>
      </c>
      <c r="T60" s="9">
        <v>2.4558348103535674E-4</v>
      </c>
      <c r="U60" s="9">
        <v>2.483761817760691E-4</v>
      </c>
      <c r="V60" s="9">
        <v>2.1067984607618317E-4</v>
      </c>
      <c r="W60" s="9">
        <v>3.1182599347167982E-4</v>
      </c>
      <c r="X60" s="9">
        <v>3.6090945299435369E-4</v>
      </c>
      <c r="Y60" s="9">
        <v>2.765757335869157E-4</v>
      </c>
      <c r="Z60" s="9">
        <v>1.393501731247024E-4</v>
      </c>
      <c r="AA60" s="9">
        <v>2.3643126905142437E-4</v>
      </c>
      <c r="AB60" s="9">
        <v>4.0107484608546044E-4</v>
      </c>
      <c r="AC60" s="9">
        <v>2.4991477579707128E-4</v>
      </c>
      <c r="AD60" s="9">
        <v>3.1002732615866837E-4</v>
      </c>
      <c r="AE60" s="9">
        <v>2.8577124271139491E-4</v>
      </c>
      <c r="AF60" s="9">
        <v>1.1745238511831688E-4</v>
      </c>
      <c r="AG60" s="9">
        <v>1.9605396714793331E-4</v>
      </c>
      <c r="AH60" s="9">
        <v>3.2330904588333243E-4</v>
      </c>
      <c r="AI60" s="9">
        <v>2.4500849414713294E-4</v>
      </c>
      <c r="AJ60" s="9">
        <v>4.5068633138273538E-4</v>
      </c>
      <c r="AK60" s="9">
        <v>2.6230077074387403E-4</v>
      </c>
      <c r="AL60" s="9">
        <v>3.0854956438423057E-4</v>
      </c>
      <c r="AM60" s="9">
        <v>4.9819511403395643E-4</v>
      </c>
      <c r="AN60" s="9">
        <v>2.9493700885923122E-4</v>
      </c>
      <c r="AO60" s="9">
        <v>4.1359201517419345E-4</v>
      </c>
      <c r="AP60" s="9">
        <v>2.7056234176673543E-4</v>
      </c>
      <c r="AQ60" s="9">
        <v>3.6546244803077469E-4</v>
      </c>
      <c r="AR60" s="9">
        <v>4.456124617550518E-4</v>
      </c>
      <c r="AS60" s="9">
        <v>3.3113300984079745E-4</v>
      </c>
      <c r="AT60" s="9">
        <v>3.5550560954356915E-4</v>
      </c>
      <c r="AU60" s="9">
        <v>4.3164229751770214E-4</v>
      </c>
      <c r="AV60" s="9">
        <v>2.4202601267324343E-4</v>
      </c>
      <c r="AW60" s="9">
        <v>2.4161355199183232E-4</v>
      </c>
      <c r="AX60" s="9">
        <v>4.141183288529395E-4</v>
      </c>
      <c r="AY60" s="40">
        <v>2.5038277234546195E-4</v>
      </c>
      <c r="BA60" t="s">
        <v>29</v>
      </c>
      <c r="BB60">
        <f t="array" ref="BB60:CY109">MMULT(CZ60:CZ109, TRANSPOSE(CZ60:CZ109))</f>
        <v>6.5843292365814295E-4</v>
      </c>
      <c r="BC60">
        <v>7.8725779430220742E-4</v>
      </c>
      <c r="BD60">
        <v>8.423574084008926E-4</v>
      </c>
      <c r="BE60">
        <v>6.3549977985623155E-4</v>
      </c>
      <c r="BF60">
        <v>9.1806470047096954E-4</v>
      </c>
      <c r="BG60">
        <v>5.6008961891549204E-4</v>
      </c>
      <c r="BH60">
        <v>9.3241006874551725E-4</v>
      </c>
      <c r="BI60">
        <v>6.8113010779556073E-4</v>
      </c>
      <c r="BJ60">
        <v>7.8699560627102749E-4</v>
      </c>
      <c r="BK60">
        <v>6.8417936266168219E-4</v>
      </c>
      <c r="BL60">
        <v>6.205501802839323E-4</v>
      </c>
      <c r="BM60">
        <v>5.9572374983910296E-4</v>
      </c>
      <c r="BN60">
        <v>7.6832733670703819E-4</v>
      </c>
      <c r="BO60">
        <v>7.5139417884591319E-4</v>
      </c>
      <c r="BP60">
        <v>6.9321992973943867E-4</v>
      </c>
      <c r="BQ60">
        <v>6.2345871722286304E-4</v>
      </c>
      <c r="BR60">
        <v>1.1233660372625374E-3</v>
      </c>
      <c r="BS60">
        <v>7.1342520229584279E-4</v>
      </c>
      <c r="BT60">
        <v>6.4794346569176607E-4</v>
      </c>
      <c r="BU60">
        <v>6.0026707205018475E-4</v>
      </c>
      <c r="BV60">
        <v>6.3701372794131581E-4</v>
      </c>
      <c r="BW60">
        <v>7.250995272169745E-4</v>
      </c>
      <c r="BX60">
        <v>7.1259924507370987E-4</v>
      </c>
      <c r="BY60">
        <v>5.8611600181161544E-4</v>
      </c>
      <c r="BZ60">
        <v>9.5979642401739114E-4</v>
      </c>
      <c r="CA60">
        <v>5.4109203204018546E-4</v>
      </c>
      <c r="CB60">
        <v>8.2169438066265318E-4</v>
      </c>
      <c r="CC60">
        <v>8.573200978320496E-4</v>
      </c>
      <c r="CD60">
        <v>6.5264941690789801E-4</v>
      </c>
      <c r="CE60">
        <v>6.6919223061688864E-4</v>
      </c>
      <c r="CF60">
        <v>7.2768735374237347E-4</v>
      </c>
      <c r="CG60">
        <v>7.2768735374237347E-4</v>
      </c>
      <c r="CH60">
        <v>7.6847161767853458E-4</v>
      </c>
      <c r="CI60">
        <v>5.6646154214199935E-4</v>
      </c>
      <c r="CJ60">
        <v>1.1157071915049864E-3</v>
      </c>
      <c r="CK60">
        <v>5.1737462587014013E-4</v>
      </c>
      <c r="CL60">
        <v>5.4214887207171801E-4</v>
      </c>
      <c r="CM60">
        <v>7.7069721793466856E-4</v>
      </c>
      <c r="CN60">
        <v>7.111460987982909E-4</v>
      </c>
      <c r="CO60">
        <v>7.0619227575254007E-4</v>
      </c>
      <c r="CP60">
        <v>7.4358414863998654E-4</v>
      </c>
      <c r="CQ60">
        <v>6.2338609766024531E-4</v>
      </c>
      <c r="CR60">
        <v>7.297897245118161E-4</v>
      </c>
      <c r="CS60">
        <v>7.1637034224571812E-4</v>
      </c>
      <c r="CT60">
        <v>6.6635846873726757E-4</v>
      </c>
      <c r="CU60">
        <v>6.7278144183703691E-4</v>
      </c>
      <c r="CV60">
        <v>5.7332024611095084E-4</v>
      </c>
      <c r="CW60">
        <v>5.9899364171195921E-4</v>
      </c>
      <c r="CX60">
        <v>8.0807013757119145E-4</v>
      </c>
      <c r="CY60">
        <v>8.9156331326183732E-4</v>
      </c>
      <c r="CZ60" s="55">
        <f>_xlfn.STDEV.P(AY3:AY54)</f>
        <v>2.5659947849871849E-2</v>
      </c>
      <c r="DB60" t="s">
        <v>29</v>
      </c>
      <c r="DC60" s="5">
        <f t="array" ref="DC60:EZ109">B60:AY109/BB60:CY109</f>
        <v>1</v>
      </c>
      <c r="DD60" s="5">
        <v>0.15622636468281093</v>
      </c>
      <c r="DE60" s="5">
        <v>0.20042338805060866</v>
      </c>
      <c r="DF60" s="5">
        <v>0.56063977281912258</v>
      </c>
      <c r="DG60" s="5">
        <v>0.33639742963195113</v>
      </c>
      <c r="DH60" s="5">
        <v>0.55516626987778772</v>
      </c>
      <c r="DI60" s="5">
        <v>0.48340102117678213</v>
      </c>
      <c r="DJ60" s="5">
        <v>0.45603150156851652</v>
      </c>
      <c r="DK60" s="5">
        <v>0.58382877706099401</v>
      </c>
      <c r="DL60" s="5">
        <v>0.35242261063498537</v>
      </c>
      <c r="DM60" s="5">
        <v>0.32329440247543256</v>
      </c>
      <c r="DN60" s="5">
        <v>0.56683119344681221</v>
      </c>
      <c r="DO60" s="5">
        <v>0.28174734327736062</v>
      </c>
      <c r="DP60" s="5">
        <v>0.33888592666475631</v>
      </c>
      <c r="DQ60" s="5">
        <v>0.21985691206828739</v>
      </c>
      <c r="DR60" s="5">
        <v>0.2581917704679666</v>
      </c>
      <c r="DS60" s="5">
        <v>0.29843375271120781</v>
      </c>
      <c r="DT60" s="5">
        <v>0.50455497862382925</v>
      </c>
      <c r="DU60" s="5">
        <v>0.37901992077837166</v>
      </c>
      <c r="DV60" s="5">
        <v>0.41377612289768217</v>
      </c>
      <c r="DW60" s="5">
        <v>0.33073046440781229</v>
      </c>
      <c r="DX60" s="5">
        <v>0.43004578236108937</v>
      </c>
      <c r="DY60" s="5">
        <v>0.50646903640351448</v>
      </c>
      <c r="DZ60" s="5">
        <v>0.47187883069572018</v>
      </c>
      <c r="EA60" s="5">
        <v>0.14518721849517688</v>
      </c>
      <c r="EB60" s="5">
        <v>0.43695204337044324</v>
      </c>
      <c r="EC60" s="5">
        <v>0.48810708156725463</v>
      </c>
      <c r="ED60" s="5">
        <v>0.29150696038625934</v>
      </c>
      <c r="EE60" s="5">
        <v>0.4750288870669741</v>
      </c>
      <c r="EF60" s="5">
        <v>0.42703909226196385</v>
      </c>
      <c r="EG60" s="5">
        <v>0.16140501070175131</v>
      </c>
      <c r="EH60" s="5">
        <v>0.26942060507120369</v>
      </c>
      <c r="EI60" s="5">
        <v>0.42071696396545172</v>
      </c>
      <c r="EJ60" s="5">
        <v>0.43252449799268938</v>
      </c>
      <c r="EK60" s="5">
        <v>0.40394678354165753</v>
      </c>
      <c r="EL60" s="5">
        <v>0.50698421922553061</v>
      </c>
      <c r="EM60" s="5">
        <v>0.56912331700547036</v>
      </c>
      <c r="EN60" s="5">
        <v>0.64642132142247866</v>
      </c>
      <c r="EO60" s="5">
        <v>0.41473476316276187</v>
      </c>
      <c r="EP60" s="5">
        <v>0.58566488104596892</v>
      </c>
      <c r="EQ60" s="5">
        <v>0.36386243878597097</v>
      </c>
      <c r="ER60" s="5">
        <v>0.58625376697116716</v>
      </c>
      <c r="ES60" s="5">
        <v>0.61060391341237208</v>
      </c>
      <c r="ET60" s="5">
        <v>0.46223718419545823</v>
      </c>
      <c r="EU60" s="5">
        <v>0.53350505204389953</v>
      </c>
      <c r="EV60" s="5">
        <v>0.64157878127419543</v>
      </c>
      <c r="EW60" s="5">
        <v>0.42214803038092213</v>
      </c>
      <c r="EX60" s="5">
        <v>0.4033658041866463</v>
      </c>
      <c r="EY60" s="5">
        <v>0.51247819910490811</v>
      </c>
      <c r="EZ60" s="5">
        <v>0.28083566093519674</v>
      </c>
    </row>
    <row r="61" spans="1:156" x14ac:dyDescent="0.2">
      <c r="A61" s="66" t="s">
        <v>14</v>
      </c>
      <c r="B61" s="9">
        <v>1.22990423272042E-4</v>
      </c>
      <c r="C61" s="68">
        <v>9.4128773398239522E-4</v>
      </c>
      <c r="D61" s="9">
        <v>-1.0713530357799643E-5</v>
      </c>
      <c r="E61" s="9">
        <v>9.9068095578877923E-5</v>
      </c>
      <c r="F61" s="9">
        <v>1.6584785809871323E-4</v>
      </c>
      <c r="G61" s="9">
        <v>7.254557640624926E-5</v>
      </c>
      <c r="H61" s="9">
        <v>1.6467188503979329E-4</v>
      </c>
      <c r="I61" s="9">
        <v>1.0865591240637758E-4</v>
      </c>
      <c r="J61" s="9">
        <v>-3.3702229739253422E-5</v>
      </c>
      <c r="K61" s="9">
        <v>1.0935170036330238E-4</v>
      </c>
      <c r="L61" s="9">
        <v>9.9960048792813985E-5</v>
      </c>
      <c r="M61" s="9">
        <v>4.6896665017681174E-5</v>
      </c>
      <c r="N61" s="9">
        <v>2.1083492331681701E-4</v>
      </c>
      <c r="O61" s="9">
        <v>1.532111738690206E-4</v>
      </c>
      <c r="P61" s="9">
        <v>9.8466734543134531E-5</v>
      </c>
      <c r="Q61" s="9">
        <v>3.0171446188078082E-5</v>
      </c>
      <c r="R61" s="9">
        <v>4.2482781309188865E-4</v>
      </c>
      <c r="S61" s="9">
        <v>7.2133699923113237E-5</v>
      </c>
      <c r="T61" s="9">
        <v>7.8424637716100108E-5</v>
      </c>
      <c r="U61" s="9">
        <v>2.4337169935782156E-4</v>
      </c>
      <c r="V61" s="9">
        <v>5.3217249245795378E-5</v>
      </c>
      <c r="W61" s="9">
        <v>1.6754772463051948E-4</v>
      </c>
      <c r="X61" s="9">
        <v>7.8078340402942277E-5</v>
      </c>
      <c r="Y61" s="9">
        <v>1.9435244814370654E-4</v>
      </c>
      <c r="Z61" s="9">
        <v>-1.0176164939607349E-5</v>
      </c>
      <c r="AA61" s="9">
        <v>9.8167779443523122E-5</v>
      </c>
      <c r="AB61" s="9">
        <v>7.9623829378377899E-5</v>
      </c>
      <c r="AC61" s="9">
        <v>1.2021229091298387E-4</v>
      </c>
      <c r="AD61" s="9">
        <v>1.1085379725778861E-4</v>
      </c>
      <c r="AE61" s="9">
        <v>1.5591875778420665E-4</v>
      </c>
      <c r="AF61" s="9">
        <v>1.5958734031065993E-4</v>
      </c>
      <c r="AG61" s="9">
        <v>2.3278624583399882E-4</v>
      </c>
      <c r="AH61" s="9">
        <v>3.37221024263108E-5</v>
      </c>
      <c r="AI61" s="9">
        <v>1.0194530046903973E-4</v>
      </c>
      <c r="AJ61" s="9">
        <v>1.3443091084904118E-4</v>
      </c>
      <c r="AK61" s="9">
        <v>-4.3906138216736378E-5</v>
      </c>
      <c r="AL61" s="9">
        <v>2.1377771511370611E-4</v>
      </c>
      <c r="AM61" s="9">
        <v>1.0878626879612187E-4</v>
      </c>
      <c r="AN61" s="9">
        <v>-1.7848199163078139E-5</v>
      </c>
      <c r="AO61" s="9">
        <v>1.389487406305911E-4</v>
      </c>
      <c r="AP61" s="9">
        <v>1.6948818542238312E-4</v>
      </c>
      <c r="AQ61" s="9">
        <v>1.0679015027067554E-4</v>
      </c>
      <c r="AR61" s="9">
        <v>2.3861289814083677E-4</v>
      </c>
      <c r="AS61" s="9">
        <v>1.2266215368427977E-4</v>
      </c>
      <c r="AT61" s="9">
        <v>7.1784640213814609E-5</v>
      </c>
      <c r="AU61" s="9">
        <v>2.0329429276663626E-4</v>
      </c>
      <c r="AV61" s="9">
        <v>1.2282978930428269E-4</v>
      </c>
      <c r="AW61" s="9">
        <v>-1.6896959347360628E-5</v>
      </c>
      <c r="AX61" s="9">
        <v>-2.4951303473261805E-5</v>
      </c>
      <c r="AY61" s="40">
        <v>9.259949273343634E-5</v>
      </c>
      <c r="BA61" t="s">
        <v>14</v>
      </c>
      <c r="BB61">
        <v>7.8725779430220742E-4</v>
      </c>
      <c r="BC61">
        <v>9.4128773398239511E-4</v>
      </c>
      <c r="BD61">
        <v>1.0071677942036169E-3</v>
      </c>
      <c r="BE61">
        <v>7.5983769491592306E-4</v>
      </c>
      <c r="BF61">
        <v>1.0976875018703415E-3</v>
      </c>
      <c r="BG61">
        <v>6.6967325319823578E-4</v>
      </c>
      <c r="BH61">
        <v>1.1148395952430856E-3</v>
      </c>
      <c r="BI61">
        <v>8.1439576763078878E-4</v>
      </c>
      <c r="BJ61">
        <v>9.4097424787970702E-4</v>
      </c>
      <c r="BK61">
        <v>8.1804162064620461E-4</v>
      </c>
      <c r="BL61">
        <v>7.419631501261486E-4</v>
      </c>
      <c r="BM61">
        <v>7.1227933546541479E-4</v>
      </c>
      <c r="BN61">
        <v>9.1865346136931717E-4</v>
      </c>
      <c r="BO61">
        <v>8.98407267673144E-4</v>
      </c>
      <c r="BP61">
        <v>8.2885100857494514E-4</v>
      </c>
      <c r="BQ61">
        <v>7.4544075322422517E-4</v>
      </c>
      <c r="BR61">
        <v>1.3431568150873393E-3</v>
      </c>
      <c r="BS61">
        <v>8.5300951847699317E-4</v>
      </c>
      <c r="BT61">
        <v>7.7471603454913184E-4</v>
      </c>
      <c r="BU61">
        <v>7.1771157570460053E-4</v>
      </c>
      <c r="BV61">
        <v>7.6164785262117511E-4</v>
      </c>
      <c r="BW61">
        <v>8.6696796884778472E-4</v>
      </c>
      <c r="BX61">
        <v>8.5202195962700168E-4</v>
      </c>
      <c r="BY61">
        <v>7.0079179550719363E-4</v>
      </c>
      <c r="BZ61">
        <v>1.1475841936230201E-3</v>
      </c>
      <c r="CA61">
        <v>6.4695871720962599E-4</v>
      </c>
      <c r="CB61">
        <v>9.8246196760182094E-4</v>
      </c>
      <c r="CC61">
        <v>1.0250579899322217E-3</v>
      </c>
      <c r="CD61">
        <v>7.8034272276806627E-4</v>
      </c>
      <c r="CE61">
        <v>8.0012220001494537E-4</v>
      </c>
      <c r="CF61">
        <v>8.7006211333725463E-4</v>
      </c>
      <c r="CG61">
        <v>8.7006211333725463E-4</v>
      </c>
      <c r="CH61">
        <v>9.1882597145394188E-4</v>
      </c>
      <c r="CI61">
        <v>6.7729186709878785E-4</v>
      </c>
      <c r="CJ61">
        <v>1.333999487436572E-3</v>
      </c>
      <c r="CK61">
        <v>6.1860091158189013E-4</v>
      </c>
      <c r="CL61">
        <v>6.4822233195648905E-4</v>
      </c>
      <c r="CM61">
        <v>9.2148701874621272E-4</v>
      </c>
      <c r="CN61">
        <v>8.5028449983348328E-4</v>
      </c>
      <c r="CO61">
        <v>8.4436144273194308E-4</v>
      </c>
      <c r="CP61">
        <v>8.8906917576973279E-4</v>
      </c>
      <c r="CQ61">
        <v>7.4535392537185708E-4</v>
      </c>
      <c r="CR61">
        <v>8.7257582083165113E-4</v>
      </c>
      <c r="CS61">
        <v>8.5653088610236714E-4</v>
      </c>
      <c r="CT61">
        <v>7.9673400199693973E-4</v>
      </c>
      <c r="CU61">
        <v>8.0441365386989521E-4</v>
      </c>
      <c r="CV61">
        <v>6.854925022194764E-4</v>
      </c>
      <c r="CW61">
        <v>7.1618899394532403E-4</v>
      </c>
      <c r="CX61">
        <v>9.6617209025846081E-4</v>
      </c>
      <c r="CY61">
        <v>1.0660010188732634E-3</v>
      </c>
      <c r="CZ61" s="55">
        <f>_xlfn.STDEV.P(AZ3:AZ54)</f>
        <v>3.0680412871772034E-2</v>
      </c>
      <c r="DB61" t="s">
        <v>14</v>
      </c>
      <c r="DC61" s="5">
        <v>0.15622636468281093</v>
      </c>
      <c r="DD61" s="5">
        <v>1.0000000000000002</v>
      </c>
      <c r="DE61" s="5">
        <v>-1.0637284491677969E-2</v>
      </c>
      <c r="DF61" s="5">
        <v>0.13038060133334123</v>
      </c>
      <c r="DG61" s="5">
        <v>0.15108840887422542</v>
      </c>
      <c r="DH61" s="5">
        <v>0.10832981018696056</v>
      </c>
      <c r="DI61" s="5">
        <v>0.14770903880919958</v>
      </c>
      <c r="DJ61" s="5">
        <v>0.13341905339522514</v>
      </c>
      <c r="DK61" s="5">
        <v>-3.5816314649624578E-2</v>
      </c>
      <c r="DL61" s="5">
        <v>0.13367498377028908</v>
      </c>
      <c r="DM61" s="5">
        <v>0.13472373766246851</v>
      </c>
      <c r="DN61" s="5">
        <v>6.5840271762254821E-2</v>
      </c>
      <c r="DO61" s="5">
        <v>0.22950430405231678</v>
      </c>
      <c r="DP61" s="5">
        <v>0.17053643640465457</v>
      </c>
      <c r="DQ61" s="5">
        <v>0.11879907670309738</v>
      </c>
      <c r="DR61" s="5">
        <v>4.0474640080487588E-2</v>
      </c>
      <c r="DS61" s="5">
        <v>0.31629055395461331</v>
      </c>
      <c r="DT61" s="5">
        <v>8.4563769056064497E-2</v>
      </c>
      <c r="DU61" s="5">
        <v>0.10123017237114702</v>
      </c>
      <c r="DV61" s="5">
        <v>0.3390940143593138</v>
      </c>
      <c r="DW61" s="5">
        <v>6.987119974493558E-2</v>
      </c>
      <c r="DX61" s="5">
        <v>0.19325711058644215</v>
      </c>
      <c r="DY61" s="5">
        <v>9.163888268457708E-2</v>
      </c>
      <c r="DZ61" s="5">
        <v>0.27733265342104241</v>
      </c>
      <c r="EA61" s="5">
        <v>-8.8674669764144606E-3</v>
      </c>
      <c r="EB61" s="5">
        <v>0.15173731620299821</v>
      </c>
      <c r="EC61" s="5">
        <v>8.1045202770280059E-2</v>
      </c>
      <c r="ED61" s="5">
        <v>0.11727364899709965</v>
      </c>
      <c r="EE61" s="5">
        <v>0.14205783436355132</v>
      </c>
      <c r="EF61" s="5">
        <v>0.19486868103558963</v>
      </c>
      <c r="EG61" s="5">
        <v>0.18342062924512204</v>
      </c>
      <c r="EH61" s="5">
        <v>0.26755129578175979</v>
      </c>
      <c r="EI61" s="5">
        <v>3.6701294340808904E-2</v>
      </c>
      <c r="EJ61" s="5">
        <v>0.15051900874836621</v>
      </c>
      <c r="EK61" s="5">
        <v>0.10077283545840418</v>
      </c>
      <c r="EL61" s="5">
        <v>-7.0976517161055144E-2</v>
      </c>
      <c r="EM61" s="5">
        <v>0.32979072854289693</v>
      </c>
      <c r="EN61" s="5">
        <v>0.11805512891992542</v>
      </c>
      <c r="EO61" s="5">
        <v>-2.099085560959122E-2</v>
      </c>
      <c r="EP61" s="5">
        <v>0.16456073619494105</v>
      </c>
      <c r="EQ61" s="5">
        <v>0.19063554337675095</v>
      </c>
      <c r="ER61" s="5">
        <v>0.14327441854874237</v>
      </c>
      <c r="ES61" s="5">
        <v>0.27345806799163314</v>
      </c>
      <c r="ET61" s="5">
        <v>0.14320809170402754</v>
      </c>
      <c r="EU61" s="5">
        <v>9.0098627689910407E-2</v>
      </c>
      <c r="EV61" s="5">
        <v>0.25272357298837794</v>
      </c>
      <c r="EW61" s="5">
        <v>0.17918473055005912</v>
      </c>
      <c r="EX61" s="5">
        <v>-2.3592877704359964E-2</v>
      </c>
      <c r="EY61" s="5">
        <v>-2.582490606470228E-2</v>
      </c>
      <c r="EZ61" s="5">
        <v>8.6866232859056453E-2</v>
      </c>
    </row>
    <row r="62" spans="1:156" x14ac:dyDescent="0.2">
      <c r="A62" s="66" t="s">
        <v>0</v>
      </c>
      <c r="B62" s="9">
        <v>1.6882812574123713E-4</v>
      </c>
      <c r="C62" s="9">
        <v>-1.0713530357799643E-5</v>
      </c>
      <c r="D62" s="68">
        <v>1.0776587530672646E-3</v>
      </c>
      <c r="E62" s="9">
        <v>1.9836830635205926E-4</v>
      </c>
      <c r="F62" s="9">
        <v>2.6667679677787966E-4</v>
      </c>
      <c r="G62" s="9">
        <v>2.9547602993884039E-4</v>
      </c>
      <c r="H62" s="9">
        <v>4.1444016388276301E-4</v>
      </c>
      <c r="I62" s="9">
        <v>2.3439014826915808E-4</v>
      </c>
      <c r="J62" s="9">
        <v>4.0186310924125033E-5</v>
      </c>
      <c r="K62" s="9">
        <v>3.0627751190046948E-4</v>
      </c>
      <c r="L62" s="9">
        <v>2.7778089948516635E-4</v>
      </c>
      <c r="M62" s="9">
        <v>1.5601001292313746E-4</v>
      </c>
      <c r="N62" s="9">
        <v>2.9189476375628153E-4</v>
      </c>
      <c r="O62" s="9">
        <v>3.3186708578898579E-4</v>
      </c>
      <c r="P62" s="9">
        <v>2.7090181178703938E-4</v>
      </c>
      <c r="Q62" s="9">
        <v>1.7082647011385624E-4</v>
      </c>
      <c r="R62" s="9">
        <v>2.8334987351328396E-4</v>
      </c>
      <c r="S62" s="9">
        <v>3.6911750269974817E-4</v>
      </c>
      <c r="T62" s="9">
        <v>2.1107350755631961E-4</v>
      </c>
      <c r="U62" s="9">
        <v>1.7794135798824846E-4</v>
      </c>
      <c r="V62" s="9">
        <v>1.1516052246058586E-4</v>
      </c>
      <c r="W62" s="9">
        <v>3.0311744651904092E-4</v>
      </c>
      <c r="X62" s="9">
        <v>1.9313636175111103E-4</v>
      </c>
      <c r="Y62" s="9">
        <v>2.1984757756414263E-4</v>
      </c>
      <c r="Z62" s="9">
        <v>2.7029462842766957E-4</v>
      </c>
      <c r="AA62" s="9">
        <v>1.2888230465569453E-4</v>
      </c>
      <c r="AB62" s="9">
        <v>1.9001939708432331E-4</v>
      </c>
      <c r="AC62" s="9">
        <v>3.4175244147323451E-4</v>
      </c>
      <c r="AD62" s="9">
        <v>1.7489603179833311E-4</v>
      </c>
      <c r="AE62" s="9">
        <v>2.3274891325651256E-4</v>
      </c>
      <c r="AF62" s="9">
        <v>2.236851749149576E-4</v>
      </c>
      <c r="AG62" s="9">
        <v>4.1558816146139665E-4</v>
      </c>
      <c r="AH62" s="9">
        <v>2.730274538987966E-4</v>
      </c>
      <c r="AI62" s="9">
        <v>2.6035363608851937E-4</v>
      </c>
      <c r="AJ62" s="9">
        <v>-3.3771530654626373E-5</v>
      </c>
      <c r="AK62" s="9">
        <v>1.2847625805916427E-4</v>
      </c>
      <c r="AL62" s="9">
        <v>9.8674368757137196E-5</v>
      </c>
      <c r="AM62" s="9">
        <v>3.7404090006395242E-4</v>
      </c>
      <c r="AN62" s="9">
        <v>2.7368793470845142E-4</v>
      </c>
      <c r="AO62" s="9">
        <v>1.1280614830769318E-4</v>
      </c>
      <c r="AP62" s="9">
        <v>2.6685219941745622E-4</v>
      </c>
      <c r="AQ62" s="9">
        <v>2.4338375130316246E-4</v>
      </c>
      <c r="AR62" s="9">
        <v>2.9988441805253247E-4</v>
      </c>
      <c r="AS62" s="9">
        <v>2.8158582231599508E-4</v>
      </c>
      <c r="AT62" s="9">
        <v>3.5640665840611145E-4</v>
      </c>
      <c r="AU62" s="9">
        <v>3.6104531638946437E-4</v>
      </c>
      <c r="AV62" s="9">
        <v>1.4966422428591895E-4</v>
      </c>
      <c r="AW62" s="9">
        <v>1.2481704691333224E-4</v>
      </c>
      <c r="AX62" s="9">
        <v>3.1212009031071506E-4</v>
      </c>
      <c r="AY62" s="40">
        <v>3.250499131700469E-4</v>
      </c>
      <c r="BA62" t="s">
        <v>0</v>
      </c>
      <c r="BB62">
        <v>8.423574084008926E-4</v>
      </c>
      <c r="BC62">
        <v>1.0071677942036169E-3</v>
      </c>
      <c r="BD62">
        <v>1.0776587530672652E-3</v>
      </c>
      <c r="BE62">
        <v>8.1301819572583982E-4</v>
      </c>
      <c r="BF62">
        <v>1.174513870807869E-3</v>
      </c>
      <c r="BG62">
        <v>7.1654320874582026E-4</v>
      </c>
      <c r="BH62">
        <v>1.1928664270184062E-3</v>
      </c>
      <c r="BI62">
        <v>8.7139474921576305E-4</v>
      </c>
      <c r="BJ62">
        <v>1.0068323674311656E-3</v>
      </c>
      <c r="BK62">
        <v>8.7529577289530407E-4</v>
      </c>
      <c r="BL62">
        <v>7.9389262423650866E-4</v>
      </c>
      <c r="BM62">
        <v>7.6213126046210348E-4</v>
      </c>
      <c r="BN62">
        <v>9.8294936491986375E-4</v>
      </c>
      <c r="BO62">
        <v>9.6128615450095977E-4</v>
      </c>
      <c r="BP62">
        <v>8.8686170221090321E-4</v>
      </c>
      <c r="BQ62">
        <v>7.9761362230644733E-4</v>
      </c>
      <c r="BR62">
        <v>1.437163406982601E-3</v>
      </c>
      <c r="BS62">
        <v>9.1271104906932832E-4</v>
      </c>
      <c r="BT62">
        <v>8.2893785978689453E-4</v>
      </c>
      <c r="BU62">
        <v>7.6794369933893593E-4</v>
      </c>
      <c r="BV62">
        <v>8.1495504508373603E-4</v>
      </c>
      <c r="BW62">
        <v>9.2764644147157735E-4</v>
      </c>
      <c r="BX62">
        <v>9.1165437167655696E-4</v>
      </c>
      <c r="BY62">
        <v>7.4983971573794393E-4</v>
      </c>
      <c r="BZ62">
        <v>1.2279027965914732E-3</v>
      </c>
      <c r="CA62">
        <v>6.9223889850986576E-4</v>
      </c>
      <c r="CB62">
        <v>1.0512237832018517E-3</v>
      </c>
      <c r="CC62">
        <v>1.0968010708935238E-3</v>
      </c>
      <c r="CD62">
        <v>8.3495835591952726E-4</v>
      </c>
      <c r="CE62">
        <v>8.5612218473620286E-4</v>
      </c>
      <c r="CF62">
        <v>9.3095714293713473E-4</v>
      </c>
      <c r="CG62">
        <v>9.3095714293713473E-4</v>
      </c>
      <c r="CH62">
        <v>9.8313394886283549E-4</v>
      </c>
      <c r="CI62">
        <v>7.2469504402433195E-4</v>
      </c>
      <c r="CJ62">
        <v>1.4273651644709274E-3</v>
      </c>
      <c r="CK62">
        <v>6.6189635019925971E-4</v>
      </c>
      <c r="CL62">
        <v>6.9359095275574095E-4</v>
      </c>
      <c r="CM62">
        <v>9.8598124096584507E-4</v>
      </c>
      <c r="CN62">
        <v>9.0979530830562379E-4</v>
      </c>
      <c r="CO62">
        <v>9.0345770064270291E-4</v>
      </c>
      <c r="CP62">
        <v>9.5129449617493587E-4</v>
      </c>
      <c r="CQ62">
        <v>7.9752071743433657E-4</v>
      </c>
      <c r="CR62">
        <v>9.3364678303442267E-4</v>
      </c>
      <c r="CS62">
        <v>9.1647887471475883E-4</v>
      </c>
      <c r="CT62">
        <v>8.5249684914441494E-4</v>
      </c>
      <c r="CU62">
        <v>8.6071399439968373E-4</v>
      </c>
      <c r="CV62">
        <v>7.3346963577496354E-4</v>
      </c>
      <c r="CW62">
        <v>7.6631455316330567E-4</v>
      </c>
      <c r="CX62">
        <v>1.0337937889084528E-3</v>
      </c>
      <c r="CY62">
        <v>1.1406096733620808E-3</v>
      </c>
      <c r="CZ62" s="55">
        <f>_xlfn.STDEV.P(BA3:BA54)</f>
        <v>3.2827713186685197E-2</v>
      </c>
      <c r="DB62" t="s">
        <v>0</v>
      </c>
      <c r="DC62" s="5">
        <v>0.20042338805060866</v>
      </c>
      <c r="DD62" s="5">
        <v>-1.0637284491677969E-2</v>
      </c>
      <c r="DE62" s="5">
        <v>0.99999999999999944</v>
      </c>
      <c r="DF62" s="5">
        <v>0.24398999603565036</v>
      </c>
      <c r="DG62" s="5">
        <v>0.22705291389573001</v>
      </c>
      <c r="DH62" s="5">
        <v>0.41236317130967987</v>
      </c>
      <c r="DI62" s="5">
        <v>0.34743216381624942</v>
      </c>
      <c r="DJ62" s="5">
        <v>0.26898274115158977</v>
      </c>
      <c r="DK62" s="5">
        <v>3.9913606499020766E-2</v>
      </c>
      <c r="DL62" s="5">
        <v>0.34991316236723558</v>
      </c>
      <c r="DM62" s="5">
        <v>0.34989731735108376</v>
      </c>
      <c r="DN62" s="5">
        <v>0.2047022881971064</v>
      </c>
      <c r="DO62" s="5">
        <v>0.29695808774450821</v>
      </c>
      <c r="DP62" s="5">
        <v>0.3452323579561703</v>
      </c>
      <c r="DQ62" s="5">
        <v>0.30546116842309717</v>
      </c>
      <c r="DR62" s="5">
        <v>0.21417195661713989</v>
      </c>
      <c r="DS62" s="5">
        <v>0.19715912062372343</v>
      </c>
      <c r="DT62" s="5">
        <v>0.40441879505691236</v>
      </c>
      <c r="DU62" s="5">
        <v>0.25463127912939448</v>
      </c>
      <c r="DV62" s="5">
        <v>0.2317114628864389</v>
      </c>
      <c r="DW62" s="5">
        <v>0.14130904907614039</v>
      </c>
      <c r="DX62" s="5">
        <v>0.32675967153842445</v>
      </c>
      <c r="DY62" s="5">
        <v>0.21185261405145028</v>
      </c>
      <c r="DZ62" s="5">
        <v>0.29319276233292446</v>
      </c>
      <c r="EA62" s="5">
        <v>0.22012705661879634</v>
      </c>
      <c r="EB62" s="5">
        <v>0.18618182961565791</v>
      </c>
      <c r="EC62" s="5">
        <v>0.18076017696779656</v>
      </c>
      <c r="ED62" s="5">
        <v>0.31159017851324788</v>
      </c>
      <c r="EE62" s="5">
        <v>0.20946677227479532</v>
      </c>
      <c r="EF62" s="5">
        <v>0.27186413038488139</v>
      </c>
      <c r="EG62" s="5">
        <v>0.24027440641277997</v>
      </c>
      <c r="EH62" s="5">
        <v>0.44640955237770846</v>
      </c>
      <c r="EI62" s="5">
        <v>0.2777113476903123</v>
      </c>
      <c r="EJ62" s="5">
        <v>0.35925957854318913</v>
      </c>
      <c r="EK62" s="5">
        <v>-2.3660049646191453E-2</v>
      </c>
      <c r="EL62" s="5">
        <v>0.19410328825727366</v>
      </c>
      <c r="EM62" s="5">
        <v>0.14226593983829969</v>
      </c>
      <c r="EN62" s="5">
        <v>0.37935904307626622</v>
      </c>
      <c r="EO62" s="5">
        <v>0.30082363825128955</v>
      </c>
      <c r="EP62" s="5">
        <v>0.12486046466530198</v>
      </c>
      <c r="EQ62" s="5">
        <v>0.28051481480282225</v>
      </c>
      <c r="ER62" s="5">
        <v>0.3051754593738204</v>
      </c>
      <c r="ES62" s="5">
        <v>0.32119686320546775</v>
      </c>
      <c r="ET62" s="5">
        <v>0.30724747736671476</v>
      </c>
      <c r="EU62" s="5">
        <v>0.41807387178475697</v>
      </c>
      <c r="EV62" s="5">
        <v>0.41947187885713438</v>
      </c>
      <c r="EW62" s="5">
        <v>0.20404965248191617</v>
      </c>
      <c r="EX62" s="5">
        <v>0.16287965091892631</v>
      </c>
      <c r="EY62" s="5">
        <v>0.30191716535680863</v>
      </c>
      <c r="EZ62" s="5">
        <v>0.28497909561991014</v>
      </c>
    </row>
    <row r="63" spans="1:156" x14ac:dyDescent="0.2">
      <c r="A63" s="66" t="s">
        <v>30</v>
      </c>
      <c r="B63" s="9">
        <v>3.5628645220520008E-4</v>
      </c>
      <c r="C63" s="9">
        <v>9.9068095578877923E-5</v>
      </c>
      <c r="D63" s="9">
        <v>1.9836830635205926E-4</v>
      </c>
      <c r="E63" s="68">
        <v>6.1336539484316862E-4</v>
      </c>
      <c r="F63" s="9">
        <v>6.4852167871949455E-4</v>
      </c>
      <c r="G63" s="9">
        <v>4.0285687038922071E-4</v>
      </c>
      <c r="H63" s="9">
        <v>5.3464807205720925E-4</v>
      </c>
      <c r="I63" s="9">
        <v>5.3150416333715936E-4</v>
      </c>
      <c r="J63" s="9">
        <v>4.8671652928245461E-4</v>
      </c>
      <c r="K63" s="9">
        <v>3.0693965605032853E-4</v>
      </c>
      <c r="L63" s="9">
        <v>3.8206909434563587E-4</v>
      </c>
      <c r="M63" s="9">
        <v>4.0066332794965565E-4</v>
      </c>
      <c r="N63" s="9">
        <v>3.3663960338702677E-4</v>
      </c>
      <c r="O63" s="9">
        <v>4.7496985698447915E-4</v>
      </c>
      <c r="P63" s="9">
        <v>2.3537166616784835E-4</v>
      </c>
      <c r="Q63" s="9">
        <v>3.9524780392988224E-4</v>
      </c>
      <c r="R63" s="9">
        <v>5.1372998372709445E-4</v>
      </c>
      <c r="S63" s="9">
        <v>5.5602547848240802E-4</v>
      </c>
      <c r="T63" s="9">
        <v>4.4770878500386606E-4</v>
      </c>
      <c r="U63" s="9">
        <v>3.7713426959004581E-4</v>
      </c>
      <c r="V63" s="9">
        <v>3.0880733567465623E-4</v>
      </c>
      <c r="W63" s="9">
        <v>4.5093401944288632E-4</v>
      </c>
      <c r="X63" s="9">
        <v>3.537526952010084E-4</v>
      </c>
      <c r="Y63" s="9">
        <v>2.7430253548887268E-4</v>
      </c>
      <c r="Z63" s="9">
        <v>2.5958735946008088E-4</v>
      </c>
      <c r="AA63" s="9">
        <v>3.1981125356650718E-4</v>
      </c>
      <c r="AB63" s="9">
        <v>4.8889217493040316E-4</v>
      </c>
      <c r="AC63" s="9">
        <v>3.8540170809921609E-4</v>
      </c>
      <c r="AD63" s="9">
        <v>3.5726151176328252E-4</v>
      </c>
      <c r="AE63" s="9">
        <v>3.7569523496487368E-4</v>
      </c>
      <c r="AF63" s="9">
        <v>2.6380732250916761E-4</v>
      </c>
      <c r="AG63" s="9">
        <v>3.7294139173029778E-4</v>
      </c>
      <c r="AH63" s="9">
        <v>5.4987360511509127E-4</v>
      </c>
      <c r="AI63" s="9">
        <v>3.176972914932715E-4</v>
      </c>
      <c r="AJ63" s="9">
        <v>1.3377054939741443E-4</v>
      </c>
      <c r="AK63" s="9">
        <v>3.7115505499497881E-4</v>
      </c>
      <c r="AL63" s="9">
        <v>3.1559726716054101E-4</v>
      </c>
      <c r="AM63" s="9">
        <v>5.5272963236181727E-4</v>
      </c>
      <c r="AN63" s="9">
        <v>5.0238258940094027E-4</v>
      </c>
      <c r="AO63" s="9">
        <v>4.6227949969765376E-4</v>
      </c>
      <c r="AP63" s="9">
        <v>4.5127872334342221E-4</v>
      </c>
      <c r="AQ63" s="9">
        <v>4.699774705480781E-4</v>
      </c>
      <c r="AR63" s="9">
        <v>5.1321543265810479E-4</v>
      </c>
      <c r="AS63" s="9">
        <v>5.2183237007058958E-4</v>
      </c>
      <c r="AT63" s="9">
        <v>4.7238347646533051E-4</v>
      </c>
      <c r="AU63" s="9">
        <v>3.6699965339103904E-4</v>
      </c>
      <c r="AV63" s="9">
        <v>3.26358871261662E-4</v>
      </c>
      <c r="AW63" s="9">
        <v>2.7220225355156438E-4</v>
      </c>
      <c r="AX63" s="9">
        <v>4.0623644818384093E-4</v>
      </c>
      <c r="AY63" s="40">
        <v>4.7566856939578134E-4</v>
      </c>
      <c r="BA63" t="s">
        <v>30</v>
      </c>
      <c r="BB63">
        <v>6.3549977985623155E-4</v>
      </c>
      <c r="BC63">
        <v>7.5983769491592306E-4</v>
      </c>
      <c r="BD63">
        <v>8.1301819572583982E-4</v>
      </c>
      <c r="BE63">
        <v>6.1336539484316873E-4</v>
      </c>
      <c r="BF63">
        <v>8.8608861142854087E-4</v>
      </c>
      <c r="BG63">
        <v>5.4058176122638352E-4</v>
      </c>
      <c r="BH63">
        <v>8.9993433215857671E-4</v>
      </c>
      <c r="BI63">
        <v>6.5740642365306318E-4</v>
      </c>
      <c r="BJ63">
        <v>7.5958463886403242E-4</v>
      </c>
      <c r="BK63">
        <v>6.603494733192002E-4</v>
      </c>
      <c r="BL63">
        <v>5.9893648812272106E-4</v>
      </c>
      <c r="BM63">
        <v>5.7497475942505866E-4</v>
      </c>
      <c r="BN63">
        <v>7.4156658300452382E-4</v>
      </c>
      <c r="BO63">
        <v>7.2522320510472291E-4</v>
      </c>
      <c r="BP63">
        <v>6.690751584744472E-4</v>
      </c>
      <c r="BQ63">
        <v>6.0174372105105791E-4</v>
      </c>
      <c r="BR63">
        <v>1.0842393260227744E-3</v>
      </c>
      <c r="BS63">
        <v>6.8857668368705444E-4</v>
      </c>
      <c r="BT63">
        <v>6.2537566851713234E-4</v>
      </c>
      <c r="BU63">
        <v>5.7935983824055465E-4</v>
      </c>
      <c r="BV63">
        <v>6.1482661228873551E-4</v>
      </c>
      <c r="BW63">
        <v>6.9984439319971132E-4</v>
      </c>
      <c r="BX63">
        <v>6.8777949446097522E-4</v>
      </c>
      <c r="BY63">
        <v>5.6570164816801497E-4</v>
      </c>
      <c r="BZ63">
        <v>9.2636682379287493E-4</v>
      </c>
      <c r="CA63">
        <v>5.2224585814003479E-4</v>
      </c>
      <c r="CB63">
        <v>7.930748588922884E-4</v>
      </c>
      <c r="CC63">
        <v>8.2745973638685081E-4</v>
      </c>
      <c r="CD63">
        <v>6.2991771198793955E-4</v>
      </c>
      <c r="CE63">
        <v>6.458843413780041E-4</v>
      </c>
      <c r="CF63">
        <v>7.0234208602172317E-4</v>
      </c>
      <c r="CG63">
        <v>7.0234208602172317E-4</v>
      </c>
      <c r="CH63">
        <v>7.4170583868620203E-4</v>
      </c>
      <c r="CI63">
        <v>5.4673175109203097E-4</v>
      </c>
      <c r="CJ63">
        <v>1.0768472369913889E-3</v>
      </c>
      <c r="CK63">
        <v>4.9935452652787168E-4</v>
      </c>
      <c r="CL63">
        <v>5.2326588855353649E-4</v>
      </c>
      <c r="CM63">
        <v>7.4385392153868623E-4</v>
      </c>
      <c r="CN63">
        <v>6.8637696110496226E-4</v>
      </c>
      <c r="CO63">
        <v>6.8159567915215412E-4</v>
      </c>
      <c r="CP63">
        <v>7.1768519736209392E-4</v>
      </c>
      <c r="CQ63">
        <v>6.0167363081954194E-4</v>
      </c>
      <c r="CR63">
        <v>7.0437123145651408E-4</v>
      </c>
      <c r="CS63">
        <v>6.9141924474763001E-4</v>
      </c>
      <c r="CT63">
        <v>6.4314927910217061E-4</v>
      </c>
      <c r="CU63">
        <v>6.4934854077980375E-4</v>
      </c>
      <c r="CV63">
        <v>5.5335156718225862E-4</v>
      </c>
      <c r="CW63">
        <v>5.7813076133609415E-4</v>
      </c>
      <c r="CX63">
        <v>7.7992514663727524E-4</v>
      </c>
      <c r="CY63">
        <v>8.6051026452006762E-4</v>
      </c>
      <c r="CZ63" s="55">
        <f>_xlfn.STDEV.P(BB3:BB54)</f>
        <v>2.4766214786340862E-2</v>
      </c>
      <c r="DB63" t="s">
        <v>30</v>
      </c>
      <c r="DC63" s="5">
        <v>0.56063977281912258</v>
      </c>
      <c r="DD63" s="5">
        <v>0.13038060133334123</v>
      </c>
      <c r="DE63" s="5">
        <v>0.24398999603565036</v>
      </c>
      <c r="DF63" s="5">
        <v>0.99999999999999978</v>
      </c>
      <c r="DG63" s="5">
        <v>0.73189257863720436</v>
      </c>
      <c r="DH63" s="5">
        <v>0.74522838039390171</v>
      </c>
      <c r="DI63" s="5">
        <v>0.594096761232351</v>
      </c>
      <c r="DJ63" s="5">
        <v>0.80848641603425075</v>
      </c>
      <c r="DK63" s="5">
        <v>0.64076668271009907</v>
      </c>
      <c r="DL63" s="5">
        <v>0.46481396359342564</v>
      </c>
      <c r="DM63" s="5">
        <v>0.63791253650812896</v>
      </c>
      <c r="DN63" s="5">
        <v>0.69683637652250285</v>
      </c>
      <c r="DO63" s="5">
        <v>0.45395735339516119</v>
      </c>
      <c r="DP63" s="5">
        <v>0.65492920474861671</v>
      </c>
      <c r="DQ63" s="5">
        <v>0.35178658658396073</v>
      </c>
      <c r="DR63" s="5">
        <v>0.65683743777086379</v>
      </c>
      <c r="DS63" s="5">
        <v>0.47381603986969162</v>
      </c>
      <c r="DT63" s="5">
        <v>0.80749971884774341</v>
      </c>
      <c r="DU63" s="5">
        <v>0.71590374800710843</v>
      </c>
      <c r="DV63" s="5">
        <v>0.65094997046284175</v>
      </c>
      <c r="DW63" s="5">
        <v>0.50226735392129351</v>
      </c>
      <c r="DX63" s="5">
        <v>0.64433468900308155</v>
      </c>
      <c r="DY63" s="5">
        <v>0.51434027628033685</v>
      </c>
      <c r="DZ63" s="5">
        <v>0.48488905128203563</v>
      </c>
      <c r="EA63" s="5">
        <v>0.2802209155086513</v>
      </c>
      <c r="EB63" s="5">
        <v>0.61237681176736714</v>
      </c>
      <c r="EC63" s="5">
        <v>0.61645148556752083</v>
      </c>
      <c r="ED63" s="5">
        <v>0.4657649081296622</v>
      </c>
      <c r="EE63" s="5">
        <v>0.56715584427021581</v>
      </c>
      <c r="EF63" s="5">
        <v>0.58167571327603662</v>
      </c>
      <c r="EG63" s="5">
        <v>0.37561087077018501</v>
      </c>
      <c r="EH63" s="5">
        <v>0.53099678796517802</v>
      </c>
      <c r="EI63" s="5">
        <v>0.74136345763314071</v>
      </c>
      <c r="EJ63" s="5">
        <v>0.58108439990673555</v>
      </c>
      <c r="EK63" s="5">
        <v>0.12422425837406327</v>
      </c>
      <c r="EL63" s="5">
        <v>0.74326963164969451</v>
      </c>
      <c r="EM63" s="5">
        <v>0.60312983143798327</v>
      </c>
      <c r="EN63" s="5">
        <v>0.7430620668349478</v>
      </c>
      <c r="EO63" s="5">
        <v>0.73193393407637242</v>
      </c>
      <c r="EP63" s="5">
        <v>0.67823126501137643</v>
      </c>
      <c r="EQ63" s="5">
        <v>0.62879759120312251</v>
      </c>
      <c r="ER63" s="5">
        <v>0.78111694858210756</v>
      </c>
      <c r="ES63" s="5">
        <v>0.72861498275116487</v>
      </c>
      <c r="ET63" s="5">
        <v>0.754726418211081</v>
      </c>
      <c r="EU63" s="5">
        <v>0.73448496611046921</v>
      </c>
      <c r="EV63" s="5">
        <v>0.56518130147841483</v>
      </c>
      <c r="EW63" s="5">
        <v>0.58978575397107069</v>
      </c>
      <c r="EX63" s="5">
        <v>0.4708316383693007</v>
      </c>
      <c r="EY63" s="5">
        <v>0.52086594455297375</v>
      </c>
      <c r="EZ63" s="5">
        <v>0.55277500921046652</v>
      </c>
    </row>
    <row r="64" spans="1:156" x14ac:dyDescent="0.2">
      <c r="A64" s="66" t="s">
        <v>31</v>
      </c>
      <c r="B64" s="9">
        <v>3.0883460547426124E-4</v>
      </c>
      <c r="C64" s="9">
        <v>1.6584785809871323E-4</v>
      </c>
      <c r="D64" s="9">
        <v>2.6667679677787966E-4</v>
      </c>
      <c r="E64" s="9">
        <v>6.4852167871949455E-4</v>
      </c>
      <c r="F64" s="68">
        <v>1.2800738905462958E-3</v>
      </c>
      <c r="G64" s="9">
        <v>5.2986073876160446E-4</v>
      </c>
      <c r="H64" s="9">
        <v>5.8899817376388899E-4</v>
      </c>
      <c r="I64" s="9">
        <v>6.3539795809112293E-4</v>
      </c>
      <c r="J64" s="9">
        <v>3.9411384600112969E-4</v>
      </c>
      <c r="K64" s="9">
        <v>3.8727074774297984E-4</v>
      </c>
      <c r="L64" s="9">
        <v>4.0495678305175396E-4</v>
      </c>
      <c r="M64" s="9">
        <v>3.7071905825757497E-4</v>
      </c>
      <c r="N64" s="9">
        <v>5.6116700431541175E-4</v>
      </c>
      <c r="O64" s="9">
        <v>6.0585320551016916E-4</v>
      </c>
      <c r="P64" s="9">
        <v>4.2925997348313479E-4</v>
      </c>
      <c r="Q64" s="9">
        <v>4.3067096361728674E-4</v>
      </c>
      <c r="R64" s="9">
        <v>6.7331433766170529E-4</v>
      </c>
      <c r="S64" s="9">
        <v>5.990759105646157E-4</v>
      </c>
      <c r="T64" s="9">
        <v>5.1503923428546387E-4</v>
      </c>
      <c r="U64" s="9">
        <v>4.1287211470890286E-4</v>
      </c>
      <c r="V64" s="9">
        <v>3.6609179427747406E-4</v>
      </c>
      <c r="W64" s="9">
        <v>4.9457497337849793E-4</v>
      </c>
      <c r="X64" s="9">
        <v>3.4006875943973371E-4</v>
      </c>
      <c r="Y64" s="9">
        <v>2.4480858434890586E-4</v>
      </c>
      <c r="Z64" s="9">
        <v>2.9852852644457955E-4</v>
      </c>
      <c r="AA64" s="9">
        <v>3.7089381905987056E-4</v>
      </c>
      <c r="AB64" s="9">
        <v>4.590572384719629E-4</v>
      </c>
      <c r="AC64" s="9">
        <v>6.4196446484382974E-4</v>
      </c>
      <c r="AD64" s="9">
        <v>2.7290178806239175E-4</v>
      </c>
      <c r="AE64" s="9">
        <v>4.8786951217701265E-4</v>
      </c>
      <c r="AF64" s="9">
        <v>3.9163095993605666E-4</v>
      </c>
      <c r="AG64" s="9">
        <v>3.2538610977442522E-4</v>
      </c>
      <c r="AH64" s="9">
        <v>5.1807950551900303E-4</v>
      </c>
      <c r="AI64" s="9">
        <v>4.6628099258740025E-4</v>
      </c>
      <c r="AJ64" s="9">
        <v>2.651872870525805E-4</v>
      </c>
      <c r="AK64" s="9">
        <v>3.5554945257154625E-4</v>
      </c>
      <c r="AL64" s="9">
        <v>3.1287797661339251E-4</v>
      </c>
      <c r="AM64" s="9">
        <v>6.5738054163947063E-4</v>
      </c>
      <c r="AN64" s="9">
        <v>7.548523127330945E-4</v>
      </c>
      <c r="AO64" s="9">
        <v>4.751058142090792E-4</v>
      </c>
      <c r="AP64" s="9">
        <v>6.2935941629853234E-4</v>
      </c>
      <c r="AQ64" s="9">
        <v>4.25953672822457E-4</v>
      </c>
      <c r="AR64" s="9">
        <v>5.8264487023816831E-4</v>
      </c>
      <c r="AS64" s="9">
        <v>6.3858076271463822E-4</v>
      </c>
      <c r="AT64" s="9">
        <v>6.4586553286076769E-4</v>
      </c>
      <c r="AU64" s="9">
        <v>3.7564607043991984E-4</v>
      </c>
      <c r="AV64" s="9">
        <v>2.7075544782259153E-4</v>
      </c>
      <c r="AW64" s="9">
        <v>1.5726277287538991E-4</v>
      </c>
      <c r="AX64" s="9">
        <v>3.3161197461680566E-4</v>
      </c>
      <c r="AY64" s="40">
        <v>5.2826193095097508E-4</v>
      </c>
      <c r="BA64" t="s">
        <v>31</v>
      </c>
      <c r="BB64">
        <v>9.1806470047096954E-4</v>
      </c>
      <c r="BC64">
        <v>1.0976875018703415E-3</v>
      </c>
      <c r="BD64">
        <v>1.174513870807869E-3</v>
      </c>
      <c r="BE64">
        <v>8.8608861142854087E-4</v>
      </c>
      <c r="BF64">
        <v>1.2800738905462956E-3</v>
      </c>
      <c r="BG64">
        <v>7.8094288689233525E-4</v>
      </c>
      <c r="BH64">
        <v>1.3000758918966355E-3</v>
      </c>
      <c r="BI64">
        <v>9.4971178676927202E-4</v>
      </c>
      <c r="BJ64">
        <v>1.097321928449476E-3</v>
      </c>
      <c r="BK64">
        <v>9.5396341689701902E-4</v>
      </c>
      <c r="BL64">
        <v>8.6524411966580866E-4</v>
      </c>
      <c r="BM64">
        <v>8.3062818748631567E-4</v>
      </c>
      <c r="BN64">
        <v>1.0712924291796711E-3</v>
      </c>
      <c r="BO64">
        <v>1.047682226923332E-3</v>
      </c>
      <c r="BP64">
        <v>9.6656883987650147E-4</v>
      </c>
      <c r="BQ64">
        <v>8.6929954429253132E-4</v>
      </c>
      <c r="BR64">
        <v>1.5663291847388726E-3</v>
      </c>
      <c r="BS64">
        <v>9.9474140967202476E-4</v>
      </c>
      <c r="BT64">
        <v>9.0343906323445057E-4</v>
      </c>
      <c r="BU64">
        <v>8.3696302220522087E-4</v>
      </c>
      <c r="BV64">
        <v>8.8819953608816962E-4</v>
      </c>
      <c r="BW64">
        <v>1.0110191279130466E-3</v>
      </c>
      <c r="BX64">
        <v>9.9358976287173043E-4</v>
      </c>
      <c r="BY64">
        <v>8.1723193405164459E-4</v>
      </c>
      <c r="BZ64">
        <v>1.3382611726538267E-3</v>
      </c>
      <c r="CA64">
        <v>7.5445421465606527E-4</v>
      </c>
      <c r="CB64">
        <v>1.1457030448456193E-3</v>
      </c>
      <c r="CC64">
        <v>1.1953766139929096E-3</v>
      </c>
      <c r="CD64">
        <v>9.1000065445875618E-4</v>
      </c>
      <c r="CE64">
        <v>9.3306659294238039E-4</v>
      </c>
      <c r="CF64">
        <v>1.0146273803235001E-3</v>
      </c>
      <c r="CG64">
        <v>1.0146273803235001E-3</v>
      </c>
      <c r="CH64">
        <v>1.0714936026965489E-3</v>
      </c>
      <c r="CI64">
        <v>7.898273724309177E-4</v>
      </c>
      <c r="CJ64">
        <v>1.5556503202961676E-3</v>
      </c>
      <c r="CK64">
        <v>7.2138461468758592E-4</v>
      </c>
      <c r="CL64">
        <v>7.5592778545140768E-4</v>
      </c>
      <c r="CM64">
        <v>1.0745967965969448E-3</v>
      </c>
      <c r="CN64">
        <v>9.9156361525342632E-4</v>
      </c>
      <c r="CO64">
        <v>9.8465641194193953E-4</v>
      </c>
      <c r="CP64">
        <v>1.0367925633235269E-3</v>
      </c>
      <c r="CQ64">
        <v>8.6919828954871829E-4</v>
      </c>
      <c r="CR64">
        <v>1.0175587531655564E-3</v>
      </c>
      <c r="CS64">
        <v>9.988478705259343E-4</v>
      </c>
      <c r="CT64">
        <v>9.2911542850672847E-4</v>
      </c>
      <c r="CU64">
        <v>9.3807109378879201E-4</v>
      </c>
      <c r="CV64">
        <v>7.9939058499005127E-4</v>
      </c>
      <c r="CW64">
        <v>8.3518745570478157E-4</v>
      </c>
      <c r="CX64">
        <v>1.1267065211246995E-3</v>
      </c>
      <c r="CY64">
        <v>1.243122536450811E-3</v>
      </c>
      <c r="CZ64" s="55">
        <f>_xlfn.STDEV.P(BC3:BC54)</f>
        <v>3.5778120276871668E-2</v>
      </c>
      <c r="DB64" t="s">
        <v>31</v>
      </c>
      <c r="DC64" s="5">
        <v>0.33639742963195113</v>
      </c>
      <c r="DD64" s="5">
        <v>0.15108840887422542</v>
      </c>
      <c r="DE64" s="5">
        <v>0.22705291389573001</v>
      </c>
      <c r="DF64" s="5">
        <v>0.73189257863720436</v>
      </c>
      <c r="DG64" s="5">
        <v>1.0000000000000002</v>
      </c>
      <c r="DH64" s="5">
        <v>0.67848846267121932</v>
      </c>
      <c r="DI64" s="5">
        <v>0.45304907000822858</v>
      </c>
      <c r="DJ64" s="5">
        <v>0.66904293170101492</v>
      </c>
      <c r="DK64" s="5">
        <v>0.35915972859306244</v>
      </c>
      <c r="DL64" s="5">
        <v>0.40595974739017271</v>
      </c>
      <c r="DM64" s="5">
        <v>0.46802604472846832</v>
      </c>
      <c r="DN64" s="5">
        <v>0.44631167572035041</v>
      </c>
      <c r="DO64" s="5">
        <v>0.5238224307672168</v>
      </c>
      <c r="DP64" s="5">
        <v>0.57827954883738297</v>
      </c>
      <c r="DQ64" s="5">
        <v>0.44410698521791925</v>
      </c>
      <c r="DR64" s="5">
        <v>0.49542297179941924</v>
      </c>
      <c r="DS64" s="5">
        <v>0.42986770866684421</v>
      </c>
      <c r="DT64" s="5">
        <v>0.60224285903824637</v>
      </c>
      <c r="DU64" s="5">
        <v>0.57008740848723582</v>
      </c>
      <c r="DV64" s="5">
        <v>0.49329791610275925</v>
      </c>
      <c r="DW64" s="5">
        <v>0.4121729176867448</v>
      </c>
      <c r="DX64" s="5">
        <v>0.48918458585388325</v>
      </c>
      <c r="DY64" s="5">
        <v>0.3422627447940359</v>
      </c>
      <c r="DZ64" s="5">
        <v>0.29955826999466628</v>
      </c>
      <c r="EA64" s="5">
        <v>0.22307194779669598</v>
      </c>
      <c r="EB64" s="5">
        <v>0.49160547035839774</v>
      </c>
      <c r="EC64" s="5">
        <v>0.4006773313008169</v>
      </c>
      <c r="ED64" s="5">
        <v>0.53703950481303087</v>
      </c>
      <c r="EE64" s="5">
        <v>0.29989185911597654</v>
      </c>
      <c r="EF64" s="5">
        <v>0.52286676628142881</v>
      </c>
      <c r="EG64" s="5">
        <v>0.38598501038991329</v>
      </c>
      <c r="EH64" s="5">
        <v>0.32069517941717707</v>
      </c>
      <c r="EI64" s="5">
        <v>0.48351152467470693</v>
      </c>
      <c r="EJ64" s="5">
        <v>0.59035810718016557</v>
      </c>
      <c r="EK64" s="5">
        <v>0.1704671567850117</v>
      </c>
      <c r="EL64" s="5">
        <v>0.49287085603499603</v>
      </c>
      <c r="EM64" s="5">
        <v>0.41389929386780666</v>
      </c>
      <c r="EN64" s="5">
        <v>0.61174623237411174</v>
      </c>
      <c r="EO64" s="5">
        <v>0.76127471916178313</v>
      </c>
      <c r="EP64" s="5">
        <v>0.48250923717855598</v>
      </c>
      <c r="EQ64" s="5">
        <v>0.60702539597802196</v>
      </c>
      <c r="ER64" s="5">
        <v>0.49005351016464743</v>
      </c>
      <c r="ES64" s="5">
        <v>0.57259088816798009</v>
      </c>
      <c r="ET64" s="5">
        <v>0.63931733906425536</v>
      </c>
      <c r="EU64" s="5">
        <v>0.69514025173255478</v>
      </c>
      <c r="EV64" s="5">
        <v>0.40044520391595934</v>
      </c>
      <c r="EW64" s="5">
        <v>0.33870232262738142</v>
      </c>
      <c r="EX64" s="5">
        <v>0.18829637801813257</v>
      </c>
      <c r="EY64" s="5">
        <v>0.2943197437836646</v>
      </c>
      <c r="EZ64" s="5">
        <v>0.42494759403139326</v>
      </c>
    </row>
    <row r="65" spans="1:156" x14ac:dyDescent="0.2">
      <c r="A65" s="66" t="s">
        <v>32</v>
      </c>
      <c r="B65" s="9">
        <v>3.1094286453058534E-4</v>
      </c>
      <c r="C65" s="9">
        <v>7.254557640624926E-5</v>
      </c>
      <c r="D65" s="9">
        <v>2.9547602993884039E-4</v>
      </c>
      <c r="E65" s="9">
        <v>4.0285687038922071E-4</v>
      </c>
      <c r="F65" s="9">
        <v>5.2986073876160446E-4</v>
      </c>
      <c r="G65" s="68">
        <v>4.7643483481055963E-4</v>
      </c>
      <c r="H65" s="9">
        <v>4.3294532211746932E-4</v>
      </c>
      <c r="I65" s="9">
        <v>4.5166261659150461E-4</v>
      </c>
      <c r="J65" s="9">
        <v>3.7452527704890705E-4</v>
      </c>
      <c r="K65" s="9">
        <v>3.4949662150996218E-4</v>
      </c>
      <c r="L65" s="9">
        <v>3.2064834038518449E-4</v>
      </c>
      <c r="M65" s="9">
        <v>3.5844302434501782E-4</v>
      </c>
      <c r="N65" s="9">
        <v>3.9430768117195412E-4</v>
      </c>
      <c r="O65" s="9">
        <v>3.6209918414186967E-4</v>
      </c>
      <c r="P65" s="9">
        <v>3.4129707536190845E-4</v>
      </c>
      <c r="Q65" s="9">
        <v>2.8702131401913138E-4</v>
      </c>
      <c r="R65" s="9">
        <v>5.5440280611812674E-4</v>
      </c>
      <c r="S65" s="9">
        <v>4.4406545760202143E-4</v>
      </c>
      <c r="T65" s="9">
        <v>3.9524641558038388E-4</v>
      </c>
      <c r="U65" s="9">
        <v>2.6869815981895955E-4</v>
      </c>
      <c r="V65" s="9">
        <v>1.5444286270265733E-4</v>
      </c>
      <c r="W65" s="9">
        <v>3.8479624150099977E-4</v>
      </c>
      <c r="X65" s="9">
        <v>3.100910508524856E-4</v>
      </c>
      <c r="Y65" s="9">
        <v>2.65547865560446E-4</v>
      </c>
      <c r="Z65" s="9">
        <v>3.032936691771378E-4</v>
      </c>
      <c r="AA65" s="9">
        <v>2.5740726426794907E-4</v>
      </c>
      <c r="AB65" s="9">
        <v>3.6456587324999772E-4</v>
      </c>
      <c r="AC65" s="9">
        <v>3.8467381459909828E-4</v>
      </c>
      <c r="AD65" s="9">
        <v>3.0307124022633668E-4</v>
      </c>
      <c r="AE65" s="9">
        <v>4.0311083217040635E-4</v>
      </c>
      <c r="AF65" s="9">
        <v>2.4156523432334405E-4</v>
      </c>
      <c r="AG65" s="9">
        <v>3.0593845394049024E-4</v>
      </c>
      <c r="AH65" s="9">
        <v>3.5063973617459137E-4</v>
      </c>
      <c r="AI65" s="9">
        <v>3.7304731179672439E-4</v>
      </c>
      <c r="AJ65" s="9">
        <v>2.3719717820634359E-4</v>
      </c>
      <c r="AK65" s="9">
        <v>2.7005406959147184E-4</v>
      </c>
      <c r="AL65" s="9">
        <v>2.5429720357154841E-4</v>
      </c>
      <c r="AM65" s="9">
        <v>4.6273083770693492E-4</v>
      </c>
      <c r="AN65" s="9">
        <v>4.3916111800904999E-4</v>
      </c>
      <c r="AO65" s="9">
        <v>3.5988191015647801E-4</v>
      </c>
      <c r="AP65" s="9">
        <v>4.089241258002409E-4</v>
      </c>
      <c r="AQ65" s="9">
        <v>3.4976341752719869E-4</v>
      </c>
      <c r="AR65" s="9">
        <v>4.378593322918644E-4</v>
      </c>
      <c r="AS65" s="9">
        <v>4.474439134377928E-4</v>
      </c>
      <c r="AT65" s="9">
        <v>4.13413545783923E-4</v>
      </c>
      <c r="AU65" s="9">
        <v>3.530582542761886E-4</v>
      </c>
      <c r="AV65" s="9">
        <v>2.2052486194780249E-4</v>
      </c>
      <c r="AW65" s="9">
        <v>2.1966561659498624E-4</v>
      </c>
      <c r="AX65" s="9">
        <v>3.7256984407978356E-4</v>
      </c>
      <c r="AY65" s="40">
        <v>4.4906652432598684E-4</v>
      </c>
      <c r="BA65" t="s">
        <v>32</v>
      </c>
      <c r="BB65">
        <v>5.6008961891549204E-4</v>
      </c>
      <c r="BC65">
        <v>6.6967325319823578E-4</v>
      </c>
      <c r="BD65">
        <v>7.1654320874582026E-4</v>
      </c>
      <c r="BE65">
        <v>5.4058176122638352E-4</v>
      </c>
      <c r="BF65">
        <v>7.8094288689233525E-4</v>
      </c>
      <c r="BG65">
        <v>4.7643483481055957E-4</v>
      </c>
      <c r="BH65">
        <v>7.9314563611917284E-4</v>
      </c>
      <c r="BI65">
        <v>5.7939675979075812E-4</v>
      </c>
      <c r="BJ65">
        <v>6.6945022547712507E-4</v>
      </c>
      <c r="BK65">
        <v>5.8199057904641379E-4</v>
      </c>
      <c r="BL65">
        <v>5.2786502847117938E-4</v>
      </c>
      <c r="BM65">
        <v>5.0674666475142131E-4</v>
      </c>
      <c r="BN65">
        <v>6.535702419431681E-4</v>
      </c>
      <c r="BO65">
        <v>6.391662144519828E-4</v>
      </c>
      <c r="BP65">
        <v>5.896808502759089E-4</v>
      </c>
      <c r="BQ65">
        <v>5.3033914737865551E-4</v>
      </c>
      <c r="BR65">
        <v>9.5558048983536697E-4</v>
      </c>
      <c r="BS65">
        <v>6.0686827058795221E-4</v>
      </c>
      <c r="BT65">
        <v>5.5116686261956233E-4</v>
      </c>
      <c r="BU65">
        <v>5.1061139799057551E-4</v>
      </c>
      <c r="BV65">
        <v>5.4186958656980895E-4</v>
      </c>
      <c r="BW65">
        <v>6.1679892253628521E-4</v>
      </c>
      <c r="BX65">
        <v>6.0616567803955005E-4</v>
      </c>
      <c r="BY65">
        <v>4.9857392651492098E-4</v>
      </c>
      <c r="BZ65">
        <v>8.1644157521421111E-4</v>
      </c>
      <c r="CA65">
        <v>4.6027472068050002E-4</v>
      </c>
      <c r="CB65">
        <v>6.9896640340131786E-4</v>
      </c>
      <c r="CC65">
        <v>7.2927107626326944E-4</v>
      </c>
      <c r="CD65">
        <v>5.5516993465404448E-4</v>
      </c>
      <c r="CE65">
        <v>5.6924191965531269E-4</v>
      </c>
      <c r="CF65">
        <v>6.1900023222228543E-4</v>
      </c>
      <c r="CG65">
        <v>6.1900023222228543E-4</v>
      </c>
      <c r="CH65">
        <v>6.5369297316063692E-4</v>
      </c>
      <c r="CI65">
        <v>4.8185504987493594E-4</v>
      </c>
      <c r="CJ65">
        <v>9.4906556652647972E-4</v>
      </c>
      <c r="CK65">
        <v>4.4009973776858592E-4</v>
      </c>
      <c r="CL65">
        <v>4.6117371146490218E-4</v>
      </c>
      <c r="CM65">
        <v>6.5558615856271373E-4</v>
      </c>
      <c r="CN65">
        <v>6.0492957316935902E-4</v>
      </c>
      <c r="CO65">
        <v>6.0071565135260937E-4</v>
      </c>
      <c r="CP65">
        <v>6.3252268754957191E-4</v>
      </c>
      <c r="CQ65">
        <v>5.3027737424780051E-4</v>
      </c>
      <c r="CR65">
        <v>6.207885936494968E-4</v>
      </c>
      <c r="CS65">
        <v>6.0937352549381857E-4</v>
      </c>
      <c r="CT65">
        <v>5.6683140743117274E-4</v>
      </c>
      <c r="CU65">
        <v>5.7229504757809523E-4</v>
      </c>
      <c r="CV65">
        <v>4.8768934028508367E-4</v>
      </c>
      <c r="CW65">
        <v>5.0952816674981435E-4</v>
      </c>
      <c r="CX65">
        <v>6.8737707235949608E-4</v>
      </c>
      <c r="CY65">
        <v>7.5839973734837147E-4</v>
      </c>
      <c r="CZ65" s="55">
        <f>_xlfn.STDEV.P(BD3:BD54)</f>
        <v>2.1827387264868867E-2</v>
      </c>
      <c r="DB65" t="s">
        <v>32</v>
      </c>
      <c r="DC65" s="5">
        <v>0.55516626987778772</v>
      </c>
      <c r="DD65" s="5">
        <v>0.10832981018696056</v>
      </c>
      <c r="DE65" s="5">
        <v>0.41236317130967987</v>
      </c>
      <c r="DF65" s="5">
        <v>0.74522838039390171</v>
      </c>
      <c r="DG65" s="5">
        <v>0.67848846267121932</v>
      </c>
      <c r="DH65" s="5">
        <v>1.0000000000000002</v>
      </c>
      <c r="DI65" s="5">
        <v>0.54585854400693923</v>
      </c>
      <c r="DJ65" s="5">
        <v>0.77953942433957846</v>
      </c>
      <c r="DK65" s="5">
        <v>0.55945201419863366</v>
      </c>
      <c r="DL65" s="5">
        <v>0.60051937968241542</v>
      </c>
      <c r="DM65" s="5">
        <v>0.60744380303779</v>
      </c>
      <c r="DN65" s="5">
        <v>0.70734165467245425</v>
      </c>
      <c r="DO65" s="5">
        <v>0.60331339444038146</v>
      </c>
      <c r="DP65" s="5">
        <v>0.56651802919891703</v>
      </c>
      <c r="DQ65" s="5">
        <v>0.57878270118864661</v>
      </c>
      <c r="DR65" s="5">
        <v>0.54120333269345056</v>
      </c>
      <c r="DS65" s="5">
        <v>0.58017384408260841</v>
      </c>
      <c r="DT65" s="5">
        <v>0.73173286382528691</v>
      </c>
      <c r="DU65" s="5">
        <v>0.71710845187947914</v>
      </c>
      <c r="DV65" s="5">
        <v>0.52622828412443501</v>
      </c>
      <c r="DW65" s="5">
        <v>0.28501851096741798</v>
      </c>
      <c r="DX65" s="5">
        <v>0.62386010649745072</v>
      </c>
      <c r="DY65" s="5">
        <v>0.51156154511317176</v>
      </c>
      <c r="DZ65" s="5">
        <v>0.5326148268856552</v>
      </c>
      <c r="EA65" s="5">
        <v>0.37148239186320486</v>
      </c>
      <c r="EB65" s="5">
        <v>0.55924701640659624</v>
      </c>
      <c r="EC65" s="5">
        <v>0.52157853578647462</v>
      </c>
      <c r="ED65" s="5">
        <v>0.52747713041101008</v>
      </c>
      <c r="EE65" s="5">
        <v>0.54590715618488284</v>
      </c>
      <c r="EF65" s="5">
        <v>0.70815380640712122</v>
      </c>
      <c r="EG65" s="5">
        <v>0.39025063602334326</v>
      </c>
      <c r="EH65" s="5">
        <v>0.4942461052754929</v>
      </c>
      <c r="EI65" s="5">
        <v>0.53639820308795949</v>
      </c>
      <c r="EJ65" s="5">
        <v>0.77418989775773384</v>
      </c>
      <c r="EK65" s="5">
        <v>0.24992707202988129</v>
      </c>
      <c r="EL65" s="5">
        <v>0.61362015565088157</v>
      </c>
      <c r="EM65" s="5">
        <v>0.55141305163250143</v>
      </c>
      <c r="EN65" s="5">
        <v>0.70582765005504589</v>
      </c>
      <c r="EO65" s="5">
        <v>0.72597065425019369</v>
      </c>
      <c r="EP65" s="5">
        <v>0.59908861929291357</v>
      </c>
      <c r="EQ65" s="5">
        <v>0.64649716737345142</v>
      </c>
      <c r="ER65" s="5">
        <v>0.65958578380482247</v>
      </c>
      <c r="ES65" s="5">
        <v>0.70532760551828699</v>
      </c>
      <c r="ET65" s="5">
        <v>0.73426871158407692</v>
      </c>
      <c r="EU65" s="5">
        <v>0.72934128272368459</v>
      </c>
      <c r="EV65" s="5">
        <v>0.61691649398383164</v>
      </c>
      <c r="EW65" s="5">
        <v>0.45218306764485044</v>
      </c>
      <c r="EX65" s="5">
        <v>0.43111574772439465</v>
      </c>
      <c r="EY65" s="5">
        <v>0.54201668787249091</v>
      </c>
      <c r="EZ65" s="5">
        <v>0.59212378671975696</v>
      </c>
    </row>
    <row r="66" spans="1:156" x14ac:dyDescent="0.2">
      <c r="A66" s="66" t="s">
        <v>33</v>
      </c>
      <c r="B66" s="9">
        <v>4.5072797938709665E-4</v>
      </c>
      <c r="C66" s="9">
        <v>1.6467188503979329E-4</v>
      </c>
      <c r="D66" s="9">
        <v>4.1444016388276301E-4</v>
      </c>
      <c r="E66" s="9">
        <v>5.3464807205720925E-4</v>
      </c>
      <c r="F66" s="9">
        <v>5.8899817376388899E-4</v>
      </c>
      <c r="G66" s="9">
        <v>4.3294532211746932E-4</v>
      </c>
      <c r="H66" s="68">
        <v>1.3203904377500496E-3</v>
      </c>
      <c r="I66" s="9">
        <v>6.3093629766334267E-4</v>
      </c>
      <c r="J66" s="9">
        <v>4.8556723285275011E-4</v>
      </c>
      <c r="K66" s="9">
        <v>2.615351959611384E-4</v>
      </c>
      <c r="L66" s="9">
        <v>4.5721809326662707E-4</v>
      </c>
      <c r="M66" s="9">
        <v>4.4560518556395728E-4</v>
      </c>
      <c r="N66" s="9">
        <v>2.1468472899643148E-4</v>
      </c>
      <c r="O66" s="9">
        <v>5.0269647194861318E-4</v>
      </c>
      <c r="P66" s="9">
        <v>1.095513905223103E-4</v>
      </c>
      <c r="Q66" s="9">
        <v>4.0953624819061477E-4</v>
      </c>
      <c r="R66" s="9">
        <v>5.5241561459544257E-4</v>
      </c>
      <c r="S66" s="9">
        <v>6.347623490770601E-4</v>
      </c>
      <c r="T66" s="9">
        <v>4.0833654143067224E-4</v>
      </c>
      <c r="U66" s="9">
        <v>4.2272870028695471E-4</v>
      </c>
      <c r="V66" s="9">
        <v>2.7802355464703936E-4</v>
      </c>
      <c r="W66" s="9">
        <v>5.7757740668699735E-4</v>
      </c>
      <c r="X66" s="9">
        <v>4.6827016579567668E-4</v>
      </c>
      <c r="Y66" s="9">
        <v>3.6115036089475415E-4</v>
      </c>
      <c r="Z66" s="9">
        <v>5.0981051917238333E-4</v>
      </c>
      <c r="AA66" s="9">
        <v>2.8347465196862528E-4</v>
      </c>
      <c r="AB66" s="9">
        <v>4.6553146071463179E-4</v>
      </c>
      <c r="AC66" s="9">
        <v>2.5987641405382538E-4</v>
      </c>
      <c r="AD66" s="9">
        <v>3.9525675284320067E-4</v>
      </c>
      <c r="AE66" s="9">
        <v>3.3314819860136562E-4</v>
      </c>
      <c r="AF66" s="9">
        <v>2.3306136373249024E-4</v>
      </c>
      <c r="AG66" s="9">
        <v>3.7961663607837361E-4</v>
      </c>
      <c r="AH66" s="9">
        <v>5.1162334492675058E-4</v>
      </c>
      <c r="AI66" s="9">
        <v>3.7802860625174632E-4</v>
      </c>
      <c r="AJ66" s="9">
        <v>1.2076093044125844E-4</v>
      </c>
      <c r="AK66" s="9">
        <v>4.3456505013973149E-4</v>
      </c>
      <c r="AL66" s="9">
        <v>3.6159335995330214E-4</v>
      </c>
      <c r="AM66" s="9">
        <v>5.9815687951217758E-4</v>
      </c>
      <c r="AN66" s="9">
        <v>4.794477255253641E-4</v>
      </c>
      <c r="AO66" s="9">
        <v>4.4134009252685274E-4</v>
      </c>
      <c r="AP66" s="9">
        <v>3.5676099788660984E-4</v>
      </c>
      <c r="AQ66" s="9">
        <v>5.8538005829390143E-4</v>
      </c>
      <c r="AR66" s="9">
        <v>5.5073363979704073E-4</v>
      </c>
      <c r="AS66" s="9">
        <v>5.585920396325968E-4</v>
      </c>
      <c r="AT66" s="9">
        <v>4.8135297601513205E-4</v>
      </c>
      <c r="AU66" s="9">
        <v>5.6197891663328932E-4</v>
      </c>
      <c r="AV66" s="9">
        <v>3.709518648321929E-4</v>
      </c>
      <c r="AW66" s="9">
        <v>4.172819449454829E-4</v>
      </c>
      <c r="AX66" s="9">
        <v>5.4902789927719123E-4</v>
      </c>
      <c r="AY66" s="40">
        <v>5.3348853469363262E-4</v>
      </c>
      <c r="BA66" t="s">
        <v>33</v>
      </c>
      <c r="BB66">
        <v>9.3241006874551725E-4</v>
      </c>
      <c r="BC66">
        <v>1.1148395952430856E-3</v>
      </c>
      <c r="BD66">
        <v>1.1928664270184062E-3</v>
      </c>
      <c r="BE66">
        <v>8.9993433215857671E-4</v>
      </c>
      <c r="BF66">
        <v>1.3000758918966355E-3</v>
      </c>
      <c r="BG66">
        <v>7.9314563611917284E-4</v>
      </c>
      <c r="BH66">
        <v>1.3203904377500496E-3</v>
      </c>
      <c r="BI66">
        <v>9.6455166170280866E-4</v>
      </c>
      <c r="BJ66">
        <v>1.1144683094956804E-3</v>
      </c>
      <c r="BK66">
        <v>9.6886972636389343E-4</v>
      </c>
      <c r="BL66">
        <v>8.7876413142274181E-4</v>
      </c>
      <c r="BM66">
        <v>8.4360730240337818E-4</v>
      </c>
      <c r="BN66">
        <v>1.0880320820804235E-3</v>
      </c>
      <c r="BO66">
        <v>1.0640529547949115E-3</v>
      </c>
      <c r="BP66">
        <v>9.8167211741632802E-4</v>
      </c>
      <c r="BQ66">
        <v>8.8288292474205245E-4</v>
      </c>
      <c r="BR66">
        <v>1.5908041144281682E-3</v>
      </c>
      <c r="BS66">
        <v>1.0102849022519784E-3</v>
      </c>
      <c r="BT66">
        <v>9.1755589625184251E-4</v>
      </c>
      <c r="BU66">
        <v>8.5004112310546566E-4</v>
      </c>
      <c r="BV66">
        <v>9.0207824141245758E-4</v>
      </c>
      <c r="BW66">
        <v>1.0268169706087568E-3</v>
      </c>
      <c r="BX66">
        <v>1.0091152602085777E-3</v>
      </c>
      <c r="BY66">
        <v>8.3000172364673251E-4</v>
      </c>
      <c r="BZ66">
        <v>1.3591723887798782E-3</v>
      </c>
      <c r="CA66">
        <v>7.6624306085609198E-4</v>
      </c>
      <c r="CB66">
        <v>1.1636054128411968E-3</v>
      </c>
      <c r="CC66">
        <v>1.2140551643670969E-3</v>
      </c>
      <c r="CD66">
        <v>9.242200166797341E-4</v>
      </c>
      <c r="CE66">
        <v>9.4764637571103424E-4</v>
      </c>
      <c r="CF66">
        <v>1.0304816043500999E-3</v>
      </c>
      <c r="CG66">
        <v>1.0304816043500999E-3</v>
      </c>
      <c r="CH66">
        <v>1.0882363990665854E-3</v>
      </c>
      <c r="CI66">
        <v>8.0216894762167213E-4</v>
      </c>
      <c r="CJ66">
        <v>1.5799583856641296E-3</v>
      </c>
      <c r="CK66">
        <v>7.3265672651148827E-4</v>
      </c>
      <c r="CL66">
        <v>7.677396571699268E-4</v>
      </c>
      <c r="CM66">
        <v>1.0913880824245385E-3</v>
      </c>
      <c r="CN66">
        <v>1.007057452693375E-3</v>
      </c>
      <c r="CO66">
        <v>1.0000423197608064E-3</v>
      </c>
      <c r="CP66">
        <v>1.0529931329974925E-3</v>
      </c>
      <c r="CQ66">
        <v>8.8278008782588404E-4</v>
      </c>
      <c r="CR66">
        <v>1.033458781832012E-3</v>
      </c>
      <c r="CS66">
        <v>1.0144555292732878E-3</v>
      </c>
      <c r="CT66">
        <v>9.4363347171725134E-4</v>
      </c>
      <c r="CU66">
        <v>9.5272907519381117E-4</v>
      </c>
      <c r="CV66">
        <v>8.1188159170341866E-4</v>
      </c>
      <c r="CW66">
        <v>8.4823781220386195E-4</v>
      </c>
      <c r="CX66">
        <v>1.1443120558703188E-3</v>
      </c>
      <c r="CY66">
        <v>1.2625471484488853E-3</v>
      </c>
      <c r="CZ66" s="55">
        <f>_xlfn.STDEV.P(BE3:BE54)</f>
        <v>3.633717707458918E-2</v>
      </c>
      <c r="DB66" t="s">
        <v>33</v>
      </c>
      <c r="DC66" s="5">
        <v>0.48340102117678213</v>
      </c>
      <c r="DD66" s="5">
        <v>0.14770903880919958</v>
      </c>
      <c r="DE66" s="5">
        <v>0.34743216381624942</v>
      </c>
      <c r="DF66" s="5">
        <v>0.594096761232351</v>
      </c>
      <c r="DG66" s="5">
        <v>0.45304907000822858</v>
      </c>
      <c r="DH66" s="5">
        <v>0.54585854400693923</v>
      </c>
      <c r="DI66" s="5">
        <v>1</v>
      </c>
      <c r="DJ66" s="5">
        <v>0.65412390306756074</v>
      </c>
      <c r="DK66" s="5">
        <v>0.43569406928446369</v>
      </c>
      <c r="DL66" s="5">
        <v>0.26993845389582288</v>
      </c>
      <c r="DM66" s="5">
        <v>0.5202967177624549</v>
      </c>
      <c r="DN66" s="5">
        <v>0.52821399754892984</v>
      </c>
      <c r="DO66" s="5">
        <v>0.19731470471526294</v>
      </c>
      <c r="DP66" s="5">
        <v>0.47243557727397528</v>
      </c>
      <c r="DQ66" s="5">
        <v>0.11159672214245997</v>
      </c>
      <c r="DR66" s="5">
        <v>0.46386246320288382</v>
      </c>
      <c r="DS66" s="5">
        <v>0.34725558576645643</v>
      </c>
      <c r="DT66" s="5">
        <v>0.62830034148005309</v>
      </c>
      <c r="DU66" s="5">
        <v>0.44502633910228362</v>
      </c>
      <c r="DV66" s="5">
        <v>0.49730382306987075</v>
      </c>
      <c r="DW66" s="5">
        <v>0.30820337070952425</v>
      </c>
      <c r="DX66" s="5">
        <v>0.56249304717332038</v>
      </c>
      <c r="DY66" s="5">
        <v>0.46404031755390185</v>
      </c>
      <c r="DZ66" s="5">
        <v>0.43512001313441601</v>
      </c>
      <c r="EA66" s="5">
        <v>0.37508893160347195</v>
      </c>
      <c r="EB66" s="5">
        <v>0.36995395645333568</v>
      </c>
      <c r="EC66" s="5">
        <v>0.40007674042864327</v>
      </c>
      <c r="ED66" s="5">
        <v>0.21405651215964508</v>
      </c>
      <c r="EE66" s="5">
        <v>0.42766521576016381</v>
      </c>
      <c r="EF66" s="5">
        <v>0.35155328732344826</v>
      </c>
      <c r="EG66" s="5">
        <v>0.22616741798071832</v>
      </c>
      <c r="EH66" s="5">
        <v>0.36838759127368292</v>
      </c>
      <c r="EI66" s="5">
        <v>0.47013989365324121</v>
      </c>
      <c r="EJ66" s="5">
        <v>0.4712580901723416</v>
      </c>
      <c r="EK66" s="5">
        <v>7.6432981739893754E-2</v>
      </c>
      <c r="EL66" s="5">
        <v>0.59313595905806149</v>
      </c>
      <c r="EM66" s="5">
        <v>0.47098434550876572</v>
      </c>
      <c r="EN66" s="5">
        <v>0.54806982882144095</v>
      </c>
      <c r="EO66" s="5">
        <v>0.4760877586905109</v>
      </c>
      <c r="EP66" s="5">
        <v>0.44132141591009266</v>
      </c>
      <c r="EQ66" s="5">
        <v>0.33880657594702418</v>
      </c>
      <c r="ER66" s="5">
        <v>0.66310972162453152</v>
      </c>
      <c r="ES66" s="5">
        <v>0.53290334310262033</v>
      </c>
      <c r="ET66" s="5">
        <v>0.55063235747036443</v>
      </c>
      <c r="EU66" s="5">
        <v>0.51010587314071432</v>
      </c>
      <c r="EV66" s="5">
        <v>0.58986225073373288</v>
      </c>
      <c r="EW66" s="5">
        <v>0.45690389906968365</v>
      </c>
      <c r="EX66" s="5">
        <v>0.49193980619811734</v>
      </c>
      <c r="EY66" s="5">
        <v>0.47978861750226182</v>
      </c>
      <c r="EZ66" s="5">
        <v>0.42254939575845163</v>
      </c>
    </row>
    <row r="67" spans="1:156" x14ac:dyDescent="0.2">
      <c r="A67" s="66" t="s">
        <v>9</v>
      </c>
      <c r="B67" s="9">
        <v>3.1061678582153506E-4</v>
      </c>
      <c r="C67" s="9">
        <v>1.0865591240637758E-4</v>
      </c>
      <c r="D67" s="9">
        <v>2.3439014826915808E-4</v>
      </c>
      <c r="E67" s="9">
        <v>5.3150416333715936E-4</v>
      </c>
      <c r="F67" s="9">
        <v>6.3539795809112293E-4</v>
      </c>
      <c r="G67" s="9">
        <v>4.5166261659150461E-4</v>
      </c>
      <c r="H67" s="9">
        <v>6.3093629766334267E-4</v>
      </c>
      <c r="I67" s="68">
        <v>7.0460969838511279E-4</v>
      </c>
      <c r="J67" s="9">
        <v>4.4972020235931547E-4</v>
      </c>
      <c r="K67" s="9">
        <v>2.8668326025535696E-4</v>
      </c>
      <c r="L67" s="9">
        <v>4.6589571671031227E-4</v>
      </c>
      <c r="M67" s="9">
        <v>4.2791610929551478E-4</v>
      </c>
      <c r="N67" s="9">
        <v>3.1760088021835466E-4</v>
      </c>
      <c r="O67" s="9">
        <v>4.6518468437248457E-4</v>
      </c>
      <c r="P67" s="9">
        <v>2.9371793081487546E-4</v>
      </c>
      <c r="Q67" s="9">
        <v>4.7272540228268742E-4</v>
      </c>
      <c r="R67" s="9">
        <v>5.2130113894274322E-4</v>
      </c>
      <c r="S67" s="9">
        <v>5.6704042084804185E-4</v>
      </c>
      <c r="T67" s="9">
        <v>4.7463550974928027E-4</v>
      </c>
      <c r="U67" s="9">
        <v>3.5615816120151251E-4</v>
      </c>
      <c r="V67" s="9">
        <v>2.2670729661969835E-4</v>
      </c>
      <c r="W67" s="9">
        <v>5.0295993556925226E-4</v>
      </c>
      <c r="X67" s="9">
        <v>4.8467923802087359E-4</v>
      </c>
      <c r="Y67" s="9">
        <v>3.738334796190533E-4</v>
      </c>
      <c r="Z67" s="9">
        <v>4.9569302134366432E-4</v>
      </c>
      <c r="AA67" s="9">
        <v>3.7651456683225149E-4</v>
      </c>
      <c r="AB67" s="9">
        <v>4.0482399867686241E-4</v>
      </c>
      <c r="AC67" s="9">
        <v>2.6139854552798805E-4</v>
      </c>
      <c r="AD67" s="9">
        <v>3.7603717119181394E-4</v>
      </c>
      <c r="AE67" s="9">
        <v>3.6879848935450634E-4</v>
      </c>
      <c r="AF67" s="9">
        <v>2.264451262491848E-4</v>
      </c>
      <c r="AG67" s="9">
        <v>3.4008133748446409E-4</v>
      </c>
      <c r="AH67" s="9">
        <v>4.5144167453682496E-4</v>
      </c>
      <c r="AI67" s="9">
        <v>3.7457004679126445E-4</v>
      </c>
      <c r="AJ67" s="9">
        <v>8.4677893162884218E-5</v>
      </c>
      <c r="AK67" s="9">
        <v>3.5968175132288817E-4</v>
      </c>
      <c r="AL67" s="9">
        <v>2.8616474771376058E-4</v>
      </c>
      <c r="AM67" s="9">
        <v>5.5567368417197343E-4</v>
      </c>
      <c r="AN67" s="9">
        <v>4.8062803465376887E-4</v>
      </c>
      <c r="AO67" s="9">
        <v>4.4039649319393124E-4</v>
      </c>
      <c r="AP67" s="9">
        <v>4.3945682905866191E-4</v>
      </c>
      <c r="AQ67" s="9">
        <v>4.5221171355008398E-4</v>
      </c>
      <c r="AR67" s="9">
        <v>4.9592079818076753E-4</v>
      </c>
      <c r="AS67" s="9">
        <v>5.5819020527809744E-4</v>
      </c>
      <c r="AT67" s="9">
        <v>5.0746824644913927E-4</v>
      </c>
      <c r="AU67" s="9">
        <v>3.8674286846295788E-4</v>
      </c>
      <c r="AV67" s="9">
        <v>3.0720966624244665E-4</v>
      </c>
      <c r="AW67" s="9">
        <v>2.3473121784287995E-4</v>
      </c>
      <c r="AX67" s="9">
        <v>4.5168775578870678E-4</v>
      </c>
      <c r="AY67" s="40">
        <v>5.7462282285205169E-4</v>
      </c>
      <c r="BA67" t="s">
        <v>9</v>
      </c>
      <c r="BB67">
        <v>6.8113010779556073E-4</v>
      </c>
      <c r="BC67">
        <v>8.1439576763078878E-4</v>
      </c>
      <c r="BD67">
        <v>8.7139474921576305E-4</v>
      </c>
      <c r="BE67">
        <v>6.5740642365306318E-4</v>
      </c>
      <c r="BF67">
        <v>9.4971178676927202E-4</v>
      </c>
      <c r="BG67">
        <v>5.7939675979075812E-4</v>
      </c>
      <c r="BH67">
        <v>9.6455166170280866E-4</v>
      </c>
      <c r="BI67">
        <v>7.046096983851129E-4</v>
      </c>
      <c r="BJ67">
        <v>8.1412454157947284E-4</v>
      </c>
      <c r="BK67">
        <v>7.0776406570337866E-4</v>
      </c>
      <c r="BL67">
        <v>6.4194148865010534E-4</v>
      </c>
      <c r="BM67">
        <v>6.1625925339504504E-4</v>
      </c>
      <c r="BN67">
        <v>7.9481274837534303E-4</v>
      </c>
      <c r="BO67">
        <v>7.7729587881300685E-4</v>
      </c>
      <c r="BP67">
        <v>7.1711627487602077E-4</v>
      </c>
      <c r="BQ67">
        <v>6.4495028728024477E-4</v>
      </c>
      <c r="BR67">
        <v>1.162090172835544E-3</v>
      </c>
      <c r="BS67">
        <v>7.3801805390298766E-4</v>
      </c>
      <c r="BT67">
        <v>6.7027906226208315E-4</v>
      </c>
      <c r="BU67">
        <v>6.209591908316347E-4</v>
      </c>
      <c r="BV67">
        <v>6.5897255983085503E-4</v>
      </c>
      <c r="BW67">
        <v>7.5009481055694153E-4</v>
      </c>
      <c r="BX67">
        <v>7.3716362467939978E-4</v>
      </c>
      <c r="BY67">
        <v>6.0632031168283973E-4</v>
      </c>
      <c r="BZ67">
        <v>9.9288206628650151E-4</v>
      </c>
      <c r="CA67">
        <v>5.5974429720680717E-4</v>
      </c>
      <c r="CB67">
        <v>8.5001943548974868E-4</v>
      </c>
      <c r="CC67">
        <v>8.8687322530491876E-4</v>
      </c>
      <c r="CD67">
        <v>6.75147234772832E-4</v>
      </c>
      <c r="CE67">
        <v>6.9226030442652521E-4</v>
      </c>
      <c r="CF67">
        <v>7.5277184339790019E-4</v>
      </c>
      <c r="CG67">
        <v>7.5277184339790019E-4</v>
      </c>
      <c r="CH67">
        <v>7.949620029313306E-4</v>
      </c>
      <c r="CI67">
        <v>5.8598833290047288E-4</v>
      </c>
      <c r="CJ67">
        <v>1.1541673150181567E-3</v>
      </c>
      <c r="CK67">
        <v>5.3520931597974208E-4</v>
      </c>
      <c r="CL67">
        <v>5.6083756812133102E-4</v>
      </c>
      <c r="CM67">
        <v>7.9726432301269613E-4</v>
      </c>
      <c r="CN67">
        <v>7.3566038624211171E-4</v>
      </c>
      <c r="CO67">
        <v>7.3053579738284588E-4</v>
      </c>
      <c r="CP67">
        <v>7.6921662498940645E-4</v>
      </c>
      <c r="CQ67">
        <v>6.4487516441087309E-4</v>
      </c>
      <c r="CR67">
        <v>7.5494668608477682E-4</v>
      </c>
      <c r="CS67">
        <v>7.4106471730551993E-4</v>
      </c>
      <c r="CT67">
        <v>6.8932885846569817E-4</v>
      </c>
      <c r="CU67">
        <v>6.9597324121543631E-4</v>
      </c>
      <c r="CV67">
        <v>5.930834668250568E-4</v>
      </c>
      <c r="CW67">
        <v>6.1964186341318371E-4</v>
      </c>
      <c r="CX67">
        <v>8.3592554402095215E-4</v>
      </c>
      <c r="CY67">
        <v>9.2229685644318749E-4</v>
      </c>
      <c r="CZ67" s="55">
        <f>_xlfn.STDEV.P(BF3:BF54)</f>
        <v>2.6544485272559211E-2</v>
      </c>
      <c r="DB67" t="s">
        <v>9</v>
      </c>
      <c r="DC67" s="5">
        <v>0.45603150156851652</v>
      </c>
      <c r="DD67" s="5">
        <v>0.13341905339522514</v>
      </c>
      <c r="DE67" s="5">
        <v>0.26898274115158977</v>
      </c>
      <c r="DF67" s="5">
        <v>0.80848641603425075</v>
      </c>
      <c r="DG67" s="5">
        <v>0.66904293170101492</v>
      </c>
      <c r="DH67" s="5">
        <v>0.77953942433957846</v>
      </c>
      <c r="DI67" s="5">
        <v>0.65412390306756074</v>
      </c>
      <c r="DJ67" s="5">
        <v>0.99999999999999989</v>
      </c>
      <c r="DK67" s="5">
        <v>0.55239730457801817</v>
      </c>
      <c r="DL67" s="5">
        <v>0.40505483980802282</v>
      </c>
      <c r="DM67" s="5">
        <v>0.72576040799296582</v>
      </c>
      <c r="DN67" s="5">
        <v>0.69437676909202473</v>
      </c>
      <c r="DO67" s="5">
        <v>0.39959208111288441</v>
      </c>
      <c r="DP67" s="5">
        <v>0.59846539400525178</v>
      </c>
      <c r="DQ67" s="5">
        <v>0.40958201773576414</v>
      </c>
      <c r="DR67" s="5">
        <v>0.7329640929011294</v>
      </c>
      <c r="DS67" s="5">
        <v>0.4485892326847139</v>
      </c>
      <c r="DT67" s="5">
        <v>0.76832865788210003</v>
      </c>
      <c r="DU67" s="5">
        <v>0.70811627047913805</v>
      </c>
      <c r="DV67" s="5">
        <v>0.57356130074267686</v>
      </c>
      <c r="DW67" s="5">
        <v>0.34403146722511413</v>
      </c>
      <c r="DX67" s="5">
        <v>0.67052848318708813</v>
      </c>
      <c r="DY67" s="5">
        <v>0.65749207068059778</v>
      </c>
      <c r="DZ67" s="5">
        <v>0.61656103616499325</v>
      </c>
      <c r="EA67" s="5">
        <v>0.49924662573231471</v>
      </c>
      <c r="EB67" s="5">
        <v>0.67265458301425396</v>
      </c>
      <c r="EC67" s="5">
        <v>0.4762526382042292</v>
      </c>
      <c r="ED67" s="5">
        <v>0.29474172640414958</v>
      </c>
      <c r="EE67" s="5">
        <v>0.55697061592548747</v>
      </c>
      <c r="EF67" s="5">
        <v>0.53274539504330298</v>
      </c>
      <c r="EG67" s="5">
        <v>0.30081508525484318</v>
      </c>
      <c r="EH67" s="5">
        <v>0.45177212785933585</v>
      </c>
      <c r="EI67" s="5">
        <v>0.56787830471416989</v>
      </c>
      <c r="EJ67" s="5">
        <v>0.63921075857816312</v>
      </c>
      <c r="EK67" s="5">
        <v>7.3367086436295512E-2</v>
      </c>
      <c r="EL67" s="5">
        <v>0.67203940698315923</v>
      </c>
      <c r="EM67" s="5">
        <v>0.5102453258834686</v>
      </c>
      <c r="EN67" s="5">
        <v>0.69697547994145548</v>
      </c>
      <c r="EO67" s="5">
        <v>0.65332868758763141</v>
      </c>
      <c r="EP67" s="5">
        <v>0.60284040121190152</v>
      </c>
      <c r="EQ67" s="5">
        <v>0.57130438264346417</v>
      </c>
      <c r="ER67" s="5">
        <v>0.70123915217482879</v>
      </c>
      <c r="ES67" s="5">
        <v>0.65689512560503915</v>
      </c>
      <c r="ET67" s="5">
        <v>0.7532273393174802</v>
      </c>
      <c r="EU67" s="5">
        <v>0.73617728347926337</v>
      </c>
      <c r="EV67" s="5">
        <v>0.55568640510884648</v>
      </c>
      <c r="EW67" s="5">
        <v>0.51798723691797832</v>
      </c>
      <c r="EX67" s="5">
        <v>0.37881755850049581</v>
      </c>
      <c r="EY67" s="5">
        <v>0.54034448285430714</v>
      </c>
      <c r="EZ67" s="5">
        <v>0.62303456727378304</v>
      </c>
    </row>
    <row r="68" spans="1:156" x14ac:dyDescent="0.2">
      <c r="A68" s="66" t="s">
        <v>34</v>
      </c>
      <c r="B68" s="9">
        <v>4.594706823615895E-4</v>
      </c>
      <c r="C68" s="9">
        <v>-3.3702229739253422E-5</v>
      </c>
      <c r="D68" s="9">
        <v>4.0186310924125033E-5</v>
      </c>
      <c r="E68" s="9">
        <v>4.8671652928245461E-4</v>
      </c>
      <c r="F68" s="9">
        <v>3.9411384600112969E-4</v>
      </c>
      <c r="G68" s="9">
        <v>3.7452527704890705E-4</v>
      </c>
      <c r="H68" s="9">
        <v>4.8556723285275011E-4</v>
      </c>
      <c r="I68" s="9">
        <v>4.4972020235931547E-4</v>
      </c>
      <c r="J68" s="68">
        <v>9.406608661803094E-4</v>
      </c>
      <c r="K68" s="9">
        <v>2.5124270863049103E-4</v>
      </c>
      <c r="L68" s="9">
        <v>3.7745626842602682E-4</v>
      </c>
      <c r="M68" s="9">
        <v>4.7763294029394879E-4</v>
      </c>
      <c r="N68" s="9">
        <v>1.2088407579201778E-4</v>
      </c>
      <c r="O68" s="9">
        <v>3.7372079554374592E-4</v>
      </c>
      <c r="P68" s="9">
        <v>1.2712588208945187E-4</v>
      </c>
      <c r="Q68" s="9">
        <v>4.0096604233361052E-4</v>
      </c>
      <c r="R68" s="9">
        <v>4.0222045729307679E-4</v>
      </c>
      <c r="S68" s="9">
        <v>6.0254735544046768E-4</v>
      </c>
      <c r="T68" s="9">
        <v>4.4347497554908321E-4</v>
      </c>
      <c r="U68" s="9">
        <v>3.7823151277484996E-4</v>
      </c>
      <c r="V68" s="9">
        <v>2.7076554501079871E-4</v>
      </c>
      <c r="W68" s="9">
        <v>4.2017450152601461E-4</v>
      </c>
      <c r="X68" s="9">
        <v>3.9664230963403564E-4</v>
      </c>
      <c r="Y68" s="9">
        <v>2.9474968090844401E-4</v>
      </c>
      <c r="Z68" s="9">
        <v>4.0189690793679237E-4</v>
      </c>
      <c r="AA68" s="9">
        <v>2.7906306190906047E-4</v>
      </c>
      <c r="AB68" s="9">
        <v>4.621773591312867E-4</v>
      </c>
      <c r="AC68" s="9">
        <v>2.2206403658572626E-4</v>
      </c>
      <c r="AD68" s="9">
        <v>4.6963950295989416E-4</v>
      </c>
      <c r="AE68" s="9">
        <v>2.4838528396467231E-4</v>
      </c>
      <c r="AF68" s="9">
        <v>7.3698438097188123E-5</v>
      </c>
      <c r="AG68" s="9">
        <v>3.5391340638484133E-4</v>
      </c>
      <c r="AH68" s="9">
        <v>5.6083408511546119E-4</v>
      </c>
      <c r="AI68" s="9">
        <v>1.8440648090727198E-4</v>
      </c>
      <c r="AJ68" s="9">
        <v>5.5347413191228273E-4</v>
      </c>
      <c r="AK68" s="9">
        <v>3.8869263537039291E-4</v>
      </c>
      <c r="AL68" s="9">
        <v>3.1762561847186409E-4</v>
      </c>
      <c r="AM68" s="9">
        <v>5.7467886157554053E-4</v>
      </c>
      <c r="AN68" s="9">
        <v>4.2262935659746314E-4</v>
      </c>
      <c r="AO68" s="9">
        <v>5.2747587367672874E-4</v>
      </c>
      <c r="AP68" s="9">
        <v>2.716155593626544E-4</v>
      </c>
      <c r="AQ68" s="9">
        <v>4.5221435093050963E-4</v>
      </c>
      <c r="AR68" s="9">
        <v>4.4901138094920591E-4</v>
      </c>
      <c r="AS68" s="9">
        <v>5.2349900769502406E-4</v>
      </c>
      <c r="AT68" s="9">
        <v>4.1228403508277703E-4</v>
      </c>
      <c r="AU68" s="9">
        <v>3.946907866439479E-4</v>
      </c>
      <c r="AV68" s="9">
        <v>3.1757163197521603E-4</v>
      </c>
      <c r="AW68" s="9">
        <v>2.9375419908495438E-4</v>
      </c>
      <c r="AX68" s="9">
        <v>5.3610299506002071E-4</v>
      </c>
      <c r="AY68" s="40">
        <v>4.3732518151270273E-4</v>
      </c>
      <c r="BA68" t="s">
        <v>34</v>
      </c>
      <c r="BB68">
        <v>7.8699560627102749E-4</v>
      </c>
      <c r="BC68">
        <v>9.4097424787970702E-4</v>
      </c>
      <c r="BD68">
        <v>1.0068323674311656E-3</v>
      </c>
      <c r="BE68">
        <v>7.5958463886403242E-4</v>
      </c>
      <c r="BF68">
        <v>1.097321928449476E-3</v>
      </c>
      <c r="BG68">
        <v>6.6945022547712507E-4</v>
      </c>
      <c r="BH68">
        <v>1.1144683094956804E-3</v>
      </c>
      <c r="BI68">
        <v>8.1412454157947284E-4</v>
      </c>
      <c r="BJ68">
        <v>9.4066086618030929E-4</v>
      </c>
      <c r="BK68">
        <v>8.1776918038141107E-4</v>
      </c>
      <c r="BL68">
        <v>7.4171604700573818E-4</v>
      </c>
      <c r="BM68">
        <v>7.1204211823115249E-4</v>
      </c>
      <c r="BN68">
        <v>9.1834751337602173E-4</v>
      </c>
      <c r="BO68">
        <v>8.9810806246436268E-4</v>
      </c>
      <c r="BP68">
        <v>8.285749683557787E-4</v>
      </c>
      <c r="BQ68">
        <v>7.4519249192422454E-4</v>
      </c>
      <c r="BR68">
        <v>1.342709490661386E-3</v>
      </c>
      <c r="BS68">
        <v>8.5272543251703719E-4</v>
      </c>
      <c r="BT68">
        <v>7.7445802342076707E-4</v>
      </c>
      <c r="BU68">
        <v>7.1747254931915096E-4</v>
      </c>
      <c r="BV68">
        <v>7.6139419371506274E-4</v>
      </c>
      <c r="BW68">
        <v>8.6667923417091863E-4</v>
      </c>
      <c r="BX68">
        <v>8.5173820256326293E-4</v>
      </c>
      <c r="BY68">
        <v>7.0055840407879397E-4</v>
      </c>
      <c r="BZ68">
        <v>1.147202002627241E-3</v>
      </c>
      <c r="CA68">
        <v>6.467432543287914E-4</v>
      </c>
      <c r="CB68">
        <v>9.8213476884830096E-4</v>
      </c>
      <c r="CC68">
        <v>1.0247166050159076E-3</v>
      </c>
      <c r="CD68">
        <v>7.8008283772963434E-4</v>
      </c>
      <c r="CE68">
        <v>7.9985572762706486E-4</v>
      </c>
      <c r="CF68">
        <v>8.6977234818770512E-4</v>
      </c>
      <c r="CG68">
        <v>8.6977234818770512E-4</v>
      </c>
      <c r="CH68">
        <v>9.1851996600795464E-4</v>
      </c>
      <c r="CI68">
        <v>6.7706630207745185E-4</v>
      </c>
      <c r="CJ68">
        <v>1.3335552127634758E-3</v>
      </c>
      <c r="CK68">
        <v>6.1839489297366862E-4</v>
      </c>
      <c r="CL68">
        <v>6.4800644824188807E-4</v>
      </c>
      <c r="CM68">
        <v>9.2118012706606499E-4</v>
      </c>
      <c r="CN68">
        <v>8.5000132141268181E-4</v>
      </c>
      <c r="CO68">
        <v>8.4408023692378678E-4</v>
      </c>
      <c r="CP68">
        <v>8.8877308051546553E-4</v>
      </c>
      <c r="CQ68">
        <v>7.4510569298897082E-4</v>
      </c>
      <c r="CR68">
        <v>8.722852185179303E-4</v>
      </c>
      <c r="CS68">
        <v>8.5624562738749986E-4</v>
      </c>
      <c r="CT68">
        <v>7.9646865801321612E-4</v>
      </c>
      <c r="CU68">
        <v>8.0414575225788351E-4</v>
      </c>
      <c r="CV68">
        <v>6.8526420606179305E-4</v>
      </c>
      <c r="CW68">
        <v>7.1595047463991442E-4</v>
      </c>
      <c r="CX68">
        <v>9.6585031667938766E-4</v>
      </c>
      <c r="CY68">
        <v>1.0656459983064339E-3</v>
      </c>
      <c r="CZ68" s="55">
        <f>_xlfn.STDEV.P(BG3:BG54)</f>
        <v>3.0670195078941205E-2</v>
      </c>
      <c r="DB68" t="s">
        <v>34</v>
      </c>
      <c r="DC68" s="5">
        <v>0.58382877706099401</v>
      </c>
      <c r="DD68" s="5">
        <v>-3.5816314649624578E-2</v>
      </c>
      <c r="DE68" s="5">
        <v>3.9913606499020766E-2</v>
      </c>
      <c r="DF68" s="5">
        <v>0.64076668271009907</v>
      </c>
      <c r="DG68" s="5">
        <v>0.35915972859306244</v>
      </c>
      <c r="DH68" s="5">
        <v>0.55945201419863366</v>
      </c>
      <c r="DI68" s="5">
        <v>0.43569406928446369</v>
      </c>
      <c r="DJ68" s="5">
        <v>0.55239730457801817</v>
      </c>
      <c r="DK68" s="5">
        <v>1.0000000000000002</v>
      </c>
      <c r="DL68" s="5">
        <v>0.30722936821036756</v>
      </c>
      <c r="DM68" s="5">
        <v>0.50889591771648257</v>
      </c>
      <c r="DN68" s="5">
        <v>0.67079310066724629</v>
      </c>
      <c r="DO68" s="5">
        <v>0.1316321697737545</v>
      </c>
      <c r="DP68" s="5">
        <v>0.41612007637285331</v>
      </c>
      <c r="DQ68" s="5">
        <v>0.15342713326438046</v>
      </c>
      <c r="DR68" s="5">
        <v>0.53807042700905672</v>
      </c>
      <c r="DS68" s="5">
        <v>0.29955881007063767</v>
      </c>
      <c r="DT68" s="5">
        <v>0.70661356218952576</v>
      </c>
      <c r="DU68" s="5">
        <v>0.57262622651936934</v>
      </c>
      <c r="DV68" s="5">
        <v>0.52717210314704666</v>
      </c>
      <c r="DW68" s="5">
        <v>0.35561808488406671</v>
      </c>
      <c r="DX68" s="5">
        <v>0.48480970232079151</v>
      </c>
      <c r="DY68" s="5">
        <v>0.46568571004606901</v>
      </c>
      <c r="DZ68" s="5">
        <v>0.42073534368062854</v>
      </c>
      <c r="EA68" s="5">
        <v>0.35032793441468585</v>
      </c>
      <c r="EB68" s="5">
        <v>0.43148971410406139</v>
      </c>
      <c r="EC68" s="5">
        <v>0.4705844592725888</v>
      </c>
      <c r="ED68" s="5">
        <v>0.21670775656287816</v>
      </c>
      <c r="EE68" s="5">
        <v>0.6020379891022094</v>
      </c>
      <c r="EF68" s="5">
        <v>0.3105376074527314</v>
      </c>
      <c r="EG68" s="5">
        <v>8.47330203710768E-2</v>
      </c>
      <c r="EH68" s="5">
        <v>0.40690349276137655</v>
      </c>
      <c r="EI68" s="5">
        <v>0.6105845336742568</v>
      </c>
      <c r="EJ68" s="5">
        <v>0.27236103811614171</v>
      </c>
      <c r="EK68" s="5">
        <v>0.41503653288215886</v>
      </c>
      <c r="EL68" s="5">
        <v>0.62855084960564755</v>
      </c>
      <c r="EM68" s="5">
        <v>0.49015811391015773</v>
      </c>
      <c r="EN68" s="5">
        <v>0.62385069400691251</v>
      </c>
      <c r="EO68" s="5">
        <v>0.49721023479712162</v>
      </c>
      <c r="EP68" s="5">
        <v>0.62491200552105253</v>
      </c>
      <c r="EQ68" s="5">
        <v>0.30560732015547137</v>
      </c>
      <c r="ER68" s="5">
        <v>0.60691302614594755</v>
      </c>
      <c r="ES68" s="5">
        <v>0.51475294022763063</v>
      </c>
      <c r="ET68" s="5">
        <v>0.61138882459730326</v>
      </c>
      <c r="EU68" s="5">
        <v>0.51763999868019395</v>
      </c>
      <c r="EV68" s="5">
        <v>0.49081996085378005</v>
      </c>
      <c r="EW68" s="5">
        <v>0.46342947605609991</v>
      </c>
      <c r="EX68" s="5">
        <v>0.41029960798992049</v>
      </c>
      <c r="EY68" s="5">
        <v>0.55505805175190426</v>
      </c>
      <c r="EZ68" s="5">
        <v>0.41038504551015714</v>
      </c>
    </row>
    <row r="69" spans="1:156" x14ac:dyDescent="0.2">
      <c r="A69" s="66" t="s">
        <v>35</v>
      </c>
      <c r="B69" s="9">
        <v>2.4112027713181047E-4</v>
      </c>
      <c r="C69" s="9">
        <v>1.0935170036330238E-4</v>
      </c>
      <c r="D69" s="9">
        <v>3.0627751190046948E-4</v>
      </c>
      <c r="E69" s="9">
        <v>3.0693965605032853E-4</v>
      </c>
      <c r="F69" s="9">
        <v>3.8727074774297984E-4</v>
      </c>
      <c r="G69" s="9">
        <v>3.4949662150996218E-4</v>
      </c>
      <c r="H69" s="9">
        <v>2.615351959611384E-4</v>
      </c>
      <c r="I69" s="9">
        <v>2.8668326025535696E-4</v>
      </c>
      <c r="J69" s="9">
        <v>2.5124270863049103E-4</v>
      </c>
      <c r="K69" s="68">
        <v>7.1093255436172986E-4</v>
      </c>
      <c r="L69" s="9">
        <v>2.3264181094268121E-4</v>
      </c>
      <c r="M69" s="9">
        <v>1.3407188902015346E-4</v>
      </c>
      <c r="N69" s="9">
        <v>6.3345326876467465E-4</v>
      </c>
      <c r="O69" s="9">
        <v>4.6189856023328937E-4</v>
      </c>
      <c r="P69" s="9">
        <v>4.2587533354105294E-4</v>
      </c>
      <c r="Q69" s="9">
        <v>1.9209933408965264E-4</v>
      </c>
      <c r="R69" s="9">
        <v>7.6111524530829411E-4</v>
      </c>
      <c r="S69" s="9">
        <v>3.2884711001505198E-4</v>
      </c>
      <c r="T69" s="9">
        <v>2.9638789788379011E-4</v>
      </c>
      <c r="U69" s="9">
        <v>2.3833549859542837E-4</v>
      </c>
      <c r="V69" s="9">
        <v>9.088502777510468E-5</v>
      </c>
      <c r="W69" s="9">
        <v>3.2961673881401504E-4</v>
      </c>
      <c r="X69" s="9">
        <v>2.055371363412574E-4</v>
      </c>
      <c r="Y69" s="9">
        <v>2.115545246274997E-4</v>
      </c>
      <c r="Z69" s="9">
        <v>1.3628923921727194E-4</v>
      </c>
      <c r="AA69" s="9">
        <v>2.0885432124470883E-4</v>
      </c>
      <c r="AB69" s="9">
        <v>2.7691412250209821E-4</v>
      </c>
      <c r="AC69" s="9">
        <v>6.6880554331498726E-4</v>
      </c>
      <c r="AD69" s="9">
        <v>2.7094092790733398E-4</v>
      </c>
      <c r="AE69" s="9">
        <v>5.6801625888369602E-4</v>
      </c>
      <c r="AF69" s="9">
        <v>4.6735493870997456E-4</v>
      </c>
      <c r="AG69" s="9">
        <v>3.6313805623212827E-4</v>
      </c>
      <c r="AH69" s="9">
        <v>3.5337169761794692E-4</v>
      </c>
      <c r="AI69" s="9">
        <v>2.8362170620767644E-4</v>
      </c>
      <c r="AJ69" s="9">
        <v>2.9938063674885955E-4</v>
      </c>
      <c r="AK69" s="9">
        <v>1.3565294081278859E-4</v>
      </c>
      <c r="AL69" s="9">
        <v>2.9343581711131734E-4</v>
      </c>
      <c r="AM69" s="9">
        <v>4.238777329162125E-4</v>
      </c>
      <c r="AN69" s="9">
        <v>3.7001537775065244E-4</v>
      </c>
      <c r="AO69" s="9">
        <v>1.8857913684729237E-4</v>
      </c>
      <c r="AP69" s="9">
        <v>6.4896447290240531E-4</v>
      </c>
      <c r="AQ69" s="9">
        <v>1.9592448848740687E-4</v>
      </c>
      <c r="AR69" s="9">
        <v>5.2473471953302106E-4</v>
      </c>
      <c r="AS69" s="9">
        <v>3.6157220031269964E-4</v>
      </c>
      <c r="AT69" s="9">
        <v>4.4364907680594735E-4</v>
      </c>
      <c r="AU69" s="9">
        <v>4.4021124521578201E-4</v>
      </c>
      <c r="AV69" s="9">
        <v>7.2629911656013456E-5</v>
      </c>
      <c r="AW69" s="9">
        <v>-8.5851938598255402E-7</v>
      </c>
      <c r="AX69" s="9">
        <v>3.5697805740452345E-4</v>
      </c>
      <c r="AY69" s="40">
        <v>3.3093540189507102E-4</v>
      </c>
      <c r="BA69" t="s">
        <v>35</v>
      </c>
      <c r="BB69">
        <v>6.8417936266168219E-4</v>
      </c>
      <c r="BC69">
        <v>8.1804162064620461E-4</v>
      </c>
      <c r="BD69">
        <v>8.7529577289530407E-4</v>
      </c>
      <c r="BE69">
        <v>6.603494733192002E-4</v>
      </c>
      <c r="BF69">
        <v>9.5396341689701902E-4</v>
      </c>
      <c r="BG69">
        <v>5.8199057904641379E-4</v>
      </c>
      <c r="BH69">
        <v>9.6886972636389343E-4</v>
      </c>
      <c r="BI69">
        <v>7.0776406570337866E-4</v>
      </c>
      <c r="BJ69">
        <v>8.1776918038141107E-4</v>
      </c>
      <c r="BK69">
        <v>7.1093255436173019E-4</v>
      </c>
      <c r="BL69">
        <v>6.4481530554004831E-4</v>
      </c>
      <c r="BM69">
        <v>6.1901809712504687E-4</v>
      </c>
      <c r="BN69">
        <v>7.9837093294669122E-4</v>
      </c>
      <c r="BO69">
        <v>7.8077564459308327E-4</v>
      </c>
      <c r="BP69">
        <v>7.2032663111444583E-4</v>
      </c>
      <c r="BQ69">
        <v>6.478375738344401E-4</v>
      </c>
      <c r="BR69">
        <v>1.1672925696666857E-3</v>
      </c>
      <c r="BS69">
        <v>7.4132198235423829E-4</v>
      </c>
      <c r="BT69">
        <v>6.7327973962000645E-4</v>
      </c>
      <c r="BU69">
        <v>6.2373907504558368E-4</v>
      </c>
      <c r="BV69">
        <v>6.6192262071013109E-4</v>
      </c>
      <c r="BW69">
        <v>7.5345280372882725E-4</v>
      </c>
      <c r="BX69">
        <v>7.4046372805752867E-4</v>
      </c>
      <c r="BY69">
        <v>6.0903466117299932E-4</v>
      </c>
      <c r="BZ69">
        <v>9.9732695932155968E-4</v>
      </c>
      <c r="CA69">
        <v>5.6225013713739782E-4</v>
      </c>
      <c r="CB69">
        <v>8.5382476705606796E-4</v>
      </c>
      <c r="CC69">
        <v>8.9084354238082395E-4</v>
      </c>
      <c r="CD69">
        <v>6.7816970576246773E-4</v>
      </c>
      <c r="CE69">
        <v>6.953593864928386E-4</v>
      </c>
      <c r="CF69">
        <v>7.5614182099878653E-4</v>
      </c>
      <c r="CG69">
        <v>7.5614182099878653E-4</v>
      </c>
      <c r="CH69">
        <v>7.9852085567925168E-4</v>
      </c>
      <c r="CI69">
        <v>5.8861166103578346E-4</v>
      </c>
      <c r="CJ69">
        <v>1.1593342431297734E-3</v>
      </c>
      <c r="CK69">
        <v>5.3760531872938807E-4</v>
      </c>
      <c r="CL69">
        <v>5.6334830236156675E-4</v>
      </c>
      <c r="CM69">
        <v>8.0083348269115976E-4</v>
      </c>
      <c r="CN69">
        <v>7.3895375998508375E-4</v>
      </c>
      <c r="CO69">
        <v>7.3380622958008795E-4</v>
      </c>
      <c r="CP69">
        <v>7.7266022190283865E-4</v>
      </c>
      <c r="CQ69">
        <v>6.4776211465813918E-4</v>
      </c>
      <c r="CR69">
        <v>7.5832639993072127E-4</v>
      </c>
      <c r="CS69">
        <v>7.4438228493245711E-4</v>
      </c>
      <c r="CT69">
        <v>6.9241481715696387E-4</v>
      </c>
      <c r="CU69">
        <v>6.9908894520235145E-4</v>
      </c>
      <c r="CV69">
        <v>5.9573855816008158E-4</v>
      </c>
      <c r="CW69">
        <v>6.2241585027067317E-4</v>
      </c>
      <c r="CX69">
        <v>8.3966778064160409E-4</v>
      </c>
      <c r="CY69">
        <v>9.2642575655394583E-4</v>
      </c>
      <c r="CZ69" s="55">
        <f>_xlfn.STDEV.P(BH3:BH54)</f>
        <v>2.6663318517426336E-2</v>
      </c>
      <c r="DB69" t="s">
        <v>35</v>
      </c>
      <c r="DC69" s="5">
        <v>0.35242261063498537</v>
      </c>
      <c r="DD69" s="5">
        <v>0.13367498377028908</v>
      </c>
      <c r="DE69" s="5">
        <v>0.34991316236723558</v>
      </c>
      <c r="DF69" s="5">
        <v>0.46481396359342564</v>
      </c>
      <c r="DG69" s="5">
        <v>0.40595974739017271</v>
      </c>
      <c r="DH69" s="5">
        <v>0.60051937968241542</v>
      </c>
      <c r="DI69" s="5">
        <v>0.26993845389582288</v>
      </c>
      <c r="DJ69" s="5">
        <v>0.40505483980802282</v>
      </c>
      <c r="DK69" s="5">
        <v>0.30722936821036756</v>
      </c>
      <c r="DL69" s="5">
        <v>0.99999999999999956</v>
      </c>
      <c r="DM69" s="5">
        <v>0.3607882892107192</v>
      </c>
      <c r="DN69" s="5">
        <v>0.2165879957998543</v>
      </c>
      <c r="DO69" s="5">
        <v>0.79343227893665258</v>
      </c>
      <c r="DP69" s="5">
        <v>0.59158935531860368</v>
      </c>
      <c r="DQ69" s="5">
        <v>0.59122530688913222</v>
      </c>
      <c r="DR69" s="5">
        <v>0.29652391563621333</v>
      </c>
      <c r="DS69" s="5">
        <v>0.65203468700706846</v>
      </c>
      <c r="DT69" s="5">
        <v>0.44359551968325883</v>
      </c>
      <c r="DU69" s="5">
        <v>0.44021508511613466</v>
      </c>
      <c r="DV69" s="5">
        <v>0.38210769235198305</v>
      </c>
      <c r="DW69" s="5">
        <v>0.13730461073773306</v>
      </c>
      <c r="DX69" s="5">
        <v>0.43747496483223164</v>
      </c>
      <c r="DY69" s="5">
        <v>0.27757893945790774</v>
      </c>
      <c r="DZ69" s="5">
        <v>0.34736040182022843</v>
      </c>
      <c r="EA69" s="5">
        <v>0.13665452231431091</v>
      </c>
      <c r="EB69" s="5">
        <v>0.37146157457258355</v>
      </c>
      <c r="EC69" s="5">
        <v>0.32432196064876406</v>
      </c>
      <c r="ED69" s="5">
        <v>0.75075533637205361</v>
      </c>
      <c r="EE69" s="5">
        <v>0.39951788704969426</v>
      </c>
      <c r="EF69" s="5">
        <v>0.8168671767682335</v>
      </c>
      <c r="EG69" s="5">
        <v>0.6180784156239979</v>
      </c>
      <c r="EH69" s="5">
        <v>0.48025125201044927</v>
      </c>
      <c r="EI69" s="5">
        <v>0.44253283443342972</v>
      </c>
      <c r="EJ69" s="5">
        <v>0.48184860236813121</v>
      </c>
      <c r="EK69" s="5">
        <v>0.25823496418137587</v>
      </c>
      <c r="EL69" s="5">
        <v>0.25232812267073496</v>
      </c>
      <c r="EM69" s="5">
        <v>0.5208781421391151</v>
      </c>
      <c r="EN69" s="5">
        <v>0.52929571762133765</v>
      </c>
      <c r="EO69" s="5">
        <v>0.50072872997915518</v>
      </c>
      <c r="EP69" s="5">
        <v>0.25698764775437322</v>
      </c>
      <c r="EQ69" s="5">
        <v>0.83990925701363728</v>
      </c>
      <c r="ER69" s="5">
        <v>0.30246364221348038</v>
      </c>
      <c r="ES69" s="5">
        <v>0.69196419850470647</v>
      </c>
      <c r="ET69" s="5">
        <v>0.48573455821225991</v>
      </c>
      <c r="EU69" s="5">
        <v>0.64072730076395279</v>
      </c>
      <c r="EV69" s="5">
        <v>0.62969275688998738</v>
      </c>
      <c r="EW69" s="5">
        <v>0.12191574753920324</v>
      </c>
      <c r="EX69" s="5">
        <v>-1.3793340667806022E-3</v>
      </c>
      <c r="EY69" s="5">
        <v>0.42514202120718575</v>
      </c>
      <c r="EZ69" s="5">
        <v>0.35721740199242896</v>
      </c>
    </row>
    <row r="70" spans="1:156" x14ac:dyDescent="0.2">
      <c r="A70" s="66" t="s">
        <v>36</v>
      </c>
      <c r="B70" s="9">
        <v>2.0062039974091584E-4</v>
      </c>
      <c r="C70" s="9">
        <v>9.9960048792813985E-5</v>
      </c>
      <c r="D70" s="9">
        <v>2.7778089948516635E-4</v>
      </c>
      <c r="E70" s="9">
        <v>3.8206909434563587E-4</v>
      </c>
      <c r="F70" s="9">
        <v>4.0495678305175396E-4</v>
      </c>
      <c r="G70" s="9">
        <v>3.2064834038518449E-4</v>
      </c>
      <c r="H70" s="9">
        <v>4.5721809326662707E-4</v>
      </c>
      <c r="I70" s="9">
        <v>4.6589571671031227E-4</v>
      </c>
      <c r="J70" s="9">
        <v>3.7745626842602682E-4</v>
      </c>
      <c r="K70" s="9">
        <v>2.3264181094268121E-4</v>
      </c>
      <c r="L70" s="68">
        <v>5.8484700933690711E-4</v>
      </c>
      <c r="M70" s="9">
        <v>3.0775716493915411E-4</v>
      </c>
      <c r="N70" s="9">
        <v>2.8067654798399639E-4</v>
      </c>
      <c r="O70" s="9">
        <v>3.3136669710106799E-4</v>
      </c>
      <c r="P70" s="9">
        <v>2.5344189335341699E-4</v>
      </c>
      <c r="Q70" s="9">
        <v>4.604030918644405E-4</v>
      </c>
      <c r="R70" s="9">
        <v>4.2139764123089694E-4</v>
      </c>
      <c r="S70" s="9">
        <v>4.2633284106833019E-4</v>
      </c>
      <c r="T70" s="9">
        <v>3.821061580150108E-4</v>
      </c>
      <c r="U70" s="9">
        <v>2.3210239275994334E-4</v>
      </c>
      <c r="V70" s="9">
        <v>2.1020756344924859E-4</v>
      </c>
      <c r="W70" s="9">
        <v>3.1600799587112611E-4</v>
      </c>
      <c r="X70" s="9">
        <v>2.4626191524423354E-4</v>
      </c>
      <c r="Y70" s="9">
        <v>2.5523604983257242E-4</v>
      </c>
      <c r="Z70" s="9">
        <v>1.8926780663237568E-4</v>
      </c>
      <c r="AA70" s="9">
        <v>1.9303516489970661E-4</v>
      </c>
      <c r="AB70" s="9">
        <v>2.9832186038202067E-4</v>
      </c>
      <c r="AC70" s="9">
        <v>2.3502058096478231E-4</v>
      </c>
      <c r="AD70" s="9">
        <v>2.5822780575282002E-4</v>
      </c>
      <c r="AE70" s="9">
        <v>2.7350217705565682E-4</v>
      </c>
      <c r="AF70" s="9">
        <v>2.385014102116737E-4</v>
      </c>
      <c r="AG70" s="9">
        <v>2.7778705563649215E-4</v>
      </c>
      <c r="AH70" s="9">
        <v>3.7681240704178686E-4</v>
      </c>
      <c r="AI70" s="9">
        <v>2.5182627725256593E-4</v>
      </c>
      <c r="AJ70" s="9">
        <v>1.1448672358942188E-4</v>
      </c>
      <c r="AK70" s="9">
        <v>2.5899715568861875E-4</v>
      </c>
      <c r="AL70" s="9">
        <v>1.6751038418487464E-4</v>
      </c>
      <c r="AM70" s="9">
        <v>4.3746064901495666E-4</v>
      </c>
      <c r="AN70" s="9">
        <v>3.2824035250053271E-4</v>
      </c>
      <c r="AO70" s="9">
        <v>2.9883783849983834E-4</v>
      </c>
      <c r="AP70" s="9">
        <v>2.8774097595538257E-4</v>
      </c>
      <c r="AQ70" s="9">
        <v>3.1985822377137861E-4</v>
      </c>
      <c r="AR70" s="9">
        <v>3.5989276598547709E-4</v>
      </c>
      <c r="AS70" s="9">
        <v>4.3473200727700187E-4</v>
      </c>
      <c r="AT70" s="9">
        <v>4.3102959507770525E-4</v>
      </c>
      <c r="AU70" s="9">
        <v>2.2817861100015997E-4</v>
      </c>
      <c r="AV70" s="9">
        <v>1.5093388038709074E-4</v>
      </c>
      <c r="AW70" s="9">
        <v>1.7618183754217521E-4</v>
      </c>
      <c r="AX70" s="9">
        <v>3.2301528580148237E-4</v>
      </c>
      <c r="AY70" s="40">
        <v>5.6651458905183796E-4</v>
      </c>
      <c r="BA70" t="s">
        <v>36</v>
      </c>
      <c r="BB70">
        <v>6.205501802839323E-4</v>
      </c>
      <c r="BC70">
        <v>7.419631501261486E-4</v>
      </c>
      <c r="BD70">
        <v>7.9389262423650866E-4</v>
      </c>
      <c r="BE70">
        <v>5.9893648812272106E-4</v>
      </c>
      <c r="BF70">
        <v>8.6524411966580866E-4</v>
      </c>
      <c r="BG70">
        <v>5.2786502847117938E-4</v>
      </c>
      <c r="BH70">
        <v>8.7876413142274181E-4</v>
      </c>
      <c r="BI70">
        <v>6.4194148865010534E-4</v>
      </c>
      <c r="BJ70">
        <v>7.4171604700573818E-4</v>
      </c>
      <c r="BK70">
        <v>6.4481530554004831E-4</v>
      </c>
      <c r="BL70">
        <v>5.8484700933690689E-4</v>
      </c>
      <c r="BM70">
        <v>5.6144896021938727E-4</v>
      </c>
      <c r="BN70">
        <v>7.2412185080552303E-4</v>
      </c>
      <c r="BO70">
        <v>7.081629371699208E-4</v>
      </c>
      <c r="BP70">
        <v>6.5333572626688843E-4</v>
      </c>
      <c r="BQ70">
        <v>5.8758820446394935E-4</v>
      </c>
      <c r="BR70">
        <v>1.0587335048118731E-3</v>
      </c>
      <c r="BS70">
        <v>6.7237849444728472E-4</v>
      </c>
      <c r="BT70">
        <v>6.1066423017689384E-4</v>
      </c>
      <c r="BU70">
        <v>5.6573088373182477E-4</v>
      </c>
      <c r="BV70">
        <v>6.0036333165284085E-4</v>
      </c>
      <c r="BW70">
        <v>6.8338114053954294E-4</v>
      </c>
      <c r="BX70">
        <v>6.716000584294535E-4</v>
      </c>
      <c r="BY70">
        <v>5.5239399113087993E-4</v>
      </c>
      <c r="BZ70">
        <v>9.0457482085008994E-4</v>
      </c>
      <c r="CA70">
        <v>5.0996046213367969E-4</v>
      </c>
      <c r="CB70">
        <v>7.744184376831738E-4</v>
      </c>
      <c r="CC70">
        <v>8.0799443976002552E-4</v>
      </c>
      <c r="CD70">
        <v>6.1509942588271215E-4</v>
      </c>
      <c r="CE70">
        <v>6.3069045370143584E-4</v>
      </c>
      <c r="CF70">
        <v>6.8582007723176966E-4</v>
      </c>
      <c r="CG70">
        <v>6.8582007723176966E-4</v>
      </c>
      <c r="CH70">
        <v>7.2425783061402988E-4</v>
      </c>
      <c r="CI70">
        <v>5.338703449808645E-4</v>
      </c>
      <c r="CJ70">
        <v>1.0515153084780539E-3</v>
      </c>
      <c r="CK70">
        <v>4.8760762990755242E-4</v>
      </c>
      <c r="CL70">
        <v>5.1095649718681019E-4</v>
      </c>
      <c r="CM70">
        <v>7.2635538161817882E-4</v>
      </c>
      <c r="CN70">
        <v>6.7023051849487644E-4</v>
      </c>
      <c r="CO70">
        <v>6.6556171219178911E-4</v>
      </c>
      <c r="CP70">
        <v>7.0080225474021421E-4</v>
      </c>
      <c r="CQ70">
        <v>5.8751976304637218E-4</v>
      </c>
      <c r="CR70">
        <v>6.8780148872126965E-4</v>
      </c>
      <c r="CS70">
        <v>6.7515418664187098E-4</v>
      </c>
      <c r="CT70">
        <v>6.2801973147279841E-4</v>
      </c>
      <c r="CU70">
        <v>6.3407316071639752E-4</v>
      </c>
      <c r="CV70">
        <v>5.4033443544705879E-4</v>
      </c>
      <c r="CW70">
        <v>5.6453071983118852E-4</v>
      </c>
      <c r="CX70">
        <v>7.6157806138536246E-4</v>
      </c>
      <c r="CY70">
        <v>8.402674819256525E-4</v>
      </c>
      <c r="CZ70" s="55">
        <f>_xlfn.STDEV.P(BI3:BI54)</f>
        <v>2.418361034537455E-2</v>
      </c>
      <c r="DB70" t="s">
        <v>36</v>
      </c>
      <c r="DC70" s="5">
        <v>0.32329440247543256</v>
      </c>
      <c r="DD70" s="5">
        <v>0.13472373766246851</v>
      </c>
      <c r="DE70" s="5">
        <v>0.34989731735108376</v>
      </c>
      <c r="DF70" s="5">
        <v>0.63791253650812896</v>
      </c>
      <c r="DG70" s="5">
        <v>0.46802604472846832</v>
      </c>
      <c r="DH70" s="5">
        <v>0.60744380303779</v>
      </c>
      <c r="DI70" s="5">
        <v>0.5202967177624549</v>
      </c>
      <c r="DJ70" s="5">
        <v>0.72576040799296582</v>
      </c>
      <c r="DK70" s="5">
        <v>0.50889591771648257</v>
      </c>
      <c r="DL70" s="5">
        <v>0.3607882892107192</v>
      </c>
      <c r="DM70" s="5">
        <v>1.0000000000000004</v>
      </c>
      <c r="DN70" s="5">
        <v>0.54814807176577085</v>
      </c>
      <c r="DO70" s="5">
        <v>0.38760955448557166</v>
      </c>
      <c r="DP70" s="5">
        <v>0.46792437122638897</v>
      </c>
      <c r="DQ70" s="5">
        <v>0.38791984452092504</v>
      </c>
      <c r="DR70" s="5">
        <v>0.7835471991553361</v>
      </c>
      <c r="DS70" s="5">
        <v>0.39802050215249896</v>
      </c>
      <c r="DT70" s="5">
        <v>0.63406674155869391</v>
      </c>
      <c r="DU70" s="5">
        <v>0.62572218763218601</v>
      </c>
      <c r="DV70" s="5">
        <v>0.41026997011173882</v>
      </c>
      <c r="DW70" s="5">
        <v>0.35013391452561393</v>
      </c>
      <c r="DX70" s="5">
        <v>0.46241837405935954</v>
      </c>
      <c r="DY70" s="5">
        <v>0.36667941307229873</v>
      </c>
      <c r="DZ70" s="5">
        <v>0.46205435600420708</v>
      </c>
      <c r="EA70" s="5">
        <v>0.20923399841541904</v>
      </c>
      <c r="EB70" s="5">
        <v>0.37852966893167667</v>
      </c>
      <c r="EC70" s="5">
        <v>0.38522050336832064</v>
      </c>
      <c r="ED70" s="5">
        <v>0.29086905726057155</v>
      </c>
      <c r="EE70" s="5">
        <v>0.41981474032794691</v>
      </c>
      <c r="EF70" s="5">
        <v>0.43365517180497981</v>
      </c>
      <c r="EG70" s="5">
        <v>0.34776090425109157</v>
      </c>
      <c r="EH70" s="5">
        <v>0.40504363295654194</v>
      </c>
      <c r="EI70" s="5">
        <v>0.52027384601740956</v>
      </c>
      <c r="EJ70" s="5">
        <v>0.4716993172969593</v>
      </c>
      <c r="EK70" s="5">
        <v>0.10887784767977186</v>
      </c>
      <c r="EL70" s="5">
        <v>0.53115894789776585</v>
      </c>
      <c r="EM70" s="5">
        <v>0.32783688064863059</v>
      </c>
      <c r="EN70" s="5">
        <v>0.6022680633829397</v>
      </c>
      <c r="EO70" s="5">
        <v>0.48974247433204871</v>
      </c>
      <c r="EP70" s="5">
        <v>0.44900094615677777</v>
      </c>
      <c r="EQ70" s="5">
        <v>0.4105879711560681</v>
      </c>
      <c r="ER70" s="5">
        <v>0.54442121591428505</v>
      </c>
      <c r="ES70" s="5">
        <v>0.52325092615686819</v>
      </c>
      <c r="ET70" s="5">
        <v>0.64390033547640768</v>
      </c>
      <c r="EU70" s="5">
        <v>0.68633129418860395</v>
      </c>
      <c r="EV70" s="5">
        <v>0.35986164552739619</v>
      </c>
      <c r="EW70" s="5">
        <v>0.27933418728386605</v>
      </c>
      <c r="EX70" s="5">
        <v>0.31208547445364676</v>
      </c>
      <c r="EY70" s="5">
        <v>0.42413943124083109</v>
      </c>
      <c r="EZ70" s="5">
        <v>0.6742074413656336</v>
      </c>
    </row>
    <row r="71" spans="1:156" x14ac:dyDescent="0.2">
      <c r="A71" s="66" t="s">
        <v>15</v>
      </c>
      <c r="B71" s="9">
        <v>3.3767480408590891E-4</v>
      </c>
      <c r="C71" s="9">
        <v>4.6896665017681174E-5</v>
      </c>
      <c r="D71" s="9">
        <v>1.5601001292313746E-4</v>
      </c>
      <c r="E71" s="9">
        <v>4.0066332794965565E-4</v>
      </c>
      <c r="F71" s="9">
        <v>3.7071905825757497E-4</v>
      </c>
      <c r="G71" s="9">
        <v>3.5844302434501782E-4</v>
      </c>
      <c r="H71" s="9">
        <v>4.4560518556395728E-4</v>
      </c>
      <c r="I71" s="9">
        <v>4.2791610929551478E-4</v>
      </c>
      <c r="J71" s="9">
        <v>4.7763294029394879E-4</v>
      </c>
      <c r="K71" s="9">
        <v>1.3407188902015346E-4</v>
      </c>
      <c r="L71" s="9">
        <v>3.0775716493915411E-4</v>
      </c>
      <c r="M71" s="68">
        <v>5.3898699984604448E-4</v>
      </c>
      <c r="N71" s="9">
        <v>1.4579194459490928E-4</v>
      </c>
      <c r="O71" s="9">
        <v>2.445238057238357E-4</v>
      </c>
      <c r="P71" s="9">
        <v>9.3376007802889664E-5</v>
      </c>
      <c r="Q71" s="9">
        <v>3.0782075458492237E-4</v>
      </c>
      <c r="R71" s="9">
        <v>4.1735893912611904E-4</v>
      </c>
      <c r="S71" s="9">
        <v>4.7945797960590727E-4</v>
      </c>
      <c r="T71" s="9">
        <v>3.4729542284765106E-4</v>
      </c>
      <c r="U71" s="9">
        <v>3.1970010470096948E-4</v>
      </c>
      <c r="V71" s="9">
        <v>2.1514723455621465E-4</v>
      </c>
      <c r="W71" s="9">
        <v>4.282677494539785E-4</v>
      </c>
      <c r="X71" s="9">
        <v>3.9241841741797801E-4</v>
      </c>
      <c r="Y71" s="9">
        <v>2.2120793186181537E-4</v>
      </c>
      <c r="Z71" s="9">
        <v>3.4127723299086268E-4</v>
      </c>
      <c r="AA71" s="9">
        <v>2.4863393841608345E-4</v>
      </c>
      <c r="AB71" s="9">
        <v>3.8761084340548118E-4</v>
      </c>
      <c r="AC71" s="9">
        <v>1.5041469441200842E-4</v>
      </c>
      <c r="AD71" s="9">
        <v>3.695237346478242E-4</v>
      </c>
      <c r="AE71" s="9">
        <v>2.0944644617487037E-4</v>
      </c>
      <c r="AF71" s="9">
        <v>6.3361910814111055E-5</v>
      </c>
      <c r="AG71" s="9">
        <v>2.9431534638711047E-4</v>
      </c>
      <c r="AH71" s="9">
        <v>3.8029441271390015E-4</v>
      </c>
      <c r="AI71" s="9">
        <v>2.481248494964851E-4</v>
      </c>
      <c r="AJ71" s="9">
        <v>3.1825809644920363E-4</v>
      </c>
      <c r="AK71" s="9">
        <v>3.371605855864594E-4</v>
      </c>
      <c r="AL71" s="9">
        <v>2.6559510799811943E-4</v>
      </c>
      <c r="AM71" s="9">
        <v>4.2983671056678603E-4</v>
      </c>
      <c r="AN71" s="9">
        <v>3.7072138134929748E-4</v>
      </c>
      <c r="AO71" s="9">
        <v>4.4572802297304361E-4</v>
      </c>
      <c r="AP71" s="9">
        <v>1.877485082213948E-4</v>
      </c>
      <c r="AQ71" s="9">
        <v>4.356349160813712E-4</v>
      </c>
      <c r="AR71" s="9">
        <v>3.5334245637870483E-4</v>
      </c>
      <c r="AS71" s="9">
        <v>3.2800925148303306E-4</v>
      </c>
      <c r="AT71" s="9">
        <v>3.101877703155722E-4</v>
      </c>
      <c r="AU71" s="9">
        <v>2.8217925245888493E-4</v>
      </c>
      <c r="AV71" s="9">
        <v>3.3815753831295878E-4</v>
      </c>
      <c r="AW71" s="9">
        <v>2.6804601653101671E-4</v>
      </c>
      <c r="AX71" s="9">
        <v>3.9175477381404525E-4</v>
      </c>
      <c r="AY71" s="40">
        <v>3.4949754984384368E-4</v>
      </c>
      <c r="BA71" t="s">
        <v>15</v>
      </c>
      <c r="BB71">
        <v>5.9572374983910296E-4</v>
      </c>
      <c r="BC71">
        <v>7.1227933546541479E-4</v>
      </c>
      <c r="BD71">
        <v>7.6213126046210348E-4</v>
      </c>
      <c r="BE71">
        <v>5.7497475942505866E-4</v>
      </c>
      <c r="BF71">
        <v>8.3062818748631567E-4</v>
      </c>
      <c r="BG71">
        <v>5.0674666475142131E-4</v>
      </c>
      <c r="BH71">
        <v>8.4360730240337818E-4</v>
      </c>
      <c r="BI71">
        <v>6.1625925339504504E-4</v>
      </c>
      <c r="BJ71">
        <v>7.1204211823115249E-4</v>
      </c>
      <c r="BK71">
        <v>6.1901809712504687E-4</v>
      </c>
      <c r="BL71">
        <v>5.6144896021938727E-4</v>
      </c>
      <c r="BM71">
        <v>5.3898699984604459E-4</v>
      </c>
      <c r="BN71">
        <v>6.9515181528900956E-4</v>
      </c>
      <c r="BO71">
        <v>6.7983137195272783E-4</v>
      </c>
      <c r="BP71">
        <v>6.2719764028991638E-4</v>
      </c>
      <c r="BQ71">
        <v>5.6408048800232204E-4</v>
      </c>
      <c r="BR71">
        <v>1.0163766180492334E-3</v>
      </c>
      <c r="BS71">
        <v>6.4547856200772476E-4</v>
      </c>
      <c r="BT71">
        <v>5.8623330820263032E-4</v>
      </c>
      <c r="BU71">
        <v>5.4309761589676651E-4</v>
      </c>
      <c r="BV71">
        <v>5.7634451904354394E-4</v>
      </c>
      <c r="BW71">
        <v>6.5604102383028616E-4</v>
      </c>
      <c r="BX71">
        <v>6.4473126897923825E-4</v>
      </c>
      <c r="BY71">
        <v>5.3029429406419373E-4</v>
      </c>
      <c r="BZ71">
        <v>8.6838538027704342E-4</v>
      </c>
      <c r="CA71">
        <v>4.8955840868977925E-4</v>
      </c>
      <c r="CB71">
        <v>7.4343618018139074E-4</v>
      </c>
      <c r="CC71">
        <v>7.7566890284803426E-4</v>
      </c>
      <c r="CD71">
        <v>5.904910644664856E-4</v>
      </c>
      <c r="CE71">
        <v>6.0545834004082537E-4</v>
      </c>
      <c r="CF71">
        <v>6.5838238567027252E-4</v>
      </c>
      <c r="CG71">
        <v>6.5838238567027252E-4</v>
      </c>
      <c r="CH71">
        <v>6.9528235493592264E-4</v>
      </c>
      <c r="CI71">
        <v>5.1251172579528943E-4</v>
      </c>
      <c r="CJ71">
        <v>1.0094472010195095E-3</v>
      </c>
      <c r="CK71">
        <v>4.6809984908194855E-4</v>
      </c>
      <c r="CL71">
        <v>4.9051459524112413E-4</v>
      </c>
      <c r="CM71">
        <v>6.9729598894872511E-4</v>
      </c>
      <c r="CN71">
        <v>6.4341652040401844E-4</v>
      </c>
      <c r="CO71">
        <v>6.389344996319432E-4</v>
      </c>
      <c r="CP71">
        <v>6.7276516928658212E-4</v>
      </c>
      <c r="CQ71">
        <v>5.640147847292931E-4</v>
      </c>
      <c r="CR71">
        <v>6.602845265768453E-4</v>
      </c>
      <c r="CS71">
        <v>6.4814320672960924E-4</v>
      </c>
      <c r="CT71">
        <v>6.0289446573803395E-4</v>
      </c>
      <c r="CU71">
        <v>6.0870571466351572E-4</v>
      </c>
      <c r="CV71">
        <v>5.1871720656730138E-4</v>
      </c>
      <c r="CW71">
        <v>5.419454671068307E-4</v>
      </c>
      <c r="CX71">
        <v>7.3110951046069647E-4</v>
      </c>
      <c r="CY71">
        <v>8.0665079328729903E-4</v>
      </c>
      <c r="CZ71" s="55">
        <f>_xlfn.STDEV.P(BJ3:BJ54)</f>
        <v>2.3216093552663949E-2</v>
      </c>
      <c r="DB71" t="s">
        <v>15</v>
      </c>
      <c r="DC71" s="5">
        <v>0.56683119344681221</v>
      </c>
      <c r="DD71" s="5">
        <v>6.5840271762254821E-2</v>
      </c>
      <c r="DE71" s="5">
        <v>0.2047022881971064</v>
      </c>
      <c r="DF71" s="5">
        <v>0.69683637652250285</v>
      </c>
      <c r="DG71" s="5">
        <v>0.44631167572035041</v>
      </c>
      <c r="DH71" s="5">
        <v>0.70734165467245425</v>
      </c>
      <c r="DI71" s="5">
        <v>0.52821399754892984</v>
      </c>
      <c r="DJ71" s="5">
        <v>0.69437676909202473</v>
      </c>
      <c r="DK71" s="5">
        <v>0.67079310066724629</v>
      </c>
      <c r="DL71" s="5">
        <v>0.2165879957998543</v>
      </c>
      <c r="DM71" s="5">
        <v>0.54814807176577085</v>
      </c>
      <c r="DN71" s="5">
        <v>0.99999999999999978</v>
      </c>
      <c r="DO71" s="5">
        <v>0.20972676958959854</v>
      </c>
      <c r="DP71" s="5">
        <v>0.35968302701517385</v>
      </c>
      <c r="DQ71" s="5">
        <v>0.14887812358434172</v>
      </c>
      <c r="DR71" s="5">
        <v>0.54570360282282127</v>
      </c>
      <c r="DS71" s="5">
        <v>0.41063414064677167</v>
      </c>
      <c r="DT71" s="5">
        <v>0.74279458347087501</v>
      </c>
      <c r="DU71" s="5">
        <v>0.5924184415799334</v>
      </c>
      <c r="DV71" s="5">
        <v>0.58866048265205229</v>
      </c>
      <c r="DW71" s="5">
        <v>0.37329622725181127</v>
      </c>
      <c r="DX71" s="5">
        <v>0.65280635493424388</v>
      </c>
      <c r="DY71" s="5">
        <v>0.60865423518122364</v>
      </c>
      <c r="DZ71" s="5">
        <v>0.41714182924064702</v>
      </c>
      <c r="EA71" s="5">
        <v>0.39300204810217332</v>
      </c>
      <c r="EB71" s="5">
        <v>0.50787390023901413</v>
      </c>
      <c r="EC71" s="5">
        <v>0.52137742786597785</v>
      </c>
      <c r="ED71" s="5">
        <v>0.1939161075811196</v>
      </c>
      <c r="EE71" s="5">
        <v>0.6257905612537803</v>
      </c>
      <c r="EF71" s="5">
        <v>0.34593040069569053</v>
      </c>
      <c r="EG71" s="5">
        <v>9.6238769738052538E-2</v>
      </c>
      <c r="EH71" s="5">
        <v>0.44702797765082963</v>
      </c>
      <c r="EI71" s="5">
        <v>0.54696399241851634</v>
      </c>
      <c r="EJ71" s="5">
        <v>0.48413497098326419</v>
      </c>
      <c r="EK71" s="5">
        <v>0.3152795868152124</v>
      </c>
      <c r="EL71" s="5">
        <v>0.72027492905137402</v>
      </c>
      <c r="EM71" s="5">
        <v>0.5414621921037025</v>
      </c>
      <c r="EN71" s="5">
        <v>0.6164336485210925</v>
      </c>
      <c r="EO71" s="5">
        <v>0.57617634859066347</v>
      </c>
      <c r="EP71" s="5">
        <v>0.69761145035962879</v>
      </c>
      <c r="EQ71" s="5">
        <v>0.27906989956166761</v>
      </c>
      <c r="ER71" s="5">
        <v>0.77238208620800664</v>
      </c>
      <c r="ES71" s="5">
        <v>0.53513666026759765</v>
      </c>
      <c r="ET71" s="5">
        <v>0.5060752748425722</v>
      </c>
      <c r="EU71" s="5">
        <v>0.51449762428297541</v>
      </c>
      <c r="EV71" s="5">
        <v>0.46357253704258355</v>
      </c>
      <c r="EW71" s="5">
        <v>0.65191116475733157</v>
      </c>
      <c r="EX71" s="5">
        <v>0.4945996097392919</v>
      </c>
      <c r="EY71" s="5">
        <v>0.53583597013693274</v>
      </c>
      <c r="EZ71" s="5">
        <v>0.43326995120100953</v>
      </c>
    </row>
    <row r="72" spans="1:156" x14ac:dyDescent="0.2">
      <c r="A72" s="66" t="s">
        <v>37</v>
      </c>
      <c r="B72" s="9">
        <v>2.164741858845781E-4</v>
      </c>
      <c r="C72" s="9">
        <v>2.1083492331681701E-4</v>
      </c>
      <c r="D72" s="9">
        <v>2.9189476375628153E-4</v>
      </c>
      <c r="E72" s="9">
        <v>3.3663960338702677E-4</v>
      </c>
      <c r="F72" s="9">
        <v>5.6116700431541175E-4</v>
      </c>
      <c r="G72" s="9">
        <v>3.9430768117195412E-4</v>
      </c>
      <c r="H72" s="9">
        <v>2.1468472899643148E-4</v>
      </c>
      <c r="I72" s="9">
        <v>3.1760088021835466E-4</v>
      </c>
      <c r="J72" s="9">
        <v>1.2088407579201778E-4</v>
      </c>
      <c r="K72" s="9">
        <v>6.3345326876467465E-4</v>
      </c>
      <c r="L72" s="9">
        <v>2.8067654798399639E-4</v>
      </c>
      <c r="M72" s="9">
        <v>1.4579194459490928E-4</v>
      </c>
      <c r="N72" s="68">
        <v>8.9656345410489709E-4</v>
      </c>
      <c r="O72" s="9">
        <v>4.8923200304148648E-4</v>
      </c>
      <c r="P72" s="9">
        <v>5.1299876179155494E-4</v>
      </c>
      <c r="Q72" s="9">
        <v>2.132330461920809E-4</v>
      </c>
      <c r="R72" s="9">
        <v>8.5124983609569744E-4</v>
      </c>
      <c r="S72" s="9">
        <v>2.64512491637022E-4</v>
      </c>
      <c r="T72" s="9">
        <v>2.8220223843525153E-4</v>
      </c>
      <c r="U72" s="9">
        <v>2.7900105587557367E-4</v>
      </c>
      <c r="V72" s="9">
        <v>8.4011687158517729E-5</v>
      </c>
      <c r="W72" s="9">
        <v>2.6542870946912273E-4</v>
      </c>
      <c r="X72" s="9">
        <v>1.5785698237579841E-4</v>
      </c>
      <c r="Y72" s="9">
        <v>1.8368628204487678E-4</v>
      </c>
      <c r="Z72" s="9">
        <v>5.3820427642399678E-5</v>
      </c>
      <c r="AA72" s="9">
        <v>2.3185017113871019E-4</v>
      </c>
      <c r="AB72" s="9">
        <v>3.5528806528419254E-4</v>
      </c>
      <c r="AC72" s="9">
        <v>8.8101344291788134E-4</v>
      </c>
      <c r="AD72" s="9">
        <v>1.3269301628332636E-4</v>
      </c>
      <c r="AE72" s="9">
        <v>6.7454123458981119E-4</v>
      </c>
      <c r="AF72" s="9">
        <v>6.1676653820346328E-4</v>
      </c>
      <c r="AG72" s="9">
        <v>3.1892998398971579E-4</v>
      </c>
      <c r="AH72" s="9">
        <v>2.6575388554222102E-4</v>
      </c>
      <c r="AI72" s="9">
        <v>3.2277813898096895E-4</v>
      </c>
      <c r="AJ72" s="9">
        <v>2.0905030714127795E-4</v>
      </c>
      <c r="AK72" s="9">
        <v>8.3299352879555861E-5</v>
      </c>
      <c r="AL72" s="9">
        <v>2.726456868677297E-4</v>
      </c>
      <c r="AM72" s="9">
        <v>4.4849100249214074E-4</v>
      </c>
      <c r="AN72" s="9">
        <v>4.2818153326101203E-4</v>
      </c>
      <c r="AO72" s="9">
        <v>2.9033064495613851E-4</v>
      </c>
      <c r="AP72" s="9">
        <v>7.2115936509822105E-4</v>
      </c>
      <c r="AQ72" s="9">
        <v>1.9066897432242156E-4</v>
      </c>
      <c r="AR72" s="9">
        <v>5.8499051254192825E-4</v>
      </c>
      <c r="AS72" s="9">
        <v>3.4062925336959793E-4</v>
      </c>
      <c r="AT72" s="9">
        <v>4.6950434738715651E-4</v>
      </c>
      <c r="AU72" s="9">
        <v>3.368379688756288E-4</v>
      </c>
      <c r="AV72" s="9">
        <v>6.4949484169071186E-5</v>
      </c>
      <c r="AW72" s="9">
        <v>-4.4791612591566048E-5</v>
      </c>
      <c r="AX72" s="9">
        <v>1.8795833227111585E-4</v>
      </c>
      <c r="AY72" s="40">
        <v>3.6570321485714845E-4</v>
      </c>
      <c r="BA72" t="s">
        <v>37</v>
      </c>
      <c r="BB72">
        <v>7.6832733670703819E-4</v>
      </c>
      <c r="BC72">
        <v>9.1865346136931717E-4</v>
      </c>
      <c r="BD72">
        <v>9.8294936491986375E-4</v>
      </c>
      <c r="BE72">
        <v>7.4156658300452382E-4</v>
      </c>
      <c r="BF72">
        <v>1.0712924291796711E-3</v>
      </c>
      <c r="BG72">
        <v>6.535702419431681E-4</v>
      </c>
      <c r="BH72">
        <v>1.0880320820804235E-3</v>
      </c>
      <c r="BI72">
        <v>7.9481274837534303E-4</v>
      </c>
      <c r="BJ72">
        <v>9.1834751337602173E-4</v>
      </c>
      <c r="BK72">
        <v>7.9837093294669122E-4</v>
      </c>
      <c r="BL72">
        <v>7.2412185080552303E-4</v>
      </c>
      <c r="BM72">
        <v>6.9515181528900956E-4</v>
      </c>
      <c r="BN72">
        <v>8.9656345410489688E-4</v>
      </c>
      <c r="BO72">
        <v>8.7680410183983172E-4</v>
      </c>
      <c r="BP72">
        <v>8.0892039755514752E-4</v>
      </c>
      <c r="BQ72">
        <v>7.2751583120915638E-4</v>
      </c>
      <c r="BR72">
        <v>1.3108591696201256E-3</v>
      </c>
      <c r="BS72">
        <v>8.3249799018895987E-4</v>
      </c>
      <c r="BT72">
        <v>7.560871570118456E-4</v>
      </c>
      <c r="BU72">
        <v>7.0045343148834589E-4</v>
      </c>
      <c r="BV72">
        <v>7.4333321352728515E-4</v>
      </c>
      <c r="BW72">
        <v>8.4612079465728985E-4</v>
      </c>
      <c r="BX72">
        <v>8.3153417825016808E-4</v>
      </c>
      <c r="BY72">
        <v>6.8394050554359273E-4</v>
      </c>
      <c r="BZ72">
        <v>1.119989301490485E-3</v>
      </c>
      <c r="CA72">
        <v>6.3140190132212216E-4</v>
      </c>
      <c r="CB72">
        <v>9.5883761640306578E-4</v>
      </c>
      <c r="CC72">
        <v>1.0004093717140929E-3</v>
      </c>
      <c r="CD72">
        <v>7.6157854548081151E-4</v>
      </c>
      <c r="CE72">
        <v>7.8088240399392056E-4</v>
      </c>
      <c r="CF72">
        <v>8.4914053712562367E-4</v>
      </c>
      <c r="CG72">
        <v>8.4914053712562367E-4</v>
      </c>
      <c r="CH72">
        <v>8.9673181599960806E-4</v>
      </c>
      <c r="CI72">
        <v>6.6100565810541618E-4</v>
      </c>
      <c r="CJ72">
        <v>1.3019220397292694E-3</v>
      </c>
      <c r="CK72">
        <v>6.0372598952994198E-4</v>
      </c>
      <c r="CL72">
        <v>6.3263513109781651E-4</v>
      </c>
      <c r="CM72">
        <v>8.9932887555712465E-4</v>
      </c>
      <c r="CN72">
        <v>8.2983849753992143E-4</v>
      </c>
      <c r="CO72">
        <v>8.2405786669583587E-4</v>
      </c>
      <c r="CP72">
        <v>8.6769055436656357E-4</v>
      </c>
      <c r="CQ72">
        <v>7.2743109122557696E-4</v>
      </c>
      <c r="CR72">
        <v>8.5159379982865219E-4</v>
      </c>
      <c r="CS72">
        <v>8.3593468275491682E-4</v>
      </c>
      <c r="CT72">
        <v>7.775756788293666E-4</v>
      </c>
      <c r="CU72">
        <v>7.8507066524053965E-4</v>
      </c>
      <c r="CV72">
        <v>6.690091001636426E-4</v>
      </c>
      <c r="CW72">
        <v>6.9896746183966112E-4</v>
      </c>
      <c r="CX72">
        <v>9.4293944662298518E-4</v>
      </c>
      <c r="CY72">
        <v>1.0403678816337978E-3</v>
      </c>
      <c r="CZ72" s="55">
        <f>_xlfn.STDEV.P(BK3:BK54)</f>
        <v>2.9942669455225546E-2</v>
      </c>
      <c r="DB72" t="s">
        <v>37</v>
      </c>
      <c r="DC72" s="5">
        <v>0.28174734327736062</v>
      </c>
      <c r="DD72" s="5">
        <v>0.22950430405231678</v>
      </c>
      <c r="DE72" s="5">
        <v>0.29695808774450821</v>
      </c>
      <c r="DF72" s="5">
        <v>0.45395735339516119</v>
      </c>
      <c r="DG72" s="5">
        <v>0.5238224307672168</v>
      </c>
      <c r="DH72" s="5">
        <v>0.60331339444038146</v>
      </c>
      <c r="DI72" s="5">
        <v>0.19731470471526294</v>
      </c>
      <c r="DJ72" s="5">
        <v>0.39959208111288441</v>
      </c>
      <c r="DK72" s="5">
        <v>0.1316321697737545</v>
      </c>
      <c r="DL72" s="5">
        <v>0.79343227893665258</v>
      </c>
      <c r="DM72" s="5">
        <v>0.38760955448557166</v>
      </c>
      <c r="DN72" s="5">
        <v>0.20972676958959854</v>
      </c>
      <c r="DO72" s="5">
        <v>1.0000000000000002</v>
      </c>
      <c r="DP72" s="5">
        <v>0.55797184572347713</v>
      </c>
      <c r="DQ72" s="5">
        <v>0.63417706283835129</v>
      </c>
      <c r="DR72" s="5">
        <v>0.29309746543615445</v>
      </c>
      <c r="DS72" s="5">
        <v>0.64938313422515215</v>
      </c>
      <c r="DT72" s="5">
        <v>0.31773348975531235</v>
      </c>
      <c r="DU72" s="5">
        <v>0.37324035439320424</v>
      </c>
      <c r="DV72" s="5">
        <v>0.39831492478057146</v>
      </c>
      <c r="DW72" s="5">
        <v>0.11302022515563803</v>
      </c>
      <c r="DX72" s="5">
        <v>0.31370072824723705</v>
      </c>
      <c r="DY72" s="5">
        <v>0.18983823696577742</v>
      </c>
      <c r="DZ72" s="5">
        <v>0.2685705562925883</v>
      </c>
      <c r="EA72" s="5">
        <v>4.8054412279452403E-2</v>
      </c>
      <c r="EB72" s="5">
        <v>0.36719903860477487</v>
      </c>
      <c r="EC72" s="5">
        <v>0.37054039099655056</v>
      </c>
      <c r="ED72" s="5">
        <v>0.88065292851901256</v>
      </c>
      <c r="EE72" s="5">
        <v>0.17423418381560704</v>
      </c>
      <c r="EF72" s="5">
        <v>0.86381922699216407</v>
      </c>
      <c r="EG72" s="5">
        <v>0.72634212034116741</v>
      </c>
      <c r="EH72" s="5">
        <v>0.37559151877180091</v>
      </c>
      <c r="EI72" s="5">
        <v>0.29635826542630128</v>
      </c>
      <c r="EJ72" s="5">
        <v>0.48831373078729801</v>
      </c>
      <c r="EK72" s="5">
        <v>0.16057052631565349</v>
      </c>
      <c r="EL72" s="5">
        <v>0.13797542978796112</v>
      </c>
      <c r="EM72" s="5">
        <v>0.43096829983912777</v>
      </c>
      <c r="EN72" s="5">
        <v>0.49869521004127143</v>
      </c>
      <c r="EO72" s="5">
        <v>0.51598176576570953</v>
      </c>
      <c r="EP72" s="5">
        <v>0.35231827361864271</v>
      </c>
      <c r="EQ72" s="5">
        <v>0.83112506119729046</v>
      </c>
      <c r="ER72" s="5">
        <v>0.26211276452479121</v>
      </c>
      <c r="ES72" s="5">
        <v>0.68693608696967179</v>
      </c>
      <c r="ET72" s="5">
        <v>0.40748309694127766</v>
      </c>
      <c r="EU72" s="5">
        <v>0.60380534032904842</v>
      </c>
      <c r="EV72" s="5">
        <v>0.42905433076196298</v>
      </c>
      <c r="EW72" s="5">
        <v>9.7083110159763522E-2</v>
      </c>
      <c r="EX72" s="5">
        <v>-6.4082543232664768E-2</v>
      </c>
      <c r="EY72" s="5">
        <v>0.19933234625432644</v>
      </c>
      <c r="EZ72" s="5">
        <v>0.35151336494822072</v>
      </c>
    </row>
    <row r="73" spans="1:156" x14ac:dyDescent="0.2">
      <c r="A73" s="66" t="s">
        <v>38</v>
      </c>
      <c r="B73" s="9">
        <v>2.5463691258870093E-4</v>
      </c>
      <c r="C73" s="9">
        <v>1.532111738690206E-4</v>
      </c>
      <c r="D73" s="9">
        <v>3.3186708578898579E-4</v>
      </c>
      <c r="E73" s="9">
        <v>4.7496985698447915E-4</v>
      </c>
      <c r="F73" s="9">
        <v>6.0585320551016916E-4</v>
      </c>
      <c r="G73" s="9">
        <v>3.6209918414186967E-4</v>
      </c>
      <c r="H73" s="9">
        <v>5.0269647194861318E-4</v>
      </c>
      <c r="I73" s="9">
        <v>4.6518468437248457E-4</v>
      </c>
      <c r="J73" s="9">
        <v>3.7372079554374592E-4</v>
      </c>
      <c r="K73" s="9">
        <v>4.6189856023328937E-4</v>
      </c>
      <c r="L73" s="9">
        <v>3.3136669710106799E-4</v>
      </c>
      <c r="M73" s="9">
        <v>2.445238057238357E-4</v>
      </c>
      <c r="N73" s="9">
        <v>4.8923200304148648E-4</v>
      </c>
      <c r="O73" s="68">
        <v>8.57480225725559E-4</v>
      </c>
      <c r="P73" s="9">
        <v>3.5592059685462542E-4</v>
      </c>
      <c r="Q73" s="9">
        <v>3.6472708013722598E-4</v>
      </c>
      <c r="R73" s="9">
        <v>6.3737217990978063E-4</v>
      </c>
      <c r="S73" s="9">
        <v>5.0510493808935244E-4</v>
      </c>
      <c r="T73" s="9">
        <v>3.8869077898770715E-4</v>
      </c>
      <c r="U73" s="9">
        <v>3.9657048219671079E-4</v>
      </c>
      <c r="V73" s="9">
        <v>3.3318395975228706E-4</v>
      </c>
      <c r="W73" s="9">
        <v>4.2582202281945359E-4</v>
      </c>
      <c r="X73" s="9">
        <v>3.117502232587063E-4</v>
      </c>
      <c r="Y73" s="9">
        <v>2.7683157072988209E-4</v>
      </c>
      <c r="Z73" s="9">
        <v>3.4059536753203748E-4</v>
      </c>
      <c r="AA73" s="9">
        <v>2.6282414483456789E-4</v>
      </c>
      <c r="AB73" s="9">
        <v>5.6386923041879845E-4</v>
      </c>
      <c r="AC73" s="9">
        <v>5.7040248111234399E-4</v>
      </c>
      <c r="AD73" s="9">
        <v>3.3044687960397253E-4</v>
      </c>
      <c r="AE73" s="9">
        <v>4.4004837476845456E-4</v>
      </c>
      <c r="AF73" s="9">
        <v>3.7303319356718148E-4</v>
      </c>
      <c r="AG73" s="9">
        <v>5.0475646071562611E-4</v>
      </c>
      <c r="AH73" s="9">
        <v>5.8904183678493822E-4</v>
      </c>
      <c r="AI73" s="9">
        <v>2.9720479844717618E-4</v>
      </c>
      <c r="AJ73" s="9">
        <v>3.2490607008854912E-5</v>
      </c>
      <c r="AK73" s="9">
        <v>2.6969068941666162E-4</v>
      </c>
      <c r="AL73" s="9">
        <v>2.9684492887994247E-4</v>
      </c>
      <c r="AM73" s="9">
        <v>5.2192140553677371E-4</v>
      </c>
      <c r="AN73" s="9">
        <v>5.1063832137060179E-4</v>
      </c>
      <c r="AO73" s="9">
        <v>3.8575483589057755E-4</v>
      </c>
      <c r="AP73" s="9">
        <v>5.5708794387225222E-4</v>
      </c>
      <c r="AQ73" s="9">
        <v>3.3455534209831408E-4</v>
      </c>
      <c r="AR73" s="9">
        <v>5.7345061794258575E-4</v>
      </c>
      <c r="AS73" s="9">
        <v>5.0872362651863665E-4</v>
      </c>
      <c r="AT73" s="9">
        <v>4.8465294863037225E-4</v>
      </c>
      <c r="AU73" s="9">
        <v>4.3347096431982135E-4</v>
      </c>
      <c r="AV73" s="9">
        <v>3.1553914249855374E-4</v>
      </c>
      <c r="AW73" s="9">
        <v>9.8969815842770044E-5</v>
      </c>
      <c r="AX73" s="9">
        <v>3.6965781046815419E-4</v>
      </c>
      <c r="AY73" s="40">
        <v>4.2170561062492999E-4</v>
      </c>
      <c r="BA73" t="s">
        <v>38</v>
      </c>
      <c r="BB73">
        <v>7.5139417884591319E-4</v>
      </c>
      <c r="BC73">
        <v>8.98407267673144E-4</v>
      </c>
      <c r="BD73">
        <v>9.6128615450095977E-4</v>
      </c>
      <c r="BE73">
        <v>7.2522320510472291E-4</v>
      </c>
      <c r="BF73">
        <v>1.047682226923332E-3</v>
      </c>
      <c r="BG73">
        <v>6.391662144519828E-4</v>
      </c>
      <c r="BH73">
        <v>1.0640529547949115E-3</v>
      </c>
      <c r="BI73">
        <v>7.7729587881300685E-4</v>
      </c>
      <c r="BJ73">
        <v>8.9810806246436268E-4</v>
      </c>
      <c r="BK73">
        <v>7.8077564459308327E-4</v>
      </c>
      <c r="BL73">
        <v>7.081629371699208E-4</v>
      </c>
      <c r="BM73">
        <v>6.7983137195272783E-4</v>
      </c>
      <c r="BN73">
        <v>8.7680410183983172E-4</v>
      </c>
      <c r="BO73">
        <v>8.574802257255591E-4</v>
      </c>
      <c r="BP73">
        <v>7.9109260966516879E-4</v>
      </c>
      <c r="BQ73">
        <v>7.1148211767615803E-4</v>
      </c>
      <c r="BR73">
        <v>1.2819691585631008E-3</v>
      </c>
      <c r="BS73">
        <v>8.1415057599001136E-4</v>
      </c>
      <c r="BT73">
        <v>7.3942376033859592E-4</v>
      </c>
      <c r="BU73">
        <v>6.8501614589000536E-4</v>
      </c>
      <c r="BV73">
        <v>7.2695090087650639E-4</v>
      </c>
      <c r="BW73">
        <v>8.2747314761804952E-4</v>
      </c>
      <c r="BX73">
        <v>8.1320800549211105E-4</v>
      </c>
      <c r="BY73">
        <v>6.688671481414947E-4</v>
      </c>
      <c r="BZ73">
        <v>1.0953058693921412E-3</v>
      </c>
      <c r="CA73">
        <v>6.17486441650044E-4</v>
      </c>
      <c r="CB73">
        <v>9.377058045488576E-4</v>
      </c>
      <c r="CC73">
        <v>9.7836136039435137E-4</v>
      </c>
      <c r="CD73">
        <v>7.4479412415650594E-4</v>
      </c>
      <c r="CE73">
        <v>7.6367254514069362E-4</v>
      </c>
      <c r="CF73">
        <v>8.3042633801479443E-4</v>
      </c>
      <c r="CG73">
        <v>8.3042633801479443E-4</v>
      </c>
      <c r="CH73">
        <v>8.769687532085668E-4</v>
      </c>
      <c r="CI73">
        <v>6.4643776155787517E-4</v>
      </c>
      <c r="CJ73">
        <v>1.2732289939812178E-3</v>
      </c>
      <c r="CK73">
        <v>5.9042047897842499E-4</v>
      </c>
      <c r="CL73">
        <v>6.1869249228805418E-4</v>
      </c>
      <c r="CM73">
        <v>8.7950857619859294E-4</v>
      </c>
      <c r="CN73">
        <v>8.1154969587069197E-4</v>
      </c>
      <c r="CO73">
        <v>8.0589646428723839E-4</v>
      </c>
      <c r="CP73">
        <v>8.485675316264545E-4</v>
      </c>
      <c r="CQ73">
        <v>7.1139924527615988E-4</v>
      </c>
      <c r="CR73">
        <v>8.3282553328765279E-4</v>
      </c>
      <c r="CS73">
        <v>8.1751152732568891E-4</v>
      </c>
      <c r="CT73">
        <v>7.6043869685626572E-4</v>
      </c>
      <c r="CU73">
        <v>7.6776850134301143E-4</v>
      </c>
      <c r="CV73">
        <v>6.5426481584316982E-4</v>
      </c>
      <c r="CW73">
        <v>6.8356292551033121E-4</v>
      </c>
      <c r="CX73">
        <v>9.221580143605573E-4</v>
      </c>
      <c r="CY73">
        <v>1.0174392251462484E-3</v>
      </c>
      <c r="CZ73" s="55">
        <f>_xlfn.STDEV.P(BL3:BL54)</f>
        <v>2.9282763287052659E-2</v>
      </c>
      <c r="DB73" t="s">
        <v>38</v>
      </c>
      <c r="DC73" s="5">
        <v>0.33888592666475631</v>
      </c>
      <c r="DD73" s="5">
        <v>0.17053643640465457</v>
      </c>
      <c r="DE73" s="5">
        <v>0.3452323579561703</v>
      </c>
      <c r="DF73" s="5">
        <v>0.65492920474861671</v>
      </c>
      <c r="DG73" s="5">
        <v>0.57827954883738297</v>
      </c>
      <c r="DH73" s="5">
        <v>0.56651802919891703</v>
      </c>
      <c r="DI73" s="5">
        <v>0.47243557727397528</v>
      </c>
      <c r="DJ73" s="5">
        <v>0.59846539400525178</v>
      </c>
      <c r="DK73" s="5">
        <v>0.41612007637285331</v>
      </c>
      <c r="DL73" s="5">
        <v>0.59158935531860368</v>
      </c>
      <c r="DM73" s="5">
        <v>0.46792437122638897</v>
      </c>
      <c r="DN73" s="5">
        <v>0.35968302701517385</v>
      </c>
      <c r="DO73" s="5">
        <v>0.55797184572347713</v>
      </c>
      <c r="DP73" s="5">
        <v>0.99999999999999989</v>
      </c>
      <c r="DQ73" s="5">
        <v>0.4499101527509774</v>
      </c>
      <c r="DR73" s="5">
        <v>0.51263000302593276</v>
      </c>
      <c r="DS73" s="5">
        <v>0.49718214798878724</v>
      </c>
      <c r="DT73" s="5">
        <v>0.62040727229743986</v>
      </c>
      <c r="DU73" s="5">
        <v>0.52566714763090439</v>
      </c>
      <c r="DV73" s="5">
        <v>0.57892136495770863</v>
      </c>
      <c r="DW73" s="5">
        <v>0.45833076119798077</v>
      </c>
      <c r="DX73" s="5">
        <v>0.51460524615840142</v>
      </c>
      <c r="DY73" s="5">
        <v>0.38335852715819163</v>
      </c>
      <c r="DZ73" s="5">
        <v>0.41388124906281104</v>
      </c>
      <c r="EA73" s="5">
        <v>0.31095913666659775</v>
      </c>
      <c r="EB73" s="5">
        <v>0.42563549109232357</v>
      </c>
      <c r="EC73" s="5">
        <v>0.60132850589538922</v>
      </c>
      <c r="ED73" s="5">
        <v>0.58301820186605691</v>
      </c>
      <c r="EE73" s="5">
        <v>0.44367546532165536</v>
      </c>
      <c r="EF73" s="5">
        <v>0.57622652217696679</v>
      </c>
      <c r="EG73" s="5">
        <v>0.44920684290788443</v>
      </c>
      <c r="EH73" s="5">
        <v>0.60782809697761975</v>
      </c>
      <c r="EI73" s="5">
        <v>0.67167938952192996</v>
      </c>
      <c r="EJ73" s="5">
        <v>0.45975779281663703</v>
      </c>
      <c r="EK73" s="5">
        <v>2.5518274530696244E-2</v>
      </c>
      <c r="EL73" s="5">
        <v>0.456777329071129</v>
      </c>
      <c r="EM73" s="5">
        <v>0.47979397290267395</v>
      </c>
      <c r="EN73" s="5">
        <v>0.59342389564024434</v>
      </c>
      <c r="EO73" s="5">
        <v>0.62921386572975091</v>
      </c>
      <c r="EP73" s="5">
        <v>0.47866550231331756</v>
      </c>
      <c r="EQ73" s="5">
        <v>0.65650395885932422</v>
      </c>
      <c r="ER73" s="5">
        <v>0.47027789854969865</v>
      </c>
      <c r="ES73" s="5">
        <v>0.68856032268708012</v>
      </c>
      <c r="ET73" s="5">
        <v>0.62228312325187063</v>
      </c>
      <c r="EU73" s="5">
        <v>0.63733335853893147</v>
      </c>
      <c r="EV73" s="5">
        <v>0.56458550143900998</v>
      </c>
      <c r="EW73" s="5">
        <v>0.4822804694027592</v>
      </c>
      <c r="EX73" s="5">
        <v>0.14478523066311946</v>
      </c>
      <c r="EY73" s="5">
        <v>0.40086167957286828</v>
      </c>
      <c r="EZ73" s="5">
        <v>0.41447744514107299</v>
      </c>
    </row>
    <row r="74" spans="1:156" x14ac:dyDescent="0.2">
      <c r="A74" s="66" t="s">
        <v>4</v>
      </c>
      <c r="B74" s="9">
        <v>1.5240919313670812E-4</v>
      </c>
      <c r="C74" s="9">
        <v>9.8466734543134531E-5</v>
      </c>
      <c r="D74" s="9">
        <v>2.7090181178703938E-4</v>
      </c>
      <c r="E74" s="9">
        <v>2.3537166616784835E-4</v>
      </c>
      <c r="F74" s="9">
        <v>4.2925997348313479E-4</v>
      </c>
      <c r="G74" s="9">
        <v>3.4129707536190845E-4</v>
      </c>
      <c r="H74" s="9">
        <v>1.095513905223103E-4</v>
      </c>
      <c r="I74" s="9">
        <v>2.9371793081487546E-4</v>
      </c>
      <c r="J74" s="9">
        <v>1.2712588208945187E-4</v>
      </c>
      <c r="K74" s="9">
        <v>4.2587533354105294E-4</v>
      </c>
      <c r="L74" s="9">
        <v>2.5344189335341699E-4</v>
      </c>
      <c r="M74" s="9">
        <v>9.3376007802889664E-5</v>
      </c>
      <c r="N74" s="9">
        <v>5.1299876179155494E-4</v>
      </c>
      <c r="O74" s="9">
        <v>3.5592059685462542E-4</v>
      </c>
      <c r="P74" s="68">
        <v>7.2984483873934436E-4</v>
      </c>
      <c r="Q74" s="9">
        <v>2.1484016662367964E-4</v>
      </c>
      <c r="R74" s="9">
        <v>5.4240769871399569E-4</v>
      </c>
      <c r="S74" s="9">
        <v>2.500460222500922E-4</v>
      </c>
      <c r="T74" s="9">
        <v>2.7214529283610406E-4</v>
      </c>
      <c r="U74" s="9">
        <v>1.1165448699386945E-4</v>
      </c>
      <c r="V74" s="9">
        <v>1.2396656810384404E-4</v>
      </c>
      <c r="W74" s="9">
        <v>1.8336141232569504E-4</v>
      </c>
      <c r="X74" s="9">
        <v>8.7023291952113997E-5</v>
      </c>
      <c r="Y74" s="9">
        <v>1.5292414121537512E-4</v>
      </c>
      <c r="Z74" s="9">
        <v>-2.7526328236584968E-6</v>
      </c>
      <c r="AA74" s="9">
        <v>1.655464259289968E-4</v>
      </c>
      <c r="AB74" s="9">
        <v>1.6922817494446901E-4</v>
      </c>
      <c r="AC74" s="9">
        <v>4.6678429790133222E-4</v>
      </c>
      <c r="AD74" s="9">
        <v>1.2076095518021558E-4</v>
      </c>
      <c r="AE74" s="9">
        <v>4.6323738067292176E-4</v>
      </c>
      <c r="AF74" s="9">
        <v>3.6720168055713945E-4</v>
      </c>
      <c r="AG74" s="9">
        <v>2.1954765805781224E-4</v>
      </c>
      <c r="AH74" s="9">
        <v>1.9717887696277643E-4</v>
      </c>
      <c r="AI74" s="9">
        <v>2.73488923143615E-4</v>
      </c>
      <c r="AJ74" s="9">
        <v>1.8091778497949721E-4</v>
      </c>
      <c r="AK74" s="9">
        <v>1.2136463549744373E-5</v>
      </c>
      <c r="AL74" s="9">
        <v>1.2604264151796845E-4</v>
      </c>
      <c r="AM74" s="9">
        <v>3.5483475227540429E-4</v>
      </c>
      <c r="AN74" s="9">
        <v>2.8259324616981211E-4</v>
      </c>
      <c r="AO74" s="9">
        <v>2.4174783853178009E-4</v>
      </c>
      <c r="AP74" s="9">
        <v>5.2594169438141102E-4</v>
      </c>
      <c r="AQ74" s="9">
        <v>4.3739890251669552E-5</v>
      </c>
      <c r="AR74" s="9">
        <v>4.1175852896438696E-4</v>
      </c>
      <c r="AS74" s="9">
        <v>3.3069903762829062E-4</v>
      </c>
      <c r="AT74" s="9">
        <v>3.1562312341349829E-4</v>
      </c>
      <c r="AU74" s="9">
        <v>1.8397859822374558E-4</v>
      </c>
      <c r="AV74" s="9">
        <v>3.9868254445743851E-5</v>
      </c>
      <c r="AW74" s="9">
        <v>-9.3339982845335739E-5</v>
      </c>
      <c r="AX74" s="9">
        <v>2.3680490935484893E-4</v>
      </c>
      <c r="AY74" s="40">
        <v>3.4007392796359397E-4</v>
      </c>
      <c r="BA74" t="s">
        <v>4</v>
      </c>
      <c r="BB74">
        <v>6.9321992973943867E-4</v>
      </c>
      <c r="BC74">
        <v>8.2885100857494514E-4</v>
      </c>
      <c r="BD74">
        <v>8.8686170221090321E-4</v>
      </c>
      <c r="BE74">
        <v>6.690751584744472E-4</v>
      </c>
      <c r="BF74">
        <v>9.6656883987650147E-4</v>
      </c>
      <c r="BG74">
        <v>5.896808502759089E-4</v>
      </c>
      <c r="BH74">
        <v>9.8167211741632802E-4</v>
      </c>
      <c r="BI74">
        <v>7.1711627487602077E-4</v>
      </c>
      <c r="BJ74">
        <v>8.285749683557787E-4</v>
      </c>
      <c r="BK74">
        <v>7.2032663111444583E-4</v>
      </c>
      <c r="BL74">
        <v>6.5333572626688843E-4</v>
      </c>
      <c r="BM74">
        <v>6.2719764028991638E-4</v>
      </c>
      <c r="BN74">
        <v>8.0892039755514752E-4</v>
      </c>
      <c r="BO74">
        <v>7.9109260966516879E-4</v>
      </c>
      <c r="BP74">
        <v>7.2984483873934415E-4</v>
      </c>
      <c r="BQ74">
        <v>6.5639793002372391E-4</v>
      </c>
      <c r="BR74">
        <v>1.1827168682517581E-3</v>
      </c>
      <c r="BS74">
        <v>7.5111761705683438E-4</v>
      </c>
      <c r="BT74">
        <v>6.8217628193085501E-4</v>
      </c>
      <c r="BU74">
        <v>6.3198099997741725E-4</v>
      </c>
      <c r="BV74">
        <v>6.7066909302337648E-4</v>
      </c>
      <c r="BW74">
        <v>7.6340873193095045E-4</v>
      </c>
      <c r="BX74">
        <v>7.5024802201241643E-4</v>
      </c>
      <c r="BY74">
        <v>6.170822858274364E-4</v>
      </c>
      <c r="BZ74">
        <v>1.0105053768042569E-3</v>
      </c>
      <c r="CA74">
        <v>5.6967956333273584E-4</v>
      </c>
      <c r="CB74">
        <v>8.6510698411855068E-4</v>
      </c>
      <c r="CC74">
        <v>9.02614915854219E-4</v>
      </c>
      <c r="CD74">
        <v>6.8713086280642796E-4</v>
      </c>
      <c r="CE74">
        <v>7.0454768348016626E-4</v>
      </c>
      <c r="CF74">
        <v>7.6613328117151424E-4</v>
      </c>
      <c r="CG74">
        <v>7.6613328117151424E-4</v>
      </c>
      <c r="CH74">
        <v>8.0907230132746762E-4</v>
      </c>
      <c r="CI74">
        <v>5.9638942151023233E-4</v>
      </c>
      <c r="CJ74">
        <v>1.1746533824703407E-3</v>
      </c>
      <c r="CK74">
        <v>5.4470909474277677E-4</v>
      </c>
      <c r="CL74">
        <v>5.707922394248341E-4</v>
      </c>
      <c r="CM74">
        <v>8.1141548678759559E-4</v>
      </c>
      <c r="CN74">
        <v>7.4871810161695627E-4</v>
      </c>
      <c r="CO74">
        <v>7.4350255309207729E-4</v>
      </c>
      <c r="CP74">
        <v>7.8286995190295398E-4</v>
      </c>
      <c r="CQ74">
        <v>6.5632147374961188E-4</v>
      </c>
      <c r="CR74">
        <v>7.6834672655784475E-4</v>
      </c>
      <c r="CS74">
        <v>7.5421835767257165E-4</v>
      </c>
      <c r="CT74">
        <v>7.0156420537555511E-4</v>
      </c>
      <c r="CU74">
        <v>7.0832652360260063E-4</v>
      </c>
      <c r="CV74">
        <v>6.0361049158832699E-4</v>
      </c>
      <c r="CW74">
        <v>6.3064029045656236E-4</v>
      </c>
      <c r="CX74">
        <v>8.5076293098988352E-4</v>
      </c>
      <c r="CY74">
        <v>9.3866730409508203E-4</v>
      </c>
      <c r="CZ74" s="55">
        <f>_xlfn.STDEV.P(BM3:BM54)</f>
        <v>2.7015640631666393E-2</v>
      </c>
      <c r="DB74" t="s">
        <v>4</v>
      </c>
      <c r="DC74" s="5">
        <v>0.21985691206828739</v>
      </c>
      <c r="DD74" s="5">
        <v>0.11879907670309738</v>
      </c>
      <c r="DE74" s="5">
        <v>0.30546116842309717</v>
      </c>
      <c r="DF74" s="5">
        <v>0.35178658658396073</v>
      </c>
      <c r="DG74" s="5">
        <v>0.44410698521791925</v>
      </c>
      <c r="DH74" s="5">
        <v>0.57878270118864661</v>
      </c>
      <c r="DI74" s="5">
        <v>0.11159672214245997</v>
      </c>
      <c r="DJ74" s="5">
        <v>0.40958201773576414</v>
      </c>
      <c r="DK74" s="5">
        <v>0.15342713326438046</v>
      </c>
      <c r="DL74" s="5">
        <v>0.59122530688913222</v>
      </c>
      <c r="DM74" s="5">
        <v>0.38791984452092504</v>
      </c>
      <c r="DN74" s="5">
        <v>0.14887812358434172</v>
      </c>
      <c r="DO74" s="5">
        <v>0.63417706283835129</v>
      </c>
      <c r="DP74" s="5">
        <v>0.4499101527509774</v>
      </c>
      <c r="DQ74" s="5">
        <v>1.0000000000000002</v>
      </c>
      <c r="DR74" s="5">
        <v>0.32730171256925622</v>
      </c>
      <c r="DS74" s="5">
        <v>0.45861161980023141</v>
      </c>
      <c r="DT74" s="5">
        <v>0.33289862542416193</v>
      </c>
      <c r="DU74" s="5">
        <v>0.39893690244670299</v>
      </c>
      <c r="DV74" s="5">
        <v>0.17667380348121103</v>
      </c>
      <c r="DW74" s="5">
        <v>0.18484013859204798</v>
      </c>
      <c r="DX74" s="5">
        <v>0.24018773254257184</v>
      </c>
      <c r="DY74" s="5">
        <v>0.11599269761310185</v>
      </c>
      <c r="DZ74" s="5">
        <v>0.24781807017895746</v>
      </c>
      <c r="EA74" s="5">
        <v>-2.7240160090624675E-3</v>
      </c>
      <c r="EB74" s="5">
        <v>0.29059569025175858</v>
      </c>
      <c r="EC74" s="5">
        <v>0.19561531469647536</v>
      </c>
      <c r="ED74" s="5">
        <v>0.51714666986150537</v>
      </c>
      <c r="EE74" s="5">
        <v>0.17574666154128957</v>
      </c>
      <c r="EF74" s="5">
        <v>0.65749613764213355</v>
      </c>
      <c r="EG74" s="5">
        <v>0.47929216701778293</v>
      </c>
      <c r="EH74" s="5">
        <v>0.28656588018483709</v>
      </c>
      <c r="EI74" s="5">
        <v>0.24370983488034323</v>
      </c>
      <c r="EJ74" s="5">
        <v>0.45857440336728494</v>
      </c>
      <c r="EK74" s="5">
        <v>0.15401801729717088</v>
      </c>
      <c r="EL74" s="5">
        <v>2.228063321666305E-2</v>
      </c>
      <c r="EM74" s="5">
        <v>0.22082052419804601</v>
      </c>
      <c r="EN74" s="5">
        <v>0.43730340134398921</v>
      </c>
      <c r="EO74" s="5">
        <v>0.37743610787493242</v>
      </c>
      <c r="EP74" s="5">
        <v>0.32514728769443973</v>
      </c>
      <c r="EQ74" s="5">
        <v>0.67181234009937796</v>
      </c>
      <c r="ER74" s="5">
        <v>6.6644002978876196E-2</v>
      </c>
      <c r="ES74" s="5">
        <v>0.53590197593350175</v>
      </c>
      <c r="ET74" s="5">
        <v>0.43846590879700753</v>
      </c>
      <c r="EU74" s="5">
        <v>0.44988487296688934</v>
      </c>
      <c r="EV74" s="5">
        <v>0.25973698865322303</v>
      </c>
      <c r="EW74" s="5">
        <v>6.6049637972387512E-2</v>
      </c>
      <c r="EX74" s="5">
        <v>-0.14800827707624062</v>
      </c>
      <c r="EY74" s="5">
        <v>0.27834417877060136</v>
      </c>
      <c r="EZ74" s="5">
        <v>0.36229442154847474</v>
      </c>
    </row>
    <row r="75" spans="1:156" x14ac:dyDescent="0.2">
      <c r="A75" s="66" t="s">
        <v>39</v>
      </c>
      <c r="B75" s="9">
        <v>1.6097191001345835E-4</v>
      </c>
      <c r="C75" s="9">
        <v>3.0171446188078082E-5</v>
      </c>
      <c r="D75" s="9">
        <v>1.7082647011385624E-4</v>
      </c>
      <c r="E75" s="9">
        <v>3.9524780392988224E-4</v>
      </c>
      <c r="F75" s="9">
        <v>4.3067096361728674E-4</v>
      </c>
      <c r="G75" s="9">
        <v>2.8702131401913138E-4</v>
      </c>
      <c r="H75" s="9">
        <v>4.0953624819061477E-4</v>
      </c>
      <c r="I75" s="9">
        <v>4.7272540228268742E-4</v>
      </c>
      <c r="J75" s="9">
        <v>4.0096604233361052E-4</v>
      </c>
      <c r="K75" s="9">
        <v>1.9209933408965264E-4</v>
      </c>
      <c r="L75" s="9">
        <v>4.604030918644405E-4</v>
      </c>
      <c r="M75" s="9">
        <v>3.0782075458492237E-4</v>
      </c>
      <c r="N75" s="9">
        <v>2.132330461920809E-4</v>
      </c>
      <c r="O75" s="9">
        <v>3.6472708013722598E-4</v>
      </c>
      <c r="P75" s="9">
        <v>2.1484016662367964E-4</v>
      </c>
      <c r="Q75" s="68">
        <v>5.9034224765314234E-4</v>
      </c>
      <c r="R75" s="9">
        <v>3.723185994069555E-4</v>
      </c>
      <c r="S75" s="9">
        <v>4.3414618063493399E-4</v>
      </c>
      <c r="T75" s="9">
        <v>3.6806175941788181E-4</v>
      </c>
      <c r="U75" s="9">
        <v>2.4575890747689918E-4</v>
      </c>
      <c r="V75" s="9">
        <v>2.8727971438078466E-4</v>
      </c>
      <c r="W75" s="9">
        <v>3.1412935965134675E-4</v>
      </c>
      <c r="X75" s="9">
        <v>2.3207306587321694E-4</v>
      </c>
      <c r="Y75" s="9">
        <v>2.4843523816821554E-4</v>
      </c>
      <c r="Z75" s="9">
        <v>2.1788773044072776E-4</v>
      </c>
      <c r="AA75" s="9">
        <v>2.5475527900051367E-4</v>
      </c>
      <c r="AB75" s="9">
        <v>3.3537286409957966E-4</v>
      </c>
      <c r="AC75" s="9">
        <v>2.2846416620037993E-4</v>
      </c>
      <c r="AD75" s="9">
        <v>2.1634107316127122E-4</v>
      </c>
      <c r="AE75" s="9">
        <v>2.4465882886099322E-4</v>
      </c>
      <c r="AF75" s="9">
        <v>2.4690480471429546E-4</v>
      </c>
      <c r="AG75" s="9">
        <v>3.0257713055748957E-4</v>
      </c>
      <c r="AH75" s="9">
        <v>3.7337323109187033E-4</v>
      </c>
      <c r="AI75" s="9">
        <v>1.8146333383066323E-4</v>
      </c>
      <c r="AJ75" s="9">
        <v>-3.9551374785529408E-5</v>
      </c>
      <c r="AK75" s="9">
        <v>2.5055914617913219E-4</v>
      </c>
      <c r="AL75" s="9">
        <v>1.6331850463017041E-4</v>
      </c>
      <c r="AM75" s="9">
        <v>4.6527024669800019E-4</v>
      </c>
      <c r="AN75" s="9">
        <v>3.5692738310832864E-4</v>
      </c>
      <c r="AO75" s="9">
        <v>2.8488004276952436E-4</v>
      </c>
      <c r="AP75" s="9">
        <v>2.7421944423833923E-4</v>
      </c>
      <c r="AQ75" s="9">
        <v>2.9930855534453509E-4</v>
      </c>
      <c r="AR75" s="9">
        <v>3.1320866307997844E-4</v>
      </c>
      <c r="AS75" s="9">
        <v>4.6973345594841613E-4</v>
      </c>
      <c r="AT75" s="9">
        <v>3.7239327574604161E-4</v>
      </c>
      <c r="AU75" s="9">
        <v>1.5144803399448297E-4</v>
      </c>
      <c r="AV75" s="9">
        <v>1.8860090970131447E-4</v>
      </c>
      <c r="AW75" s="9">
        <v>1.1278273811258851E-4</v>
      </c>
      <c r="AX75" s="9">
        <v>2.4350043333830787E-4</v>
      </c>
      <c r="AY75" s="40">
        <v>6.0890147821337517E-4</v>
      </c>
      <c r="BA75" t="s">
        <v>39</v>
      </c>
      <c r="BB75">
        <v>6.2345871722286304E-4</v>
      </c>
      <c r="BC75">
        <v>7.4544075322422517E-4</v>
      </c>
      <c r="BD75">
        <v>7.9761362230644733E-4</v>
      </c>
      <c r="BE75">
        <v>6.0174372105105791E-4</v>
      </c>
      <c r="BF75">
        <v>8.6929954429253132E-4</v>
      </c>
      <c r="BG75">
        <v>5.3033914737865551E-4</v>
      </c>
      <c r="BH75">
        <v>8.8288292474205245E-4</v>
      </c>
      <c r="BI75">
        <v>6.4495028728024477E-4</v>
      </c>
      <c r="BJ75">
        <v>7.4519249192422454E-4</v>
      </c>
      <c r="BK75">
        <v>6.478375738344401E-4</v>
      </c>
      <c r="BL75">
        <v>5.8758820446394935E-4</v>
      </c>
      <c r="BM75">
        <v>5.6408048800232204E-4</v>
      </c>
      <c r="BN75">
        <v>7.2751583120915638E-4</v>
      </c>
      <c r="BO75">
        <v>7.1148211767615803E-4</v>
      </c>
      <c r="BP75">
        <v>6.5639793002372391E-4</v>
      </c>
      <c r="BQ75">
        <v>5.9034224765314234E-4</v>
      </c>
      <c r="BR75">
        <v>1.06369581987529E-3</v>
      </c>
      <c r="BS75">
        <v>6.7552995221843194E-4</v>
      </c>
      <c r="BT75">
        <v>6.1352643137702978E-4</v>
      </c>
      <c r="BU75">
        <v>5.6838248101614931E-4</v>
      </c>
      <c r="BV75">
        <v>6.0317725223875201E-4</v>
      </c>
      <c r="BW75">
        <v>6.8658416803639823E-4</v>
      </c>
      <c r="BX75">
        <v>6.7474786764809937E-4</v>
      </c>
      <c r="BY75">
        <v>5.5498307800748426E-4</v>
      </c>
      <c r="BZ75">
        <v>9.0881458962957106E-4</v>
      </c>
      <c r="CA75">
        <v>5.1235066181234447E-4</v>
      </c>
      <c r="CB75">
        <v>7.7804815966820329E-4</v>
      </c>
      <c r="CC75">
        <v>8.1178153345391085E-4</v>
      </c>
      <c r="CD75">
        <v>6.1798241497551434E-4</v>
      </c>
      <c r="CE75">
        <v>6.3364651839999467E-4</v>
      </c>
      <c r="CF75">
        <v>6.8903453609660519E-4</v>
      </c>
      <c r="CG75">
        <v>6.8903453609660519E-4</v>
      </c>
      <c r="CH75">
        <v>7.2765244835902338E-4</v>
      </c>
      <c r="CI75">
        <v>5.3637261098337557E-4</v>
      </c>
      <c r="CJ75">
        <v>1.0564437916430419E-3</v>
      </c>
      <c r="CK75">
        <v>4.8989306120440855E-4</v>
      </c>
      <c r="CL75">
        <v>5.1335136531105202E-4</v>
      </c>
      <c r="CM75">
        <v>7.2975983064639614E-4</v>
      </c>
      <c r="CN75">
        <v>6.7337190863958499E-4</v>
      </c>
      <c r="CO75">
        <v>6.6868121950409401E-4</v>
      </c>
      <c r="CP75">
        <v>7.0408693551150218E-4</v>
      </c>
      <c r="CQ75">
        <v>5.9027348544862888E-4</v>
      </c>
      <c r="CR75">
        <v>6.9102523452000916E-4</v>
      </c>
      <c r="CS75">
        <v>6.7831865416393853E-4</v>
      </c>
      <c r="CT75">
        <v>6.3096327841775338E-4</v>
      </c>
      <c r="CU75">
        <v>6.3704508026218582E-4</v>
      </c>
      <c r="CV75">
        <v>5.428669988316267E-4</v>
      </c>
      <c r="CW75">
        <v>5.6717669191202644E-4</v>
      </c>
      <c r="CX75">
        <v>7.6514760014918185E-4</v>
      </c>
      <c r="CY75">
        <v>8.4420584031698331E-4</v>
      </c>
      <c r="CZ75" s="55">
        <f>_xlfn.STDEV.P(BN3:BN54)</f>
        <v>2.4296959638052295E-2</v>
      </c>
      <c r="DB75" t="s">
        <v>39</v>
      </c>
      <c r="DC75" s="5">
        <v>0.2581917704679666</v>
      </c>
      <c r="DD75" s="5">
        <v>4.0474640080487588E-2</v>
      </c>
      <c r="DE75" s="5">
        <v>0.21417195661713989</v>
      </c>
      <c r="DF75" s="5">
        <v>0.65683743777086379</v>
      </c>
      <c r="DG75" s="5">
        <v>0.49542297179941924</v>
      </c>
      <c r="DH75" s="5">
        <v>0.54120333269345056</v>
      </c>
      <c r="DI75" s="5">
        <v>0.46386246320288382</v>
      </c>
      <c r="DJ75" s="5">
        <v>0.7329640929011294</v>
      </c>
      <c r="DK75" s="5">
        <v>0.53807042700905672</v>
      </c>
      <c r="DL75" s="5">
        <v>0.29652391563621333</v>
      </c>
      <c r="DM75" s="5">
        <v>0.7835471991553361</v>
      </c>
      <c r="DN75" s="5">
        <v>0.54570360282282127</v>
      </c>
      <c r="DO75" s="5">
        <v>0.29309746543615445</v>
      </c>
      <c r="DP75" s="5">
        <v>0.51263000302593276</v>
      </c>
      <c r="DQ75" s="5">
        <v>0.32730171256925622</v>
      </c>
      <c r="DR75" s="5">
        <v>1</v>
      </c>
      <c r="DS75" s="5">
        <v>0.35002356167067289</v>
      </c>
      <c r="DT75" s="5">
        <v>0.64267495350754378</v>
      </c>
      <c r="DU75" s="5">
        <v>0.59991182220427797</v>
      </c>
      <c r="DV75" s="5">
        <v>0.43238297393954422</v>
      </c>
      <c r="DW75" s="5">
        <v>0.47627743472506229</v>
      </c>
      <c r="DX75" s="5">
        <v>0.4575249099462102</v>
      </c>
      <c r="DY75" s="5">
        <v>0.34394042130452468</v>
      </c>
      <c r="DZ75" s="5">
        <v>0.44764470848400401</v>
      </c>
      <c r="EA75" s="5">
        <v>0.23974937564496832</v>
      </c>
      <c r="EB75" s="5">
        <v>0.49722835938059418</v>
      </c>
      <c r="EC75" s="5">
        <v>0.43104383698124626</v>
      </c>
      <c r="ED75" s="5">
        <v>0.28143553010910055</v>
      </c>
      <c r="EE75" s="5">
        <v>0.35007642275685641</v>
      </c>
      <c r="EF75" s="5">
        <v>0.3861124803128016</v>
      </c>
      <c r="EG75" s="5">
        <v>0.35833444011822146</v>
      </c>
      <c r="EH75" s="5">
        <v>0.43913202416760594</v>
      </c>
      <c r="EI75" s="5">
        <v>0.51312028418771727</v>
      </c>
      <c r="EJ75" s="5">
        <v>0.33831580903799641</v>
      </c>
      <c r="EK75" s="5">
        <v>-3.7438219712585791E-2</v>
      </c>
      <c r="EL75" s="5">
        <v>0.51145681786782049</v>
      </c>
      <c r="EM75" s="5">
        <v>0.31814175565932656</v>
      </c>
      <c r="EN75" s="5">
        <v>0.63756626106136838</v>
      </c>
      <c r="EO75" s="5">
        <v>0.53005980577572642</v>
      </c>
      <c r="EP75" s="5">
        <v>0.42603266617955338</v>
      </c>
      <c r="EQ75" s="5">
        <v>0.38946816139845775</v>
      </c>
      <c r="ER75" s="5">
        <v>0.50706759277362745</v>
      </c>
      <c r="ES75" s="5">
        <v>0.4532521352820571</v>
      </c>
      <c r="ET75" s="5">
        <v>0.69249673890715269</v>
      </c>
      <c r="EU75" s="5">
        <v>0.59019801703813957</v>
      </c>
      <c r="EV75" s="5">
        <v>0.23773519125546372</v>
      </c>
      <c r="EW75" s="5">
        <v>0.34741642079409235</v>
      </c>
      <c r="EX75" s="5">
        <v>0.19884938806702937</v>
      </c>
      <c r="EY75" s="5">
        <v>0.31823981842304971</v>
      </c>
      <c r="EZ75" s="5">
        <v>0.7212713406303185</v>
      </c>
    </row>
    <row r="76" spans="1:156" x14ac:dyDescent="0.2">
      <c r="A76" s="66" t="s">
        <v>40</v>
      </c>
      <c r="B76" s="9">
        <v>3.3525034216857759E-4</v>
      </c>
      <c r="C76" s="9">
        <v>4.2482781309188865E-4</v>
      </c>
      <c r="D76" s="9">
        <v>2.8334987351328396E-4</v>
      </c>
      <c r="E76" s="9">
        <v>5.1372998372709445E-4</v>
      </c>
      <c r="F76" s="9">
        <v>6.7331433766170529E-4</v>
      </c>
      <c r="G76" s="9">
        <v>5.5440280611812674E-4</v>
      </c>
      <c r="H76" s="9">
        <v>5.5241561459544257E-4</v>
      </c>
      <c r="I76" s="9">
        <v>5.2130113894274322E-4</v>
      </c>
      <c r="J76" s="9">
        <v>4.0222045729307679E-4</v>
      </c>
      <c r="K76" s="9">
        <v>7.6111524530829411E-4</v>
      </c>
      <c r="L76" s="9">
        <v>4.2139764123089694E-4</v>
      </c>
      <c r="M76" s="9">
        <v>4.1735893912611904E-4</v>
      </c>
      <c r="N76" s="9">
        <v>8.5124983609569744E-4</v>
      </c>
      <c r="O76" s="9">
        <v>6.3737217990978063E-4</v>
      </c>
      <c r="P76" s="9">
        <v>5.4240769871399569E-4</v>
      </c>
      <c r="Q76" s="9">
        <v>3.723185994069555E-4</v>
      </c>
      <c r="R76" s="68">
        <v>1.9165980441314316E-3</v>
      </c>
      <c r="S76" s="9">
        <v>5.1939108538634287E-4</v>
      </c>
      <c r="T76" s="9">
        <v>4.6188983494303224E-4</v>
      </c>
      <c r="U76" s="9">
        <v>4.847949815460837E-4</v>
      </c>
      <c r="V76" s="9">
        <v>2.6990482101247904E-4</v>
      </c>
      <c r="W76" s="9">
        <v>4.1189414599501886E-4</v>
      </c>
      <c r="X76" s="9">
        <v>3.6259447738556927E-4</v>
      </c>
      <c r="Y76" s="9">
        <v>2.9883429436237193E-4</v>
      </c>
      <c r="Z76" s="9">
        <v>1.3551879206386512E-4</v>
      </c>
      <c r="AA76" s="9">
        <v>2.8948302434349732E-4</v>
      </c>
      <c r="AB76" s="9">
        <v>4.9044408731873539E-4</v>
      </c>
      <c r="AC76" s="9">
        <v>8.2488341718101141E-4</v>
      </c>
      <c r="AD76" s="9">
        <v>2.6688177897149723E-4</v>
      </c>
      <c r="AE76" s="9">
        <v>7.9272070498279123E-4</v>
      </c>
      <c r="AF76" s="9">
        <v>6.1367025671834664E-4</v>
      </c>
      <c r="AG76" s="9">
        <v>3.7878973226611589E-4</v>
      </c>
      <c r="AH76" s="9">
        <v>3.9772867938744612E-4</v>
      </c>
      <c r="AI76" s="9">
        <v>4.4577292640565985E-4</v>
      </c>
      <c r="AJ76" s="9">
        <v>1.653450805553284E-4</v>
      </c>
      <c r="AK76" s="9">
        <v>1.9787326716103867E-4</v>
      </c>
      <c r="AL76" s="9">
        <v>5.0374986689832033E-4</v>
      </c>
      <c r="AM76" s="9">
        <v>5.6190073684523137E-4</v>
      </c>
      <c r="AN76" s="9">
        <v>5.2083418977339662E-4</v>
      </c>
      <c r="AO76" s="9">
        <v>4.4253578734800226E-4</v>
      </c>
      <c r="AP76" s="9">
        <v>8.0268131145141031E-4</v>
      </c>
      <c r="AQ76" s="9">
        <v>4.5455774372733874E-4</v>
      </c>
      <c r="AR76" s="9">
        <v>7.6138590384815014E-4</v>
      </c>
      <c r="AS76" s="9">
        <v>5.38887238790769E-4</v>
      </c>
      <c r="AT76" s="9">
        <v>5.1044668396194644E-4</v>
      </c>
      <c r="AU76" s="9">
        <v>5.346385070861717E-4</v>
      </c>
      <c r="AV76" s="9">
        <v>2.6426471193296365E-4</v>
      </c>
      <c r="AW76" s="9">
        <v>6.6774809594400964E-6</v>
      </c>
      <c r="AX76" s="9">
        <v>5.1066301360513933E-4</v>
      </c>
      <c r="AY76" s="40">
        <v>5.7466193758514404E-4</v>
      </c>
      <c r="BA76" t="s">
        <v>40</v>
      </c>
      <c r="BB76">
        <v>1.1233660372625374E-3</v>
      </c>
      <c r="BC76">
        <v>1.3431568150873393E-3</v>
      </c>
      <c r="BD76">
        <v>1.437163406982601E-3</v>
      </c>
      <c r="BE76">
        <v>1.0842393260227744E-3</v>
      </c>
      <c r="BF76">
        <v>1.5663291847388726E-3</v>
      </c>
      <c r="BG76">
        <v>9.5558048983536697E-4</v>
      </c>
      <c r="BH76">
        <v>1.5908041144281682E-3</v>
      </c>
      <c r="BI76">
        <v>1.162090172835544E-3</v>
      </c>
      <c r="BJ76">
        <v>1.342709490661386E-3</v>
      </c>
      <c r="BK76">
        <v>1.1672925696666857E-3</v>
      </c>
      <c r="BL76">
        <v>1.0587335048118731E-3</v>
      </c>
      <c r="BM76">
        <v>1.0163766180492334E-3</v>
      </c>
      <c r="BN76">
        <v>1.3108591696201256E-3</v>
      </c>
      <c r="BO76">
        <v>1.2819691585631008E-3</v>
      </c>
      <c r="BP76">
        <v>1.1827168682517581E-3</v>
      </c>
      <c r="BQ76">
        <v>1.06369581987529E-3</v>
      </c>
      <c r="BR76">
        <v>1.916598044131431E-3</v>
      </c>
      <c r="BS76">
        <v>1.2171895019065144E-3</v>
      </c>
      <c r="BT76">
        <v>1.1054697559477248E-3</v>
      </c>
      <c r="BU76">
        <v>1.0241280740971991E-3</v>
      </c>
      <c r="BV76">
        <v>1.0868223041817543E-3</v>
      </c>
      <c r="BW76">
        <v>1.237107309253548E-3</v>
      </c>
      <c r="BX76">
        <v>1.2157803191967238E-3</v>
      </c>
      <c r="BY76">
        <v>9.9998464030806632E-4</v>
      </c>
      <c r="BZ76">
        <v>1.63752854191564E-3</v>
      </c>
      <c r="CA76">
        <v>9.2316831371407656E-4</v>
      </c>
      <c r="CB76">
        <v>1.4019097877389138E-3</v>
      </c>
      <c r="CC76">
        <v>1.4626915610725928E-3</v>
      </c>
      <c r="CD76">
        <v>1.1134986767067992E-3</v>
      </c>
      <c r="CE76">
        <v>1.141722713527731E-3</v>
      </c>
      <c r="CF76">
        <v>1.2415224536433656E-3</v>
      </c>
      <c r="CG76">
        <v>1.2415224536433656E-3</v>
      </c>
      <c r="CH76">
        <v>1.3111053303714773E-3</v>
      </c>
      <c r="CI76">
        <v>9.6645175991848177E-4</v>
      </c>
      <c r="CJ76">
        <v>1.9035311288853581E-3</v>
      </c>
      <c r="CK76">
        <v>8.8270355621780183E-4</v>
      </c>
      <c r="CL76">
        <v>9.2497141036308229E-4</v>
      </c>
      <c r="CM76">
        <v>1.3149024730270619E-3</v>
      </c>
      <c r="CN76">
        <v>1.2133010762635018E-3</v>
      </c>
      <c r="CO76">
        <v>1.2048492562462296E-3</v>
      </c>
      <c r="CP76">
        <v>1.2686443044009055E-3</v>
      </c>
      <c r="CQ76">
        <v>1.0635719221366525E-3</v>
      </c>
      <c r="CR76">
        <v>1.2451093519214832E-3</v>
      </c>
      <c r="CS76">
        <v>1.2222142661243995E-3</v>
      </c>
      <c r="CT76">
        <v>1.1368879737404655E-3</v>
      </c>
      <c r="CU76">
        <v>1.1478463410688252E-3</v>
      </c>
      <c r="CV76">
        <v>9.7815353670016396E-4</v>
      </c>
      <c r="CW76">
        <v>1.0219554482436277E-3</v>
      </c>
      <c r="CX76">
        <v>1.3786651846481013E-3</v>
      </c>
      <c r="CY76">
        <v>1.5211146195775779E-3</v>
      </c>
      <c r="CZ76" s="55">
        <f>_xlfn.STDEV.P(BO3:BO54)</f>
        <v>4.37789680569498E-2</v>
      </c>
      <c r="DB76" t="s">
        <v>40</v>
      </c>
      <c r="DC76" s="5">
        <v>0.29843375271120781</v>
      </c>
      <c r="DD76" s="5">
        <v>0.31629055395461331</v>
      </c>
      <c r="DE76" s="5">
        <v>0.19715912062372343</v>
      </c>
      <c r="DF76" s="5">
        <v>0.47381603986969162</v>
      </c>
      <c r="DG76" s="5">
        <v>0.42986770866684421</v>
      </c>
      <c r="DH76" s="5">
        <v>0.58017384408260841</v>
      </c>
      <c r="DI76" s="5">
        <v>0.34725558576645643</v>
      </c>
      <c r="DJ76" s="5">
        <v>0.4485892326847139</v>
      </c>
      <c r="DK76" s="5">
        <v>0.29955881007063767</v>
      </c>
      <c r="DL76" s="5">
        <v>0.65203468700706846</v>
      </c>
      <c r="DM76" s="5">
        <v>0.39802050215249896</v>
      </c>
      <c r="DN76" s="5">
        <v>0.41063414064677167</v>
      </c>
      <c r="DO76" s="5">
        <v>0.64938313422515215</v>
      </c>
      <c r="DP76" s="5">
        <v>0.49718214798878724</v>
      </c>
      <c r="DQ76" s="5">
        <v>0.45861161980023141</v>
      </c>
      <c r="DR76" s="5">
        <v>0.35002356167067289</v>
      </c>
      <c r="DS76" s="5">
        <v>1.0000000000000004</v>
      </c>
      <c r="DT76" s="5">
        <v>0.42671341198129592</v>
      </c>
      <c r="DU76" s="5">
        <v>0.41782222666693564</v>
      </c>
      <c r="DV76" s="5">
        <v>0.4733733932383854</v>
      </c>
      <c r="DW76" s="5">
        <v>0.24834310077550784</v>
      </c>
      <c r="DX76" s="5">
        <v>0.33294940779514887</v>
      </c>
      <c r="DY76" s="5">
        <v>0.29824012748054557</v>
      </c>
      <c r="DZ76" s="5">
        <v>0.29883888443557466</v>
      </c>
      <c r="EA76" s="5">
        <v>8.2758125183778689E-2</v>
      </c>
      <c r="EB76" s="5">
        <v>0.31357556367901501</v>
      </c>
      <c r="EC76" s="5">
        <v>0.34983997658633492</v>
      </c>
      <c r="ED76" s="5">
        <v>0.56394898222843637</v>
      </c>
      <c r="EE76" s="5">
        <v>0.23967857758107708</v>
      </c>
      <c r="EF76" s="5">
        <v>0.6943198165283212</v>
      </c>
      <c r="EG76" s="5">
        <v>0.49428848823271215</v>
      </c>
      <c r="EH76" s="5">
        <v>0.30510099205577912</v>
      </c>
      <c r="EI76" s="5">
        <v>0.30335372008193812</v>
      </c>
      <c r="EJ76" s="5">
        <v>0.46124694981491876</v>
      </c>
      <c r="EK76" s="5">
        <v>8.6862293999966658E-2</v>
      </c>
      <c r="EL76" s="5">
        <v>0.22416729350098441</v>
      </c>
      <c r="EM76" s="5">
        <v>0.54461128339153919</v>
      </c>
      <c r="EN76" s="5">
        <v>0.42733263369082347</v>
      </c>
      <c r="EO76" s="5">
        <v>0.42927035998135316</v>
      </c>
      <c r="EP76" s="5">
        <v>0.36729556419924719</v>
      </c>
      <c r="EQ76" s="5">
        <v>0.63270792976953627</v>
      </c>
      <c r="ER76" s="5">
        <v>0.42738787501475156</v>
      </c>
      <c r="ES76" s="5">
        <v>0.61150123294244063</v>
      </c>
      <c r="ET76" s="5">
        <v>0.44091061095168066</v>
      </c>
      <c r="EU76" s="5">
        <v>0.44898591220252787</v>
      </c>
      <c r="EV76" s="5">
        <v>0.4657753289419726</v>
      </c>
      <c r="EW76" s="5">
        <v>0.27016690327008391</v>
      </c>
      <c r="EX76" s="5">
        <v>6.5340235437036653E-3</v>
      </c>
      <c r="EY76" s="5">
        <v>0.37040393802029892</v>
      </c>
      <c r="EZ76" s="5">
        <v>0.37779002988264676</v>
      </c>
    </row>
    <row r="77" spans="1:156" x14ac:dyDescent="0.2">
      <c r="A77" s="66" t="s">
        <v>41</v>
      </c>
      <c r="B77" s="9">
        <v>3.5996223769408004E-4</v>
      </c>
      <c r="C77" s="9">
        <v>7.2133699923113237E-5</v>
      </c>
      <c r="D77" s="9">
        <v>3.6911750269974817E-4</v>
      </c>
      <c r="E77" s="9">
        <v>5.5602547848240802E-4</v>
      </c>
      <c r="F77" s="9">
        <v>5.990759105646157E-4</v>
      </c>
      <c r="G77" s="9">
        <v>4.4406545760202143E-4</v>
      </c>
      <c r="H77" s="9">
        <v>6.347623490770601E-4</v>
      </c>
      <c r="I77" s="9">
        <v>5.6704042084804185E-4</v>
      </c>
      <c r="J77" s="9">
        <v>6.0254735544046768E-4</v>
      </c>
      <c r="K77" s="9">
        <v>3.2884711001505198E-4</v>
      </c>
      <c r="L77" s="9">
        <v>4.2633284106833019E-4</v>
      </c>
      <c r="M77" s="9">
        <v>4.7945797960590727E-4</v>
      </c>
      <c r="N77" s="9">
        <v>2.64512491637022E-4</v>
      </c>
      <c r="O77" s="9">
        <v>5.0510493808935244E-4</v>
      </c>
      <c r="P77" s="9">
        <v>2.500460222500922E-4</v>
      </c>
      <c r="Q77" s="9">
        <v>4.3414618063493399E-4</v>
      </c>
      <c r="R77" s="9">
        <v>5.1939108538634287E-4</v>
      </c>
      <c r="S77" s="68">
        <v>7.7301043277587284E-4</v>
      </c>
      <c r="T77" s="9">
        <v>5.2878822770024796E-4</v>
      </c>
      <c r="U77" s="9">
        <v>3.8933784907810352E-4</v>
      </c>
      <c r="V77" s="9">
        <v>4.0177308083789802E-4</v>
      </c>
      <c r="W77" s="9">
        <v>6.0711591955541009E-4</v>
      </c>
      <c r="X77" s="9">
        <v>4.124486640522078E-4</v>
      </c>
      <c r="Y77" s="9">
        <v>3.227649944484605E-4</v>
      </c>
      <c r="Z77" s="9">
        <v>4.5802085152445821E-4</v>
      </c>
      <c r="AA77" s="9">
        <v>3.2333582667765066E-4</v>
      </c>
      <c r="AB77" s="9">
        <v>4.9640516436593092E-4</v>
      </c>
      <c r="AC77" s="9">
        <v>3.2616645013722325E-4</v>
      </c>
      <c r="AD77" s="9">
        <v>4.8337123994276083E-4</v>
      </c>
      <c r="AE77" s="9">
        <v>3.2895026436188801E-4</v>
      </c>
      <c r="AF77" s="9">
        <v>1.8028346733700982E-4</v>
      </c>
      <c r="AG77" s="9">
        <v>4.5935032935609917E-4</v>
      </c>
      <c r="AH77" s="9">
        <v>6.435724878542285E-4</v>
      </c>
      <c r="AI77" s="9">
        <v>2.739525462996694E-4</v>
      </c>
      <c r="AJ77" s="9">
        <v>2.6928953345856652E-4</v>
      </c>
      <c r="AK77" s="9">
        <v>4.1419173865457084E-4</v>
      </c>
      <c r="AL77" s="9">
        <v>3.5154241986395506E-4</v>
      </c>
      <c r="AM77" s="9">
        <v>5.9969037887668247E-4</v>
      </c>
      <c r="AN77" s="9">
        <v>5.1690690730126496E-4</v>
      </c>
      <c r="AO77" s="9">
        <v>4.5891488791485806E-4</v>
      </c>
      <c r="AP77" s="9">
        <v>3.960506834794459E-4</v>
      </c>
      <c r="AQ77" s="9">
        <v>4.9715577665485349E-4</v>
      </c>
      <c r="AR77" s="9">
        <v>5.3126881434234648E-4</v>
      </c>
      <c r="AS77" s="9">
        <v>5.2985516399170918E-4</v>
      </c>
      <c r="AT77" s="9">
        <v>4.858167807554608E-4</v>
      </c>
      <c r="AU77" s="9">
        <v>4.361073946890149E-4</v>
      </c>
      <c r="AV77" s="9">
        <v>4.2119272650293521E-4</v>
      </c>
      <c r="AW77" s="9">
        <v>3.2478825607327376E-4</v>
      </c>
      <c r="AX77" s="9">
        <v>5.0594987718667074E-4</v>
      </c>
      <c r="AY77" s="40">
        <v>5.7285685648863496E-4</v>
      </c>
      <c r="BA77" t="s">
        <v>41</v>
      </c>
      <c r="BB77">
        <v>7.1342520229584279E-4</v>
      </c>
      <c r="BC77">
        <v>8.5300951847699317E-4</v>
      </c>
      <c r="BD77">
        <v>9.1271104906932832E-4</v>
      </c>
      <c r="BE77">
        <v>6.8857668368705444E-4</v>
      </c>
      <c r="BF77">
        <v>9.9474140967202476E-4</v>
      </c>
      <c r="BG77">
        <v>6.0686827058795221E-4</v>
      </c>
      <c r="BH77">
        <v>1.0102849022519784E-3</v>
      </c>
      <c r="BI77">
        <v>7.3801805390298766E-4</v>
      </c>
      <c r="BJ77">
        <v>8.5272543251703719E-4</v>
      </c>
      <c r="BK77">
        <v>7.4132198235423829E-4</v>
      </c>
      <c r="BL77">
        <v>6.7237849444728472E-4</v>
      </c>
      <c r="BM77">
        <v>6.4547856200772476E-4</v>
      </c>
      <c r="BN77">
        <v>8.3249799018895987E-4</v>
      </c>
      <c r="BO77">
        <v>8.1415057599001136E-4</v>
      </c>
      <c r="BP77">
        <v>7.5111761705683438E-4</v>
      </c>
      <c r="BQ77">
        <v>6.7552995221843194E-4</v>
      </c>
      <c r="BR77">
        <v>1.2171895019065144E-3</v>
      </c>
      <c r="BS77">
        <v>7.7301043277587262E-4</v>
      </c>
      <c r="BT77">
        <v>7.0205966542375049E-4</v>
      </c>
      <c r="BU77">
        <v>6.5040134221975904E-4</v>
      </c>
      <c r="BV77">
        <v>6.9021707662619521E-4</v>
      </c>
      <c r="BW77">
        <v>7.8565979662033618E-4</v>
      </c>
      <c r="BX77">
        <v>7.7211549165565334E-4</v>
      </c>
      <c r="BY77">
        <v>6.3506837543619691E-4</v>
      </c>
      <c r="BZ77">
        <v>1.0399585642879409E-3</v>
      </c>
      <c r="CA77">
        <v>5.8628400638629564E-4</v>
      </c>
      <c r="CB77">
        <v>8.9032224648288318E-4</v>
      </c>
      <c r="CC77">
        <v>9.2892342143218939E-4</v>
      </c>
      <c r="CD77">
        <v>7.0715865740566782E-4</v>
      </c>
      <c r="CE77">
        <v>7.2508312593210303E-4</v>
      </c>
      <c r="CF77">
        <v>7.8846375826328093E-4</v>
      </c>
      <c r="CG77">
        <v>7.8846375826328093E-4</v>
      </c>
      <c r="CH77">
        <v>8.326543214986176E-4</v>
      </c>
      <c r="CI77">
        <v>6.1377237646350344E-4</v>
      </c>
      <c r="CJ77">
        <v>1.208890989806639E-3</v>
      </c>
      <c r="CK77">
        <v>5.6058572386301396E-4</v>
      </c>
      <c r="CL77">
        <v>5.8742911363442868E-4</v>
      </c>
      <c r="CM77">
        <v>8.350658037558239E-4</v>
      </c>
      <c r="CN77">
        <v>7.7054097868970611E-4</v>
      </c>
      <c r="CO77">
        <v>7.6517341263769697E-4</v>
      </c>
      <c r="CP77">
        <v>8.0568825252562036E-4</v>
      </c>
      <c r="CQ77">
        <v>6.754512674742618E-4</v>
      </c>
      <c r="CR77">
        <v>7.9074171891439381E-4</v>
      </c>
      <c r="CS77">
        <v>7.7620155063926229E-4</v>
      </c>
      <c r="CT77">
        <v>7.2201268842877347E-4</v>
      </c>
      <c r="CU77">
        <v>7.2897210785996644E-4</v>
      </c>
      <c r="CV77">
        <v>6.21203918980167E-4</v>
      </c>
      <c r="CW77">
        <v>6.4902155505539494E-4</v>
      </c>
      <c r="CX77">
        <v>8.7556010741843336E-4</v>
      </c>
      <c r="CY77">
        <v>9.6602662817878941E-4</v>
      </c>
      <c r="CZ77" s="55">
        <f>_xlfn.STDEV.P(BP3:BP54)</f>
        <v>2.7803065168716067E-2</v>
      </c>
      <c r="DB77" t="s">
        <v>41</v>
      </c>
      <c r="DC77" s="5">
        <v>0.50455497862382925</v>
      </c>
      <c r="DD77" s="5">
        <v>8.4563769056064497E-2</v>
      </c>
      <c r="DE77" s="5">
        <v>0.40441879505691236</v>
      </c>
      <c r="DF77" s="5">
        <v>0.80749971884774341</v>
      </c>
      <c r="DG77" s="5">
        <v>0.60224285903824637</v>
      </c>
      <c r="DH77" s="5">
        <v>0.73173286382528691</v>
      </c>
      <c r="DI77" s="5">
        <v>0.62830034148005309</v>
      </c>
      <c r="DJ77" s="5">
        <v>0.76832865788210003</v>
      </c>
      <c r="DK77" s="5">
        <v>0.70661356218952576</v>
      </c>
      <c r="DL77" s="5">
        <v>0.44359551968325883</v>
      </c>
      <c r="DM77" s="5">
        <v>0.63406674155869391</v>
      </c>
      <c r="DN77" s="5">
        <v>0.74279458347087501</v>
      </c>
      <c r="DO77" s="5">
        <v>0.31773348975531235</v>
      </c>
      <c r="DP77" s="5">
        <v>0.62040727229743986</v>
      </c>
      <c r="DQ77" s="5">
        <v>0.33289862542416193</v>
      </c>
      <c r="DR77" s="5">
        <v>0.64267495350754378</v>
      </c>
      <c r="DS77" s="5">
        <v>0.42671341198129592</v>
      </c>
      <c r="DT77" s="5">
        <v>1.0000000000000002</v>
      </c>
      <c r="DU77" s="5">
        <v>0.7531955669053868</v>
      </c>
      <c r="DV77" s="5">
        <v>0.59861169374179002</v>
      </c>
      <c r="DW77" s="5">
        <v>0.58209669746477244</v>
      </c>
      <c r="DX77" s="5">
        <v>0.77274657831167348</v>
      </c>
      <c r="DY77" s="5">
        <v>0.53418001388340353</v>
      </c>
      <c r="DZ77" s="5">
        <v>0.50823660401412563</v>
      </c>
      <c r="EA77" s="5">
        <v>0.44042221224272032</v>
      </c>
      <c r="EB77" s="5">
        <v>0.55150033628003914</v>
      </c>
      <c r="EC77" s="5">
        <v>0.55755673445982401</v>
      </c>
      <c r="ED77" s="5">
        <v>0.35112307711474056</v>
      </c>
      <c r="EE77" s="5">
        <v>0.68354001592243907</v>
      </c>
      <c r="EF77" s="5">
        <v>0.45367248608774136</v>
      </c>
      <c r="EG77" s="5">
        <v>0.22865155874014215</v>
      </c>
      <c r="EH77" s="5">
        <v>0.58258902142552837</v>
      </c>
      <c r="EI77" s="5">
        <v>0.77291676898514361</v>
      </c>
      <c r="EJ77" s="5">
        <v>0.44634225456374765</v>
      </c>
      <c r="EK77" s="5">
        <v>0.22275749900463659</v>
      </c>
      <c r="EL77" s="5">
        <v>0.73885530976486957</v>
      </c>
      <c r="EM77" s="5">
        <v>0.59844228299983171</v>
      </c>
      <c r="EN77" s="5">
        <v>0.71813547648519682</v>
      </c>
      <c r="EO77" s="5">
        <v>0.67083636249983458</v>
      </c>
      <c r="EP77" s="5">
        <v>0.59975278849913505</v>
      </c>
      <c r="EQ77" s="5">
        <v>0.49156814963843815</v>
      </c>
      <c r="ER77" s="5">
        <v>0.73603500444063896</v>
      </c>
      <c r="ES77" s="5">
        <v>0.67186136969189303</v>
      </c>
      <c r="ET77" s="5">
        <v>0.68262574785547936</v>
      </c>
      <c r="EU77" s="5">
        <v>0.67286460271589343</v>
      </c>
      <c r="EV77" s="5">
        <v>0.59824976838865551</v>
      </c>
      <c r="EW77" s="5">
        <v>0.678026512122475</v>
      </c>
      <c r="EX77" s="5">
        <v>0.50042753363646386</v>
      </c>
      <c r="EY77" s="5">
        <v>0.57785853067067094</v>
      </c>
      <c r="EZ77" s="5">
        <v>0.59300317380341638</v>
      </c>
    </row>
    <row r="78" spans="1:156" x14ac:dyDescent="0.2">
      <c r="A78" s="66" t="s">
        <v>6</v>
      </c>
      <c r="B78" s="9">
        <v>2.4558348103535674E-4</v>
      </c>
      <c r="C78" s="9">
        <v>7.8424637716100108E-5</v>
      </c>
      <c r="D78" s="9">
        <v>2.1107350755631961E-4</v>
      </c>
      <c r="E78" s="9">
        <v>4.4770878500386606E-4</v>
      </c>
      <c r="F78" s="9">
        <v>5.1503923428546387E-4</v>
      </c>
      <c r="G78" s="9">
        <v>3.9524641558038388E-4</v>
      </c>
      <c r="H78" s="9">
        <v>4.0833654143067224E-4</v>
      </c>
      <c r="I78" s="9">
        <v>4.7463550974928027E-4</v>
      </c>
      <c r="J78" s="9">
        <v>4.4347497554908321E-4</v>
      </c>
      <c r="K78" s="9">
        <v>2.9638789788379011E-4</v>
      </c>
      <c r="L78" s="9">
        <v>3.821061580150108E-4</v>
      </c>
      <c r="M78" s="9">
        <v>3.4729542284765106E-4</v>
      </c>
      <c r="N78" s="9">
        <v>2.8220223843525153E-4</v>
      </c>
      <c r="O78" s="9">
        <v>3.8869077898770715E-4</v>
      </c>
      <c r="P78" s="9">
        <v>2.7214529283610406E-4</v>
      </c>
      <c r="Q78" s="9">
        <v>3.6806175941788181E-4</v>
      </c>
      <c r="R78" s="9">
        <v>4.6188983494303224E-4</v>
      </c>
      <c r="S78" s="9">
        <v>5.2878822770024796E-4</v>
      </c>
      <c r="T78" s="68">
        <v>6.3762111469175587E-4</v>
      </c>
      <c r="U78" s="9">
        <v>2.3916958823131138E-4</v>
      </c>
      <c r="V78" s="9">
        <v>1.983400628263967E-4</v>
      </c>
      <c r="W78" s="9">
        <v>4.6025927023973442E-4</v>
      </c>
      <c r="X78" s="9">
        <v>2.9165010604778439E-4</v>
      </c>
      <c r="Y78" s="9">
        <v>2.0031198398260815E-4</v>
      </c>
      <c r="Z78" s="9">
        <v>3.5733968937597859E-4</v>
      </c>
      <c r="AA78" s="9">
        <v>2.6556811589515398E-4</v>
      </c>
      <c r="AB78" s="9">
        <v>2.6242952140908274E-4</v>
      </c>
      <c r="AC78" s="9">
        <v>3.0347192633598533E-4</v>
      </c>
      <c r="AD78" s="9">
        <v>3.8652329314142731E-4</v>
      </c>
      <c r="AE78" s="9">
        <v>3.2802087851688602E-4</v>
      </c>
      <c r="AF78" s="9">
        <v>2.5565492898845784E-4</v>
      </c>
      <c r="AG78" s="9">
        <v>2.9730950276363671E-4</v>
      </c>
      <c r="AH78" s="9">
        <v>4.7718716592788966E-4</v>
      </c>
      <c r="AI78" s="9">
        <v>2.3170810788515468E-4</v>
      </c>
      <c r="AJ78" s="9">
        <v>1.6417481772305098E-4</v>
      </c>
      <c r="AK78" s="9">
        <v>3.286637744084822E-4</v>
      </c>
      <c r="AL78" s="9">
        <v>2.1056880098788261E-4</v>
      </c>
      <c r="AM78" s="9">
        <v>4.2341199249074243E-4</v>
      </c>
      <c r="AN78" s="9">
        <v>4.4898469400330863E-4</v>
      </c>
      <c r="AO78" s="9">
        <v>3.1971230736738777E-4</v>
      </c>
      <c r="AP78" s="9">
        <v>3.2031072762456648E-4</v>
      </c>
      <c r="AQ78" s="9">
        <v>3.423149206739026E-4</v>
      </c>
      <c r="AR78" s="9">
        <v>4.7876252799931851E-4</v>
      </c>
      <c r="AS78" s="9">
        <v>4.7484703646396263E-4</v>
      </c>
      <c r="AT78" s="9">
        <v>4.2267617187249522E-4</v>
      </c>
      <c r="AU78" s="9">
        <v>2.8136569057604383E-4</v>
      </c>
      <c r="AV78" s="9">
        <v>2.0887273178759637E-4</v>
      </c>
      <c r="AW78" s="9">
        <v>2.0246570722424296E-4</v>
      </c>
      <c r="AX78" s="9">
        <v>3.5945717359649155E-4</v>
      </c>
      <c r="AY78" s="40">
        <v>4.9955272103676209E-4</v>
      </c>
      <c r="BA78" t="s">
        <v>6</v>
      </c>
      <c r="BB78">
        <v>6.4794346569176607E-4</v>
      </c>
      <c r="BC78">
        <v>7.7471603454913184E-4</v>
      </c>
      <c r="BD78">
        <v>8.2893785978689453E-4</v>
      </c>
      <c r="BE78">
        <v>6.2537566851713234E-4</v>
      </c>
      <c r="BF78">
        <v>9.0343906323445057E-4</v>
      </c>
      <c r="BG78">
        <v>5.5116686261956233E-4</v>
      </c>
      <c r="BH78">
        <v>9.1755589625184251E-4</v>
      </c>
      <c r="BI78">
        <v>6.7027906226208315E-4</v>
      </c>
      <c r="BJ78">
        <v>7.7445802342076707E-4</v>
      </c>
      <c r="BK78">
        <v>6.7327973962000645E-4</v>
      </c>
      <c r="BL78">
        <v>6.1066423017689384E-4</v>
      </c>
      <c r="BM78">
        <v>5.8623330820263032E-4</v>
      </c>
      <c r="BN78">
        <v>7.560871570118456E-4</v>
      </c>
      <c r="BO78">
        <v>7.3942376033859592E-4</v>
      </c>
      <c r="BP78">
        <v>6.8217628193085501E-4</v>
      </c>
      <c r="BQ78">
        <v>6.1352643137702978E-4</v>
      </c>
      <c r="BR78">
        <v>1.1054697559477248E-3</v>
      </c>
      <c r="BS78">
        <v>7.0205966542375049E-4</v>
      </c>
      <c r="BT78">
        <v>6.3762111469175587E-4</v>
      </c>
      <c r="BU78">
        <v>5.9070425100246388E-4</v>
      </c>
      <c r="BV78">
        <v>6.2686549798021088E-4</v>
      </c>
      <c r="BW78">
        <v>7.135480073295347E-4</v>
      </c>
      <c r="BX78">
        <v>7.0124686647978429E-4</v>
      </c>
      <c r="BY78">
        <v>5.7677862066993994E-4</v>
      </c>
      <c r="BZ78">
        <v>9.4450596103435171E-4</v>
      </c>
      <c r="CA78">
        <v>5.3247192523493442E-4</v>
      </c>
      <c r="CB78">
        <v>8.0860401358428396E-4</v>
      </c>
      <c r="CC78">
        <v>8.436621794521837E-4</v>
      </c>
      <c r="CD78">
        <v>6.4225209566308407E-4</v>
      </c>
      <c r="CE78">
        <v>6.5853136673498728E-4</v>
      </c>
      <c r="CF78">
        <v>7.1609460733574378E-4</v>
      </c>
      <c r="CG78">
        <v>7.1609460733574378E-4</v>
      </c>
      <c r="CH78">
        <v>7.5622913945127971E-4</v>
      </c>
      <c r="CI78">
        <v>5.5743727509463558E-4</v>
      </c>
      <c r="CJ78">
        <v>1.097932922832249E-3</v>
      </c>
      <c r="CK78">
        <v>5.0913235973195346E-4</v>
      </c>
      <c r="CL78">
        <v>5.3351192880721698E-4</v>
      </c>
      <c r="CM78">
        <v>7.5841928379459728E-4</v>
      </c>
      <c r="CN78">
        <v>6.9981687019615236E-4</v>
      </c>
      <c r="CO78">
        <v>6.9494196622741635E-4</v>
      </c>
      <c r="CP78">
        <v>7.3173815128570944E-4</v>
      </c>
      <c r="CQ78">
        <v>6.1345496871258978E-4</v>
      </c>
      <c r="CR78">
        <v>7.1816348535440886E-4</v>
      </c>
      <c r="CS78">
        <v>7.0495788651431712E-4</v>
      </c>
      <c r="CT78">
        <v>6.557427493568864E-4</v>
      </c>
      <c r="CU78">
        <v>6.6206339843255481E-4</v>
      </c>
      <c r="CV78">
        <v>5.641867134354554E-4</v>
      </c>
      <c r="CW78">
        <v>5.8945110761151264E-4</v>
      </c>
      <c r="CX78">
        <v>7.9519681754514396E-4</v>
      </c>
      <c r="CY78">
        <v>8.7735986813812527E-4</v>
      </c>
      <c r="CZ78" s="55">
        <f>_xlfn.STDEV.P(BQ3:BQ54)</f>
        <v>2.5251160660289575E-2</v>
      </c>
      <c r="DB78" t="s">
        <v>6</v>
      </c>
      <c r="DC78" s="5">
        <v>0.37901992077837166</v>
      </c>
      <c r="DD78" s="5">
        <v>0.10123017237114702</v>
      </c>
      <c r="DE78" s="5">
        <v>0.25463127912939448</v>
      </c>
      <c r="DF78" s="5">
        <v>0.71590374800710843</v>
      </c>
      <c r="DG78" s="5">
        <v>0.57008740848723582</v>
      </c>
      <c r="DH78" s="5">
        <v>0.71710845187947914</v>
      </c>
      <c r="DI78" s="5">
        <v>0.44502633910228362</v>
      </c>
      <c r="DJ78" s="5">
        <v>0.70811627047913805</v>
      </c>
      <c r="DK78" s="5">
        <v>0.57262622651936934</v>
      </c>
      <c r="DL78" s="5">
        <v>0.44021508511613466</v>
      </c>
      <c r="DM78" s="5">
        <v>0.62572218763218601</v>
      </c>
      <c r="DN78" s="5">
        <v>0.5924184415799334</v>
      </c>
      <c r="DO78" s="5">
        <v>0.37324035439320424</v>
      </c>
      <c r="DP78" s="5">
        <v>0.52566714763090439</v>
      </c>
      <c r="DQ78" s="5">
        <v>0.39893690244670299</v>
      </c>
      <c r="DR78" s="5">
        <v>0.59991182220427797</v>
      </c>
      <c r="DS78" s="5">
        <v>0.41782222666693564</v>
      </c>
      <c r="DT78" s="5">
        <v>0.7531955669053868</v>
      </c>
      <c r="DU78" s="5">
        <v>1</v>
      </c>
      <c r="DV78" s="5">
        <v>0.40488888953384861</v>
      </c>
      <c r="DW78" s="5">
        <v>0.31639971168529357</v>
      </c>
      <c r="DX78" s="5">
        <v>0.64502915783096693</v>
      </c>
      <c r="DY78" s="5">
        <v>0.41590218792969413</v>
      </c>
      <c r="DZ78" s="5">
        <v>0.34729439823886288</v>
      </c>
      <c r="EA78" s="5">
        <v>0.37833502817139142</v>
      </c>
      <c r="EB78" s="5">
        <v>0.49874576162486206</v>
      </c>
      <c r="EC78" s="5">
        <v>0.32454639972143634</v>
      </c>
      <c r="ED78" s="5">
        <v>0.35970787090757012</v>
      </c>
      <c r="EE78" s="5">
        <v>0.6018248842650592</v>
      </c>
      <c r="EF78" s="5">
        <v>0.49810972580276719</v>
      </c>
      <c r="EG78" s="5">
        <v>0.35701278346394949</v>
      </c>
      <c r="EH78" s="5">
        <v>0.41518187641405035</v>
      </c>
      <c r="EI78" s="5">
        <v>0.63100869965700734</v>
      </c>
      <c r="EJ78" s="5">
        <v>0.41566669154985703</v>
      </c>
      <c r="EK78" s="5">
        <v>0.14953082680091462</v>
      </c>
      <c r="EL78" s="5">
        <v>0.64553699666922792</v>
      </c>
      <c r="EM78" s="5">
        <v>0.39468433528497737</v>
      </c>
      <c r="EN78" s="5">
        <v>0.55828220819002161</v>
      </c>
      <c r="EO78" s="5">
        <v>0.64157455060702129</v>
      </c>
      <c r="EP78" s="5">
        <v>0.46005612397102447</v>
      </c>
      <c r="EQ78" s="5">
        <v>0.4377395480360845</v>
      </c>
      <c r="ER78" s="5">
        <v>0.55801148924148791</v>
      </c>
      <c r="ES78" s="5">
        <v>0.6666483854481301</v>
      </c>
      <c r="ET78" s="5">
        <v>0.6735821324190816</v>
      </c>
      <c r="EU78" s="5">
        <v>0.64457620352955625</v>
      </c>
      <c r="EV78" s="5">
        <v>0.42498300199373867</v>
      </c>
      <c r="EW78" s="5">
        <v>0.37021916116337611</v>
      </c>
      <c r="EX78" s="5">
        <v>0.34348176567967581</v>
      </c>
      <c r="EY78" s="5">
        <v>0.45203547809229616</v>
      </c>
      <c r="EZ78" s="5">
        <v>0.56938177728242756</v>
      </c>
    </row>
    <row r="79" spans="1:156" x14ac:dyDescent="0.2">
      <c r="A79" s="66" t="s">
        <v>42</v>
      </c>
      <c r="B79" s="9">
        <v>2.483761817760691E-4</v>
      </c>
      <c r="C79" s="9">
        <v>2.4337169935782156E-4</v>
      </c>
      <c r="D79" s="9">
        <v>1.7794135798824846E-4</v>
      </c>
      <c r="E79" s="9">
        <v>3.7713426959004581E-4</v>
      </c>
      <c r="F79" s="9">
        <v>4.1287211470890286E-4</v>
      </c>
      <c r="G79" s="9">
        <v>2.6869815981895955E-4</v>
      </c>
      <c r="H79" s="9">
        <v>4.2272870028695471E-4</v>
      </c>
      <c r="I79" s="9">
        <v>3.5615816120151251E-4</v>
      </c>
      <c r="J79" s="9">
        <v>3.7823151277484996E-4</v>
      </c>
      <c r="K79" s="9">
        <v>2.3833549859542837E-4</v>
      </c>
      <c r="L79" s="9">
        <v>2.3210239275994334E-4</v>
      </c>
      <c r="M79" s="9">
        <v>3.1970010470096948E-4</v>
      </c>
      <c r="N79" s="9">
        <v>2.7900105587557367E-4</v>
      </c>
      <c r="O79" s="9">
        <v>3.9657048219671079E-4</v>
      </c>
      <c r="P79" s="9">
        <v>1.1165448699386945E-4</v>
      </c>
      <c r="Q79" s="9">
        <v>2.4575890747689918E-4</v>
      </c>
      <c r="R79" s="9">
        <v>4.847949815460837E-4</v>
      </c>
      <c r="S79" s="9">
        <v>3.8933784907810352E-4</v>
      </c>
      <c r="T79" s="9">
        <v>2.3916958823131138E-4</v>
      </c>
      <c r="U79" s="68">
        <v>5.4723958180253392E-4</v>
      </c>
      <c r="V79" s="9">
        <v>2.5446819636150539E-4</v>
      </c>
      <c r="W79" s="9">
        <v>4.2135575155571837E-4</v>
      </c>
      <c r="X79" s="9">
        <v>3.4376759333766668E-4</v>
      </c>
      <c r="Y79" s="9">
        <v>2.9638104667968721E-4</v>
      </c>
      <c r="Z79" s="9">
        <v>4.0536605125351206E-4</v>
      </c>
      <c r="AA79" s="9">
        <v>2.6377728329333641E-4</v>
      </c>
      <c r="AB79" s="9">
        <v>3.9806318117998252E-4</v>
      </c>
      <c r="AC79" s="9">
        <v>2.3632806814919915E-4</v>
      </c>
      <c r="AD79" s="9">
        <v>3.2602301803585828E-4</v>
      </c>
      <c r="AE79" s="9">
        <v>2.5738003993107047E-4</v>
      </c>
      <c r="AF79" s="9">
        <v>1.2935542474947707E-4</v>
      </c>
      <c r="AG79" s="9">
        <v>3.7517853067516114E-4</v>
      </c>
      <c r="AH79" s="9">
        <v>3.3948256068552822E-4</v>
      </c>
      <c r="AI79" s="9">
        <v>1.7585087752178388E-4</v>
      </c>
      <c r="AJ79" s="9">
        <v>5.5884376070733916E-5</v>
      </c>
      <c r="AK79" s="9">
        <v>2.7203729478188145E-4</v>
      </c>
      <c r="AL79" s="9">
        <v>3.6109724348400417E-4</v>
      </c>
      <c r="AM79" s="9">
        <v>3.9668139426935275E-4</v>
      </c>
      <c r="AN79" s="9">
        <v>3.5916479379663322E-4</v>
      </c>
      <c r="AO79" s="9">
        <v>3.779445294736745E-4</v>
      </c>
      <c r="AP79" s="9">
        <v>2.5937908809380418E-4</v>
      </c>
      <c r="AQ79" s="9">
        <v>3.6308069277213762E-4</v>
      </c>
      <c r="AR79" s="9">
        <v>3.6100448103550803E-4</v>
      </c>
      <c r="AS79" s="9">
        <v>3.5002935287541608E-4</v>
      </c>
      <c r="AT79" s="9">
        <v>2.8235009229896188E-4</v>
      </c>
      <c r="AU79" s="9">
        <v>3.7015471357688387E-4</v>
      </c>
      <c r="AV79" s="9">
        <v>3.2830169099969423E-4</v>
      </c>
      <c r="AW79" s="9">
        <v>2.0217449337231743E-4</v>
      </c>
      <c r="AX79" s="9">
        <v>3.2455940053497447E-4</v>
      </c>
      <c r="AY79" s="40">
        <v>3.1686404471058607E-4</v>
      </c>
      <c r="BA79" t="s">
        <v>42</v>
      </c>
      <c r="BB79">
        <v>6.0026707205018475E-4</v>
      </c>
      <c r="BC79">
        <v>7.1771157570460053E-4</v>
      </c>
      <c r="BD79">
        <v>7.6794369933893593E-4</v>
      </c>
      <c r="BE79">
        <v>5.7935983824055465E-4</v>
      </c>
      <c r="BF79">
        <v>8.3696302220522087E-4</v>
      </c>
      <c r="BG79">
        <v>5.1061139799057551E-4</v>
      </c>
      <c r="BH79">
        <v>8.5004112310546566E-4</v>
      </c>
      <c r="BI79">
        <v>6.209591908316347E-4</v>
      </c>
      <c r="BJ79">
        <v>7.1747254931915096E-4</v>
      </c>
      <c r="BK79">
        <v>6.2373907504558368E-4</v>
      </c>
      <c r="BL79">
        <v>5.6573088373182477E-4</v>
      </c>
      <c r="BM79">
        <v>5.4309761589676651E-4</v>
      </c>
      <c r="BN79">
        <v>7.0045343148834589E-4</v>
      </c>
      <c r="BO79">
        <v>6.8501614589000536E-4</v>
      </c>
      <c r="BP79">
        <v>6.3198099997741725E-4</v>
      </c>
      <c r="BQ79">
        <v>5.6838248101614931E-4</v>
      </c>
      <c r="BR79">
        <v>1.0241280740971991E-3</v>
      </c>
      <c r="BS79">
        <v>6.5040134221975904E-4</v>
      </c>
      <c r="BT79">
        <v>5.9070425100246388E-4</v>
      </c>
      <c r="BU79">
        <v>5.472395818025337E-4</v>
      </c>
      <c r="BV79">
        <v>5.8074004441132211E-4</v>
      </c>
      <c r="BW79">
        <v>6.6104435927856063E-4</v>
      </c>
      <c r="BX79">
        <v>6.4964834991704452E-4</v>
      </c>
      <c r="BY79">
        <v>5.3433861468307536E-4</v>
      </c>
      <c r="BZ79">
        <v>8.7500817244716748E-4</v>
      </c>
      <c r="CA79">
        <v>4.9329205468328361E-4</v>
      </c>
      <c r="CB79">
        <v>7.4910603992905424E-4</v>
      </c>
      <c r="CC79">
        <v>7.8158458735063589E-4</v>
      </c>
      <c r="CD79">
        <v>5.9499447929485278E-4</v>
      </c>
      <c r="CE79">
        <v>6.1007590367654599E-4</v>
      </c>
      <c r="CF79">
        <v>6.6340357765230893E-4</v>
      </c>
      <c r="CG79">
        <v>6.6340357765230893E-4</v>
      </c>
      <c r="CH79">
        <v>7.0058496670355279E-4</v>
      </c>
      <c r="CI79">
        <v>5.1642042661152266E-4</v>
      </c>
      <c r="CJ79">
        <v>1.0171458094609977E-3</v>
      </c>
      <c r="CK79">
        <v>4.7166984010868279E-4</v>
      </c>
      <c r="CL79">
        <v>4.9425553364759311E-4</v>
      </c>
      <c r="CM79">
        <v>7.0261395781457032E-4</v>
      </c>
      <c r="CN79">
        <v>6.4832357433449892E-4</v>
      </c>
      <c r="CO79">
        <v>6.4380737116742973E-4</v>
      </c>
      <c r="CP79">
        <v>6.7789605241368167E-4</v>
      </c>
      <c r="CQ79">
        <v>5.6831627665324483E-4</v>
      </c>
      <c r="CR79">
        <v>6.6532022534836557E-4</v>
      </c>
      <c r="CS79">
        <v>6.5308630901131576E-4</v>
      </c>
      <c r="CT79">
        <v>6.0749247583560969E-4</v>
      </c>
      <c r="CU79">
        <v>6.1334804459276578E-4</v>
      </c>
      <c r="CV79">
        <v>5.2267323384757008E-4</v>
      </c>
      <c r="CW79">
        <v>5.4607864608209665E-4</v>
      </c>
      <c r="CX79">
        <v>7.3668536013683642E-4</v>
      </c>
      <c r="CY79">
        <v>8.1280276299929846E-4</v>
      </c>
      <c r="CZ79" s="55">
        <f>_xlfn.STDEV.P(BR3:BR54)</f>
        <v>2.3393152455420233E-2</v>
      </c>
      <c r="DB79" t="s">
        <v>42</v>
      </c>
      <c r="DC79" s="5">
        <v>0.41377612289768217</v>
      </c>
      <c r="DD79" s="5">
        <v>0.3390940143593138</v>
      </c>
      <c r="DE79" s="5">
        <v>0.2317114628864389</v>
      </c>
      <c r="DF79" s="5">
        <v>0.65094997046284175</v>
      </c>
      <c r="DG79" s="5">
        <v>0.49329791610275925</v>
      </c>
      <c r="DH79" s="5">
        <v>0.52622828412443501</v>
      </c>
      <c r="DI79" s="5">
        <v>0.49730382306987075</v>
      </c>
      <c r="DJ79" s="5">
        <v>0.57356130074267686</v>
      </c>
      <c r="DK79" s="5">
        <v>0.52717210314704666</v>
      </c>
      <c r="DL79" s="5">
        <v>0.38210769235198305</v>
      </c>
      <c r="DM79" s="5">
        <v>0.41026997011173882</v>
      </c>
      <c r="DN79" s="5">
        <v>0.58866048265205229</v>
      </c>
      <c r="DO79" s="5">
        <v>0.39831492478057146</v>
      </c>
      <c r="DP79" s="5">
        <v>0.57892136495770863</v>
      </c>
      <c r="DQ79" s="5">
        <v>0.17667380348121103</v>
      </c>
      <c r="DR79" s="5">
        <v>0.43238297393954422</v>
      </c>
      <c r="DS79" s="5">
        <v>0.4733733932383854</v>
      </c>
      <c r="DT79" s="5">
        <v>0.59861169374179002</v>
      </c>
      <c r="DU79" s="5">
        <v>0.40488888953384861</v>
      </c>
      <c r="DV79" s="5">
        <v>1.0000000000000004</v>
      </c>
      <c r="DW79" s="5">
        <v>0.43817917984190635</v>
      </c>
      <c r="DX79" s="5">
        <v>0.63740919295578058</v>
      </c>
      <c r="DY79" s="5">
        <v>0.52915949587428857</v>
      </c>
      <c r="DZ79" s="5">
        <v>0.55466896558744028</v>
      </c>
      <c r="EA79" s="5">
        <v>0.46327116022220677</v>
      </c>
      <c r="EB79" s="5">
        <v>0.53472842465036996</v>
      </c>
      <c r="EC79" s="5">
        <v>0.53138429002345511</v>
      </c>
      <c r="ED79" s="5">
        <v>0.30237043049977291</v>
      </c>
      <c r="EE79" s="5">
        <v>0.54794292952472212</v>
      </c>
      <c r="EF79" s="5">
        <v>0.42188199596148923</v>
      </c>
      <c r="EG79" s="5">
        <v>0.1949875296229899</v>
      </c>
      <c r="EH79" s="5">
        <v>0.56553588692250456</v>
      </c>
      <c r="EI79" s="5">
        <v>0.4845701475481099</v>
      </c>
      <c r="EJ79" s="5">
        <v>0.34051882625097579</v>
      </c>
      <c r="EK79" s="5">
        <v>5.4942345090472293E-2</v>
      </c>
      <c r="EL79" s="5">
        <v>0.57675363495617671</v>
      </c>
      <c r="EM79" s="5">
        <v>0.73058816523330716</v>
      </c>
      <c r="EN79" s="5">
        <v>0.5645794391890554</v>
      </c>
      <c r="EO79" s="5">
        <v>0.55399002599174985</v>
      </c>
      <c r="EP79" s="5">
        <v>0.58704598052106727</v>
      </c>
      <c r="EQ79" s="5">
        <v>0.38262368864706087</v>
      </c>
      <c r="ER79" s="5">
        <v>0.6388708324707536</v>
      </c>
      <c r="ES79" s="5">
        <v>0.54260259538402578</v>
      </c>
      <c r="ET79" s="5">
        <v>0.53596185993442902</v>
      </c>
      <c r="EU79" s="5">
        <v>0.46477957099071487</v>
      </c>
      <c r="EV79" s="5">
        <v>0.60349864459525449</v>
      </c>
      <c r="EW79" s="5">
        <v>0.62812034315007326</v>
      </c>
      <c r="EX79" s="5">
        <v>0.37022962685474214</v>
      </c>
      <c r="EY79" s="5">
        <v>0.44056719204341027</v>
      </c>
      <c r="EZ79" s="5">
        <v>0.38984124948263688</v>
      </c>
    </row>
    <row r="80" spans="1:156" x14ac:dyDescent="0.2">
      <c r="A80" s="66" t="s">
        <v>43</v>
      </c>
      <c r="B80" s="9">
        <v>2.1067984607618317E-4</v>
      </c>
      <c r="C80" s="9">
        <v>5.3217249245795378E-5</v>
      </c>
      <c r="D80" s="9">
        <v>1.1516052246058586E-4</v>
      </c>
      <c r="E80" s="9">
        <v>3.0880733567465623E-4</v>
      </c>
      <c r="F80" s="9">
        <v>3.6609179427747406E-4</v>
      </c>
      <c r="G80" s="9">
        <v>1.5444286270265733E-4</v>
      </c>
      <c r="H80" s="9">
        <v>2.7802355464703936E-4</v>
      </c>
      <c r="I80" s="9">
        <v>2.2670729661969835E-4</v>
      </c>
      <c r="J80" s="9">
        <v>2.7076554501079871E-4</v>
      </c>
      <c r="K80" s="9">
        <v>9.088502777510468E-5</v>
      </c>
      <c r="L80" s="9">
        <v>2.1020756344924859E-4</v>
      </c>
      <c r="M80" s="9">
        <v>2.1514723455621465E-4</v>
      </c>
      <c r="N80" s="9">
        <v>8.4011687158517729E-5</v>
      </c>
      <c r="O80" s="9">
        <v>3.3318395975228706E-4</v>
      </c>
      <c r="P80" s="9">
        <v>1.2396656810384404E-4</v>
      </c>
      <c r="Q80" s="9">
        <v>2.8727971438078466E-4</v>
      </c>
      <c r="R80" s="9">
        <v>2.6990482101247904E-4</v>
      </c>
      <c r="S80" s="9">
        <v>4.0177308083789802E-4</v>
      </c>
      <c r="T80" s="9">
        <v>1.983400628263967E-4</v>
      </c>
      <c r="U80" s="9">
        <v>2.5446819636150539E-4</v>
      </c>
      <c r="V80" s="68">
        <v>6.1629131078563175E-4</v>
      </c>
      <c r="W80" s="9">
        <v>3.0322302963010775E-4</v>
      </c>
      <c r="X80" s="9">
        <v>1.8310531421522836E-4</v>
      </c>
      <c r="Y80" s="9">
        <v>6.5063371842515909E-5</v>
      </c>
      <c r="Z80" s="9">
        <v>3.5752739360887238E-5</v>
      </c>
      <c r="AA80" s="9">
        <v>1.0095515587853007E-4</v>
      </c>
      <c r="AB80" s="9">
        <v>4.6443189610198023E-4</v>
      </c>
      <c r="AC80" s="9">
        <v>1.7289925365650513E-4</v>
      </c>
      <c r="AD80" s="9">
        <v>1.9414528236816474E-4</v>
      </c>
      <c r="AE80" s="9">
        <v>1.5179730919101669E-4</v>
      </c>
      <c r="AF80" s="9">
        <v>5.5208461074073036E-5</v>
      </c>
      <c r="AG80" s="9">
        <v>2.2464110014313216E-4</v>
      </c>
      <c r="AH80" s="9">
        <v>3.8688560616000214E-4</v>
      </c>
      <c r="AI80" s="9">
        <v>5.4117071527770552E-6</v>
      </c>
      <c r="AJ80" s="9">
        <v>-7.1012470130132744E-5</v>
      </c>
      <c r="AK80" s="9">
        <v>2.0397426521559929E-4</v>
      </c>
      <c r="AL80" s="9">
        <v>2.2002331091974133E-4</v>
      </c>
      <c r="AM80" s="9">
        <v>2.8511283439107128E-4</v>
      </c>
      <c r="AN80" s="9">
        <v>2.7754095969443433E-4</v>
      </c>
      <c r="AO80" s="9">
        <v>2.2445871116394557E-4</v>
      </c>
      <c r="AP80" s="9">
        <v>1.6369405154897514E-4</v>
      </c>
      <c r="AQ80" s="9">
        <v>2.4185232714400316E-4</v>
      </c>
      <c r="AR80" s="9">
        <v>2.3327941898477515E-4</v>
      </c>
      <c r="AS80" s="9">
        <v>2.9674321279136642E-4</v>
      </c>
      <c r="AT80" s="9">
        <v>1.8512669899033846E-4</v>
      </c>
      <c r="AU80" s="9">
        <v>1.6919128124304037E-4</v>
      </c>
      <c r="AV80" s="9">
        <v>3.0898822173093364E-4</v>
      </c>
      <c r="AW80" s="9">
        <v>1.8155337518500827E-4</v>
      </c>
      <c r="AX80" s="9">
        <v>2.1742084917132016E-4</v>
      </c>
      <c r="AY80" s="40">
        <v>3.0947493797219494E-4</v>
      </c>
      <c r="BA80" t="s">
        <v>43</v>
      </c>
      <c r="BB80">
        <v>6.3701372794131581E-4</v>
      </c>
      <c r="BC80">
        <v>7.6164785262117511E-4</v>
      </c>
      <c r="BD80">
        <v>8.1495504508373603E-4</v>
      </c>
      <c r="BE80">
        <v>6.1482661228873551E-4</v>
      </c>
      <c r="BF80">
        <v>8.8819953608816962E-4</v>
      </c>
      <c r="BG80">
        <v>5.4186958656980895E-4</v>
      </c>
      <c r="BH80">
        <v>9.0207824141245758E-4</v>
      </c>
      <c r="BI80">
        <v>6.5897255983085503E-4</v>
      </c>
      <c r="BJ80">
        <v>7.6139419371506274E-4</v>
      </c>
      <c r="BK80">
        <v>6.6192262071013109E-4</v>
      </c>
      <c r="BL80">
        <v>6.0036333165284085E-4</v>
      </c>
      <c r="BM80">
        <v>5.7634451904354394E-4</v>
      </c>
      <c r="BN80">
        <v>7.4333321352728515E-4</v>
      </c>
      <c r="BO80">
        <v>7.2695090087650639E-4</v>
      </c>
      <c r="BP80">
        <v>6.7066909302337648E-4</v>
      </c>
      <c r="BQ80">
        <v>6.0317725223875201E-4</v>
      </c>
      <c r="BR80">
        <v>1.0868223041817543E-3</v>
      </c>
      <c r="BS80">
        <v>6.9021707662619521E-4</v>
      </c>
      <c r="BT80">
        <v>6.2686549798021088E-4</v>
      </c>
      <c r="BU80">
        <v>5.8074004441132211E-4</v>
      </c>
      <c r="BV80">
        <v>6.1629131078563175E-4</v>
      </c>
      <c r="BW80">
        <v>7.0151162914931515E-4</v>
      </c>
      <c r="BX80">
        <v>6.8941798826003674E-4</v>
      </c>
      <c r="BY80">
        <v>5.6704931649791861E-4</v>
      </c>
      <c r="BZ80">
        <v>9.2857370304511326E-4</v>
      </c>
      <c r="CA80">
        <v>5.2349000194926339E-4</v>
      </c>
      <c r="CB80">
        <v>7.9496419733426243E-4</v>
      </c>
      <c r="CC80">
        <v>8.2943098975797017E-4</v>
      </c>
      <c r="CD80">
        <v>6.3141836193944783E-4</v>
      </c>
      <c r="CE80">
        <v>6.4742302855431803E-4</v>
      </c>
      <c r="CF80">
        <v>7.0401527221298696E-4</v>
      </c>
      <c r="CG80">
        <v>7.0401527221298696E-4</v>
      </c>
      <c r="CH80">
        <v>7.4347280095710751E-4</v>
      </c>
      <c r="CI80">
        <v>5.4803422752688945E-4</v>
      </c>
      <c r="CJ80">
        <v>1.079412605012036E-3</v>
      </c>
      <c r="CK80">
        <v>5.0054413642732127E-4</v>
      </c>
      <c r="CL80">
        <v>5.2451246237633902E-4</v>
      </c>
      <c r="CM80">
        <v>7.4562600117709401E-4</v>
      </c>
      <c r="CN80">
        <v>6.8801211365552E-4</v>
      </c>
      <c r="CO80">
        <v>6.8321944127759107E-4</v>
      </c>
      <c r="CP80">
        <v>7.1939493537409669E-4</v>
      </c>
      <c r="CQ80">
        <v>6.0310699503161294E-4</v>
      </c>
      <c r="CR80">
        <v>7.0604925167123901E-4</v>
      </c>
      <c r="CS80">
        <v>6.930664095063855E-4</v>
      </c>
      <c r="CT80">
        <v>6.446814505527103E-4</v>
      </c>
      <c r="CU80">
        <v>6.5089548070177859E-4</v>
      </c>
      <c r="CV80">
        <v>5.5466981397331717E-4</v>
      </c>
      <c r="CW80">
        <v>5.7950803948283254E-4</v>
      </c>
      <c r="CX80">
        <v>7.8178315858265718E-4</v>
      </c>
      <c r="CY80">
        <v>8.6256025400623256E-4</v>
      </c>
      <c r="CZ80" s="55">
        <f>_xlfn.STDEV.P(BS3:BS54)</f>
        <v>2.482521522133558E-2</v>
      </c>
      <c r="DB80" t="s">
        <v>43</v>
      </c>
      <c r="DC80" s="5">
        <v>0.33073046440781229</v>
      </c>
      <c r="DD80" s="5">
        <v>6.987119974493558E-2</v>
      </c>
      <c r="DE80" s="5">
        <v>0.14130904907614039</v>
      </c>
      <c r="DF80" s="5">
        <v>0.50226735392129351</v>
      </c>
      <c r="DG80" s="5">
        <v>0.4121729176867448</v>
      </c>
      <c r="DH80" s="5">
        <v>0.28501851096741798</v>
      </c>
      <c r="DI80" s="5">
        <v>0.30820337070952425</v>
      </c>
      <c r="DJ80" s="5">
        <v>0.34403146722511413</v>
      </c>
      <c r="DK80" s="5">
        <v>0.35561808488406671</v>
      </c>
      <c r="DL80" s="5">
        <v>0.13730461073773306</v>
      </c>
      <c r="DM80" s="5">
        <v>0.35013391452561393</v>
      </c>
      <c r="DN80" s="5">
        <v>0.37329622725181127</v>
      </c>
      <c r="DO80" s="5">
        <v>0.11302022515563803</v>
      </c>
      <c r="DP80" s="5">
        <v>0.45833076119798077</v>
      </c>
      <c r="DQ80" s="5">
        <v>0.18484013859204798</v>
      </c>
      <c r="DR80" s="5">
        <v>0.47627743472506229</v>
      </c>
      <c r="DS80" s="5">
        <v>0.24834310077550784</v>
      </c>
      <c r="DT80" s="5">
        <v>0.58209669746477244</v>
      </c>
      <c r="DU80" s="5">
        <v>0.31639971168529357</v>
      </c>
      <c r="DV80" s="5">
        <v>0.43817917984190635</v>
      </c>
      <c r="DW80" s="5">
        <v>1</v>
      </c>
      <c r="DX80" s="5">
        <v>0.43224234215163299</v>
      </c>
      <c r="DY80" s="5">
        <v>0.26559404792635632</v>
      </c>
      <c r="DZ80" s="5">
        <v>0.11474023501931993</v>
      </c>
      <c r="EA80" s="5">
        <v>3.8502855770782309E-2</v>
      </c>
      <c r="EB80" s="5">
        <v>0.19285020822291585</v>
      </c>
      <c r="EC80" s="5">
        <v>0.58421737439163979</v>
      </c>
      <c r="ED80" s="5">
        <v>0.20845526124718045</v>
      </c>
      <c r="EE80" s="5">
        <v>0.30747487572555421</v>
      </c>
      <c r="EF80" s="5">
        <v>0.23446387060092205</v>
      </c>
      <c r="EG80" s="5">
        <v>7.8419408290010401E-2</v>
      </c>
      <c r="EH80" s="5">
        <v>0.31908554971684067</v>
      </c>
      <c r="EI80" s="5">
        <v>0.52037627423887745</v>
      </c>
      <c r="EJ80" s="5">
        <v>9.8747612483958015E-3</v>
      </c>
      <c r="EK80" s="5">
        <v>-6.5788068251566245E-2</v>
      </c>
      <c r="EL80" s="5">
        <v>0.40750505374308033</v>
      </c>
      <c r="EM80" s="5">
        <v>0.41948156946149745</v>
      </c>
      <c r="EN80" s="5">
        <v>0.38238048826217635</v>
      </c>
      <c r="EO80" s="5">
        <v>0.40339545508844921</v>
      </c>
      <c r="EP80" s="5">
        <v>0.32853091935472067</v>
      </c>
      <c r="EQ80" s="5">
        <v>0.22754407002302798</v>
      </c>
      <c r="ER80" s="5">
        <v>0.40101064841956613</v>
      </c>
      <c r="ES80" s="5">
        <v>0.33040105691295052</v>
      </c>
      <c r="ET80" s="5">
        <v>0.42815985412236662</v>
      </c>
      <c r="EU80" s="5">
        <v>0.28715995912651465</v>
      </c>
      <c r="EV80" s="5">
        <v>0.2599361744847617</v>
      </c>
      <c r="EW80" s="5">
        <v>0.55706695036733644</v>
      </c>
      <c r="EX80" s="5">
        <v>0.31328879465939946</v>
      </c>
      <c r="EY80" s="5">
        <v>0.27810889347564843</v>
      </c>
      <c r="EZ80" s="5">
        <v>0.35878645756608069</v>
      </c>
    </row>
    <row r="81" spans="1:156" x14ac:dyDescent="0.2">
      <c r="A81" s="66" t="s">
        <v>44</v>
      </c>
      <c r="B81" s="9">
        <v>3.1182599347167982E-4</v>
      </c>
      <c r="C81" s="9">
        <v>1.6754772463051948E-4</v>
      </c>
      <c r="D81" s="9">
        <v>3.0311744651904092E-4</v>
      </c>
      <c r="E81" s="9">
        <v>4.5093401944288632E-4</v>
      </c>
      <c r="F81" s="9">
        <v>4.9457497337849793E-4</v>
      </c>
      <c r="G81" s="9">
        <v>3.8479624150099977E-4</v>
      </c>
      <c r="H81" s="9">
        <v>5.7757740668699735E-4</v>
      </c>
      <c r="I81" s="9">
        <v>5.0295993556925226E-4</v>
      </c>
      <c r="J81" s="9">
        <v>4.2017450152601461E-4</v>
      </c>
      <c r="K81" s="9">
        <v>3.2961673881401504E-4</v>
      </c>
      <c r="L81" s="9">
        <v>3.1600799587112611E-4</v>
      </c>
      <c r="M81" s="9">
        <v>4.282677494539785E-4</v>
      </c>
      <c r="N81" s="9">
        <v>2.6542870946912273E-4</v>
      </c>
      <c r="O81" s="9">
        <v>4.2582202281945359E-4</v>
      </c>
      <c r="P81" s="9">
        <v>1.8336141232569504E-4</v>
      </c>
      <c r="Q81" s="9">
        <v>3.1412935965134675E-4</v>
      </c>
      <c r="R81" s="9">
        <v>4.1189414599501886E-4</v>
      </c>
      <c r="S81" s="9">
        <v>6.0711591955541009E-4</v>
      </c>
      <c r="T81" s="9">
        <v>4.6025927023973442E-4</v>
      </c>
      <c r="U81" s="9">
        <v>4.2135575155571837E-4</v>
      </c>
      <c r="V81" s="9">
        <v>3.0322302963010775E-4</v>
      </c>
      <c r="W81" s="68">
        <v>7.9851615172764053E-4</v>
      </c>
      <c r="X81" s="9">
        <v>5.3982932558570285E-4</v>
      </c>
      <c r="Y81" s="9">
        <v>3.3598582334158671E-4</v>
      </c>
      <c r="Z81" s="9">
        <v>6.6573850180497792E-4</v>
      </c>
      <c r="AA81" s="9">
        <v>3.1332016047318445E-4</v>
      </c>
      <c r="AB81" s="9">
        <v>4.4715511222219098E-4</v>
      </c>
      <c r="AC81" s="9">
        <v>2.6384628485567662E-4</v>
      </c>
      <c r="AD81" s="9">
        <v>5.7654580062805672E-4</v>
      </c>
      <c r="AE81" s="9">
        <v>3.4805542842588933E-4</v>
      </c>
      <c r="AF81" s="9">
        <v>1.6468038083981596E-4</v>
      </c>
      <c r="AG81" s="9">
        <v>4.5573118240916033E-4</v>
      </c>
      <c r="AH81" s="9">
        <v>5.1349230643704593E-4</v>
      </c>
      <c r="AI81" s="9">
        <v>2.4325280691789292E-4</v>
      </c>
      <c r="AJ81" s="9">
        <v>2.1655671762157207E-4</v>
      </c>
      <c r="AK81" s="9">
        <v>3.9706080915082514E-4</v>
      </c>
      <c r="AL81" s="9">
        <v>3.4143475754388249E-4</v>
      </c>
      <c r="AM81" s="9">
        <v>4.3370016550454027E-4</v>
      </c>
      <c r="AN81" s="9">
        <v>4.7276002448080201E-4</v>
      </c>
      <c r="AO81" s="9">
        <v>3.5179300231745887E-4</v>
      </c>
      <c r="AP81" s="9">
        <v>3.253298272763766E-4</v>
      </c>
      <c r="AQ81" s="9">
        <v>4.105164704660081E-4</v>
      </c>
      <c r="AR81" s="9">
        <v>4.9953017731220396E-4</v>
      </c>
      <c r="AS81" s="9">
        <v>4.2813951088925816E-4</v>
      </c>
      <c r="AT81" s="9">
        <v>3.8125309220626564E-4</v>
      </c>
      <c r="AU81" s="9">
        <v>4.3032800537340431E-4</v>
      </c>
      <c r="AV81" s="9">
        <v>3.6685604999718081E-4</v>
      </c>
      <c r="AW81" s="9">
        <v>3.3787625447770456E-4</v>
      </c>
      <c r="AX81" s="9">
        <v>4.2488766463549853E-4</v>
      </c>
      <c r="AY81" s="40">
        <v>4.1591944164487334E-4</v>
      </c>
      <c r="BA81" t="s">
        <v>44</v>
      </c>
      <c r="BB81">
        <v>7.250995272169745E-4</v>
      </c>
      <c r="BC81">
        <v>8.6696796884778472E-4</v>
      </c>
      <c r="BD81">
        <v>9.2764644147157735E-4</v>
      </c>
      <c r="BE81">
        <v>6.9984439319971132E-4</v>
      </c>
      <c r="BF81">
        <v>1.0110191279130466E-3</v>
      </c>
      <c r="BG81">
        <v>6.1679892253628521E-4</v>
      </c>
      <c r="BH81">
        <v>1.0268169706087568E-3</v>
      </c>
      <c r="BI81">
        <v>7.5009481055694153E-4</v>
      </c>
      <c r="BJ81">
        <v>8.6667923417091863E-4</v>
      </c>
      <c r="BK81">
        <v>7.5345280372882725E-4</v>
      </c>
      <c r="BL81">
        <v>6.8338114053954294E-4</v>
      </c>
      <c r="BM81">
        <v>6.5604102383028616E-4</v>
      </c>
      <c r="BN81">
        <v>8.4612079465728985E-4</v>
      </c>
      <c r="BO81">
        <v>8.2747314761804952E-4</v>
      </c>
      <c r="BP81">
        <v>7.6340873193095045E-4</v>
      </c>
      <c r="BQ81">
        <v>6.8658416803639823E-4</v>
      </c>
      <c r="BR81">
        <v>1.237107309253548E-3</v>
      </c>
      <c r="BS81">
        <v>7.8565979662033618E-4</v>
      </c>
      <c r="BT81">
        <v>7.135480073295347E-4</v>
      </c>
      <c r="BU81">
        <v>6.6104435927856063E-4</v>
      </c>
      <c r="BV81">
        <v>7.0151162914931515E-4</v>
      </c>
      <c r="BW81">
        <v>7.9851615172764096E-4</v>
      </c>
      <c r="BX81">
        <v>7.8475021089071837E-4</v>
      </c>
      <c r="BY81">
        <v>6.454604873746576E-4</v>
      </c>
      <c r="BZ81">
        <v>1.0569762055836803E-3</v>
      </c>
      <c r="CA81">
        <v>5.9587782219850771E-4</v>
      </c>
      <c r="CB81">
        <v>9.0489127370045955E-4</v>
      </c>
      <c r="CC81">
        <v>9.4412410934418113E-4</v>
      </c>
      <c r="CD81">
        <v>7.1873043803631848E-4</v>
      </c>
      <c r="CE81">
        <v>7.3694821841793182E-4</v>
      </c>
      <c r="CF81">
        <v>8.0136599675006363E-4</v>
      </c>
      <c r="CG81">
        <v>8.0136599675006363E-4</v>
      </c>
      <c r="CH81">
        <v>8.4627968413632313E-4</v>
      </c>
      <c r="CI81">
        <v>6.2381600560274821E-4</v>
      </c>
      <c r="CJ81">
        <v>1.2286730022219767E-3</v>
      </c>
      <c r="CK81">
        <v>5.6975901892669298E-4</v>
      </c>
      <c r="CL81">
        <v>5.970416677166672E-4</v>
      </c>
      <c r="CM81">
        <v>8.4873062733116045E-4</v>
      </c>
      <c r="CN81">
        <v>7.831499329589446E-4</v>
      </c>
      <c r="CO81">
        <v>7.7769453329813503E-4</v>
      </c>
      <c r="CP81">
        <v>8.1887234865070022E-4</v>
      </c>
      <c r="CQ81">
        <v>6.8650419571328249E-4</v>
      </c>
      <c r="CR81">
        <v>8.0368123342214283E-4</v>
      </c>
      <c r="CS81">
        <v>7.8890313319800588E-4</v>
      </c>
      <c r="CT81">
        <v>7.338275369858083E-4</v>
      </c>
      <c r="CU81">
        <v>7.4090083874613782E-4</v>
      </c>
      <c r="CV81">
        <v>6.3136915616146788E-4</v>
      </c>
      <c r="CW81">
        <v>6.5964199359632672E-4</v>
      </c>
      <c r="CX81">
        <v>8.8988757040837278E-4</v>
      </c>
      <c r="CY81">
        <v>9.8183446438016302E-4</v>
      </c>
      <c r="CZ81" s="55">
        <f>_xlfn.STDEV.P(BT3:BT54)</f>
        <v>2.8258028093404552E-2</v>
      </c>
      <c r="DB81" t="s">
        <v>44</v>
      </c>
      <c r="DC81" s="5">
        <v>0.43004578236108937</v>
      </c>
      <c r="DD81" s="5">
        <v>0.19325711058644215</v>
      </c>
      <c r="DE81" s="5">
        <v>0.32675967153842445</v>
      </c>
      <c r="DF81" s="5">
        <v>0.64433468900308155</v>
      </c>
      <c r="DG81" s="5">
        <v>0.48918458585388325</v>
      </c>
      <c r="DH81" s="5">
        <v>0.62386010649745072</v>
      </c>
      <c r="DI81" s="5">
        <v>0.56249304717332038</v>
      </c>
      <c r="DJ81" s="5">
        <v>0.67052848318708813</v>
      </c>
      <c r="DK81" s="5">
        <v>0.48480970232079151</v>
      </c>
      <c r="DL81" s="5">
        <v>0.43747496483223164</v>
      </c>
      <c r="DM81" s="5">
        <v>0.46241837405935954</v>
      </c>
      <c r="DN81" s="5">
        <v>0.65280635493424388</v>
      </c>
      <c r="DO81" s="5">
        <v>0.31370072824723705</v>
      </c>
      <c r="DP81" s="5">
        <v>0.51460524615840142</v>
      </c>
      <c r="DQ81" s="5">
        <v>0.24018773254257184</v>
      </c>
      <c r="DR81" s="5">
        <v>0.4575249099462102</v>
      </c>
      <c r="DS81" s="5">
        <v>0.33294940779514887</v>
      </c>
      <c r="DT81" s="5">
        <v>0.77274657831167348</v>
      </c>
      <c r="DU81" s="5">
        <v>0.64502915783096693</v>
      </c>
      <c r="DV81" s="5">
        <v>0.63740919295578058</v>
      </c>
      <c r="DW81" s="5">
        <v>0.43224234215163299</v>
      </c>
      <c r="DX81" s="5">
        <v>0.99999999999999944</v>
      </c>
      <c r="DY81" s="5">
        <v>0.68789956102461958</v>
      </c>
      <c r="DZ81" s="5">
        <v>0.52053662449296245</v>
      </c>
      <c r="EA81" s="5">
        <v>0.62985192882118446</v>
      </c>
      <c r="EB81" s="5">
        <v>0.52581275691245066</v>
      </c>
      <c r="EC81" s="5">
        <v>0.49415341402685459</v>
      </c>
      <c r="ED81" s="5">
        <v>0.27946144182140703</v>
      </c>
      <c r="EE81" s="5">
        <v>0.80217251157926195</v>
      </c>
      <c r="EF81" s="5">
        <v>0.47229292333875089</v>
      </c>
      <c r="EG81" s="5">
        <v>0.20549958634091856</v>
      </c>
      <c r="EH81" s="5">
        <v>0.5686929371315681</v>
      </c>
      <c r="EI81" s="5">
        <v>0.60676430742998899</v>
      </c>
      <c r="EJ81" s="5">
        <v>0.38994319596345617</v>
      </c>
      <c r="EK81" s="5">
        <v>0.17625252384478463</v>
      </c>
      <c r="EL81" s="5">
        <v>0.6968925387066357</v>
      </c>
      <c r="EM81" s="5">
        <v>0.57187760252926634</v>
      </c>
      <c r="EN81" s="5">
        <v>0.51099860372461581</v>
      </c>
      <c r="EO81" s="5">
        <v>0.60366477041578925</v>
      </c>
      <c r="EP81" s="5">
        <v>0.45235370348501136</v>
      </c>
      <c r="EQ81" s="5">
        <v>0.39729003893273468</v>
      </c>
      <c r="ER81" s="5">
        <v>0.59798100729665415</v>
      </c>
      <c r="ES81" s="5">
        <v>0.62155262128638011</v>
      </c>
      <c r="ET81" s="5">
        <v>0.54270225693450236</v>
      </c>
      <c r="EU81" s="5">
        <v>0.51954045465813425</v>
      </c>
      <c r="EV81" s="5">
        <v>0.58081727387658122</v>
      </c>
      <c r="EW81" s="5">
        <v>0.5810484190066455</v>
      </c>
      <c r="EX81" s="5">
        <v>0.5122115598426723</v>
      </c>
      <c r="EY81" s="5">
        <v>0.47746218597088164</v>
      </c>
      <c r="EZ81" s="5">
        <v>0.42361462826368124</v>
      </c>
    </row>
    <row r="82" spans="1:156" x14ac:dyDescent="0.2">
      <c r="A82" s="66" t="s">
        <v>12</v>
      </c>
      <c r="B82" s="9">
        <v>3.6090945299435369E-4</v>
      </c>
      <c r="C82" s="9">
        <v>7.8078340402942277E-5</v>
      </c>
      <c r="D82" s="9">
        <v>1.9313636175111103E-4</v>
      </c>
      <c r="E82" s="9">
        <v>3.537526952010084E-4</v>
      </c>
      <c r="F82" s="9">
        <v>3.4006875943973371E-4</v>
      </c>
      <c r="G82" s="9">
        <v>3.100910508524856E-4</v>
      </c>
      <c r="H82" s="9">
        <v>4.6827016579567668E-4</v>
      </c>
      <c r="I82" s="9">
        <v>4.8467923802087359E-4</v>
      </c>
      <c r="J82" s="9">
        <v>3.9664230963403564E-4</v>
      </c>
      <c r="K82" s="9">
        <v>2.055371363412574E-4</v>
      </c>
      <c r="L82" s="9">
        <v>2.4626191524423354E-4</v>
      </c>
      <c r="M82" s="9">
        <v>3.9241841741797801E-4</v>
      </c>
      <c r="N82" s="9">
        <v>1.5785698237579841E-4</v>
      </c>
      <c r="O82" s="9">
        <v>3.117502232587063E-4</v>
      </c>
      <c r="P82" s="9">
        <v>8.7023291952113997E-5</v>
      </c>
      <c r="Q82" s="9">
        <v>2.3207306587321694E-4</v>
      </c>
      <c r="R82" s="9">
        <v>3.6259447738556927E-4</v>
      </c>
      <c r="S82" s="9">
        <v>4.124486640522078E-4</v>
      </c>
      <c r="T82" s="9">
        <v>2.9165010604778439E-4</v>
      </c>
      <c r="U82" s="9">
        <v>3.4376759333766668E-4</v>
      </c>
      <c r="V82" s="9">
        <v>1.8310531421522836E-4</v>
      </c>
      <c r="W82" s="9">
        <v>5.3982932558570285E-4</v>
      </c>
      <c r="X82" s="68">
        <v>7.7122158663996078E-4</v>
      </c>
      <c r="Y82" s="9">
        <v>3.5378063789040938E-4</v>
      </c>
      <c r="Z82" s="9">
        <v>5.8136029332207957E-4</v>
      </c>
      <c r="AA82" s="9">
        <v>3.2898247090117728E-4</v>
      </c>
      <c r="AB82" s="9">
        <v>4.1612846126901104E-4</v>
      </c>
      <c r="AC82" s="9">
        <v>1.1174373069315219E-4</v>
      </c>
      <c r="AD82" s="9">
        <v>4.4846184653238503E-4</v>
      </c>
      <c r="AE82" s="9">
        <v>3.1853492248373207E-4</v>
      </c>
      <c r="AF82" s="9">
        <v>1.4345490002769018E-4</v>
      </c>
      <c r="AG82" s="9">
        <v>2.9718900831506403E-4</v>
      </c>
      <c r="AH82" s="9">
        <v>3.7029400172896101E-4</v>
      </c>
      <c r="AI82" s="9">
        <v>2.8889059198005453E-4</v>
      </c>
      <c r="AJ82" s="9">
        <v>1.1899093485728951E-4</v>
      </c>
      <c r="AK82" s="9">
        <v>3.5977351707162355E-4</v>
      </c>
      <c r="AL82" s="9">
        <v>2.8383647213933082E-4</v>
      </c>
      <c r="AM82" s="9">
        <v>4.4410155527865473E-4</v>
      </c>
      <c r="AN82" s="9">
        <v>3.3907632966241434E-4</v>
      </c>
      <c r="AO82" s="9">
        <v>4.080539478330858E-4</v>
      </c>
      <c r="AP82" s="9">
        <v>2.6473573766751474E-4</v>
      </c>
      <c r="AQ82" s="9">
        <v>3.6814361273387566E-4</v>
      </c>
      <c r="AR82" s="9">
        <v>4.0404531250136659E-4</v>
      </c>
      <c r="AS82" s="9">
        <v>4.1267494860055756E-4</v>
      </c>
      <c r="AT82" s="9">
        <v>3.4701495969259079E-4</v>
      </c>
      <c r="AU82" s="9">
        <v>4.1022630023221656E-4</v>
      </c>
      <c r="AV82" s="9">
        <v>3.6616543572744198E-4</v>
      </c>
      <c r="AW82" s="9">
        <v>2.7503875969214553E-4</v>
      </c>
      <c r="AX82" s="9">
        <v>3.4680074409490968E-4</v>
      </c>
      <c r="AY82" s="40">
        <v>2.6247238596249371E-4</v>
      </c>
      <c r="BA82" t="s">
        <v>12</v>
      </c>
      <c r="BB82">
        <v>7.1259924507370987E-4</v>
      </c>
      <c r="BC82">
        <v>8.5202195962700168E-4</v>
      </c>
      <c r="BD82">
        <v>9.1165437167655696E-4</v>
      </c>
      <c r="BE82">
        <v>6.8777949446097522E-4</v>
      </c>
      <c r="BF82">
        <v>9.9358976287173043E-4</v>
      </c>
      <c r="BG82">
        <v>6.0616567803955005E-4</v>
      </c>
      <c r="BH82">
        <v>1.0091152602085777E-3</v>
      </c>
      <c r="BI82">
        <v>7.3716362467939978E-4</v>
      </c>
      <c r="BJ82">
        <v>8.5173820256326293E-4</v>
      </c>
      <c r="BK82">
        <v>7.4046372805752867E-4</v>
      </c>
      <c r="BL82">
        <v>6.716000584294535E-4</v>
      </c>
      <c r="BM82">
        <v>6.4473126897923825E-4</v>
      </c>
      <c r="BN82">
        <v>8.3153417825016808E-4</v>
      </c>
      <c r="BO82">
        <v>8.1320800549211105E-4</v>
      </c>
      <c r="BP82">
        <v>7.5024802201241643E-4</v>
      </c>
      <c r="BQ82">
        <v>6.7474786764809937E-4</v>
      </c>
      <c r="BR82">
        <v>1.2157803191967238E-3</v>
      </c>
      <c r="BS82">
        <v>7.7211549165565334E-4</v>
      </c>
      <c r="BT82">
        <v>7.0124686647978429E-4</v>
      </c>
      <c r="BU82">
        <v>6.4964834991704452E-4</v>
      </c>
      <c r="BV82">
        <v>6.8941798826003674E-4</v>
      </c>
      <c r="BW82">
        <v>7.8475021089071837E-4</v>
      </c>
      <c r="BX82">
        <v>7.7122158663996078E-4</v>
      </c>
      <c r="BY82">
        <v>6.3433313464353672E-4</v>
      </c>
      <c r="BZ82">
        <v>1.0387545680117672E-3</v>
      </c>
      <c r="CA82">
        <v>5.856052449579953E-4</v>
      </c>
      <c r="CB82">
        <v>8.8929148938719652E-4</v>
      </c>
      <c r="CC82">
        <v>9.2784797441087402E-4</v>
      </c>
      <c r="CD82">
        <v>7.0633995518096595E-4</v>
      </c>
      <c r="CE82">
        <v>7.2424367192545588E-4</v>
      </c>
      <c r="CF82">
        <v>7.8755092628954087E-4</v>
      </c>
      <c r="CG82">
        <v>7.8755092628954087E-4</v>
      </c>
      <c r="CH82">
        <v>8.3169032856961992E-4</v>
      </c>
      <c r="CI82">
        <v>6.1306179079109616E-4</v>
      </c>
      <c r="CJ82">
        <v>1.2074914145735395E-3</v>
      </c>
      <c r="CK82">
        <v>5.5993671423206848E-4</v>
      </c>
      <c r="CL82">
        <v>5.8674902647555614E-4</v>
      </c>
      <c r="CM82">
        <v>8.3409901896976818E-4</v>
      </c>
      <c r="CN82">
        <v>7.6964889654255173E-4</v>
      </c>
      <c r="CO82">
        <v>7.6428754470883999E-4</v>
      </c>
      <c r="CP82">
        <v>8.0475547915453722E-4</v>
      </c>
      <c r="CQ82">
        <v>6.7466927400000002E-4</v>
      </c>
      <c r="CR82">
        <v>7.8982624966621282E-4</v>
      </c>
      <c r="CS82">
        <v>7.7530291505067061E-4</v>
      </c>
      <c r="CT82">
        <v>7.2117678917463972E-4</v>
      </c>
      <c r="CU82">
        <v>7.2812815144339632E-4</v>
      </c>
      <c r="CV82">
        <v>6.2048472955197214E-4</v>
      </c>
      <c r="CW82">
        <v>6.4827016018037108E-4</v>
      </c>
      <c r="CX82">
        <v>8.7454644096565529E-4</v>
      </c>
      <c r="CY82">
        <v>9.6490822548184337E-4</v>
      </c>
      <c r="CZ82" s="55">
        <f>_xlfn.STDEV.P(BU3:BU54)</f>
        <v>2.7770876591133396E-2</v>
      </c>
      <c r="DB82" t="s">
        <v>12</v>
      </c>
      <c r="DC82" s="5">
        <v>0.50646903640351448</v>
      </c>
      <c r="DD82" s="5">
        <v>9.163888268457708E-2</v>
      </c>
      <c r="DE82" s="5">
        <v>0.21185261405145028</v>
      </c>
      <c r="DF82" s="5">
        <v>0.51434027628033685</v>
      </c>
      <c r="DG82" s="5">
        <v>0.3422627447940359</v>
      </c>
      <c r="DH82" s="5">
        <v>0.51156154511317176</v>
      </c>
      <c r="DI82" s="5">
        <v>0.46404031755390185</v>
      </c>
      <c r="DJ82" s="5">
        <v>0.65749207068059778</v>
      </c>
      <c r="DK82" s="5">
        <v>0.46568571004606901</v>
      </c>
      <c r="DL82" s="5">
        <v>0.27757893945790774</v>
      </c>
      <c r="DM82" s="5">
        <v>0.36667941307229873</v>
      </c>
      <c r="DN82" s="5">
        <v>0.60865423518122364</v>
      </c>
      <c r="DO82" s="5">
        <v>0.18983823696577742</v>
      </c>
      <c r="DP82" s="5">
        <v>0.38335852715819163</v>
      </c>
      <c r="DQ82" s="5">
        <v>0.11599269761310185</v>
      </c>
      <c r="DR82" s="5">
        <v>0.34394042130452468</v>
      </c>
      <c r="DS82" s="5">
        <v>0.29824012748054557</v>
      </c>
      <c r="DT82" s="5">
        <v>0.53418001388340353</v>
      </c>
      <c r="DU82" s="5">
        <v>0.41590218792969413</v>
      </c>
      <c r="DV82" s="5">
        <v>0.52915949587428857</v>
      </c>
      <c r="DW82" s="5">
        <v>0.26559404792635632</v>
      </c>
      <c r="DX82" s="5">
        <v>0.68789956102461958</v>
      </c>
      <c r="DY82" s="5">
        <v>1</v>
      </c>
      <c r="DZ82" s="5">
        <v>0.55772057073641013</v>
      </c>
      <c r="EA82" s="5">
        <v>0.55967050468411883</v>
      </c>
      <c r="EB82" s="5">
        <v>0.56178197468974989</v>
      </c>
      <c r="EC82" s="5">
        <v>0.46793258030138324</v>
      </c>
      <c r="ED82" s="5">
        <v>0.12043323235587439</v>
      </c>
      <c r="EE82" s="5">
        <v>0.63490935666734027</v>
      </c>
      <c r="EF82" s="5">
        <v>0.43981733611407775</v>
      </c>
      <c r="EG82" s="5">
        <v>0.18215317287932362</v>
      </c>
      <c r="EH82" s="5">
        <v>0.37735846456969735</v>
      </c>
      <c r="EI82" s="5">
        <v>0.445230621312875</v>
      </c>
      <c r="EJ82" s="5">
        <v>0.47122589650754376</v>
      </c>
      <c r="EK82" s="5">
        <v>9.8543917928654245E-2</v>
      </c>
      <c r="EL82" s="5">
        <v>0.64252532103567994</v>
      </c>
      <c r="EM82" s="5">
        <v>0.48374425747965921</v>
      </c>
      <c r="EN82" s="5">
        <v>0.53243265509073945</v>
      </c>
      <c r="EO82" s="5">
        <v>0.4405597554750314</v>
      </c>
      <c r="EP82" s="5">
        <v>0.53390108298642558</v>
      </c>
      <c r="EQ82" s="5">
        <v>0.32896419412470695</v>
      </c>
      <c r="ER82" s="5">
        <v>0.54566530138717362</v>
      </c>
      <c r="ES82" s="5">
        <v>0.5115622741990653</v>
      </c>
      <c r="ET82" s="5">
        <v>0.53227576033760537</v>
      </c>
      <c r="EU82" s="5">
        <v>0.48117876906401358</v>
      </c>
      <c r="EV82" s="5">
        <v>0.56339848887727972</v>
      </c>
      <c r="EW82" s="5">
        <v>0.59012803746489584</v>
      </c>
      <c r="EX82" s="5">
        <v>0.42426564816066847</v>
      </c>
      <c r="EY82" s="5">
        <v>0.39654926010787922</v>
      </c>
      <c r="EZ82" s="5">
        <v>0.27201797956631951</v>
      </c>
    </row>
    <row r="83" spans="1:156" x14ac:dyDescent="0.2">
      <c r="A83" s="66" t="s">
        <v>45</v>
      </c>
      <c r="B83" s="9">
        <v>2.765757335869157E-4</v>
      </c>
      <c r="C83" s="9">
        <v>1.9435244814370654E-4</v>
      </c>
      <c r="D83" s="9">
        <v>2.1984757756414263E-4</v>
      </c>
      <c r="E83" s="9">
        <v>2.7430253548887268E-4</v>
      </c>
      <c r="F83" s="9">
        <v>2.4480858434890586E-4</v>
      </c>
      <c r="G83" s="9">
        <v>2.65547865560446E-4</v>
      </c>
      <c r="H83" s="9">
        <v>3.6115036089475415E-4</v>
      </c>
      <c r="I83" s="9">
        <v>3.738334796190533E-4</v>
      </c>
      <c r="J83" s="9">
        <v>2.9474968090844401E-4</v>
      </c>
      <c r="K83" s="9">
        <v>2.115545246274997E-4</v>
      </c>
      <c r="L83" s="9">
        <v>2.5523604983257242E-4</v>
      </c>
      <c r="M83" s="9">
        <v>2.2120793186181537E-4</v>
      </c>
      <c r="N83" s="9">
        <v>1.8368628204487678E-4</v>
      </c>
      <c r="O83" s="9">
        <v>2.7683157072988209E-4</v>
      </c>
      <c r="P83" s="9">
        <v>1.5292414121537512E-4</v>
      </c>
      <c r="Q83" s="9">
        <v>2.4843523816821554E-4</v>
      </c>
      <c r="R83" s="9">
        <v>2.9883429436237193E-4</v>
      </c>
      <c r="S83" s="9">
        <v>3.227649944484605E-4</v>
      </c>
      <c r="T83" s="9">
        <v>2.0031198398260815E-4</v>
      </c>
      <c r="U83" s="9">
        <v>2.9638104667968721E-4</v>
      </c>
      <c r="V83" s="9">
        <v>6.5063371842515909E-5</v>
      </c>
      <c r="W83" s="9">
        <v>3.3598582334158671E-4</v>
      </c>
      <c r="X83" s="9">
        <v>3.5378063789040938E-4</v>
      </c>
      <c r="Y83" s="68">
        <v>5.2174178300657792E-4</v>
      </c>
      <c r="Z83" s="9">
        <v>3.2472140964917562E-4</v>
      </c>
      <c r="AA83" s="9">
        <v>3.4442429036051576E-4</v>
      </c>
      <c r="AB83" s="9">
        <v>2.5282381320335454E-4</v>
      </c>
      <c r="AC83" s="9">
        <v>1.2509205457610832E-4</v>
      </c>
      <c r="AD83" s="9">
        <v>2.9663208073853084E-4</v>
      </c>
      <c r="AE83" s="9">
        <v>2.0870124742975973E-4</v>
      </c>
      <c r="AF83" s="9">
        <v>1.6970734645547922E-4</v>
      </c>
      <c r="AG83" s="9">
        <v>2.5779572364862622E-4</v>
      </c>
      <c r="AH83" s="9">
        <v>2.6733003187323065E-4</v>
      </c>
      <c r="AI83" s="9">
        <v>2.6369214400503993E-4</v>
      </c>
      <c r="AJ83" s="9">
        <v>7.7075800867465677E-5</v>
      </c>
      <c r="AK83" s="9">
        <v>1.8199720864503046E-4</v>
      </c>
      <c r="AL83" s="9">
        <v>2.4664744795740068E-4</v>
      </c>
      <c r="AM83" s="9">
        <v>3.376222987276935E-4</v>
      </c>
      <c r="AN83" s="9">
        <v>1.7562008859096608E-4</v>
      </c>
      <c r="AO83" s="9">
        <v>2.6978452588711881E-4</v>
      </c>
      <c r="AP83" s="9">
        <v>2.2945299319197706E-4</v>
      </c>
      <c r="AQ83" s="9">
        <v>2.2837180435040171E-4</v>
      </c>
      <c r="AR83" s="9">
        <v>3.102944537885468E-4</v>
      </c>
      <c r="AS83" s="9">
        <v>3.3173326203406146E-4</v>
      </c>
      <c r="AT83" s="9">
        <v>2.5084814458809976E-4</v>
      </c>
      <c r="AU83" s="9">
        <v>3.2562463061413654E-4</v>
      </c>
      <c r="AV83" s="9">
        <v>1.7765280342539702E-4</v>
      </c>
      <c r="AW83" s="9">
        <v>1.4274008245148344E-4</v>
      </c>
      <c r="AX83" s="9">
        <v>2.9747337379210559E-4</v>
      </c>
      <c r="AY83" s="40">
        <v>2.8757270561953252E-4</v>
      </c>
      <c r="BA83" t="s">
        <v>45</v>
      </c>
      <c r="BB83">
        <v>5.8611600181161544E-4</v>
      </c>
      <c r="BC83">
        <v>7.0079179550719363E-4</v>
      </c>
      <c r="BD83">
        <v>7.4983971573794393E-4</v>
      </c>
      <c r="BE83">
        <v>5.6570164816801497E-4</v>
      </c>
      <c r="BF83">
        <v>8.1723193405164459E-4</v>
      </c>
      <c r="BG83">
        <v>4.9857392651492098E-4</v>
      </c>
      <c r="BH83">
        <v>8.3000172364673251E-4</v>
      </c>
      <c r="BI83">
        <v>6.0632031168283973E-4</v>
      </c>
      <c r="BJ83">
        <v>7.0055840407879397E-4</v>
      </c>
      <c r="BK83">
        <v>6.0903466117299932E-4</v>
      </c>
      <c r="BL83">
        <v>5.5239399113087993E-4</v>
      </c>
      <c r="BM83">
        <v>5.3029429406419373E-4</v>
      </c>
      <c r="BN83">
        <v>6.8394050554359273E-4</v>
      </c>
      <c r="BO83">
        <v>6.688671481414947E-4</v>
      </c>
      <c r="BP83">
        <v>6.170822858274364E-4</v>
      </c>
      <c r="BQ83">
        <v>5.5498307800748426E-4</v>
      </c>
      <c r="BR83">
        <v>9.9998464030806632E-4</v>
      </c>
      <c r="BS83">
        <v>6.3506837543619691E-4</v>
      </c>
      <c r="BT83">
        <v>5.7677862066993994E-4</v>
      </c>
      <c r="BU83">
        <v>5.3433861468307536E-4</v>
      </c>
      <c r="BV83">
        <v>5.6704931649791861E-4</v>
      </c>
      <c r="BW83">
        <v>6.454604873746576E-4</v>
      </c>
      <c r="BX83">
        <v>6.3433313464353672E-4</v>
      </c>
      <c r="BY83">
        <v>5.2174178300657802E-4</v>
      </c>
      <c r="BZ83">
        <v>8.5438018419965148E-4</v>
      </c>
      <c r="CA83">
        <v>4.816628802058141E-4</v>
      </c>
      <c r="CB83">
        <v>7.3144614705675909E-4</v>
      </c>
      <c r="CC83">
        <v>7.6315902495020923E-4</v>
      </c>
      <c r="CD83">
        <v>5.8096770844549568E-4</v>
      </c>
      <c r="CE83">
        <v>5.9569359392515635E-4</v>
      </c>
      <c r="CF83">
        <v>6.4776408806342949E-4</v>
      </c>
      <c r="CG83">
        <v>6.4776408806342949E-4</v>
      </c>
      <c r="CH83">
        <v>6.8406893986562068E-4</v>
      </c>
      <c r="CI83">
        <v>5.0424600947307822E-4</v>
      </c>
      <c r="CJ83">
        <v>9.9316697993202135E-4</v>
      </c>
      <c r="CK83">
        <v>4.6055040119960544E-4</v>
      </c>
      <c r="CL83">
        <v>4.8260364551626491E-4</v>
      </c>
      <c r="CM83">
        <v>6.8605009827505867E-4</v>
      </c>
      <c r="CN83">
        <v>6.3303959014660591E-4</v>
      </c>
      <c r="CO83">
        <v>6.2862985476896678E-4</v>
      </c>
      <c r="CP83">
        <v>6.619149081883444E-4</v>
      </c>
      <c r="CQ83">
        <v>5.5491843438751094E-4</v>
      </c>
      <c r="CR83">
        <v>6.4963555151161976E-4</v>
      </c>
      <c r="CS83">
        <v>6.3769004514646307E-4</v>
      </c>
      <c r="CT83">
        <v>5.9317106942297646E-4</v>
      </c>
      <c r="CU83">
        <v>5.9888859535115271E-4</v>
      </c>
      <c r="CV83">
        <v>5.1035140913255599E-4</v>
      </c>
      <c r="CW83">
        <v>5.3320504758518539E-4</v>
      </c>
      <c r="CX83">
        <v>7.1931828011457827E-4</v>
      </c>
      <c r="CY83">
        <v>7.9364124386078962E-4</v>
      </c>
      <c r="CZ83" s="55">
        <f>_xlfn.STDEV.P(BV3:BV54)</f>
        <v>2.2841667693200032E-2</v>
      </c>
      <c r="DB83" t="s">
        <v>45</v>
      </c>
      <c r="DC83" s="5">
        <v>0.47187883069572018</v>
      </c>
      <c r="DD83" s="5">
        <v>0.27733265342104241</v>
      </c>
      <c r="DE83" s="5">
        <v>0.29319276233292446</v>
      </c>
      <c r="DF83" s="5">
        <v>0.48488905128203563</v>
      </c>
      <c r="DG83" s="5">
        <v>0.29955826999466628</v>
      </c>
      <c r="DH83" s="5">
        <v>0.5326148268856552</v>
      </c>
      <c r="DI83" s="5">
        <v>0.43512001313441601</v>
      </c>
      <c r="DJ83" s="5">
        <v>0.61656103616499325</v>
      </c>
      <c r="DK83" s="5">
        <v>0.42073534368062854</v>
      </c>
      <c r="DL83" s="5">
        <v>0.34736040182022843</v>
      </c>
      <c r="DM83" s="5">
        <v>0.46205435600420708</v>
      </c>
      <c r="DN83" s="5">
        <v>0.41714182924064702</v>
      </c>
      <c r="DO83" s="5">
        <v>0.2685705562925883</v>
      </c>
      <c r="DP83" s="5">
        <v>0.41388124906281104</v>
      </c>
      <c r="DQ83" s="5">
        <v>0.24781807017895746</v>
      </c>
      <c r="DR83" s="5">
        <v>0.44764470848400401</v>
      </c>
      <c r="DS83" s="5">
        <v>0.29883888443557466</v>
      </c>
      <c r="DT83" s="5">
        <v>0.50823660401412563</v>
      </c>
      <c r="DU83" s="5">
        <v>0.34729439823886288</v>
      </c>
      <c r="DV83" s="5">
        <v>0.55466896558744028</v>
      </c>
      <c r="DW83" s="5">
        <v>0.11474023501931993</v>
      </c>
      <c r="DX83" s="5">
        <v>0.52053662449296245</v>
      </c>
      <c r="DY83" s="5">
        <v>0.55772057073641013</v>
      </c>
      <c r="DZ83" s="5">
        <v>0.99999999999999978</v>
      </c>
      <c r="EA83" s="5">
        <v>0.38006664439831478</v>
      </c>
      <c r="EB83" s="5">
        <v>0.71507335216146106</v>
      </c>
      <c r="EC83" s="5">
        <v>0.34564925144617081</v>
      </c>
      <c r="ED83" s="5">
        <v>0.16391348393510738</v>
      </c>
      <c r="EE83" s="5">
        <v>0.51058273364664952</v>
      </c>
      <c r="EF83" s="5">
        <v>0.35034999462488964</v>
      </c>
      <c r="EG83" s="5">
        <v>0.2619894334723622</v>
      </c>
      <c r="EH83" s="5">
        <v>0.39797779531023136</v>
      </c>
      <c r="EI83" s="5">
        <v>0.39079399208761806</v>
      </c>
      <c r="EJ83" s="5">
        <v>0.5229434423895396</v>
      </c>
      <c r="EK83" s="5">
        <v>7.7606084802317163E-2</v>
      </c>
      <c r="EL83" s="5">
        <v>0.39517327130967306</v>
      </c>
      <c r="EM83" s="5">
        <v>0.5110766365918139</v>
      </c>
      <c r="EN83" s="5">
        <v>0.4921248456586188</v>
      </c>
      <c r="EO83" s="5">
        <v>0.27742354715965578</v>
      </c>
      <c r="EP83" s="5">
        <v>0.42916276381157503</v>
      </c>
      <c r="EQ83" s="5">
        <v>0.34665028745158194</v>
      </c>
      <c r="ER83" s="5">
        <v>0.41154121074111766</v>
      </c>
      <c r="ES83" s="5">
        <v>0.47764389289738046</v>
      </c>
      <c r="ET83" s="5">
        <v>0.5202108211644888</v>
      </c>
      <c r="EU83" s="5">
        <v>0.42289342403721614</v>
      </c>
      <c r="EV83" s="5">
        <v>0.54371486306766215</v>
      </c>
      <c r="EW83" s="5">
        <v>0.34809897699186015</v>
      </c>
      <c r="EX83" s="5">
        <v>0.26770204651650292</v>
      </c>
      <c r="EY83" s="5">
        <v>0.41354902553668155</v>
      </c>
      <c r="EZ83" s="5">
        <v>0.36234596909378219</v>
      </c>
    </row>
    <row r="84" spans="1:156" x14ac:dyDescent="0.2">
      <c r="A84" s="66" t="s">
        <v>11</v>
      </c>
      <c r="B84" s="9">
        <v>1.393501731247024E-4</v>
      </c>
      <c r="C84" s="9">
        <v>-1.0176164939607349E-5</v>
      </c>
      <c r="D84" s="9">
        <v>2.7029462842766957E-4</v>
      </c>
      <c r="E84" s="9">
        <v>2.5958735946008088E-4</v>
      </c>
      <c r="F84" s="9">
        <v>2.9852852644457955E-4</v>
      </c>
      <c r="G84" s="9">
        <v>3.032936691771378E-4</v>
      </c>
      <c r="H84" s="9">
        <v>5.0981051917238333E-4</v>
      </c>
      <c r="I84" s="9">
        <v>4.9569302134366432E-4</v>
      </c>
      <c r="J84" s="9">
        <v>4.0189690793679237E-4</v>
      </c>
      <c r="K84" s="9">
        <v>1.3628923921727194E-4</v>
      </c>
      <c r="L84" s="9">
        <v>1.8926780663237568E-4</v>
      </c>
      <c r="M84" s="9">
        <v>3.4127723299086268E-4</v>
      </c>
      <c r="N84" s="9">
        <v>5.3820427642399678E-5</v>
      </c>
      <c r="O84" s="9">
        <v>3.4059536753203748E-4</v>
      </c>
      <c r="P84" s="9">
        <v>-2.7526328236584968E-6</v>
      </c>
      <c r="Q84" s="9">
        <v>2.1788773044072776E-4</v>
      </c>
      <c r="R84" s="9">
        <v>1.3551879206386512E-4</v>
      </c>
      <c r="S84" s="9">
        <v>4.5802085152445821E-4</v>
      </c>
      <c r="T84" s="9">
        <v>3.5733968937597859E-4</v>
      </c>
      <c r="U84" s="9">
        <v>4.0536605125351206E-4</v>
      </c>
      <c r="V84" s="9">
        <v>3.5752739360887238E-5</v>
      </c>
      <c r="W84" s="9">
        <v>6.6573850180497792E-4</v>
      </c>
      <c r="X84" s="9">
        <v>5.8136029332207957E-4</v>
      </c>
      <c r="Y84" s="9">
        <v>3.2472140964917562E-4</v>
      </c>
      <c r="Z84" s="68">
        <v>1.3990934269180943E-3</v>
      </c>
      <c r="AA84" s="9">
        <v>2.4229438167456459E-4</v>
      </c>
      <c r="AB84" s="9">
        <v>2.7046096542656045E-4</v>
      </c>
      <c r="AC84" s="9">
        <v>-3.7971431114729683E-5</v>
      </c>
      <c r="AD84" s="9">
        <v>4.8025956686829809E-4</v>
      </c>
      <c r="AE84" s="9">
        <v>1.9229403260066416E-4</v>
      </c>
      <c r="AF84" s="9">
        <v>-1.1466376331545236E-4</v>
      </c>
      <c r="AG84" s="9">
        <v>2.8012563116142249E-4</v>
      </c>
      <c r="AH84" s="9">
        <v>2.9958936385945771E-4</v>
      </c>
      <c r="AI84" s="9">
        <v>2.122478032251183E-4</v>
      </c>
      <c r="AJ84" s="9">
        <v>6.0135727231201622E-5</v>
      </c>
      <c r="AK84" s="9">
        <v>3.3395171605918642E-4</v>
      </c>
      <c r="AL84" s="9">
        <v>2.089055024351739E-4</v>
      </c>
      <c r="AM84" s="9">
        <v>2.956770701679577E-4</v>
      </c>
      <c r="AN84" s="9">
        <v>2.9848937442362625E-4</v>
      </c>
      <c r="AO84" s="9">
        <v>2.5558753108906155E-4</v>
      </c>
      <c r="AP84" s="9">
        <v>1.2616300718593738E-4</v>
      </c>
      <c r="AQ84" s="9">
        <v>3.582300777039673E-4</v>
      </c>
      <c r="AR84" s="9">
        <v>3.0990109513750027E-4</v>
      </c>
      <c r="AS84" s="9">
        <v>3.4405412626509028E-4</v>
      </c>
      <c r="AT84" s="9">
        <v>2.6930057119938102E-4</v>
      </c>
      <c r="AU84" s="9">
        <v>4.0207041635207091E-4</v>
      </c>
      <c r="AV84" s="9">
        <v>3.5056705901000189E-4</v>
      </c>
      <c r="AW84" s="9">
        <v>2.5356184102296104E-4</v>
      </c>
      <c r="AX84" s="9">
        <v>2.7412306218677302E-4</v>
      </c>
      <c r="AY84" s="40">
        <v>1.699060343853593E-4</v>
      </c>
      <c r="BA84" t="s">
        <v>11</v>
      </c>
      <c r="BB84">
        <v>9.5979642401739114E-4</v>
      </c>
      <c r="BC84">
        <v>1.1475841936230201E-3</v>
      </c>
      <c r="BD84">
        <v>1.2279027965914732E-3</v>
      </c>
      <c r="BE84">
        <v>9.2636682379287493E-4</v>
      </c>
      <c r="BF84">
        <v>1.3382611726538267E-3</v>
      </c>
      <c r="BG84">
        <v>8.1644157521421111E-4</v>
      </c>
      <c r="BH84">
        <v>1.3591723887798782E-3</v>
      </c>
      <c r="BI84">
        <v>9.9288206628650151E-4</v>
      </c>
      <c r="BJ84">
        <v>1.147202002627241E-3</v>
      </c>
      <c r="BK84">
        <v>9.9732695932155968E-4</v>
      </c>
      <c r="BL84">
        <v>9.0457482085008994E-4</v>
      </c>
      <c r="BM84">
        <v>8.6838538027704342E-4</v>
      </c>
      <c r="BN84">
        <v>1.119989301490485E-3</v>
      </c>
      <c r="BO84">
        <v>1.0953058693921412E-3</v>
      </c>
      <c r="BP84">
        <v>1.0105053768042569E-3</v>
      </c>
      <c r="BQ84">
        <v>9.0881458962957106E-4</v>
      </c>
      <c r="BR84">
        <v>1.63752854191564E-3</v>
      </c>
      <c r="BS84">
        <v>1.0399585642879409E-3</v>
      </c>
      <c r="BT84">
        <v>9.4450596103435171E-4</v>
      </c>
      <c r="BU84">
        <v>8.7500817244716748E-4</v>
      </c>
      <c r="BV84">
        <v>9.2857370304511326E-4</v>
      </c>
      <c r="BW84">
        <v>1.0569762055836803E-3</v>
      </c>
      <c r="BX84">
        <v>1.0387545680117672E-3</v>
      </c>
      <c r="BY84">
        <v>8.5438018419965148E-4</v>
      </c>
      <c r="BZ84">
        <v>1.399093426918095E-3</v>
      </c>
      <c r="CA84">
        <v>7.8874882885733859E-4</v>
      </c>
      <c r="CB84">
        <v>1.1977823402474171E-3</v>
      </c>
      <c r="CC84">
        <v>1.2497138805966886E-3</v>
      </c>
      <c r="CD84">
        <v>9.5136581719669152E-4</v>
      </c>
      <c r="CE84">
        <v>9.7548024536480479E-4</v>
      </c>
      <c r="CF84">
        <v>1.060748475401623E-3</v>
      </c>
      <c r="CG84">
        <v>1.060748475401623E-3</v>
      </c>
      <c r="CH84">
        <v>1.1201996195889885E-3</v>
      </c>
      <c r="CI84">
        <v>8.2572991561635398E-4</v>
      </c>
      <c r="CJ84">
        <v>1.6263642569808018E-3</v>
      </c>
      <c r="CK84">
        <v>7.5417601086624352E-4</v>
      </c>
      <c r="CL84">
        <v>7.902893825668763E-4</v>
      </c>
      <c r="CM84">
        <v>1.1234438728612304E-3</v>
      </c>
      <c r="CN84">
        <v>1.0366363194421599E-3</v>
      </c>
      <c r="CO84">
        <v>1.0294151409839041E-3</v>
      </c>
      <c r="CP84">
        <v>1.0839212031736453E-3</v>
      </c>
      <c r="CQ84">
        <v>9.0870873223087493E-4</v>
      </c>
      <c r="CR84">
        <v>1.0638130972848347E-3</v>
      </c>
      <c r="CS84">
        <v>1.0442516892070538E-3</v>
      </c>
      <c r="CT84">
        <v>9.7134947604745941E-4</v>
      </c>
      <c r="CU84">
        <v>9.8071223175303398E-4</v>
      </c>
      <c r="CV84">
        <v>8.3572783538351841E-4</v>
      </c>
      <c r="CW84">
        <v>8.7315189545835348E-4</v>
      </c>
      <c r="CX84">
        <v>1.1779223069330474E-3</v>
      </c>
      <c r="CY84">
        <v>1.2996301507822174E-3</v>
      </c>
      <c r="CZ84" s="55">
        <f>_xlfn.STDEV.P(BW3:BW54)</f>
        <v>3.7404457313508707E-2</v>
      </c>
      <c r="DB84" t="s">
        <v>11</v>
      </c>
      <c r="DC84" s="5">
        <v>0.14518721849517688</v>
      </c>
      <c r="DD84" s="5">
        <v>-8.8674669764144606E-3</v>
      </c>
      <c r="DE84" s="5">
        <v>0.22012705661879634</v>
      </c>
      <c r="DF84" s="5">
        <v>0.2802209155086513</v>
      </c>
      <c r="DG84" s="5">
        <v>0.22307194779669598</v>
      </c>
      <c r="DH84" s="5">
        <v>0.37148239186320486</v>
      </c>
      <c r="DI84" s="5">
        <v>0.37508893160347195</v>
      </c>
      <c r="DJ84" s="5">
        <v>0.49924662573231471</v>
      </c>
      <c r="DK84" s="5">
        <v>0.35032793441468585</v>
      </c>
      <c r="DL84" s="5">
        <v>0.13665452231431091</v>
      </c>
      <c r="DM84" s="5">
        <v>0.20923399841541904</v>
      </c>
      <c r="DN84" s="5">
        <v>0.39300204810217332</v>
      </c>
      <c r="DO84" s="5">
        <v>4.8054412279452403E-2</v>
      </c>
      <c r="DP84" s="5">
        <v>0.31095913666659775</v>
      </c>
      <c r="DQ84" s="5">
        <v>-2.7240160090624675E-3</v>
      </c>
      <c r="DR84" s="5">
        <v>0.23974937564496832</v>
      </c>
      <c r="DS84" s="5">
        <v>8.2758125183778689E-2</v>
      </c>
      <c r="DT84" s="5">
        <v>0.44042221224272032</v>
      </c>
      <c r="DU84" s="5">
        <v>0.37833502817139142</v>
      </c>
      <c r="DV84" s="5">
        <v>0.46327116022220677</v>
      </c>
      <c r="DW84" s="5">
        <v>3.8502855770782309E-2</v>
      </c>
      <c r="DX84" s="5">
        <v>0.62985192882118446</v>
      </c>
      <c r="DY84" s="5">
        <v>0.55967050468411883</v>
      </c>
      <c r="DZ84" s="5">
        <v>0.38006664439831478</v>
      </c>
      <c r="EA84" s="5">
        <v>0.99999999999999956</v>
      </c>
      <c r="EB84" s="5">
        <v>0.30718826172531599</v>
      </c>
      <c r="EC84" s="5">
        <v>0.22580143014188481</v>
      </c>
      <c r="ED84" s="5">
        <v>-3.0384099676159342E-2</v>
      </c>
      <c r="EE84" s="5">
        <v>0.50481061878325417</v>
      </c>
      <c r="EF84" s="5">
        <v>0.19712755180270319</v>
      </c>
      <c r="EG84" s="5">
        <v>-0.10809703334434499</v>
      </c>
      <c r="EH84" s="5">
        <v>0.264082992016897</v>
      </c>
      <c r="EI84" s="5">
        <v>0.26744283663422397</v>
      </c>
      <c r="EJ84" s="5">
        <v>0.25704264700969326</v>
      </c>
      <c r="EK84" s="5">
        <v>3.6975558810446417E-2</v>
      </c>
      <c r="EL84" s="5">
        <v>0.44280341889370206</v>
      </c>
      <c r="EM84" s="5">
        <v>0.26434051506126083</v>
      </c>
      <c r="EN84" s="5">
        <v>0.26318811051496138</v>
      </c>
      <c r="EO84" s="5">
        <v>0.28794030155556477</v>
      </c>
      <c r="EP84" s="5">
        <v>0.24828421587501975</v>
      </c>
      <c r="EQ84" s="5">
        <v>0.1163949988398981</v>
      </c>
      <c r="ER84" s="5">
        <v>0.39421881291325817</v>
      </c>
      <c r="ES84" s="5">
        <v>0.2913115996865045</v>
      </c>
      <c r="ET84" s="5">
        <v>0.32947433058628395</v>
      </c>
      <c r="EU84" s="5">
        <v>0.27724374989648237</v>
      </c>
      <c r="EV84" s="5">
        <v>0.40997797655012985</v>
      </c>
      <c r="EW84" s="5">
        <v>0.41947514988432261</v>
      </c>
      <c r="EX84" s="5">
        <v>0.29039831711051367</v>
      </c>
      <c r="EY84" s="5">
        <v>0.23271743864033476</v>
      </c>
      <c r="EZ84" s="5">
        <v>0.13073414331230834</v>
      </c>
    </row>
    <row r="85" spans="1:156" x14ac:dyDescent="0.2">
      <c r="A85" s="66" t="s">
        <v>46</v>
      </c>
      <c r="B85" s="9">
        <v>2.3643126905142437E-4</v>
      </c>
      <c r="C85" s="9">
        <v>9.8167779443523122E-5</v>
      </c>
      <c r="D85" s="9">
        <v>1.2888230465569453E-4</v>
      </c>
      <c r="E85" s="9">
        <v>3.1981125356650718E-4</v>
      </c>
      <c r="F85" s="9">
        <v>3.7089381905987056E-4</v>
      </c>
      <c r="G85" s="9">
        <v>2.5740726426794907E-4</v>
      </c>
      <c r="H85" s="9">
        <v>2.8347465196862528E-4</v>
      </c>
      <c r="I85" s="9">
        <v>3.7651456683225149E-4</v>
      </c>
      <c r="J85" s="9">
        <v>2.7906306190906047E-4</v>
      </c>
      <c r="K85" s="9">
        <v>2.0885432124470883E-4</v>
      </c>
      <c r="L85" s="9">
        <v>1.9303516489970661E-4</v>
      </c>
      <c r="M85" s="9">
        <v>2.4863393841608345E-4</v>
      </c>
      <c r="N85" s="9">
        <v>2.3185017113871019E-4</v>
      </c>
      <c r="O85" s="9">
        <v>2.6282414483456789E-4</v>
      </c>
      <c r="P85" s="9">
        <v>1.655464259289968E-4</v>
      </c>
      <c r="Q85" s="9">
        <v>2.5475527900051367E-4</v>
      </c>
      <c r="R85" s="9">
        <v>2.8948302434349732E-4</v>
      </c>
      <c r="S85" s="9">
        <v>3.2333582667765066E-4</v>
      </c>
      <c r="T85" s="9">
        <v>2.6556811589515398E-4</v>
      </c>
      <c r="U85" s="9">
        <v>2.6377728329333641E-4</v>
      </c>
      <c r="V85" s="9">
        <v>1.0095515587853007E-4</v>
      </c>
      <c r="W85" s="9">
        <v>3.1332016047318445E-4</v>
      </c>
      <c r="X85" s="9">
        <v>3.2898247090117728E-4</v>
      </c>
      <c r="Y85" s="9">
        <v>3.4442429036051576E-4</v>
      </c>
      <c r="Z85" s="9">
        <v>2.4229438167456459E-4</v>
      </c>
      <c r="AA85" s="68">
        <v>4.446627387809486E-4</v>
      </c>
      <c r="AB85" s="9">
        <v>2.0419090506754257E-4</v>
      </c>
      <c r="AC85" s="9">
        <v>2.0577961994683834E-4</v>
      </c>
      <c r="AD85" s="9">
        <v>2.7251761829596868E-4</v>
      </c>
      <c r="AE85" s="9">
        <v>2.3986306027820849E-4</v>
      </c>
      <c r="AF85" s="9">
        <v>1.8569867488748434E-4</v>
      </c>
      <c r="AG85" s="9">
        <v>2.6110219024483706E-4</v>
      </c>
      <c r="AH85" s="9">
        <v>3.4610035198178444E-4</v>
      </c>
      <c r="AI85" s="9">
        <v>2.3157484127494856E-4</v>
      </c>
      <c r="AJ85" s="9">
        <v>7.738891740952664E-5</v>
      </c>
      <c r="AK85" s="9">
        <v>2.1950169182531534E-4</v>
      </c>
      <c r="AL85" s="9">
        <v>2.4086917706278138E-4</v>
      </c>
      <c r="AM85" s="9">
        <v>3.3477929683628255E-4</v>
      </c>
      <c r="AN85" s="9">
        <v>3.1365362169562348E-4</v>
      </c>
      <c r="AO85" s="9">
        <v>3.0033952975374781E-4</v>
      </c>
      <c r="AP85" s="9">
        <v>2.7882940915011442E-4</v>
      </c>
      <c r="AQ85" s="9">
        <v>2.2888644765302525E-4</v>
      </c>
      <c r="AR85" s="9">
        <v>3.7986771275938123E-4</v>
      </c>
      <c r="AS85" s="9">
        <v>3.4571669491064897E-4</v>
      </c>
      <c r="AT85" s="9">
        <v>3.1221421215856643E-4</v>
      </c>
      <c r="AU85" s="9">
        <v>3.089672947642911E-4</v>
      </c>
      <c r="AV85" s="9">
        <v>1.9553668475551754E-4</v>
      </c>
      <c r="AW85" s="9">
        <v>9.9118431943195142E-5</v>
      </c>
      <c r="AX85" s="9">
        <v>2.3846168034084885E-4</v>
      </c>
      <c r="AY85" s="40">
        <v>3.2443481222053358E-4</v>
      </c>
      <c r="BA85" t="s">
        <v>46</v>
      </c>
      <c r="BB85">
        <v>5.4109203204018546E-4</v>
      </c>
      <c r="BC85">
        <v>6.4695871720962599E-4</v>
      </c>
      <c r="BD85">
        <v>6.9223889850986576E-4</v>
      </c>
      <c r="BE85">
        <v>5.2224585814003479E-4</v>
      </c>
      <c r="BF85">
        <v>7.5445421465606527E-4</v>
      </c>
      <c r="BG85">
        <v>4.6027472068050002E-4</v>
      </c>
      <c r="BH85">
        <v>7.6624306085609198E-4</v>
      </c>
      <c r="BI85">
        <v>5.5974429720680717E-4</v>
      </c>
      <c r="BJ85">
        <v>6.467432543287914E-4</v>
      </c>
      <c r="BK85">
        <v>5.6225013713739782E-4</v>
      </c>
      <c r="BL85">
        <v>5.0996046213367969E-4</v>
      </c>
      <c r="BM85">
        <v>4.8955840868977925E-4</v>
      </c>
      <c r="BN85">
        <v>6.3140190132212216E-4</v>
      </c>
      <c r="BO85">
        <v>6.17486441650044E-4</v>
      </c>
      <c r="BP85">
        <v>5.6967956333273584E-4</v>
      </c>
      <c r="BQ85">
        <v>5.1235066181234447E-4</v>
      </c>
      <c r="BR85">
        <v>9.2316831371407656E-4</v>
      </c>
      <c r="BS85">
        <v>5.8628400638629564E-4</v>
      </c>
      <c r="BT85">
        <v>5.3247192523493442E-4</v>
      </c>
      <c r="BU85">
        <v>4.9329205468328361E-4</v>
      </c>
      <c r="BV85">
        <v>5.2349000194926339E-4</v>
      </c>
      <c r="BW85">
        <v>5.9587782219850771E-4</v>
      </c>
      <c r="BX85">
        <v>5.856052449579953E-4</v>
      </c>
      <c r="BY85">
        <v>4.816628802058141E-4</v>
      </c>
      <c r="BZ85">
        <v>7.8874882885733859E-4</v>
      </c>
      <c r="CA85">
        <v>4.4466273878094871E-4</v>
      </c>
      <c r="CB85">
        <v>6.7525827791017098E-4</v>
      </c>
      <c r="CC85">
        <v>7.0453505160031251E-4</v>
      </c>
      <c r="CD85">
        <v>5.3633921773311576E-4</v>
      </c>
      <c r="CE85">
        <v>5.4993389740941258E-4</v>
      </c>
      <c r="CF85">
        <v>5.9800446602642585E-4</v>
      </c>
      <c r="CG85">
        <v>5.9800446602642585E-4</v>
      </c>
      <c r="CH85">
        <v>6.3152046963978452E-4</v>
      </c>
      <c r="CI85">
        <v>4.655110883692229E-4</v>
      </c>
      <c r="CJ85">
        <v>9.168743690081961E-4</v>
      </c>
      <c r="CK85">
        <v>4.2517206776776083E-4</v>
      </c>
      <c r="CL85">
        <v>4.4553123684606098E-4</v>
      </c>
      <c r="CM85">
        <v>6.3334944040025333E-4</v>
      </c>
      <c r="CN85">
        <v>5.8441106732384904E-4</v>
      </c>
      <c r="CO85">
        <v>5.8034007682218863E-4</v>
      </c>
      <c r="CP85">
        <v>6.1106825543459555E-4</v>
      </c>
      <c r="CQ85">
        <v>5.1229098395406784E-4</v>
      </c>
      <c r="CR85">
        <v>5.9973216831904421E-4</v>
      </c>
      <c r="CS85">
        <v>5.8870428596658614E-4</v>
      </c>
      <c r="CT85">
        <v>5.4760514694954297E-4</v>
      </c>
      <c r="CU85">
        <v>5.5288346679264067E-4</v>
      </c>
      <c r="CV85">
        <v>4.7114748645075164E-4</v>
      </c>
      <c r="CW85">
        <v>4.9224556538328944E-4</v>
      </c>
      <c r="CX85">
        <v>6.6406204346549735E-4</v>
      </c>
      <c r="CY85">
        <v>7.3267570246198443E-4</v>
      </c>
      <c r="CZ85" s="55">
        <f>_xlfn.STDEV.P(BX3:BX54)</f>
        <v>2.1087027736998609E-2</v>
      </c>
      <c r="DB85" t="s">
        <v>46</v>
      </c>
      <c r="DC85" s="5">
        <v>0.43695204337044324</v>
      </c>
      <c r="DD85" s="5">
        <v>0.15173731620299821</v>
      </c>
      <c r="DE85" s="5">
        <v>0.18618182961565791</v>
      </c>
      <c r="DF85" s="5">
        <v>0.61237681176736714</v>
      </c>
      <c r="DG85" s="5">
        <v>0.49160547035839774</v>
      </c>
      <c r="DH85" s="5">
        <v>0.55924701640659624</v>
      </c>
      <c r="DI85" s="5">
        <v>0.36995395645333568</v>
      </c>
      <c r="DJ85" s="5">
        <v>0.67265458301425396</v>
      </c>
      <c r="DK85" s="5">
        <v>0.43148971410406139</v>
      </c>
      <c r="DL85" s="5">
        <v>0.37146157457258355</v>
      </c>
      <c r="DM85" s="5">
        <v>0.37852966893167667</v>
      </c>
      <c r="DN85" s="5">
        <v>0.50787390023901413</v>
      </c>
      <c r="DO85" s="5">
        <v>0.36719903860477487</v>
      </c>
      <c r="DP85" s="5">
        <v>0.42563549109232357</v>
      </c>
      <c r="DQ85" s="5">
        <v>0.29059569025175858</v>
      </c>
      <c r="DR85" s="5">
        <v>0.49722835938059418</v>
      </c>
      <c r="DS85" s="5">
        <v>0.31357556367901501</v>
      </c>
      <c r="DT85" s="5">
        <v>0.55150033628003914</v>
      </c>
      <c r="DU85" s="5">
        <v>0.49874576162486206</v>
      </c>
      <c r="DV85" s="5">
        <v>0.53472842465036996</v>
      </c>
      <c r="DW85" s="5">
        <v>0.19285020822291585</v>
      </c>
      <c r="DX85" s="5">
        <v>0.52581275691245066</v>
      </c>
      <c r="DY85" s="5">
        <v>0.56178197468974989</v>
      </c>
      <c r="DZ85" s="5">
        <v>0.71507335216146106</v>
      </c>
      <c r="EA85" s="5">
        <v>0.30718826172531599</v>
      </c>
      <c r="EB85" s="5">
        <v>0.99999999999999978</v>
      </c>
      <c r="EC85" s="5">
        <v>0.30238934011958296</v>
      </c>
      <c r="ED85" s="5">
        <v>0.29207861195751905</v>
      </c>
      <c r="EE85" s="5">
        <v>0.50810682733175483</v>
      </c>
      <c r="EF85" s="5">
        <v>0.43616707645798419</v>
      </c>
      <c r="EG85" s="5">
        <v>0.31053058202290801</v>
      </c>
      <c r="EH85" s="5">
        <v>0.43662247538014032</v>
      </c>
      <c r="EI85" s="5">
        <v>0.54804296712535383</v>
      </c>
      <c r="EJ85" s="5">
        <v>0.49746364170658292</v>
      </c>
      <c r="EK85" s="5">
        <v>8.4405148650016248E-2</v>
      </c>
      <c r="EL85" s="5">
        <v>0.5162655509750288</v>
      </c>
      <c r="EM85" s="5">
        <v>0.54063364617912524</v>
      </c>
      <c r="EN85" s="5">
        <v>0.52858544664492713</v>
      </c>
      <c r="EO85" s="5">
        <v>0.5367003454125443</v>
      </c>
      <c r="EP85" s="5">
        <v>0.51752333114462701</v>
      </c>
      <c r="EQ85" s="5">
        <v>0.45629830492799728</v>
      </c>
      <c r="ER85" s="5">
        <v>0.44678991983498828</v>
      </c>
      <c r="ES85" s="5">
        <v>0.63339559360987963</v>
      </c>
      <c r="ET85" s="5">
        <v>0.58725017492104903</v>
      </c>
      <c r="EU85" s="5">
        <v>0.57014477292218413</v>
      </c>
      <c r="EV85" s="5">
        <v>0.55882896364518986</v>
      </c>
      <c r="EW85" s="5">
        <v>0.41502223906262248</v>
      </c>
      <c r="EX85" s="5">
        <v>0.20135972553864673</v>
      </c>
      <c r="EY85" s="5">
        <v>0.35909548315155071</v>
      </c>
      <c r="EZ85" s="5">
        <v>0.44280820440796204</v>
      </c>
    </row>
    <row r="86" spans="1:156" x14ac:dyDescent="0.2">
      <c r="A86" s="66" t="s">
        <v>5</v>
      </c>
      <c r="B86" s="9">
        <v>4.0107484608546044E-4</v>
      </c>
      <c r="C86" s="9">
        <v>7.9623829378377899E-5</v>
      </c>
      <c r="D86" s="9">
        <v>1.9001939708432331E-4</v>
      </c>
      <c r="E86" s="9">
        <v>4.8889217493040316E-4</v>
      </c>
      <c r="F86" s="9">
        <v>4.590572384719629E-4</v>
      </c>
      <c r="G86" s="9">
        <v>3.6456587324999772E-4</v>
      </c>
      <c r="H86" s="9">
        <v>4.6553146071463179E-4</v>
      </c>
      <c r="I86" s="9">
        <v>4.0482399867686241E-4</v>
      </c>
      <c r="J86" s="9">
        <v>4.621773591312867E-4</v>
      </c>
      <c r="K86" s="9">
        <v>2.7691412250209821E-4</v>
      </c>
      <c r="L86" s="9">
        <v>2.9832186038202067E-4</v>
      </c>
      <c r="M86" s="9">
        <v>3.8761084340548118E-4</v>
      </c>
      <c r="N86" s="9">
        <v>3.5528806528419254E-4</v>
      </c>
      <c r="O86" s="9">
        <v>5.6386923041879845E-4</v>
      </c>
      <c r="P86" s="9">
        <v>1.6922817494446901E-4</v>
      </c>
      <c r="Q86" s="9">
        <v>3.3537286409957966E-4</v>
      </c>
      <c r="R86" s="9">
        <v>4.9044408731873539E-4</v>
      </c>
      <c r="S86" s="9">
        <v>4.9640516436593092E-4</v>
      </c>
      <c r="T86" s="9">
        <v>2.6242952140908274E-4</v>
      </c>
      <c r="U86" s="9">
        <v>3.9806318117998252E-4</v>
      </c>
      <c r="V86" s="9">
        <v>4.6443189610198023E-4</v>
      </c>
      <c r="W86" s="9">
        <v>4.4715511222219098E-4</v>
      </c>
      <c r="X86" s="9">
        <v>4.1612846126901104E-4</v>
      </c>
      <c r="Y86" s="9">
        <v>2.5282381320335454E-4</v>
      </c>
      <c r="Z86" s="9">
        <v>2.7046096542656045E-4</v>
      </c>
      <c r="AA86" s="9">
        <v>2.0419090506754257E-4</v>
      </c>
      <c r="AB86" s="68">
        <v>1.0254372631632463E-3</v>
      </c>
      <c r="AC86" s="9">
        <v>3.6894082776451243E-4</v>
      </c>
      <c r="AD86" s="9">
        <v>4.1810512278677944E-4</v>
      </c>
      <c r="AE86" s="9">
        <v>4.0224221933270443E-4</v>
      </c>
      <c r="AF86" s="9">
        <v>2.2434760426421214E-4</v>
      </c>
      <c r="AG86" s="9">
        <v>3.9845126395609409E-4</v>
      </c>
      <c r="AH86" s="9">
        <v>4.3250758940377925E-4</v>
      </c>
      <c r="AI86" s="9">
        <v>2.7970989488118966E-4</v>
      </c>
      <c r="AJ86" s="9">
        <v>1.3370505094264449E-4</v>
      </c>
      <c r="AK86" s="9">
        <v>3.5236319175629217E-4</v>
      </c>
      <c r="AL86" s="9">
        <v>3.5981905313307015E-4</v>
      </c>
      <c r="AM86" s="9">
        <v>5.1338326075265922E-4</v>
      </c>
      <c r="AN86" s="9">
        <v>4.5840044881375306E-4</v>
      </c>
      <c r="AO86" s="9">
        <v>4.4059105766801034E-4</v>
      </c>
      <c r="AP86" s="9">
        <v>3.6043767187553E-4</v>
      </c>
      <c r="AQ86" s="9">
        <v>4.0920163927514122E-4</v>
      </c>
      <c r="AR86" s="9">
        <v>4.1627877072837339E-4</v>
      </c>
      <c r="AS86" s="9">
        <v>4.0395124438366141E-4</v>
      </c>
      <c r="AT86" s="9">
        <v>3.4166143752678633E-4</v>
      </c>
      <c r="AU86" s="9">
        <v>3.6825364217720494E-4</v>
      </c>
      <c r="AV86" s="9">
        <v>4.0124668243648234E-4</v>
      </c>
      <c r="AW86" s="9">
        <v>2.5648874901769777E-4</v>
      </c>
      <c r="AX86" s="9">
        <v>2.324783742952573E-4</v>
      </c>
      <c r="AY86" s="40">
        <v>2.3368666624340651E-4</v>
      </c>
      <c r="BA86" t="s">
        <v>5</v>
      </c>
      <c r="BB86">
        <v>8.2169438066265318E-4</v>
      </c>
      <c r="BC86">
        <v>9.8246196760182094E-4</v>
      </c>
      <c r="BD86">
        <v>1.0512237832018517E-3</v>
      </c>
      <c r="BE86">
        <v>7.930748588922884E-4</v>
      </c>
      <c r="BF86">
        <v>1.1457030448456193E-3</v>
      </c>
      <c r="BG86">
        <v>6.9896640340131786E-4</v>
      </c>
      <c r="BH86">
        <v>1.1636054128411968E-3</v>
      </c>
      <c r="BI86">
        <v>8.5001943548974868E-4</v>
      </c>
      <c r="BJ86">
        <v>9.8213476884830096E-4</v>
      </c>
      <c r="BK86">
        <v>8.5382476705606796E-4</v>
      </c>
      <c r="BL86">
        <v>7.744184376831738E-4</v>
      </c>
      <c r="BM86">
        <v>7.4343618018139074E-4</v>
      </c>
      <c r="BN86">
        <v>9.5883761640306578E-4</v>
      </c>
      <c r="BO86">
        <v>9.377058045488576E-4</v>
      </c>
      <c r="BP86">
        <v>8.6510698411855068E-4</v>
      </c>
      <c r="BQ86">
        <v>7.7804815966820329E-4</v>
      </c>
      <c r="BR86">
        <v>1.4019097877389138E-3</v>
      </c>
      <c r="BS86">
        <v>8.9032224648288318E-4</v>
      </c>
      <c r="BT86">
        <v>8.0860401358428396E-4</v>
      </c>
      <c r="BU86">
        <v>7.4910603992905424E-4</v>
      </c>
      <c r="BV86">
        <v>7.9496419733426243E-4</v>
      </c>
      <c r="BW86">
        <v>9.0489127370045955E-4</v>
      </c>
      <c r="BX86">
        <v>8.8929148938719652E-4</v>
      </c>
      <c r="BY86">
        <v>7.3144614705675909E-4</v>
      </c>
      <c r="BZ86">
        <v>1.1977823402474171E-3</v>
      </c>
      <c r="CA86">
        <v>6.7525827791017098E-4</v>
      </c>
      <c r="CB86">
        <v>1.0254372631632468E-3</v>
      </c>
      <c r="CC86">
        <v>1.0698965399602387E-3</v>
      </c>
      <c r="CD86">
        <v>8.1447682694313686E-4</v>
      </c>
      <c r="CE86">
        <v>8.3512150702612169E-4</v>
      </c>
      <c r="CF86">
        <v>9.0812076365706174E-4</v>
      </c>
      <c r="CG86">
        <v>9.0812076365706174E-4</v>
      </c>
      <c r="CH86">
        <v>9.5901767250180462E-4</v>
      </c>
      <c r="CI86">
        <v>7.0691827415551064E-4</v>
      </c>
      <c r="CJ86">
        <v>1.3923518961219859E-3</v>
      </c>
      <c r="CK86">
        <v>6.4566003232800089E-4</v>
      </c>
      <c r="CL86">
        <v>6.7657716626457604E-4</v>
      </c>
      <c r="CM86">
        <v>9.6179512052780301E-4</v>
      </c>
      <c r="CN86">
        <v>8.8747802884187813E-4</v>
      </c>
      <c r="CO86">
        <v>8.8129588269876698E-4</v>
      </c>
      <c r="CP86">
        <v>9.2795924160762248E-4</v>
      </c>
      <c r="CQ86">
        <v>7.7795753375266166E-4</v>
      </c>
      <c r="CR86">
        <v>9.1074442688113429E-4</v>
      </c>
      <c r="CS86">
        <v>8.9399764736294927E-4</v>
      </c>
      <c r="CT86">
        <v>8.3158510091859599E-4</v>
      </c>
      <c r="CU86">
        <v>8.3960067959577649E-4</v>
      </c>
      <c r="CV86">
        <v>7.1547762516518498E-4</v>
      </c>
      <c r="CW86">
        <v>7.4751685671009885E-4</v>
      </c>
      <c r="CX86">
        <v>1.0084348266404214E-3</v>
      </c>
      <c r="CY86">
        <v>1.11263051738371E-3</v>
      </c>
      <c r="CZ86" s="55">
        <f>_xlfn.STDEV.P(BY3:BY54)</f>
        <v>3.2022449362334025E-2</v>
      </c>
      <c r="DB86" t="s">
        <v>5</v>
      </c>
      <c r="DC86" s="5">
        <v>0.48810708156725463</v>
      </c>
      <c r="DD86" s="5">
        <v>8.1045202770280059E-2</v>
      </c>
      <c r="DE86" s="5">
        <v>0.18076017696779656</v>
      </c>
      <c r="DF86" s="5">
        <v>0.61645148556752083</v>
      </c>
      <c r="DG86" s="5">
        <v>0.4006773313008169</v>
      </c>
      <c r="DH86" s="5">
        <v>0.52157853578647462</v>
      </c>
      <c r="DI86" s="5">
        <v>0.40007674042864327</v>
      </c>
      <c r="DJ86" s="5">
        <v>0.4762526382042292</v>
      </c>
      <c r="DK86" s="5">
        <v>0.4705844592725888</v>
      </c>
      <c r="DL86" s="5">
        <v>0.32432196064876406</v>
      </c>
      <c r="DM86" s="5">
        <v>0.38522050336832064</v>
      </c>
      <c r="DN86" s="5">
        <v>0.52137742786597785</v>
      </c>
      <c r="DO86" s="5">
        <v>0.37054039099655056</v>
      </c>
      <c r="DP86" s="5">
        <v>0.60132850589538922</v>
      </c>
      <c r="DQ86" s="5">
        <v>0.19561531469647536</v>
      </c>
      <c r="DR86" s="5">
        <v>0.43104383698124626</v>
      </c>
      <c r="DS86" s="5">
        <v>0.34983997658633492</v>
      </c>
      <c r="DT86" s="5">
        <v>0.55755673445982401</v>
      </c>
      <c r="DU86" s="5">
        <v>0.32454639972143634</v>
      </c>
      <c r="DV86" s="5">
        <v>0.53138429002345511</v>
      </c>
      <c r="DW86" s="5">
        <v>0.58421737439163979</v>
      </c>
      <c r="DX86" s="5">
        <v>0.49415341402685459</v>
      </c>
      <c r="DY86" s="5">
        <v>0.46793258030138324</v>
      </c>
      <c r="DZ86" s="5">
        <v>0.34564925144617081</v>
      </c>
      <c r="EA86" s="5">
        <v>0.22580143014188481</v>
      </c>
      <c r="EB86" s="5">
        <v>0.30238934011958296</v>
      </c>
      <c r="EC86" s="5">
        <v>0.99999999999999956</v>
      </c>
      <c r="ED86" s="5">
        <v>0.34483785486232493</v>
      </c>
      <c r="EE86" s="5">
        <v>0.51334195026271712</v>
      </c>
      <c r="EF86" s="5">
        <v>0.48165711929165145</v>
      </c>
      <c r="EG86" s="5">
        <v>0.24704600229681969</v>
      </c>
      <c r="EH86" s="5">
        <v>0.43876462239615005</v>
      </c>
      <c r="EI86" s="5">
        <v>0.45099021822558266</v>
      </c>
      <c r="EJ86" s="5">
        <v>0.39567500955514695</v>
      </c>
      <c r="EK86" s="5">
        <v>9.6028203297631315E-2</v>
      </c>
      <c r="EL86" s="5">
        <v>0.54574106203508754</v>
      </c>
      <c r="EM86" s="5">
        <v>0.53182263764479842</v>
      </c>
      <c r="EN86" s="5">
        <v>0.53377611280761184</v>
      </c>
      <c r="EO86" s="5">
        <v>0.5165203350576989</v>
      </c>
      <c r="EP86" s="5">
        <v>0.49993545450229615</v>
      </c>
      <c r="EQ86" s="5">
        <v>0.38841972331790964</v>
      </c>
      <c r="ER86" s="5">
        <v>0.52599482815117249</v>
      </c>
      <c r="ES86" s="5">
        <v>0.45707528746997644</v>
      </c>
      <c r="ET86" s="5">
        <v>0.45184821858895052</v>
      </c>
      <c r="EU86" s="5">
        <v>0.41085565043117772</v>
      </c>
      <c r="EV86" s="5">
        <v>0.43860569807363625</v>
      </c>
      <c r="EW86" s="5">
        <v>0.56080954641152481</v>
      </c>
      <c r="EX86" s="5">
        <v>0.34312102358003271</v>
      </c>
      <c r="EY86" s="5">
        <v>0.23053386114177943</v>
      </c>
      <c r="EZ86" s="5">
        <v>0.21003078972964714</v>
      </c>
    </row>
    <row r="87" spans="1:156" x14ac:dyDescent="0.2">
      <c r="A87" s="66" t="s">
        <v>47</v>
      </c>
      <c r="B87" s="9">
        <v>2.4991477579707128E-4</v>
      </c>
      <c r="C87" s="9">
        <v>1.2021229091298387E-4</v>
      </c>
      <c r="D87" s="9">
        <v>3.4175244147323451E-4</v>
      </c>
      <c r="E87" s="9">
        <v>3.8540170809921609E-4</v>
      </c>
      <c r="F87" s="9">
        <v>6.4196446484382974E-4</v>
      </c>
      <c r="G87" s="9">
        <v>3.8467381459909828E-4</v>
      </c>
      <c r="H87" s="9">
        <v>2.5987641405382538E-4</v>
      </c>
      <c r="I87" s="9">
        <v>2.6139854552798805E-4</v>
      </c>
      <c r="J87" s="9">
        <v>2.2206403658572626E-4</v>
      </c>
      <c r="K87" s="9">
        <v>6.6880554331498726E-4</v>
      </c>
      <c r="L87" s="9">
        <v>2.3502058096478231E-4</v>
      </c>
      <c r="M87" s="9">
        <v>1.5041469441200842E-4</v>
      </c>
      <c r="N87" s="9">
        <v>8.8101344291788134E-4</v>
      </c>
      <c r="O87" s="9">
        <v>5.7040248111234399E-4</v>
      </c>
      <c r="P87" s="9">
        <v>4.6678429790133222E-4</v>
      </c>
      <c r="Q87" s="9">
        <v>2.2846416620037993E-4</v>
      </c>
      <c r="R87" s="9">
        <v>8.2488341718101141E-4</v>
      </c>
      <c r="S87" s="9">
        <v>3.2616645013722325E-4</v>
      </c>
      <c r="T87" s="9">
        <v>3.0347192633598533E-4</v>
      </c>
      <c r="U87" s="9">
        <v>2.3632806814919915E-4</v>
      </c>
      <c r="V87" s="9">
        <v>1.7289925365650513E-4</v>
      </c>
      <c r="W87" s="9">
        <v>2.6384628485567662E-4</v>
      </c>
      <c r="X87" s="9">
        <v>1.1174373069315219E-4</v>
      </c>
      <c r="Y87" s="9">
        <v>1.2509205457610832E-4</v>
      </c>
      <c r="Z87" s="9">
        <v>-3.7971431114729683E-5</v>
      </c>
      <c r="AA87" s="9">
        <v>2.0577961994683834E-4</v>
      </c>
      <c r="AB87" s="9">
        <v>3.6894082776451243E-4</v>
      </c>
      <c r="AC87" s="68">
        <v>1.1162834113203676E-3</v>
      </c>
      <c r="AD87" s="9">
        <v>1.2291128452673742E-4</v>
      </c>
      <c r="AE87" s="9">
        <v>6.7411931537067981E-4</v>
      </c>
      <c r="AF87" s="9">
        <v>6.7696544187292472E-4</v>
      </c>
      <c r="AG87" s="9">
        <v>3.174987611827389E-4</v>
      </c>
      <c r="AH87" s="9">
        <v>3.9078793307849302E-4</v>
      </c>
      <c r="AI87" s="9">
        <v>2.6061149161903205E-4</v>
      </c>
      <c r="AJ87" s="9">
        <v>3.5656792862197594E-4</v>
      </c>
      <c r="AK87" s="9">
        <v>9.1307505912414336E-5</v>
      </c>
      <c r="AL87" s="9">
        <v>2.3901781709905167E-4</v>
      </c>
      <c r="AM87" s="9">
        <v>4.9694030203675734E-4</v>
      </c>
      <c r="AN87" s="9">
        <v>4.5058773273584922E-4</v>
      </c>
      <c r="AO87" s="9">
        <v>2.9788398276046717E-4</v>
      </c>
      <c r="AP87" s="9">
        <v>7.7514009747647113E-4</v>
      </c>
      <c r="AQ87" s="9">
        <v>2.4543818384597621E-4</v>
      </c>
      <c r="AR87" s="9">
        <v>6.6018422891667605E-4</v>
      </c>
      <c r="AS87" s="9">
        <v>4.0347880322899089E-4</v>
      </c>
      <c r="AT87" s="9">
        <v>5.0009682725077722E-4</v>
      </c>
      <c r="AU87" s="9">
        <v>3.4752681387524836E-4</v>
      </c>
      <c r="AV87" s="9">
        <v>5.6966821737200545E-5</v>
      </c>
      <c r="AW87" s="9">
        <v>-2.8548478610020006E-5</v>
      </c>
      <c r="AX87" s="9">
        <v>2.0567318550235444E-4</v>
      </c>
      <c r="AY87" s="40">
        <v>3.2679238600535437E-4</v>
      </c>
      <c r="BA87" t="s">
        <v>47</v>
      </c>
      <c r="BB87">
        <v>8.573200978320496E-4</v>
      </c>
      <c r="BC87">
        <v>1.0250579899322217E-3</v>
      </c>
      <c r="BD87">
        <v>1.0968010708935238E-3</v>
      </c>
      <c r="BE87">
        <v>8.2745973638685081E-4</v>
      </c>
      <c r="BF87">
        <v>1.1953766139929096E-3</v>
      </c>
      <c r="BG87">
        <v>7.2927107626326944E-4</v>
      </c>
      <c r="BH87">
        <v>1.2140551643670969E-3</v>
      </c>
      <c r="BI87">
        <v>8.8687322530491876E-4</v>
      </c>
      <c r="BJ87">
        <v>1.0247166050159076E-3</v>
      </c>
      <c r="BK87">
        <v>8.9084354238082395E-4</v>
      </c>
      <c r="BL87">
        <v>8.0799443976002552E-4</v>
      </c>
      <c r="BM87">
        <v>7.7566890284803426E-4</v>
      </c>
      <c r="BN87">
        <v>1.0004093717140929E-3</v>
      </c>
      <c r="BO87">
        <v>9.7836136039435137E-4</v>
      </c>
      <c r="BP87">
        <v>9.02614915854219E-4</v>
      </c>
      <c r="BQ87">
        <v>8.1178153345391085E-4</v>
      </c>
      <c r="BR87">
        <v>1.4626915610725928E-3</v>
      </c>
      <c r="BS87">
        <v>9.2892342143218939E-4</v>
      </c>
      <c r="BT87">
        <v>8.436621794521837E-4</v>
      </c>
      <c r="BU87">
        <v>7.8158458735063589E-4</v>
      </c>
      <c r="BV87">
        <v>8.2943098975797017E-4</v>
      </c>
      <c r="BW87">
        <v>9.4412410934418113E-4</v>
      </c>
      <c r="BX87">
        <v>9.2784797441087402E-4</v>
      </c>
      <c r="BY87">
        <v>7.6315902495020923E-4</v>
      </c>
      <c r="BZ87">
        <v>1.2497138805966886E-3</v>
      </c>
      <c r="CA87">
        <v>7.0453505160031251E-4</v>
      </c>
      <c r="CB87">
        <v>1.0698965399602387E-3</v>
      </c>
      <c r="CC87">
        <v>1.1162834113203678E-3</v>
      </c>
      <c r="CD87">
        <v>8.4978961690563301E-4</v>
      </c>
      <c r="CE87">
        <v>8.7132937617012077E-4</v>
      </c>
      <c r="CF87">
        <v>9.474936183863496E-4</v>
      </c>
      <c r="CG87">
        <v>9.474936183863496E-4</v>
      </c>
      <c r="CH87">
        <v>1.0005972343985884E-3</v>
      </c>
      <c r="CI87">
        <v>7.3756771157363211E-4</v>
      </c>
      <c r="CJ87">
        <v>1.4527192736030294E-3</v>
      </c>
      <c r="CK87">
        <v>6.7365353239398737E-4</v>
      </c>
      <c r="CL87">
        <v>7.0591112221687945E-4</v>
      </c>
      <c r="CM87">
        <v>1.003495102595584E-3</v>
      </c>
      <c r="CN87">
        <v>9.2595588872948834E-4</v>
      </c>
      <c r="CO87">
        <v>9.1950570693324701E-4</v>
      </c>
      <c r="CP87">
        <v>9.6819222148948592E-4</v>
      </c>
      <c r="CQ87">
        <v>8.116869783241611E-4</v>
      </c>
      <c r="CR87">
        <v>9.5023103422473736E-4</v>
      </c>
      <c r="CS87">
        <v>9.32758174493941E-4</v>
      </c>
      <c r="CT87">
        <v>8.6763964419503685E-4</v>
      </c>
      <c r="CU87">
        <v>8.7600274957511624E-4</v>
      </c>
      <c r="CV87">
        <v>7.4649816530154378E-4</v>
      </c>
      <c r="CW87">
        <v>7.7992650285497555E-4</v>
      </c>
      <c r="CX87">
        <v>1.0521569388552917E-3</v>
      </c>
      <c r="CY87">
        <v>1.1608701805226804E-3</v>
      </c>
      <c r="CZ87" s="55">
        <f>_xlfn.STDEV.P(BZ3:BZ54)</f>
        <v>3.3410827755689737E-2</v>
      </c>
      <c r="DB87" t="s">
        <v>47</v>
      </c>
      <c r="DC87" s="5">
        <v>0.29150696038625934</v>
      </c>
      <c r="DD87" s="5">
        <v>0.11727364899709965</v>
      </c>
      <c r="DE87" s="5">
        <v>0.31159017851324788</v>
      </c>
      <c r="DF87" s="5">
        <v>0.4657649081296622</v>
      </c>
      <c r="DG87" s="5">
        <v>0.53703950481303087</v>
      </c>
      <c r="DH87" s="5">
        <v>0.52747713041101008</v>
      </c>
      <c r="DI87" s="5">
        <v>0.21405651215964508</v>
      </c>
      <c r="DJ87" s="5">
        <v>0.29474172640414958</v>
      </c>
      <c r="DK87" s="5">
        <v>0.21670775656287816</v>
      </c>
      <c r="DL87" s="5">
        <v>0.75075533637205361</v>
      </c>
      <c r="DM87" s="5">
        <v>0.29086905726057155</v>
      </c>
      <c r="DN87" s="5">
        <v>0.1939161075811196</v>
      </c>
      <c r="DO87" s="5">
        <v>0.88065292851901256</v>
      </c>
      <c r="DP87" s="5">
        <v>0.58301820186605691</v>
      </c>
      <c r="DQ87" s="5">
        <v>0.51714666986150537</v>
      </c>
      <c r="DR87" s="5">
        <v>0.28143553010910055</v>
      </c>
      <c r="DS87" s="5">
        <v>0.56394898222843637</v>
      </c>
      <c r="DT87" s="5">
        <v>0.35112307711474056</v>
      </c>
      <c r="DU87" s="5">
        <v>0.35970787090757012</v>
      </c>
      <c r="DV87" s="5">
        <v>0.30237043049977291</v>
      </c>
      <c r="DW87" s="5">
        <v>0.20845526124718045</v>
      </c>
      <c r="DX87" s="5">
        <v>0.27946144182140703</v>
      </c>
      <c r="DY87" s="5">
        <v>0.12043323235587439</v>
      </c>
      <c r="DZ87" s="5">
        <v>0.16391348393510738</v>
      </c>
      <c r="EA87" s="5">
        <v>-3.0384099676159342E-2</v>
      </c>
      <c r="EB87" s="5">
        <v>0.29207861195751905</v>
      </c>
      <c r="EC87" s="5">
        <v>0.34483785486232493</v>
      </c>
      <c r="ED87" s="5">
        <v>0.99999999999999978</v>
      </c>
      <c r="EE87" s="5">
        <v>0.14463731031958044</v>
      </c>
      <c r="EF87" s="5">
        <v>0.77366760929573308</v>
      </c>
      <c r="EG87" s="5">
        <v>0.71448021256950101</v>
      </c>
      <c r="EH87" s="5">
        <v>0.33509329775060898</v>
      </c>
      <c r="EI87" s="5">
        <v>0.39055468038883512</v>
      </c>
      <c r="EJ87" s="5">
        <v>0.35333907318557417</v>
      </c>
      <c r="EK87" s="5">
        <v>0.24544861151158087</v>
      </c>
      <c r="EL87" s="5">
        <v>0.13554075132350527</v>
      </c>
      <c r="EM87" s="5">
        <v>0.33859477429457108</v>
      </c>
      <c r="EN87" s="5">
        <v>0.4952094940487497</v>
      </c>
      <c r="EO87" s="5">
        <v>0.48661900444750594</v>
      </c>
      <c r="EP87" s="5">
        <v>0.32396099394964661</v>
      </c>
      <c r="EQ87" s="5">
        <v>0.80060558251953351</v>
      </c>
      <c r="ER87" s="5">
        <v>0.30238033921982699</v>
      </c>
      <c r="ES87" s="5">
        <v>0.69476180543324284</v>
      </c>
      <c r="ET87" s="5">
        <v>0.4325652824730209</v>
      </c>
      <c r="EU87" s="5">
        <v>0.57638770957123342</v>
      </c>
      <c r="EV87" s="5">
        <v>0.39671886194855865</v>
      </c>
      <c r="EW87" s="5">
        <v>7.6312071998447736E-2</v>
      </c>
      <c r="EX87" s="5">
        <v>-3.6604062697595606E-2</v>
      </c>
      <c r="EY87" s="5">
        <v>0.1954776686889689</v>
      </c>
      <c r="EZ87" s="5">
        <v>0.28150640053327625</v>
      </c>
    </row>
    <row r="88" spans="1:156" x14ac:dyDescent="0.2">
      <c r="A88" s="66" t="s">
        <v>48</v>
      </c>
      <c r="B88" s="9">
        <v>3.1002732615866837E-4</v>
      </c>
      <c r="C88" s="9">
        <v>1.1085379725778861E-4</v>
      </c>
      <c r="D88" s="9">
        <v>1.7489603179833311E-4</v>
      </c>
      <c r="E88" s="9">
        <v>3.5726151176328252E-4</v>
      </c>
      <c r="F88" s="9">
        <v>2.7290178806239175E-4</v>
      </c>
      <c r="G88" s="9">
        <v>3.0307124022633668E-4</v>
      </c>
      <c r="H88" s="9">
        <v>3.9525675284320067E-4</v>
      </c>
      <c r="I88" s="9">
        <v>3.7603717119181394E-4</v>
      </c>
      <c r="J88" s="9">
        <v>4.6963950295989416E-4</v>
      </c>
      <c r="K88" s="9">
        <v>2.7094092790733398E-4</v>
      </c>
      <c r="L88" s="9">
        <v>2.5822780575282002E-4</v>
      </c>
      <c r="M88" s="9">
        <v>3.695237346478242E-4</v>
      </c>
      <c r="N88" s="9">
        <v>1.3269301628332636E-4</v>
      </c>
      <c r="O88" s="9">
        <v>3.3044687960397253E-4</v>
      </c>
      <c r="P88" s="9">
        <v>1.2076095518021558E-4</v>
      </c>
      <c r="Q88" s="9">
        <v>2.1634107316127122E-4</v>
      </c>
      <c r="R88" s="9">
        <v>2.6688177897149723E-4</v>
      </c>
      <c r="S88" s="9">
        <v>4.8337123994276083E-4</v>
      </c>
      <c r="T88" s="9">
        <v>3.8652329314142731E-4</v>
      </c>
      <c r="U88" s="9">
        <v>3.2602301803585828E-4</v>
      </c>
      <c r="V88" s="9">
        <v>1.9414528236816474E-4</v>
      </c>
      <c r="W88" s="9">
        <v>5.7654580062805672E-4</v>
      </c>
      <c r="X88" s="9">
        <v>4.4846184653238503E-4</v>
      </c>
      <c r="Y88" s="9">
        <v>2.9663208073853084E-4</v>
      </c>
      <c r="Z88" s="9">
        <v>4.8025956686829809E-4</v>
      </c>
      <c r="AA88" s="9">
        <v>2.7251761829596868E-4</v>
      </c>
      <c r="AB88" s="9">
        <v>4.1810512278677944E-4</v>
      </c>
      <c r="AC88" s="9">
        <v>1.2291128452673742E-4</v>
      </c>
      <c r="AD88" s="68">
        <v>6.4691671100482867E-4</v>
      </c>
      <c r="AE88" s="9">
        <v>2.2787090974926526E-4</v>
      </c>
      <c r="AF88" s="9">
        <v>8.5015271934401644E-5</v>
      </c>
      <c r="AG88" s="9">
        <v>3.8127662815418801E-4</v>
      </c>
      <c r="AH88" s="9">
        <v>4.5129868480997163E-4</v>
      </c>
      <c r="AI88" s="9">
        <v>2.0888031580545559E-4</v>
      </c>
      <c r="AJ88" s="9">
        <v>1.4898382993100306E-4</v>
      </c>
      <c r="AK88" s="9">
        <v>3.5447747955362724E-4</v>
      </c>
      <c r="AL88" s="9">
        <v>3.0046845328609304E-4</v>
      </c>
      <c r="AM88" s="9">
        <v>3.6062815692801522E-4</v>
      </c>
      <c r="AN88" s="9">
        <v>3.7642726160426411E-4</v>
      </c>
      <c r="AO88" s="9">
        <v>2.6588097841871684E-4</v>
      </c>
      <c r="AP88" s="9">
        <v>2.1516324233581367E-4</v>
      </c>
      <c r="AQ88" s="9">
        <v>3.5235111270334892E-4</v>
      </c>
      <c r="AR88" s="9">
        <v>3.9692849099192312E-4</v>
      </c>
      <c r="AS88" s="9">
        <v>3.7626542574137372E-4</v>
      </c>
      <c r="AT88" s="9">
        <v>3.1440110752870785E-4</v>
      </c>
      <c r="AU88" s="9">
        <v>4.197468582721011E-4</v>
      </c>
      <c r="AV88" s="9">
        <v>3.1853888778532718E-4</v>
      </c>
      <c r="AW88" s="9">
        <v>2.8577584812971017E-4</v>
      </c>
      <c r="AX88" s="9">
        <v>3.1944803796224588E-4</v>
      </c>
      <c r="AY88" s="40">
        <v>3.0636331770455611E-4</v>
      </c>
      <c r="BA88" t="s">
        <v>48</v>
      </c>
      <c r="BB88">
        <v>6.5264941690789801E-4</v>
      </c>
      <c r="BC88">
        <v>7.8034272276806627E-4</v>
      </c>
      <c r="BD88">
        <v>8.3495835591952726E-4</v>
      </c>
      <c r="BE88">
        <v>6.2991771198793955E-4</v>
      </c>
      <c r="BF88">
        <v>9.1000065445875618E-4</v>
      </c>
      <c r="BG88">
        <v>5.5516993465404448E-4</v>
      </c>
      <c r="BH88">
        <v>9.242200166797341E-4</v>
      </c>
      <c r="BI88">
        <v>6.75147234772832E-4</v>
      </c>
      <c r="BJ88">
        <v>7.8008283772963434E-4</v>
      </c>
      <c r="BK88">
        <v>6.7816970576246773E-4</v>
      </c>
      <c r="BL88">
        <v>6.1509942588271215E-4</v>
      </c>
      <c r="BM88">
        <v>5.904910644664856E-4</v>
      </c>
      <c r="BN88">
        <v>7.6157854548081151E-4</v>
      </c>
      <c r="BO88">
        <v>7.4479412415650594E-4</v>
      </c>
      <c r="BP88">
        <v>6.8713086280642796E-4</v>
      </c>
      <c r="BQ88">
        <v>6.1798241497551434E-4</v>
      </c>
      <c r="BR88">
        <v>1.1134986767067992E-3</v>
      </c>
      <c r="BS88">
        <v>7.0715865740566782E-4</v>
      </c>
      <c r="BT88">
        <v>6.4225209566308407E-4</v>
      </c>
      <c r="BU88">
        <v>5.9499447929485278E-4</v>
      </c>
      <c r="BV88">
        <v>6.3141836193944783E-4</v>
      </c>
      <c r="BW88">
        <v>7.1873043803631848E-4</v>
      </c>
      <c r="BX88">
        <v>7.0633995518096595E-4</v>
      </c>
      <c r="BY88">
        <v>5.8096770844549568E-4</v>
      </c>
      <c r="BZ88">
        <v>9.5136581719669152E-4</v>
      </c>
      <c r="CA88">
        <v>5.3633921773311576E-4</v>
      </c>
      <c r="CB88">
        <v>8.1447682694313686E-4</v>
      </c>
      <c r="CC88">
        <v>8.4978961690563301E-4</v>
      </c>
      <c r="CD88">
        <v>6.4691671100482867E-4</v>
      </c>
      <c r="CE88">
        <v>6.6331421686040509E-4</v>
      </c>
      <c r="CF88">
        <v>7.2129553375400676E-4</v>
      </c>
      <c r="CG88">
        <v>7.2129553375400676E-4</v>
      </c>
      <c r="CH88">
        <v>7.6172155912507895E-4</v>
      </c>
      <c r="CI88">
        <v>5.6148588853322965E-4</v>
      </c>
      <c r="CJ88">
        <v>1.1059071042956231E-3</v>
      </c>
      <c r="CK88">
        <v>5.1283013920549851E-4</v>
      </c>
      <c r="CL88">
        <v>5.3738677475154747E-4</v>
      </c>
      <c r="CM88">
        <v>7.6392761027660081E-4</v>
      </c>
      <c r="CN88">
        <v>7.0489957297154514E-4</v>
      </c>
      <c r="CO88">
        <v>6.9998926304306903E-4</v>
      </c>
      <c r="CP88">
        <v>7.3705269526256191E-4</v>
      </c>
      <c r="CQ88">
        <v>6.1791043328459998E-4</v>
      </c>
      <c r="CR88">
        <v>7.233794378351965E-4</v>
      </c>
      <c r="CS88">
        <v>7.1007792799790859E-4</v>
      </c>
      <c r="CT88">
        <v>6.6050534602187644E-4</v>
      </c>
      <c r="CU88">
        <v>6.6687190136526637E-4</v>
      </c>
      <c r="CV88">
        <v>5.6828434739705802E-4</v>
      </c>
      <c r="CW88">
        <v>5.9373223444370178E-4</v>
      </c>
      <c r="CX88">
        <v>8.0097225572568884E-4</v>
      </c>
      <c r="CY88">
        <v>8.8373204867094664E-4</v>
      </c>
      <c r="CZ88" s="55">
        <f>_xlfn.STDEV.P(CA3:CA54)</f>
        <v>2.5434557417121074E-2</v>
      </c>
      <c r="DB88" t="s">
        <v>48</v>
      </c>
      <c r="DC88" s="5">
        <v>0.4750288870669741</v>
      </c>
      <c r="DD88" s="5">
        <v>0.14205783436355132</v>
      </c>
      <c r="DE88" s="5">
        <v>0.20946677227479532</v>
      </c>
      <c r="DF88" s="5">
        <v>0.56715584427021581</v>
      </c>
      <c r="DG88" s="5">
        <v>0.29989185911597654</v>
      </c>
      <c r="DH88" s="5">
        <v>0.54590715618488284</v>
      </c>
      <c r="DI88" s="5">
        <v>0.42766521576016381</v>
      </c>
      <c r="DJ88" s="5">
        <v>0.55697061592548747</v>
      </c>
      <c r="DK88" s="5">
        <v>0.6020379891022094</v>
      </c>
      <c r="DL88" s="5">
        <v>0.39951788704969426</v>
      </c>
      <c r="DM88" s="5">
        <v>0.41981474032794691</v>
      </c>
      <c r="DN88" s="5">
        <v>0.6257905612537803</v>
      </c>
      <c r="DO88" s="5">
        <v>0.17423418381560704</v>
      </c>
      <c r="DP88" s="5">
        <v>0.44367546532165536</v>
      </c>
      <c r="DQ88" s="5">
        <v>0.17574666154128957</v>
      </c>
      <c r="DR88" s="5">
        <v>0.35007642275685641</v>
      </c>
      <c r="DS88" s="5">
        <v>0.23967857758107708</v>
      </c>
      <c r="DT88" s="5">
        <v>0.68354001592243907</v>
      </c>
      <c r="DU88" s="5">
        <v>0.6018248842650592</v>
      </c>
      <c r="DV88" s="5">
        <v>0.54794292952472212</v>
      </c>
      <c r="DW88" s="5">
        <v>0.30747487572555421</v>
      </c>
      <c r="DX88" s="5">
        <v>0.80217251157926195</v>
      </c>
      <c r="DY88" s="5">
        <v>0.63490935666734027</v>
      </c>
      <c r="DZ88" s="5">
        <v>0.51058273364664952</v>
      </c>
      <c r="EA88" s="5">
        <v>0.50481061878325417</v>
      </c>
      <c r="EB88" s="5">
        <v>0.50810682733175483</v>
      </c>
      <c r="EC88" s="5">
        <v>0.51334195026271712</v>
      </c>
      <c r="ED88" s="5">
        <v>0.14463731031958044</v>
      </c>
      <c r="EE88" s="5">
        <v>1</v>
      </c>
      <c r="EF88" s="5">
        <v>0.34353388478212105</v>
      </c>
      <c r="EG88" s="5">
        <v>0.11786468646483476</v>
      </c>
      <c r="EH88" s="5">
        <v>0.5285997352150803</v>
      </c>
      <c r="EI88" s="5">
        <v>0.59247198586362426</v>
      </c>
      <c r="EJ88" s="5">
        <v>0.37201347366202547</v>
      </c>
      <c r="EK88" s="5">
        <v>0.13471640552114383</v>
      </c>
      <c r="EL88" s="5">
        <v>0.69121810996288369</v>
      </c>
      <c r="EM88" s="5">
        <v>0.55912885728349015</v>
      </c>
      <c r="EN88" s="5">
        <v>0.47207111259853529</v>
      </c>
      <c r="EO88" s="5">
        <v>0.53401544849490135</v>
      </c>
      <c r="EP88" s="5">
        <v>0.37983579528470235</v>
      </c>
      <c r="EQ88" s="5">
        <v>0.2919238254181617</v>
      </c>
      <c r="ER88" s="5">
        <v>0.57023007498088552</v>
      </c>
      <c r="ES88" s="5">
        <v>0.54871409143143646</v>
      </c>
      <c r="ET88" s="5">
        <v>0.52989314398529219</v>
      </c>
      <c r="EU88" s="5">
        <v>0.47600085210861359</v>
      </c>
      <c r="EV88" s="5">
        <v>0.62942651716583986</v>
      </c>
      <c r="EW88" s="5">
        <v>0.56052729455658457</v>
      </c>
      <c r="EX88" s="5">
        <v>0.48132109316494875</v>
      </c>
      <c r="EY88" s="5">
        <v>0.39882534716863915</v>
      </c>
      <c r="EZ88" s="5">
        <v>0.34666991897068677</v>
      </c>
    </row>
    <row r="89" spans="1:156" x14ac:dyDescent="0.2">
      <c r="A89" s="66" t="s">
        <v>49</v>
      </c>
      <c r="B89" s="9">
        <v>2.8577124271139491E-4</v>
      </c>
      <c r="C89" s="9">
        <v>1.5591875778420665E-4</v>
      </c>
      <c r="D89" s="9">
        <v>2.3274891325651256E-4</v>
      </c>
      <c r="E89" s="9">
        <v>3.7569523496487368E-4</v>
      </c>
      <c r="F89" s="9">
        <v>4.8786951217701265E-4</v>
      </c>
      <c r="G89" s="9">
        <v>4.0311083217040635E-4</v>
      </c>
      <c r="H89" s="9">
        <v>3.3314819860136562E-4</v>
      </c>
      <c r="I89" s="9">
        <v>3.6879848935450634E-4</v>
      </c>
      <c r="J89" s="9">
        <v>2.4838528396467231E-4</v>
      </c>
      <c r="K89" s="9">
        <v>5.6801625888369602E-4</v>
      </c>
      <c r="L89" s="9">
        <v>2.7350217705565682E-4</v>
      </c>
      <c r="M89" s="9">
        <v>2.0944644617487037E-4</v>
      </c>
      <c r="N89" s="9">
        <v>6.7454123458981119E-4</v>
      </c>
      <c r="O89" s="9">
        <v>4.4004837476845456E-4</v>
      </c>
      <c r="P89" s="9">
        <v>4.6323738067292176E-4</v>
      </c>
      <c r="Q89" s="9">
        <v>2.4465882886099322E-4</v>
      </c>
      <c r="R89" s="9">
        <v>7.9272070498279123E-4</v>
      </c>
      <c r="S89" s="9">
        <v>3.2895026436188801E-4</v>
      </c>
      <c r="T89" s="9">
        <v>3.2802087851688602E-4</v>
      </c>
      <c r="U89" s="9">
        <v>2.5738003993107047E-4</v>
      </c>
      <c r="V89" s="9">
        <v>1.5179730919101669E-4</v>
      </c>
      <c r="W89" s="9">
        <v>3.4805542842588933E-4</v>
      </c>
      <c r="X89" s="9">
        <v>3.1853492248373207E-4</v>
      </c>
      <c r="Y89" s="9">
        <v>2.0870124742975973E-4</v>
      </c>
      <c r="Z89" s="9">
        <v>1.9229403260066416E-4</v>
      </c>
      <c r="AA89" s="9">
        <v>2.3986306027820849E-4</v>
      </c>
      <c r="AB89" s="9">
        <v>4.0224221933270443E-4</v>
      </c>
      <c r="AC89" s="9">
        <v>6.7411931537067981E-4</v>
      </c>
      <c r="AD89" s="9">
        <v>2.2787090974926526E-4</v>
      </c>
      <c r="AE89" s="68">
        <v>6.8012735303393411E-4</v>
      </c>
      <c r="AF89" s="9">
        <v>5.0197508624193448E-4</v>
      </c>
      <c r="AG89" s="9">
        <v>3.3374236072015518E-4</v>
      </c>
      <c r="AH89" s="9">
        <v>2.9904813121185518E-4</v>
      </c>
      <c r="AI89" s="9">
        <v>3.3050458698707431E-4</v>
      </c>
      <c r="AJ89" s="9">
        <v>2.088171879500287E-4</v>
      </c>
      <c r="AK89" s="9">
        <v>1.7748323476561459E-4</v>
      </c>
      <c r="AL89" s="9">
        <v>2.6963580905132236E-4</v>
      </c>
      <c r="AM89" s="9">
        <v>4.6255458021332986E-4</v>
      </c>
      <c r="AN89" s="9">
        <v>4.1129941536082159E-4</v>
      </c>
      <c r="AO89" s="9">
        <v>3.1338693151083252E-4</v>
      </c>
      <c r="AP89" s="9">
        <v>6.5122584374643151E-4</v>
      </c>
      <c r="AQ89" s="9">
        <v>2.4706746138298131E-4</v>
      </c>
      <c r="AR89" s="9">
        <v>5.6721985567223542E-4</v>
      </c>
      <c r="AS89" s="9">
        <v>4.5008171959230731E-4</v>
      </c>
      <c r="AT89" s="9">
        <v>4.3045674544744017E-4</v>
      </c>
      <c r="AU89" s="9">
        <v>3.5710586781297586E-4</v>
      </c>
      <c r="AV89" s="9">
        <v>1.5382537145268432E-4</v>
      </c>
      <c r="AW89" s="9">
        <v>5.2620644562629298E-5</v>
      </c>
      <c r="AX89" s="9">
        <v>3.0995944429096898E-4</v>
      </c>
      <c r="AY89" s="40">
        <v>3.5853892569646223E-4</v>
      </c>
      <c r="BA89" t="s">
        <v>49</v>
      </c>
      <c r="BB89">
        <v>6.6919223061688864E-4</v>
      </c>
      <c r="BC89">
        <v>8.0012220001494537E-4</v>
      </c>
      <c r="BD89">
        <v>8.5612218473620286E-4</v>
      </c>
      <c r="BE89">
        <v>6.458843413780041E-4</v>
      </c>
      <c r="BF89">
        <v>9.3306659294238039E-4</v>
      </c>
      <c r="BG89">
        <v>5.6924191965531269E-4</v>
      </c>
      <c r="BH89">
        <v>9.4764637571103424E-4</v>
      </c>
      <c r="BI89">
        <v>6.9226030442652521E-4</v>
      </c>
      <c r="BJ89">
        <v>7.9985572762706486E-4</v>
      </c>
      <c r="BK89">
        <v>6.953593864928386E-4</v>
      </c>
      <c r="BL89">
        <v>6.3069045370143584E-4</v>
      </c>
      <c r="BM89">
        <v>6.0545834004082537E-4</v>
      </c>
      <c r="BN89">
        <v>7.8088240399392056E-4</v>
      </c>
      <c r="BO89">
        <v>7.6367254514069362E-4</v>
      </c>
      <c r="BP89">
        <v>7.0454768348016626E-4</v>
      </c>
      <c r="BQ89">
        <v>6.3364651839999467E-4</v>
      </c>
      <c r="BR89">
        <v>1.141722713527731E-3</v>
      </c>
      <c r="BS89">
        <v>7.2508312593210303E-4</v>
      </c>
      <c r="BT89">
        <v>6.5853136673498728E-4</v>
      </c>
      <c r="BU89">
        <v>6.1007590367654599E-4</v>
      </c>
      <c r="BV89">
        <v>6.4742302855431803E-4</v>
      </c>
      <c r="BW89">
        <v>7.3694821841793182E-4</v>
      </c>
      <c r="BX89">
        <v>7.2424367192545588E-4</v>
      </c>
      <c r="BY89">
        <v>5.9569359392515635E-4</v>
      </c>
      <c r="BZ89">
        <v>9.7548024536480479E-4</v>
      </c>
      <c r="CA89">
        <v>5.4993389740941258E-4</v>
      </c>
      <c r="CB89">
        <v>8.3512150702612169E-4</v>
      </c>
      <c r="CC89">
        <v>8.7132937617012077E-4</v>
      </c>
      <c r="CD89">
        <v>6.6331421686040509E-4</v>
      </c>
      <c r="CE89">
        <v>6.80127353033934E-4</v>
      </c>
      <c r="CF89">
        <v>7.3957833204493578E-4</v>
      </c>
      <c r="CG89">
        <v>7.3957833204493578E-4</v>
      </c>
      <c r="CH89">
        <v>7.8102904262890066E-4</v>
      </c>
      <c r="CI89">
        <v>5.7571796507171699E-4</v>
      </c>
      <c r="CJ89">
        <v>1.1339387162634825E-3</v>
      </c>
      <c r="CK89">
        <v>5.258289303442785E-4</v>
      </c>
      <c r="CL89">
        <v>5.5100800703044607E-4</v>
      </c>
      <c r="CM89">
        <v>7.8329101092718871E-4</v>
      </c>
      <c r="CN89">
        <v>7.2276678010774794E-4</v>
      </c>
      <c r="CO89">
        <v>7.1773200773389784E-4</v>
      </c>
      <c r="CP89">
        <v>7.5573489295639468E-4</v>
      </c>
      <c r="CQ89">
        <v>6.335727121771457E-4</v>
      </c>
      <c r="CR89">
        <v>7.4171505719071158E-4</v>
      </c>
      <c r="CS89">
        <v>7.2807639176332276E-4</v>
      </c>
      <c r="CT89">
        <v>6.7724728527741146E-4</v>
      </c>
      <c r="CU89">
        <v>6.8377521476177983E-4</v>
      </c>
      <c r="CV89">
        <v>5.8268874560714866E-4</v>
      </c>
      <c r="CW89">
        <v>6.0878166449446214E-4</v>
      </c>
      <c r="CX89">
        <v>8.2127463318787538E-4</v>
      </c>
      <c r="CY89">
        <v>9.0613215241897667E-4</v>
      </c>
      <c r="CZ89" s="55">
        <f>_xlfn.STDEV.P(CB3:CB54)</f>
        <v>2.6079251389446247E-2</v>
      </c>
      <c r="DB89" t="s">
        <v>49</v>
      </c>
      <c r="DC89" s="5">
        <v>0.42703909226196385</v>
      </c>
      <c r="DD89" s="5">
        <v>0.19486868103558963</v>
      </c>
      <c r="DE89" s="5">
        <v>0.27186413038488139</v>
      </c>
      <c r="DF89" s="5">
        <v>0.58167571327603662</v>
      </c>
      <c r="DG89" s="5">
        <v>0.52286676628142881</v>
      </c>
      <c r="DH89" s="5">
        <v>0.70815380640712122</v>
      </c>
      <c r="DI89" s="5">
        <v>0.35155328732344826</v>
      </c>
      <c r="DJ89" s="5">
        <v>0.53274539504330298</v>
      </c>
      <c r="DK89" s="5">
        <v>0.3105376074527314</v>
      </c>
      <c r="DL89" s="5">
        <v>0.8168671767682335</v>
      </c>
      <c r="DM89" s="5">
        <v>0.43365517180497981</v>
      </c>
      <c r="DN89" s="5">
        <v>0.34593040069569053</v>
      </c>
      <c r="DO89" s="5">
        <v>0.86381922699216407</v>
      </c>
      <c r="DP89" s="5">
        <v>0.57622652217696679</v>
      </c>
      <c r="DQ89" s="5">
        <v>0.65749613764213355</v>
      </c>
      <c r="DR89" s="5">
        <v>0.3861124803128016</v>
      </c>
      <c r="DS89" s="5">
        <v>0.6943198165283212</v>
      </c>
      <c r="DT89" s="5">
        <v>0.45367248608774136</v>
      </c>
      <c r="DU89" s="5">
        <v>0.49810972580276719</v>
      </c>
      <c r="DV89" s="5">
        <v>0.42188199596148923</v>
      </c>
      <c r="DW89" s="5">
        <v>0.23446387060092205</v>
      </c>
      <c r="DX89" s="5">
        <v>0.47229292333875089</v>
      </c>
      <c r="DY89" s="5">
        <v>0.43981733611407775</v>
      </c>
      <c r="DZ89" s="5">
        <v>0.35034999462488964</v>
      </c>
      <c r="EA89" s="5">
        <v>0.19712755180270319</v>
      </c>
      <c r="EB89" s="5">
        <v>0.43616707645798419</v>
      </c>
      <c r="EC89" s="5">
        <v>0.48165711929165145</v>
      </c>
      <c r="ED89" s="5">
        <v>0.77366760929573308</v>
      </c>
      <c r="EE89" s="5">
        <v>0.34353388478212105</v>
      </c>
      <c r="EF89" s="5">
        <v>1.0000000000000002</v>
      </c>
      <c r="EG89" s="5">
        <v>0.67873146696168374</v>
      </c>
      <c r="EH89" s="5">
        <v>0.45126032802685928</v>
      </c>
      <c r="EI89" s="5">
        <v>0.38288989895340597</v>
      </c>
      <c r="EJ89" s="5">
        <v>0.57407377750649746</v>
      </c>
      <c r="EK89" s="5">
        <v>0.18415209301444105</v>
      </c>
      <c r="EL89" s="5">
        <v>0.33753037256700602</v>
      </c>
      <c r="EM89" s="5">
        <v>0.48935007406602637</v>
      </c>
      <c r="EN89" s="5">
        <v>0.59052711413833259</v>
      </c>
      <c r="EO89" s="5">
        <v>0.56906242328888756</v>
      </c>
      <c r="EP89" s="5">
        <v>0.43663502272985161</v>
      </c>
      <c r="EQ89" s="5">
        <v>0.86171202337749775</v>
      </c>
      <c r="ER89" s="5">
        <v>0.38995912644972269</v>
      </c>
      <c r="ES89" s="5">
        <v>0.7647409206179705</v>
      </c>
      <c r="ET89" s="5">
        <v>0.61817925245764083</v>
      </c>
      <c r="EU89" s="5">
        <v>0.63559759456417475</v>
      </c>
      <c r="EV89" s="5">
        <v>0.52225623290160905</v>
      </c>
      <c r="EW89" s="5">
        <v>0.26399235031114548</v>
      </c>
      <c r="EX89" s="5">
        <v>8.6435987861635033E-2</v>
      </c>
      <c r="EY89" s="5">
        <v>0.37741266047366451</v>
      </c>
      <c r="EZ89" s="5">
        <v>0.39568061318574788</v>
      </c>
    </row>
    <row r="90" spans="1:156" x14ac:dyDescent="0.2">
      <c r="A90" s="66" t="s">
        <v>50</v>
      </c>
      <c r="B90" s="9">
        <v>1.1745238511831688E-4</v>
      </c>
      <c r="C90" s="9">
        <v>1.5958734031065993E-4</v>
      </c>
      <c r="D90" s="9">
        <v>2.236851749149576E-4</v>
      </c>
      <c r="E90" s="9">
        <v>2.6380732250916761E-4</v>
      </c>
      <c r="F90" s="9">
        <v>3.9163095993605666E-4</v>
      </c>
      <c r="G90" s="9">
        <v>2.4156523432334405E-4</v>
      </c>
      <c r="H90" s="9">
        <v>2.3306136373249024E-4</v>
      </c>
      <c r="I90" s="9">
        <v>2.264451262491848E-4</v>
      </c>
      <c r="J90" s="9">
        <v>7.3698438097188123E-5</v>
      </c>
      <c r="K90" s="9">
        <v>4.6735493870997456E-4</v>
      </c>
      <c r="L90" s="9">
        <v>2.385014102116737E-4</v>
      </c>
      <c r="M90" s="9">
        <v>6.3361910814111055E-5</v>
      </c>
      <c r="N90" s="9">
        <v>6.1676653820346328E-4</v>
      </c>
      <c r="O90" s="9">
        <v>3.7303319356718148E-4</v>
      </c>
      <c r="P90" s="9">
        <v>3.6720168055713945E-4</v>
      </c>
      <c r="Q90" s="9">
        <v>2.4690480471429546E-4</v>
      </c>
      <c r="R90" s="9">
        <v>6.1367025671834664E-4</v>
      </c>
      <c r="S90" s="9">
        <v>1.8028346733700982E-4</v>
      </c>
      <c r="T90" s="9">
        <v>2.5565492898845784E-4</v>
      </c>
      <c r="U90" s="9">
        <v>1.2935542474947707E-4</v>
      </c>
      <c r="V90" s="9">
        <v>5.5208461074073036E-5</v>
      </c>
      <c r="W90" s="9">
        <v>1.6468038083981596E-4</v>
      </c>
      <c r="X90" s="9">
        <v>1.4345490002769018E-4</v>
      </c>
      <c r="Y90" s="9">
        <v>1.6970734645547922E-4</v>
      </c>
      <c r="Z90" s="9">
        <v>-1.1466376331545236E-4</v>
      </c>
      <c r="AA90" s="9">
        <v>1.8569867488748434E-4</v>
      </c>
      <c r="AB90" s="9">
        <v>2.2434760426421214E-4</v>
      </c>
      <c r="AC90" s="9">
        <v>6.7696544187292472E-4</v>
      </c>
      <c r="AD90" s="9">
        <v>8.5015271934401644E-5</v>
      </c>
      <c r="AE90" s="9">
        <v>5.0197508624193448E-4</v>
      </c>
      <c r="AF90" s="68">
        <v>7.6569915600565978E-4</v>
      </c>
      <c r="AG90" s="9">
        <v>2.5692681014856362E-4</v>
      </c>
      <c r="AH90" s="9">
        <v>2.6147099430005372E-4</v>
      </c>
      <c r="AI90" s="9">
        <v>2.0178149000450119E-4</v>
      </c>
      <c r="AJ90" s="9">
        <v>7.657259807884861E-5</v>
      </c>
      <c r="AK90" s="9">
        <v>5.0198309575928893E-5</v>
      </c>
      <c r="AL90" s="9">
        <v>1.304473204917534E-4</v>
      </c>
      <c r="AM90" s="9">
        <v>3.2368972759710621E-4</v>
      </c>
      <c r="AN90" s="9">
        <v>2.8804708191111156E-4</v>
      </c>
      <c r="AO90" s="9">
        <v>2.1043663383992674E-4</v>
      </c>
      <c r="AP90" s="9">
        <v>5.4039384080128853E-4</v>
      </c>
      <c r="AQ90" s="9">
        <v>6.5029214650634226E-5</v>
      </c>
      <c r="AR90" s="9">
        <v>4.2835807903856301E-4</v>
      </c>
      <c r="AS90" s="9">
        <v>3.0190001825531102E-4</v>
      </c>
      <c r="AT90" s="9">
        <v>3.2636756906010106E-4</v>
      </c>
      <c r="AU90" s="9">
        <v>1.6673436038169102E-4</v>
      </c>
      <c r="AV90" s="9">
        <v>5.2954446615421168E-5</v>
      </c>
      <c r="AW90" s="9">
        <v>-4.1874539780184132E-5</v>
      </c>
      <c r="AX90" s="9">
        <v>6.0676223478730841E-5</v>
      </c>
      <c r="AY90" s="40">
        <v>3.0449538949477541E-4</v>
      </c>
      <c r="BA90" t="s">
        <v>50</v>
      </c>
      <c r="BB90">
        <v>7.2768735374237347E-4</v>
      </c>
      <c r="BC90">
        <v>8.7006211333725463E-4</v>
      </c>
      <c r="BD90">
        <v>9.3095714293713473E-4</v>
      </c>
      <c r="BE90">
        <v>7.0234208602172317E-4</v>
      </c>
      <c r="BF90">
        <v>1.0146273803235001E-3</v>
      </c>
      <c r="BG90">
        <v>6.1900023222228543E-4</v>
      </c>
      <c r="BH90">
        <v>1.0304816043500999E-3</v>
      </c>
      <c r="BI90">
        <v>7.5277184339790019E-4</v>
      </c>
      <c r="BJ90">
        <v>8.6977234818770512E-4</v>
      </c>
      <c r="BK90">
        <v>7.5614182099878653E-4</v>
      </c>
      <c r="BL90">
        <v>6.8582007723176966E-4</v>
      </c>
      <c r="BM90">
        <v>6.5838238567027252E-4</v>
      </c>
      <c r="BN90">
        <v>8.4914053712562367E-4</v>
      </c>
      <c r="BO90">
        <v>8.3042633801479443E-4</v>
      </c>
      <c r="BP90">
        <v>7.6613328117151424E-4</v>
      </c>
      <c r="BQ90">
        <v>6.8903453609660519E-4</v>
      </c>
      <c r="BR90">
        <v>1.2415224536433656E-3</v>
      </c>
      <c r="BS90">
        <v>7.8846375826328093E-4</v>
      </c>
      <c r="BT90">
        <v>7.1609460733574378E-4</v>
      </c>
      <c r="BU90">
        <v>6.6340357765230893E-4</v>
      </c>
      <c r="BV90">
        <v>7.0401527221298696E-4</v>
      </c>
      <c r="BW90">
        <v>8.0136599675006363E-4</v>
      </c>
      <c r="BX90">
        <v>7.8755092628954087E-4</v>
      </c>
      <c r="BY90">
        <v>6.4776408806342949E-4</v>
      </c>
      <c r="BZ90">
        <v>1.060748475401623E-3</v>
      </c>
      <c r="CA90">
        <v>5.9800446602642585E-4</v>
      </c>
      <c r="CB90">
        <v>9.0812076365706174E-4</v>
      </c>
      <c r="CC90">
        <v>9.474936183863496E-4</v>
      </c>
      <c r="CD90">
        <v>7.2129553375400676E-4</v>
      </c>
      <c r="CE90">
        <v>7.3957833204493578E-4</v>
      </c>
      <c r="CF90">
        <v>8.0422601265836547E-4</v>
      </c>
      <c r="CG90">
        <v>8.0422601265836547E-4</v>
      </c>
      <c r="CH90">
        <v>8.4929999366944325E-4</v>
      </c>
      <c r="CI90">
        <v>6.2604235873865938E-4</v>
      </c>
      <c r="CJ90">
        <v>1.2330580451944849E-3</v>
      </c>
      <c r="CK90">
        <v>5.7179244667960151E-4</v>
      </c>
      <c r="CL90">
        <v>5.9917246522306713E-4</v>
      </c>
      <c r="CM90">
        <v>8.517596840990721E-4</v>
      </c>
      <c r="CN90">
        <v>7.859449370843151E-4</v>
      </c>
      <c r="CO90">
        <v>7.8047006750604048E-4</v>
      </c>
      <c r="CP90">
        <v>8.2179484343274404E-4</v>
      </c>
      <c r="CQ90">
        <v>6.8895427835818945E-4</v>
      </c>
      <c r="CR90">
        <v>8.0654951223870441E-4</v>
      </c>
      <c r="CS90">
        <v>7.9171867006905575E-4</v>
      </c>
      <c r="CT90">
        <v>7.3644651313184005E-4</v>
      </c>
      <c r="CU90">
        <v>7.4354505898243642E-4</v>
      </c>
      <c r="CV90">
        <v>6.3362246593247893E-4</v>
      </c>
      <c r="CW90">
        <v>6.61996207030788E-4</v>
      </c>
      <c r="CX90">
        <v>8.9306351325881765E-4</v>
      </c>
      <c r="CY90">
        <v>9.8533855888733495E-4</v>
      </c>
      <c r="CZ90" s="55">
        <f>_xlfn.STDEV.P(CD3:CD54)</f>
        <v>2.8358878903411634E-2</v>
      </c>
      <c r="DB90" t="s">
        <v>50</v>
      </c>
      <c r="DC90" s="5">
        <v>0.16140501070175131</v>
      </c>
      <c r="DD90" s="5">
        <v>0.18342062924512204</v>
      </c>
      <c r="DE90" s="5">
        <v>0.24027440641277997</v>
      </c>
      <c r="DF90" s="5">
        <v>0.37561087077018501</v>
      </c>
      <c r="DG90" s="5">
        <v>0.38598501038991329</v>
      </c>
      <c r="DH90" s="5">
        <v>0.39025063602334326</v>
      </c>
      <c r="DI90" s="5">
        <v>0.22616741798071832</v>
      </c>
      <c r="DJ90" s="5">
        <v>0.30081508525484318</v>
      </c>
      <c r="DK90" s="5">
        <v>8.47330203710768E-2</v>
      </c>
      <c r="DL90" s="5">
        <v>0.6180784156239979</v>
      </c>
      <c r="DM90" s="5">
        <v>0.34776090425109157</v>
      </c>
      <c r="DN90" s="5">
        <v>9.6238769738052538E-2</v>
      </c>
      <c r="DO90" s="5">
        <v>0.72634212034116741</v>
      </c>
      <c r="DP90" s="5">
        <v>0.44920684290788443</v>
      </c>
      <c r="DQ90" s="5">
        <v>0.47929216701778293</v>
      </c>
      <c r="DR90" s="5">
        <v>0.35833444011822146</v>
      </c>
      <c r="DS90" s="5">
        <v>0.49428848823271215</v>
      </c>
      <c r="DT90" s="5">
        <v>0.22865155874014215</v>
      </c>
      <c r="DU90" s="5">
        <v>0.35701278346394949</v>
      </c>
      <c r="DV90" s="5">
        <v>0.1949875296229899</v>
      </c>
      <c r="DW90" s="5">
        <v>7.8419408290010401E-2</v>
      </c>
      <c r="DX90" s="5">
        <v>0.20549958634091856</v>
      </c>
      <c r="DY90" s="5">
        <v>0.18215317287932362</v>
      </c>
      <c r="DZ90" s="5">
        <v>0.2619894334723622</v>
      </c>
      <c r="EA90" s="5">
        <v>-0.10809703334434499</v>
      </c>
      <c r="EB90" s="5">
        <v>0.31053058202290801</v>
      </c>
      <c r="EC90" s="5">
        <v>0.24704600229681969</v>
      </c>
      <c r="ED90" s="5">
        <v>0.71448021256950101</v>
      </c>
      <c r="EE90" s="5">
        <v>0.11786468646483476</v>
      </c>
      <c r="EF90" s="5">
        <v>0.67873146696168374</v>
      </c>
      <c r="EG90" s="5">
        <v>0.9520944907945027</v>
      </c>
      <c r="EH90" s="5">
        <v>0.31947090258781013</v>
      </c>
      <c r="EI90" s="5">
        <v>0.30786647385967258</v>
      </c>
      <c r="EJ90" s="5">
        <v>0.32231283904023278</v>
      </c>
      <c r="EK90" s="5">
        <v>6.2099751408516334E-2</v>
      </c>
      <c r="EL90" s="5">
        <v>8.7791137968734029E-2</v>
      </c>
      <c r="EM90" s="5">
        <v>0.21771247522729353</v>
      </c>
      <c r="EN90" s="5">
        <v>0.38002471077212474</v>
      </c>
      <c r="EO90" s="5">
        <v>0.36649778924679333</v>
      </c>
      <c r="EP90" s="5">
        <v>0.26962806467693018</v>
      </c>
      <c r="EQ90" s="5">
        <v>0.65757755128274242</v>
      </c>
      <c r="ER90" s="5">
        <v>9.4388287718601457E-2</v>
      </c>
      <c r="ES90" s="5">
        <v>0.53109954508507251</v>
      </c>
      <c r="ET90" s="5">
        <v>0.38132234298450801</v>
      </c>
      <c r="EU90" s="5">
        <v>0.44316533956034104</v>
      </c>
      <c r="EV90" s="5">
        <v>0.22424244283173903</v>
      </c>
      <c r="EW90" s="5">
        <v>8.3574130436631616E-2</v>
      </c>
      <c r="EX90" s="5">
        <v>-6.3254954236069569E-2</v>
      </c>
      <c r="EY90" s="5">
        <v>6.7941666609266496E-2</v>
      </c>
      <c r="EZ90" s="5">
        <v>0.30902615831721642</v>
      </c>
    </row>
    <row r="91" spans="1:156" x14ac:dyDescent="0.2">
      <c r="A91" s="66" t="s">
        <v>13</v>
      </c>
      <c r="B91" s="9">
        <v>1.9605396714793331E-4</v>
      </c>
      <c r="C91" s="9">
        <v>2.3278624583399882E-4</v>
      </c>
      <c r="D91" s="9">
        <v>4.1558816146139665E-4</v>
      </c>
      <c r="E91" s="9">
        <v>3.7294139173029778E-4</v>
      </c>
      <c r="F91" s="9">
        <v>3.2538610977442522E-4</v>
      </c>
      <c r="G91" s="9">
        <v>3.0593845394049024E-4</v>
      </c>
      <c r="H91" s="9">
        <v>3.7961663607837361E-4</v>
      </c>
      <c r="I91" s="9">
        <v>3.4008133748446409E-4</v>
      </c>
      <c r="J91" s="9">
        <v>3.5391340638484133E-4</v>
      </c>
      <c r="K91" s="9">
        <v>3.6313805623212827E-4</v>
      </c>
      <c r="L91" s="9">
        <v>2.7778705563649215E-4</v>
      </c>
      <c r="M91" s="9">
        <v>2.9431534638711047E-4</v>
      </c>
      <c r="N91" s="9">
        <v>3.1892998398971579E-4</v>
      </c>
      <c r="O91" s="9">
        <v>5.0475646071562611E-4</v>
      </c>
      <c r="P91" s="9">
        <v>2.1954765805781224E-4</v>
      </c>
      <c r="Q91" s="9">
        <v>3.0257713055748957E-4</v>
      </c>
      <c r="R91" s="9">
        <v>3.7878973226611589E-4</v>
      </c>
      <c r="S91" s="9">
        <v>4.5935032935609917E-4</v>
      </c>
      <c r="T91" s="9">
        <v>2.9730950276363671E-4</v>
      </c>
      <c r="U91" s="9">
        <v>3.7517853067516114E-4</v>
      </c>
      <c r="V91" s="9">
        <v>2.2464110014313216E-4</v>
      </c>
      <c r="W91" s="9">
        <v>4.5573118240916033E-4</v>
      </c>
      <c r="X91" s="9">
        <v>2.9718900831506403E-4</v>
      </c>
      <c r="Y91" s="9">
        <v>2.5779572364862622E-4</v>
      </c>
      <c r="Z91" s="9">
        <v>2.8012563116142249E-4</v>
      </c>
      <c r="AA91" s="9">
        <v>2.6110219024483706E-4</v>
      </c>
      <c r="AB91" s="9">
        <v>3.9845126395609409E-4</v>
      </c>
      <c r="AC91" s="9">
        <v>3.174987611827389E-4</v>
      </c>
      <c r="AD91" s="9">
        <v>3.8127662815418801E-4</v>
      </c>
      <c r="AE91" s="9">
        <v>3.3374236072015518E-4</v>
      </c>
      <c r="AF91" s="9">
        <v>2.5692681014856362E-4</v>
      </c>
      <c r="AG91" s="68">
        <v>8.0422601265836536E-4</v>
      </c>
      <c r="AH91" s="9">
        <v>5.1287514657872527E-4</v>
      </c>
      <c r="AI91" s="9">
        <v>2.5693157787930827E-4</v>
      </c>
      <c r="AJ91" s="9">
        <v>1.5546615116057025E-4</v>
      </c>
      <c r="AK91" s="9">
        <v>2.6026579574807993E-4</v>
      </c>
      <c r="AL91" s="9">
        <v>2.6266965118606312E-4</v>
      </c>
      <c r="AM91" s="9">
        <v>4.918916342644379E-4</v>
      </c>
      <c r="AN91" s="9">
        <v>4.4900415797829855E-4</v>
      </c>
      <c r="AO91" s="9">
        <v>2.9906548117589258E-4</v>
      </c>
      <c r="AP91" s="9">
        <v>3.7415511733900276E-4</v>
      </c>
      <c r="AQ91" s="9">
        <v>3.1368998780256449E-4</v>
      </c>
      <c r="AR91" s="9">
        <v>3.9554949978267003E-4</v>
      </c>
      <c r="AS91" s="9">
        <v>4.4808470528884281E-4</v>
      </c>
      <c r="AT91" s="9">
        <v>3.7672690075823522E-4</v>
      </c>
      <c r="AU91" s="9">
        <v>3.5546843884061229E-4</v>
      </c>
      <c r="AV91" s="9">
        <v>2.9879365896210878E-4</v>
      </c>
      <c r="AW91" s="9">
        <v>2.0566794332015892E-4</v>
      </c>
      <c r="AX91" s="9">
        <v>3.7473513587525019E-4</v>
      </c>
      <c r="AY91" s="40">
        <v>4.2795200853595086E-4</v>
      </c>
      <c r="BA91" t="s">
        <v>13</v>
      </c>
      <c r="BB91">
        <v>7.2768735374237347E-4</v>
      </c>
      <c r="BC91">
        <v>8.7006211333725463E-4</v>
      </c>
      <c r="BD91">
        <v>9.3095714293713473E-4</v>
      </c>
      <c r="BE91">
        <v>7.0234208602172317E-4</v>
      </c>
      <c r="BF91">
        <v>1.0146273803235001E-3</v>
      </c>
      <c r="BG91">
        <v>6.1900023222228543E-4</v>
      </c>
      <c r="BH91">
        <v>1.0304816043500999E-3</v>
      </c>
      <c r="BI91">
        <v>7.5277184339790019E-4</v>
      </c>
      <c r="BJ91">
        <v>8.6977234818770512E-4</v>
      </c>
      <c r="BK91">
        <v>7.5614182099878653E-4</v>
      </c>
      <c r="BL91">
        <v>6.8582007723176966E-4</v>
      </c>
      <c r="BM91">
        <v>6.5838238567027252E-4</v>
      </c>
      <c r="BN91">
        <v>8.4914053712562367E-4</v>
      </c>
      <c r="BO91">
        <v>8.3042633801479443E-4</v>
      </c>
      <c r="BP91">
        <v>7.6613328117151424E-4</v>
      </c>
      <c r="BQ91">
        <v>6.8903453609660519E-4</v>
      </c>
      <c r="BR91">
        <v>1.2415224536433656E-3</v>
      </c>
      <c r="BS91">
        <v>7.8846375826328093E-4</v>
      </c>
      <c r="BT91">
        <v>7.1609460733574378E-4</v>
      </c>
      <c r="BU91">
        <v>6.6340357765230893E-4</v>
      </c>
      <c r="BV91">
        <v>7.0401527221298696E-4</v>
      </c>
      <c r="BW91">
        <v>8.0136599675006363E-4</v>
      </c>
      <c r="BX91">
        <v>7.8755092628954087E-4</v>
      </c>
      <c r="BY91">
        <v>6.4776408806342949E-4</v>
      </c>
      <c r="BZ91">
        <v>1.060748475401623E-3</v>
      </c>
      <c r="CA91">
        <v>5.9800446602642585E-4</v>
      </c>
      <c r="CB91">
        <v>9.0812076365706174E-4</v>
      </c>
      <c r="CC91">
        <v>9.474936183863496E-4</v>
      </c>
      <c r="CD91">
        <v>7.2129553375400676E-4</v>
      </c>
      <c r="CE91">
        <v>7.3957833204493578E-4</v>
      </c>
      <c r="CF91">
        <v>8.0422601265836547E-4</v>
      </c>
      <c r="CG91">
        <v>8.0422601265836547E-4</v>
      </c>
      <c r="CH91">
        <v>8.4929999366944325E-4</v>
      </c>
      <c r="CI91">
        <v>6.2604235873865938E-4</v>
      </c>
      <c r="CJ91">
        <v>1.2330580451944849E-3</v>
      </c>
      <c r="CK91">
        <v>5.7179244667960151E-4</v>
      </c>
      <c r="CL91">
        <v>5.9917246522306713E-4</v>
      </c>
      <c r="CM91">
        <v>8.517596840990721E-4</v>
      </c>
      <c r="CN91">
        <v>7.859449370843151E-4</v>
      </c>
      <c r="CO91">
        <v>7.8047006750604048E-4</v>
      </c>
      <c r="CP91">
        <v>8.2179484343274404E-4</v>
      </c>
      <c r="CQ91">
        <v>6.8895427835818945E-4</v>
      </c>
      <c r="CR91">
        <v>8.0654951223870441E-4</v>
      </c>
      <c r="CS91">
        <v>7.9171867006905575E-4</v>
      </c>
      <c r="CT91">
        <v>7.3644651313184005E-4</v>
      </c>
      <c r="CU91">
        <v>7.4354505898243642E-4</v>
      </c>
      <c r="CV91">
        <v>6.3362246593247893E-4</v>
      </c>
      <c r="CW91">
        <v>6.61996207030788E-4</v>
      </c>
      <c r="CX91">
        <v>8.9306351325881765E-4</v>
      </c>
      <c r="CY91">
        <v>9.8533855888733495E-4</v>
      </c>
      <c r="CZ91" s="55">
        <f>_xlfn.STDEV.P(CD3:CD54)</f>
        <v>2.8358878903411634E-2</v>
      </c>
      <c r="DB91" t="s">
        <v>13</v>
      </c>
      <c r="DC91" s="5">
        <v>0.26942060507120369</v>
      </c>
      <c r="DD91" s="5">
        <v>0.26755129578175979</v>
      </c>
      <c r="DE91" s="5">
        <v>0.44640955237770846</v>
      </c>
      <c r="DF91" s="5">
        <v>0.53099678796517802</v>
      </c>
      <c r="DG91" s="5">
        <v>0.32069517941717707</v>
      </c>
      <c r="DH91" s="5">
        <v>0.4942461052754929</v>
      </c>
      <c r="DI91" s="5">
        <v>0.36838759127368292</v>
      </c>
      <c r="DJ91" s="5">
        <v>0.45177212785933585</v>
      </c>
      <c r="DK91" s="5">
        <v>0.40690349276137655</v>
      </c>
      <c r="DL91" s="5">
        <v>0.48025125201044927</v>
      </c>
      <c r="DM91" s="5">
        <v>0.40504363295654194</v>
      </c>
      <c r="DN91" s="5">
        <v>0.44702797765082963</v>
      </c>
      <c r="DO91" s="5">
        <v>0.37559151877180091</v>
      </c>
      <c r="DP91" s="5">
        <v>0.60782809697761975</v>
      </c>
      <c r="DQ91" s="5">
        <v>0.28656588018483709</v>
      </c>
      <c r="DR91" s="5">
        <v>0.43913202416760594</v>
      </c>
      <c r="DS91" s="5">
        <v>0.30510099205577912</v>
      </c>
      <c r="DT91" s="5">
        <v>0.58258902142552837</v>
      </c>
      <c r="DU91" s="5">
        <v>0.41518187641405035</v>
      </c>
      <c r="DV91" s="5">
        <v>0.56553588692250456</v>
      </c>
      <c r="DW91" s="5">
        <v>0.31908554971684067</v>
      </c>
      <c r="DX91" s="5">
        <v>0.5686929371315681</v>
      </c>
      <c r="DY91" s="5">
        <v>0.37735846456969735</v>
      </c>
      <c r="DZ91" s="5">
        <v>0.39797779531023136</v>
      </c>
      <c r="EA91" s="5">
        <v>0.264082992016897</v>
      </c>
      <c r="EB91" s="5">
        <v>0.43662247538014032</v>
      </c>
      <c r="EC91" s="5">
        <v>0.43876462239615005</v>
      </c>
      <c r="ED91" s="5">
        <v>0.33509329775060898</v>
      </c>
      <c r="EE91" s="5">
        <v>0.5285997352150803</v>
      </c>
      <c r="EF91" s="5">
        <v>0.45126032802685928</v>
      </c>
      <c r="EG91" s="5">
        <v>0.31947090258781013</v>
      </c>
      <c r="EH91" s="5">
        <v>0.99999999999999989</v>
      </c>
      <c r="EI91" s="5">
        <v>0.60387984269589179</v>
      </c>
      <c r="EJ91" s="5">
        <v>0.41040606005793301</v>
      </c>
      <c r="EK91" s="5">
        <v>0.12608177836109025</v>
      </c>
      <c r="EL91" s="5">
        <v>0.45517529526569173</v>
      </c>
      <c r="EM91" s="5">
        <v>0.43838738665715105</v>
      </c>
      <c r="EN91" s="5">
        <v>0.57750048921923813</v>
      </c>
      <c r="EO91" s="5">
        <v>0.57129213102893239</v>
      </c>
      <c r="EP91" s="5">
        <v>0.38318635605276169</v>
      </c>
      <c r="EQ91" s="5">
        <v>0.45529017409759853</v>
      </c>
      <c r="ER91" s="5">
        <v>0.45531321548666848</v>
      </c>
      <c r="ES91" s="5">
        <v>0.49042184488434004</v>
      </c>
      <c r="ET91" s="5">
        <v>0.56596455562903381</v>
      </c>
      <c r="EU91" s="5">
        <v>0.51154685919572396</v>
      </c>
      <c r="EV91" s="5">
        <v>0.47807249143324476</v>
      </c>
      <c r="EW91" s="5">
        <v>0.47156418060774585</v>
      </c>
      <c r="EX91" s="5">
        <v>0.31067843159197095</v>
      </c>
      <c r="EY91" s="5">
        <v>0.41960636652574634</v>
      </c>
      <c r="EZ91" s="5">
        <v>0.43431976215282114</v>
      </c>
    </row>
    <row r="92" spans="1:156" x14ac:dyDescent="0.2">
      <c r="A92" s="66" t="s">
        <v>51</v>
      </c>
      <c r="B92" s="9">
        <v>3.2330904588333243E-4</v>
      </c>
      <c r="C92" s="9">
        <v>3.37221024263108E-5</v>
      </c>
      <c r="D92" s="9">
        <v>2.730274538987966E-4</v>
      </c>
      <c r="E92" s="9">
        <v>5.4987360511509127E-4</v>
      </c>
      <c r="F92" s="9">
        <v>5.1807950551900303E-4</v>
      </c>
      <c r="G92" s="9">
        <v>3.5063973617459137E-4</v>
      </c>
      <c r="H92" s="9">
        <v>5.1162334492675058E-4</v>
      </c>
      <c r="I92" s="9">
        <v>4.5144167453682496E-4</v>
      </c>
      <c r="J92" s="9">
        <v>5.6083408511546119E-4</v>
      </c>
      <c r="K92" s="9">
        <v>3.5337169761794692E-4</v>
      </c>
      <c r="L92" s="9">
        <v>3.7681240704178686E-4</v>
      </c>
      <c r="M92" s="9">
        <v>3.8029441271390015E-4</v>
      </c>
      <c r="N92" s="9">
        <v>2.6575388554222102E-4</v>
      </c>
      <c r="O92" s="9">
        <v>5.8904183678493822E-4</v>
      </c>
      <c r="P92" s="9">
        <v>1.9717887696277643E-4</v>
      </c>
      <c r="Q92" s="9">
        <v>3.7337323109187033E-4</v>
      </c>
      <c r="R92" s="9">
        <v>3.9772867938744612E-4</v>
      </c>
      <c r="S92" s="9">
        <v>6.435724878542285E-4</v>
      </c>
      <c r="T92" s="9">
        <v>4.7718716592788966E-4</v>
      </c>
      <c r="U92" s="9">
        <v>3.3948256068552822E-4</v>
      </c>
      <c r="V92" s="9">
        <v>3.8688560616000214E-4</v>
      </c>
      <c r="W92" s="9">
        <v>5.1349230643704593E-4</v>
      </c>
      <c r="X92" s="9">
        <v>3.7029400172896101E-4</v>
      </c>
      <c r="Y92" s="9">
        <v>2.6733003187323065E-4</v>
      </c>
      <c r="Z92" s="9">
        <v>2.9958936385945771E-4</v>
      </c>
      <c r="AA92" s="9">
        <v>3.4610035198178444E-4</v>
      </c>
      <c r="AB92" s="9">
        <v>4.3250758940377925E-4</v>
      </c>
      <c r="AC92" s="9">
        <v>3.9078793307849302E-4</v>
      </c>
      <c r="AD92" s="9">
        <v>4.5129868480997163E-4</v>
      </c>
      <c r="AE92" s="9">
        <v>2.9904813121185518E-4</v>
      </c>
      <c r="AF92" s="9">
        <v>2.6147099430005372E-4</v>
      </c>
      <c r="AG92" s="9">
        <v>5.1287514657872527E-4</v>
      </c>
      <c r="AH92" s="68">
        <v>8.9690020951029383E-4</v>
      </c>
      <c r="AI92" s="9">
        <v>2.43996179459301E-4</v>
      </c>
      <c r="AJ92" s="9">
        <v>2.5971921499137881E-4</v>
      </c>
      <c r="AK92" s="9">
        <v>4.0875574723277502E-4</v>
      </c>
      <c r="AL92" s="9">
        <v>3.4494899976141052E-4</v>
      </c>
      <c r="AM92" s="9">
        <v>4.7616991943885581E-4</v>
      </c>
      <c r="AN92" s="9">
        <v>5.2057971176495922E-4</v>
      </c>
      <c r="AO92" s="9">
        <v>3.9405653057775897E-4</v>
      </c>
      <c r="AP92" s="9">
        <v>4.0735621388859075E-4</v>
      </c>
      <c r="AQ92" s="9">
        <v>4.3205066620852158E-4</v>
      </c>
      <c r="AR92" s="9">
        <v>5.7614108703290525E-4</v>
      </c>
      <c r="AS92" s="9">
        <v>5.2577787263738667E-4</v>
      </c>
      <c r="AT92" s="9">
        <v>4.7941139261757908E-4</v>
      </c>
      <c r="AU92" s="9">
        <v>4.1999662566673311E-4</v>
      </c>
      <c r="AV92" s="9">
        <v>3.8470084394301413E-4</v>
      </c>
      <c r="AW92" s="9">
        <v>3.2223545284086743E-4</v>
      </c>
      <c r="AX92" s="9">
        <v>4.6179996410936639E-4</v>
      </c>
      <c r="AY92" s="40">
        <v>4.5248536178939508E-4</v>
      </c>
      <c r="BA92" t="s">
        <v>51</v>
      </c>
      <c r="BB92">
        <v>7.6847161767853458E-4</v>
      </c>
      <c r="BC92">
        <v>9.1882597145394188E-4</v>
      </c>
      <c r="BD92">
        <v>9.8313394886283549E-4</v>
      </c>
      <c r="BE92">
        <v>7.4170583868620203E-4</v>
      </c>
      <c r="BF92">
        <v>1.0714936026965489E-3</v>
      </c>
      <c r="BG92">
        <v>6.5369297316063692E-4</v>
      </c>
      <c r="BH92">
        <v>1.0882363990665854E-3</v>
      </c>
      <c r="BI92">
        <v>7.949620029313306E-4</v>
      </c>
      <c r="BJ92">
        <v>9.1851996600795464E-4</v>
      </c>
      <c r="BK92">
        <v>7.9852085567925168E-4</v>
      </c>
      <c r="BL92">
        <v>7.2425783061402988E-4</v>
      </c>
      <c r="BM92">
        <v>6.9528235493592264E-4</v>
      </c>
      <c r="BN92">
        <v>8.9673181599960806E-4</v>
      </c>
      <c r="BO92">
        <v>8.769687532085668E-4</v>
      </c>
      <c r="BP92">
        <v>8.0907230132746762E-4</v>
      </c>
      <c r="BQ92">
        <v>7.2765244835902338E-4</v>
      </c>
      <c r="BR92">
        <v>1.3111053303714773E-3</v>
      </c>
      <c r="BS92">
        <v>8.326543214986176E-4</v>
      </c>
      <c r="BT92">
        <v>7.5622913945127971E-4</v>
      </c>
      <c r="BU92">
        <v>7.0058496670355279E-4</v>
      </c>
      <c r="BV92">
        <v>7.4347280095710751E-4</v>
      </c>
      <c r="BW92">
        <v>8.4627968413632313E-4</v>
      </c>
      <c r="BX92">
        <v>8.3169032856961992E-4</v>
      </c>
      <c r="BY92">
        <v>6.8406893986562068E-4</v>
      </c>
      <c r="BZ92">
        <v>1.1201996195889885E-3</v>
      </c>
      <c r="CA92">
        <v>6.3152046963978452E-4</v>
      </c>
      <c r="CB92">
        <v>9.5901767250180462E-4</v>
      </c>
      <c r="CC92">
        <v>1.0005972343985884E-3</v>
      </c>
      <c r="CD92">
        <v>7.6172155912507895E-4</v>
      </c>
      <c r="CE92">
        <v>7.8102904262890066E-4</v>
      </c>
      <c r="CF92">
        <v>8.4929999366944325E-4</v>
      </c>
      <c r="CG92">
        <v>8.4929999366944325E-4</v>
      </c>
      <c r="CH92">
        <v>8.9690020951029405E-4</v>
      </c>
      <c r="CI92">
        <v>6.61129785588534E-4</v>
      </c>
      <c r="CJ92">
        <v>1.3021665222144427E-3</v>
      </c>
      <c r="CK92">
        <v>6.0383936070408282E-4</v>
      </c>
      <c r="CL92">
        <v>6.3275393099853164E-4</v>
      </c>
      <c r="CM92">
        <v>8.9949775675874396E-4</v>
      </c>
      <c r="CN92">
        <v>8.2999432943459703E-4</v>
      </c>
      <c r="CO92">
        <v>8.242126130700645E-4</v>
      </c>
      <c r="CP92">
        <v>8.6785349434040176E-4</v>
      </c>
      <c r="CQ92">
        <v>7.2756769246247748E-4</v>
      </c>
      <c r="CR92">
        <v>8.5175371706039643E-4</v>
      </c>
      <c r="CS92">
        <v>8.3609165942667273E-4</v>
      </c>
      <c r="CT92">
        <v>7.7772169650828235E-4</v>
      </c>
      <c r="CU92">
        <v>7.8521809037155168E-4</v>
      </c>
      <c r="CV92">
        <v>6.6913473057961248E-4</v>
      </c>
      <c r="CW92">
        <v>6.9909871801085346E-4</v>
      </c>
      <c r="CX92">
        <v>9.4311651727102964E-4</v>
      </c>
      <c r="CY92">
        <v>1.0405632479594568E-3</v>
      </c>
      <c r="CZ92" s="55">
        <f>_xlfn.STDEV.P(CE3:CE54)</f>
        <v>2.9948292263671631E-2</v>
      </c>
      <c r="DB92" t="s">
        <v>51</v>
      </c>
      <c r="DC92" s="5">
        <v>0.42071696396545172</v>
      </c>
      <c r="DD92" s="5">
        <v>3.6701294340808904E-2</v>
      </c>
      <c r="DE92" s="5">
        <v>0.2777113476903123</v>
      </c>
      <c r="DF92" s="5">
        <v>0.74136345763314071</v>
      </c>
      <c r="DG92" s="5">
        <v>0.48351152467470693</v>
      </c>
      <c r="DH92" s="5">
        <v>0.53639820308795949</v>
      </c>
      <c r="DI92" s="5">
        <v>0.47013989365324121</v>
      </c>
      <c r="DJ92" s="5">
        <v>0.56787830471416989</v>
      </c>
      <c r="DK92" s="5">
        <v>0.6105845336742568</v>
      </c>
      <c r="DL92" s="5">
        <v>0.44253283443342972</v>
      </c>
      <c r="DM92" s="5">
        <v>0.52027384601740956</v>
      </c>
      <c r="DN92" s="5">
        <v>0.54696399241851634</v>
      </c>
      <c r="DO92" s="5">
        <v>0.29635826542630128</v>
      </c>
      <c r="DP92" s="5">
        <v>0.67167938952192996</v>
      </c>
      <c r="DQ92" s="5">
        <v>0.24370983488034323</v>
      </c>
      <c r="DR92" s="5">
        <v>0.51312028418771727</v>
      </c>
      <c r="DS92" s="5">
        <v>0.30335372008193812</v>
      </c>
      <c r="DT92" s="5">
        <v>0.77291676898514361</v>
      </c>
      <c r="DU92" s="5">
        <v>0.63100869965700734</v>
      </c>
      <c r="DV92" s="5">
        <v>0.4845701475481099</v>
      </c>
      <c r="DW92" s="5">
        <v>0.52037627423887745</v>
      </c>
      <c r="DX92" s="5">
        <v>0.60676430742998899</v>
      </c>
      <c r="DY92" s="5">
        <v>0.445230621312875</v>
      </c>
      <c r="DZ92" s="5">
        <v>0.39079399208761806</v>
      </c>
      <c r="EA92" s="5">
        <v>0.26744283663422397</v>
      </c>
      <c r="EB92" s="5">
        <v>0.54804296712535383</v>
      </c>
      <c r="EC92" s="5">
        <v>0.45099021822558266</v>
      </c>
      <c r="ED92" s="5">
        <v>0.39055468038883512</v>
      </c>
      <c r="EE92" s="5">
        <v>0.59247198586362426</v>
      </c>
      <c r="EF92" s="5">
        <v>0.38288989895340597</v>
      </c>
      <c r="EG92" s="5">
        <v>0.30786647385967258</v>
      </c>
      <c r="EH92" s="5">
        <v>0.60387984269589179</v>
      </c>
      <c r="EI92" s="5">
        <v>0.99999999999999978</v>
      </c>
      <c r="EJ92" s="5">
        <v>0.3690594264212389</v>
      </c>
      <c r="EK92" s="5">
        <v>0.19945161433708544</v>
      </c>
      <c r="EL92" s="5">
        <v>0.67692796103281783</v>
      </c>
      <c r="EM92" s="5">
        <v>0.54515504821448668</v>
      </c>
      <c r="EN92" s="5">
        <v>0.52937310389154224</v>
      </c>
      <c r="EO92" s="5">
        <v>0.62720875710028634</v>
      </c>
      <c r="EP92" s="5">
        <v>0.4781005827003294</v>
      </c>
      <c r="EQ92" s="5">
        <v>0.46938361894618558</v>
      </c>
      <c r="ER92" s="5">
        <v>0.59382882264361059</v>
      </c>
      <c r="ES92" s="5">
        <v>0.6764174614010543</v>
      </c>
      <c r="ET92" s="5">
        <v>0.62885195266500404</v>
      </c>
      <c r="EU92" s="5">
        <v>0.61643052363072859</v>
      </c>
      <c r="EV92" s="5">
        <v>0.53487894741191955</v>
      </c>
      <c r="EW92" s="5">
        <v>0.57492284641955693</v>
      </c>
      <c r="EX92" s="5">
        <v>0.46092982942054939</v>
      </c>
      <c r="EY92" s="5">
        <v>0.48965314004426014</v>
      </c>
      <c r="EZ92" s="5">
        <v>0.43484657244691111</v>
      </c>
    </row>
    <row r="93" spans="1:156" x14ac:dyDescent="0.2">
      <c r="A93" s="66" t="s">
        <v>52</v>
      </c>
      <c r="B93" s="9">
        <v>2.4500849414713294E-4</v>
      </c>
      <c r="C93" s="9">
        <v>1.0194530046903973E-4</v>
      </c>
      <c r="D93" s="9">
        <v>2.6035363608851937E-4</v>
      </c>
      <c r="E93" s="9">
        <v>3.176972914932715E-4</v>
      </c>
      <c r="F93" s="9">
        <v>4.6628099258740025E-4</v>
      </c>
      <c r="G93" s="9">
        <v>3.7304731179672439E-4</v>
      </c>
      <c r="H93" s="9">
        <v>3.7802860625174632E-4</v>
      </c>
      <c r="I93" s="9">
        <v>3.7457004679126445E-4</v>
      </c>
      <c r="J93" s="9">
        <v>1.8440648090727198E-4</v>
      </c>
      <c r="K93" s="9">
        <v>2.8362170620767644E-4</v>
      </c>
      <c r="L93" s="9">
        <v>2.5182627725256593E-4</v>
      </c>
      <c r="M93" s="9">
        <v>2.481248494964851E-4</v>
      </c>
      <c r="N93" s="9">
        <v>3.2277813898096895E-4</v>
      </c>
      <c r="O93" s="9">
        <v>2.9720479844717618E-4</v>
      </c>
      <c r="P93" s="9">
        <v>2.73488923143615E-4</v>
      </c>
      <c r="Q93" s="9">
        <v>1.8146333383066323E-4</v>
      </c>
      <c r="R93" s="9">
        <v>4.4577292640565985E-4</v>
      </c>
      <c r="S93" s="9">
        <v>2.739525462996694E-4</v>
      </c>
      <c r="T93" s="9">
        <v>2.3170810788515468E-4</v>
      </c>
      <c r="U93" s="9">
        <v>1.7585087752178388E-4</v>
      </c>
      <c r="V93" s="9">
        <v>5.4117071527770552E-6</v>
      </c>
      <c r="W93" s="9">
        <v>2.4325280691789292E-4</v>
      </c>
      <c r="X93" s="9">
        <v>2.8889059198005453E-4</v>
      </c>
      <c r="Y93" s="9">
        <v>2.6369214400503993E-4</v>
      </c>
      <c r="Z93" s="9">
        <v>2.122478032251183E-4</v>
      </c>
      <c r="AA93" s="9">
        <v>2.3157484127494856E-4</v>
      </c>
      <c r="AB93" s="9">
        <v>2.7970989488118966E-4</v>
      </c>
      <c r="AC93" s="9">
        <v>2.6061149161903205E-4</v>
      </c>
      <c r="AD93" s="9">
        <v>2.0888031580545559E-4</v>
      </c>
      <c r="AE93" s="9">
        <v>3.3050458698707431E-4</v>
      </c>
      <c r="AF93" s="9">
        <v>2.0178149000450119E-4</v>
      </c>
      <c r="AG93" s="9">
        <v>2.5693157787930827E-4</v>
      </c>
      <c r="AH93" s="9">
        <v>2.43996179459301E-4</v>
      </c>
      <c r="AI93" s="68">
        <v>4.873369286322194E-4</v>
      </c>
      <c r="AJ93" s="9">
        <v>1.3932402359857377E-4</v>
      </c>
      <c r="AK93" s="9">
        <v>2.0864217609953669E-4</v>
      </c>
      <c r="AL93" s="9">
        <v>2.0426939962518516E-4</v>
      </c>
      <c r="AM93" s="9">
        <v>3.6915988028433103E-4</v>
      </c>
      <c r="AN93" s="9">
        <v>3.3687948061896444E-4</v>
      </c>
      <c r="AO93" s="9">
        <v>2.7874791996009734E-4</v>
      </c>
      <c r="AP93" s="9">
        <v>3.519408566059849E-4</v>
      </c>
      <c r="AQ93" s="9">
        <v>2.8904761498620737E-4</v>
      </c>
      <c r="AR93" s="9">
        <v>3.3447350212937341E-4</v>
      </c>
      <c r="AS93" s="9">
        <v>3.2466086449821292E-4</v>
      </c>
      <c r="AT93" s="9">
        <v>3.6753173025298936E-4</v>
      </c>
      <c r="AU93" s="9">
        <v>2.9441562083240731E-4</v>
      </c>
      <c r="AV93" s="9">
        <v>1.4116260086283343E-4</v>
      </c>
      <c r="AW93" s="9">
        <v>1.2397572419098029E-4</v>
      </c>
      <c r="AX93" s="9">
        <v>2.7991975635241874E-4</v>
      </c>
      <c r="AY93" s="40">
        <v>2.6494512819614369E-4</v>
      </c>
      <c r="BA93" t="s">
        <v>52</v>
      </c>
      <c r="BB93">
        <v>5.6646154214199935E-4</v>
      </c>
      <c r="BC93">
        <v>6.7729186709878785E-4</v>
      </c>
      <c r="BD93">
        <v>7.2469504402433195E-4</v>
      </c>
      <c r="BE93">
        <v>5.4673175109203097E-4</v>
      </c>
      <c r="BF93">
        <v>7.898273724309177E-4</v>
      </c>
      <c r="BG93">
        <v>4.8185504987493594E-4</v>
      </c>
      <c r="BH93">
        <v>8.0216894762167213E-4</v>
      </c>
      <c r="BI93">
        <v>5.8598833290047288E-4</v>
      </c>
      <c r="BJ93">
        <v>6.7706630207745185E-4</v>
      </c>
      <c r="BK93">
        <v>5.8861166103578346E-4</v>
      </c>
      <c r="BL93">
        <v>5.338703449808645E-4</v>
      </c>
      <c r="BM93">
        <v>5.1251172579528943E-4</v>
      </c>
      <c r="BN93">
        <v>6.6100565810541618E-4</v>
      </c>
      <c r="BO93">
        <v>6.4643776155787517E-4</v>
      </c>
      <c r="BP93">
        <v>5.9638942151023233E-4</v>
      </c>
      <c r="BQ93">
        <v>5.3637261098337557E-4</v>
      </c>
      <c r="BR93">
        <v>9.6645175991848177E-4</v>
      </c>
      <c r="BS93">
        <v>6.1377237646350344E-4</v>
      </c>
      <c r="BT93">
        <v>5.5743727509463558E-4</v>
      </c>
      <c r="BU93">
        <v>5.1642042661152266E-4</v>
      </c>
      <c r="BV93">
        <v>5.4803422752688945E-4</v>
      </c>
      <c r="BW93">
        <v>6.2381600560274821E-4</v>
      </c>
      <c r="BX93">
        <v>6.1306179079109616E-4</v>
      </c>
      <c r="BY93">
        <v>5.0424600947307822E-4</v>
      </c>
      <c r="BZ93">
        <v>8.2572991561635398E-4</v>
      </c>
      <c r="CA93">
        <v>4.655110883692229E-4</v>
      </c>
      <c r="CB93">
        <v>7.0691827415551064E-4</v>
      </c>
      <c r="CC93">
        <v>7.3756771157363211E-4</v>
      </c>
      <c r="CD93">
        <v>5.6148588853322965E-4</v>
      </c>
      <c r="CE93">
        <v>5.7571796507171699E-4</v>
      </c>
      <c r="CF93">
        <v>6.2604235873865938E-4</v>
      </c>
      <c r="CG93">
        <v>6.2604235873865938E-4</v>
      </c>
      <c r="CH93">
        <v>6.61129785588534E-4</v>
      </c>
      <c r="CI93">
        <v>4.8733692863221951E-4</v>
      </c>
      <c r="CJ93">
        <v>9.5986271884388559E-4</v>
      </c>
      <c r="CK93">
        <v>4.4510658247050587E-4</v>
      </c>
      <c r="CL93">
        <v>4.6642030662449066E-4</v>
      </c>
      <c r="CM93">
        <v>6.6304450902957479E-4</v>
      </c>
      <c r="CN93">
        <v>6.1181162323331595E-4</v>
      </c>
      <c r="CO93">
        <v>6.0754976125593479E-4</v>
      </c>
      <c r="CP93">
        <v>6.3971865381635246E-4</v>
      </c>
      <c r="CQ93">
        <v>5.3631013508347427E-4</v>
      </c>
      <c r="CR93">
        <v>6.2785106566296727E-4</v>
      </c>
      <c r="CS93">
        <v>6.1630613268663019E-4</v>
      </c>
      <c r="CT93">
        <v>5.7328002938120647E-4</v>
      </c>
      <c r="CU93">
        <v>5.7880582725142497E-4</v>
      </c>
      <c r="CV93">
        <v>4.9323759351052219E-4</v>
      </c>
      <c r="CW93">
        <v>5.1532487186739778E-4</v>
      </c>
      <c r="CX93">
        <v>6.9519709577149375E-4</v>
      </c>
      <c r="CY93">
        <v>7.6702775818322322E-4</v>
      </c>
      <c r="CZ93" s="55">
        <f>_xlfn.STDEV.P(CF3:CF54)</f>
        <v>2.2075709017656025E-2</v>
      </c>
      <c r="DB93" t="s">
        <v>52</v>
      </c>
      <c r="DC93" s="5">
        <v>0.43252449799268938</v>
      </c>
      <c r="DD93" s="5">
        <v>0.15051900874836621</v>
      </c>
      <c r="DE93" s="5">
        <v>0.35925957854318913</v>
      </c>
      <c r="DF93" s="5">
        <v>0.58108439990673555</v>
      </c>
      <c r="DG93" s="5">
        <v>0.59035810718016557</v>
      </c>
      <c r="DH93" s="5">
        <v>0.77418989775773384</v>
      </c>
      <c r="DI93" s="5">
        <v>0.4712580901723416</v>
      </c>
      <c r="DJ93" s="5">
        <v>0.63921075857816312</v>
      </c>
      <c r="DK93" s="5">
        <v>0.27236103811614171</v>
      </c>
      <c r="DL93" s="5">
        <v>0.48184860236813121</v>
      </c>
      <c r="DM93" s="5">
        <v>0.4716993172969593</v>
      </c>
      <c r="DN93" s="5">
        <v>0.48413497098326419</v>
      </c>
      <c r="DO93" s="5">
        <v>0.48831373078729801</v>
      </c>
      <c r="DP93" s="5">
        <v>0.45975779281663703</v>
      </c>
      <c r="DQ93" s="5">
        <v>0.45857440336728494</v>
      </c>
      <c r="DR93" s="5">
        <v>0.33831580903799641</v>
      </c>
      <c r="DS93" s="5">
        <v>0.46124694981491876</v>
      </c>
      <c r="DT93" s="5">
        <v>0.44634225456374765</v>
      </c>
      <c r="DU93" s="5">
        <v>0.41566669154985703</v>
      </c>
      <c r="DV93" s="5">
        <v>0.34051882625097579</v>
      </c>
      <c r="DW93" s="5">
        <v>9.8747612483958015E-3</v>
      </c>
      <c r="DX93" s="5">
        <v>0.38994319596345617</v>
      </c>
      <c r="DY93" s="5">
        <v>0.47122589650754376</v>
      </c>
      <c r="DZ93" s="5">
        <v>0.5229434423895396</v>
      </c>
      <c r="EA93" s="5">
        <v>0.25704264700969326</v>
      </c>
      <c r="EB93" s="5">
        <v>0.49746364170658292</v>
      </c>
      <c r="EC93" s="5">
        <v>0.39567500955514695</v>
      </c>
      <c r="ED93" s="5">
        <v>0.35333907318557417</v>
      </c>
      <c r="EE93" s="5">
        <v>0.37201347366202547</v>
      </c>
      <c r="EF93" s="5">
        <v>0.57407377750649746</v>
      </c>
      <c r="EG93" s="5">
        <v>0.32231283904023278</v>
      </c>
      <c r="EH93" s="5">
        <v>0.41040606005793301</v>
      </c>
      <c r="EI93" s="5">
        <v>0.3690594264212389</v>
      </c>
      <c r="EJ93" s="5">
        <v>0.99999999999999978</v>
      </c>
      <c r="EK93" s="5">
        <v>0.14514994786586119</v>
      </c>
      <c r="EL93" s="5">
        <v>0.46874655266047871</v>
      </c>
      <c r="EM93" s="5">
        <v>0.43795134286389459</v>
      </c>
      <c r="EN93" s="5">
        <v>0.55676485553681709</v>
      </c>
      <c r="EO93" s="5">
        <v>0.55062615325713515</v>
      </c>
      <c r="EP93" s="5">
        <v>0.4588067311290947</v>
      </c>
      <c r="EQ93" s="5">
        <v>0.55014943601600597</v>
      </c>
      <c r="ER93" s="5">
        <v>0.53895609289803637</v>
      </c>
      <c r="ES93" s="5">
        <v>0.53272745786644882</v>
      </c>
      <c r="ET93" s="5">
        <v>0.52678506229191047</v>
      </c>
      <c r="EU93" s="5">
        <v>0.64110332022153282</v>
      </c>
      <c r="EV93" s="5">
        <v>0.50866042975154324</v>
      </c>
      <c r="EW93" s="5">
        <v>0.28619594840315438</v>
      </c>
      <c r="EX93" s="5">
        <v>0.24057780044989063</v>
      </c>
      <c r="EY93" s="5">
        <v>0.40264805197694087</v>
      </c>
      <c r="EZ93" s="5">
        <v>0.34541791397965954</v>
      </c>
    </row>
    <row r="94" spans="1:156" x14ac:dyDescent="0.2">
      <c r="A94" s="66" t="s">
        <v>53</v>
      </c>
      <c r="B94" s="9">
        <v>4.5068633138273538E-4</v>
      </c>
      <c r="C94" s="9">
        <v>1.3443091084904118E-4</v>
      </c>
      <c r="D94" s="9">
        <v>-3.3771530654626373E-5</v>
      </c>
      <c r="E94" s="9">
        <v>1.3377054939741443E-4</v>
      </c>
      <c r="F94" s="9">
        <v>2.651872870525805E-4</v>
      </c>
      <c r="G94" s="9">
        <v>2.3719717820634359E-4</v>
      </c>
      <c r="H94" s="9">
        <v>1.2076093044125844E-4</v>
      </c>
      <c r="I94" s="9">
        <v>8.4677893162884218E-5</v>
      </c>
      <c r="J94" s="9">
        <v>5.5347413191228273E-4</v>
      </c>
      <c r="K94" s="9">
        <v>2.9938063674885955E-4</v>
      </c>
      <c r="L94" s="9">
        <v>1.1448672358942188E-4</v>
      </c>
      <c r="M94" s="9">
        <v>3.1825809644920363E-4</v>
      </c>
      <c r="N94" s="9">
        <v>2.0905030714127795E-4</v>
      </c>
      <c r="O94" s="9">
        <v>3.2490607008854912E-5</v>
      </c>
      <c r="P94" s="9">
        <v>1.8091778497949721E-4</v>
      </c>
      <c r="Q94" s="9">
        <v>-3.9551374785529408E-5</v>
      </c>
      <c r="R94" s="9">
        <v>1.653450805553284E-4</v>
      </c>
      <c r="S94" s="9">
        <v>2.6928953345856652E-4</v>
      </c>
      <c r="T94" s="9">
        <v>1.6417481772305098E-4</v>
      </c>
      <c r="U94" s="9">
        <v>5.5884376070733916E-5</v>
      </c>
      <c r="V94" s="9">
        <v>-7.1012470130132744E-5</v>
      </c>
      <c r="W94" s="9">
        <v>2.1655671762157207E-4</v>
      </c>
      <c r="X94" s="9">
        <v>1.1899093485728951E-4</v>
      </c>
      <c r="Y94" s="9">
        <v>7.7075800867465677E-5</v>
      </c>
      <c r="Z94" s="9">
        <v>6.0135727231201622E-5</v>
      </c>
      <c r="AA94" s="9">
        <v>7.738891740952664E-5</v>
      </c>
      <c r="AB94" s="9">
        <v>1.3370505094264449E-4</v>
      </c>
      <c r="AC94" s="9">
        <v>3.5656792862197594E-4</v>
      </c>
      <c r="AD94" s="9">
        <v>1.4898382993100306E-4</v>
      </c>
      <c r="AE94" s="9">
        <v>2.088171879500287E-4</v>
      </c>
      <c r="AF94" s="9">
        <v>7.657259807884861E-5</v>
      </c>
      <c r="AG94" s="9">
        <v>1.5546615116057025E-4</v>
      </c>
      <c r="AH94" s="9">
        <v>2.5971921499137881E-4</v>
      </c>
      <c r="AI94" s="9">
        <v>1.3932402359857377E-4</v>
      </c>
      <c r="AJ94" s="68">
        <v>1.8905533007979472E-3</v>
      </c>
      <c r="AK94" s="9">
        <v>1.3074684739252751E-4</v>
      </c>
      <c r="AL94" s="9">
        <v>1.3076824456731182E-4</v>
      </c>
      <c r="AM94" s="9">
        <v>3.7000172054925927E-4</v>
      </c>
      <c r="AN94" s="9">
        <v>1.7435865228759105E-4</v>
      </c>
      <c r="AO94" s="9">
        <v>3.4246377159151197E-4</v>
      </c>
      <c r="AP94" s="9">
        <v>2.4719456828562689E-4</v>
      </c>
      <c r="AQ94" s="9">
        <v>1.1803777130618877E-4</v>
      </c>
      <c r="AR94" s="9">
        <v>3.5853791334027708E-4</v>
      </c>
      <c r="AS94" s="9">
        <v>8.5022925437467842E-5</v>
      </c>
      <c r="AT94" s="9">
        <v>2.4329042506065799E-4</v>
      </c>
      <c r="AU94" s="9">
        <v>2.5893336742394948E-4</v>
      </c>
      <c r="AV94" s="9">
        <v>3.3035639774435277E-5</v>
      </c>
      <c r="AW94" s="9">
        <v>5.5695482817025714E-5</v>
      </c>
      <c r="AX94" s="9">
        <v>4.9981600681920735E-4</v>
      </c>
      <c r="AY94" s="40">
        <v>-1.117227209910779E-4</v>
      </c>
      <c r="BA94" t="s">
        <v>53</v>
      </c>
      <c r="BB94">
        <v>1.1157071915049864E-3</v>
      </c>
      <c r="BC94">
        <v>1.333999487436572E-3</v>
      </c>
      <c r="BD94">
        <v>1.4273651644709274E-3</v>
      </c>
      <c r="BE94">
        <v>1.0768472369913889E-3</v>
      </c>
      <c r="BF94">
        <v>1.5556503202961676E-3</v>
      </c>
      <c r="BG94">
        <v>9.4906556652647972E-4</v>
      </c>
      <c r="BH94">
        <v>1.5799583856641296E-3</v>
      </c>
      <c r="BI94">
        <v>1.1541673150181567E-3</v>
      </c>
      <c r="BJ94">
        <v>1.3335552127634758E-3</v>
      </c>
      <c r="BK94">
        <v>1.1593342431297734E-3</v>
      </c>
      <c r="BL94">
        <v>1.0515153084780539E-3</v>
      </c>
      <c r="BM94">
        <v>1.0094472010195095E-3</v>
      </c>
      <c r="BN94">
        <v>1.3019220397292694E-3</v>
      </c>
      <c r="BO94">
        <v>1.2732289939812178E-3</v>
      </c>
      <c r="BP94">
        <v>1.1746533824703407E-3</v>
      </c>
      <c r="BQ94">
        <v>1.0564437916430419E-3</v>
      </c>
      <c r="BR94">
        <v>1.9035311288853581E-3</v>
      </c>
      <c r="BS94">
        <v>1.208890989806639E-3</v>
      </c>
      <c r="BT94">
        <v>1.097932922832249E-3</v>
      </c>
      <c r="BU94">
        <v>1.0171458094609977E-3</v>
      </c>
      <c r="BV94">
        <v>1.079412605012036E-3</v>
      </c>
      <c r="BW94">
        <v>1.2286730022219767E-3</v>
      </c>
      <c r="BX94">
        <v>1.2074914145735395E-3</v>
      </c>
      <c r="BY94">
        <v>9.9316697993202135E-4</v>
      </c>
      <c r="BZ94">
        <v>1.6263642569808018E-3</v>
      </c>
      <c r="CA94">
        <v>9.168743690081961E-4</v>
      </c>
      <c r="CB94">
        <v>1.3923518961219859E-3</v>
      </c>
      <c r="CC94">
        <v>1.4527192736030294E-3</v>
      </c>
      <c r="CD94">
        <v>1.1059071042956231E-3</v>
      </c>
      <c r="CE94">
        <v>1.1339387162634825E-3</v>
      </c>
      <c r="CF94">
        <v>1.2330580451944849E-3</v>
      </c>
      <c r="CG94">
        <v>1.2330580451944849E-3</v>
      </c>
      <c r="CH94">
        <v>1.3021665222144427E-3</v>
      </c>
      <c r="CI94">
        <v>9.5986271884388559E-4</v>
      </c>
      <c r="CJ94">
        <v>1.8905533007979468E-3</v>
      </c>
      <c r="CK94">
        <v>8.7668549072314971E-4</v>
      </c>
      <c r="CL94">
        <v>9.1866517256780568E-4</v>
      </c>
      <c r="CM94">
        <v>1.3059377768433701E-3</v>
      </c>
      <c r="CN94">
        <v>1.2050290745362492E-3</v>
      </c>
      <c r="CO94">
        <v>1.1966348770424784E-3</v>
      </c>
      <c r="CP94">
        <v>1.2599949855446233E-3</v>
      </c>
      <c r="CQ94">
        <v>1.0563207386100823E-3</v>
      </c>
      <c r="CR94">
        <v>1.2366204888427232E-3</v>
      </c>
      <c r="CS94">
        <v>1.2138814963624299E-3</v>
      </c>
      <c r="CT94">
        <v>1.1291369385963812E-3</v>
      </c>
      <c r="CU94">
        <v>1.1400205943504732E-3</v>
      </c>
      <c r="CV94">
        <v>9.7148471566027822E-4</v>
      </c>
      <c r="CW94">
        <v>1.0149879960601347E-3</v>
      </c>
      <c r="CX94">
        <v>1.3692657692747686E-3</v>
      </c>
      <c r="CY94">
        <v>1.5107440174190066E-3</v>
      </c>
      <c r="CZ94" s="55">
        <f>_xlfn.STDEV.P(CG3:CG54)</f>
        <v>4.3480493336644041E-2</v>
      </c>
      <c r="DB94" t="s">
        <v>53</v>
      </c>
      <c r="DC94" s="5">
        <v>0.40394678354165753</v>
      </c>
      <c r="DD94" s="5">
        <v>0.10077283545840418</v>
      </c>
      <c r="DE94" s="5">
        <v>-2.3660049646191453E-2</v>
      </c>
      <c r="DF94" s="5">
        <v>0.12422425837406327</v>
      </c>
      <c r="DG94" s="5">
        <v>0.1704671567850117</v>
      </c>
      <c r="DH94" s="5">
        <v>0.24992707202988129</v>
      </c>
      <c r="DI94" s="5">
        <v>7.6432981739893754E-2</v>
      </c>
      <c r="DJ94" s="5">
        <v>7.3367086436295512E-2</v>
      </c>
      <c r="DK94" s="5">
        <v>0.41503653288215886</v>
      </c>
      <c r="DL94" s="5">
        <v>0.25823496418137587</v>
      </c>
      <c r="DM94" s="5">
        <v>0.10887784767977186</v>
      </c>
      <c r="DN94" s="5">
        <v>0.3152795868152124</v>
      </c>
      <c r="DO94" s="5">
        <v>0.16057052631565349</v>
      </c>
      <c r="DP94" s="5">
        <v>2.5518274530696244E-2</v>
      </c>
      <c r="DQ94" s="5">
        <v>0.15401801729717088</v>
      </c>
      <c r="DR94" s="5">
        <v>-3.7438219712585791E-2</v>
      </c>
      <c r="DS94" s="5">
        <v>8.6862293999966658E-2</v>
      </c>
      <c r="DT94" s="5">
        <v>0.22275749900463659</v>
      </c>
      <c r="DU94" s="5">
        <v>0.14953082680091462</v>
      </c>
      <c r="DV94" s="5">
        <v>5.4942345090472293E-2</v>
      </c>
      <c r="DW94" s="5">
        <v>-6.5788068251566245E-2</v>
      </c>
      <c r="DX94" s="5">
        <v>0.17625252384478463</v>
      </c>
      <c r="DY94" s="5">
        <v>9.8543917928654245E-2</v>
      </c>
      <c r="DZ94" s="5">
        <v>7.7606084802317163E-2</v>
      </c>
      <c r="EA94" s="5">
        <v>3.6975558810446417E-2</v>
      </c>
      <c r="EB94" s="5">
        <v>8.4405148650016248E-2</v>
      </c>
      <c r="EC94" s="5">
        <v>9.6028203297631315E-2</v>
      </c>
      <c r="ED94" s="5">
        <v>0.24544861151158087</v>
      </c>
      <c r="EE94" s="5">
        <v>0.13471640552114383</v>
      </c>
      <c r="EF94" s="5">
        <v>0.18415209301444105</v>
      </c>
      <c r="EG94" s="5">
        <v>6.2099751408516334E-2</v>
      </c>
      <c r="EH94" s="5">
        <v>0.12608177836109025</v>
      </c>
      <c r="EI94" s="5">
        <v>0.19945161433708544</v>
      </c>
      <c r="EJ94" s="5">
        <v>0.14514994786586119</v>
      </c>
      <c r="EK94" s="5">
        <v>1.0000000000000002</v>
      </c>
      <c r="EL94" s="5">
        <v>0.14913768823147586</v>
      </c>
      <c r="EM94" s="5">
        <v>0.14234592588483042</v>
      </c>
      <c r="EN94" s="5">
        <v>0.28332262616952847</v>
      </c>
      <c r="EO94" s="5">
        <v>0.14469248582627958</v>
      </c>
      <c r="EP94" s="5">
        <v>0.28618902738145341</v>
      </c>
      <c r="EQ94" s="5">
        <v>0.19618694607643927</v>
      </c>
      <c r="ER94" s="5">
        <v>0.11174425247155904</v>
      </c>
      <c r="ES94" s="5">
        <v>0.28993366726101277</v>
      </c>
      <c r="ET94" s="5">
        <v>7.0042195792794637E-2</v>
      </c>
      <c r="EU94" s="5">
        <v>0.2154658276994196</v>
      </c>
      <c r="EV94" s="5">
        <v>0.22713042966691036</v>
      </c>
      <c r="EW94" s="5">
        <v>3.4005310883334187E-2</v>
      </c>
      <c r="EX94" s="5">
        <v>5.4873045822431521E-2</v>
      </c>
      <c r="EY94" s="5">
        <v>0.36502483158104126</v>
      </c>
      <c r="EZ94" s="5">
        <v>-7.3952118759303659E-2</v>
      </c>
    </row>
    <row r="95" spans="1:156" x14ac:dyDescent="0.2">
      <c r="A95" s="66" t="s">
        <v>2</v>
      </c>
      <c r="B95" s="9">
        <v>2.6230077074387403E-4</v>
      </c>
      <c r="C95" s="9">
        <v>-4.3906138216736378E-5</v>
      </c>
      <c r="D95" s="9">
        <v>1.2847625805916427E-4</v>
      </c>
      <c r="E95" s="9">
        <v>3.7115505499497881E-4</v>
      </c>
      <c r="F95" s="9">
        <v>3.5554945257154625E-4</v>
      </c>
      <c r="G95" s="9">
        <v>2.7005406959147184E-4</v>
      </c>
      <c r="H95" s="9">
        <v>4.3456505013973149E-4</v>
      </c>
      <c r="I95" s="9">
        <v>3.5968175132288817E-4</v>
      </c>
      <c r="J95" s="9">
        <v>3.8869263537039291E-4</v>
      </c>
      <c r="K95" s="9">
        <v>1.3565294081278859E-4</v>
      </c>
      <c r="L95" s="9">
        <v>2.5899715568861875E-4</v>
      </c>
      <c r="M95" s="9">
        <v>3.371605855864594E-4</v>
      </c>
      <c r="N95" s="9">
        <v>8.3299352879555861E-5</v>
      </c>
      <c r="O95" s="9">
        <v>2.6969068941666162E-4</v>
      </c>
      <c r="P95" s="9">
        <v>1.2136463549744373E-5</v>
      </c>
      <c r="Q95" s="9">
        <v>2.5055914617913219E-4</v>
      </c>
      <c r="R95" s="9">
        <v>1.9787326716103867E-4</v>
      </c>
      <c r="S95" s="9">
        <v>4.1419173865457084E-4</v>
      </c>
      <c r="T95" s="9">
        <v>3.286637744084822E-4</v>
      </c>
      <c r="U95" s="9">
        <v>2.7203729478188145E-4</v>
      </c>
      <c r="V95" s="9">
        <v>2.0397426521559929E-4</v>
      </c>
      <c r="W95" s="9">
        <v>3.9706080915082514E-4</v>
      </c>
      <c r="X95" s="9">
        <v>3.5977351707162355E-4</v>
      </c>
      <c r="Y95" s="9">
        <v>1.8199720864503046E-4</v>
      </c>
      <c r="Z95" s="9">
        <v>3.3395171605918642E-4</v>
      </c>
      <c r="AA95" s="9">
        <v>2.1950169182531534E-4</v>
      </c>
      <c r="AB95" s="9">
        <v>3.5236319175629217E-4</v>
      </c>
      <c r="AC95" s="9">
        <v>9.1307505912414336E-5</v>
      </c>
      <c r="AD95" s="9">
        <v>3.5447747955362724E-4</v>
      </c>
      <c r="AE95" s="9">
        <v>1.7748323476561459E-4</v>
      </c>
      <c r="AF95" s="9">
        <v>5.0198309575928893E-5</v>
      </c>
      <c r="AG95" s="9">
        <v>2.6026579574807993E-4</v>
      </c>
      <c r="AH95" s="9">
        <v>4.0875574723277502E-4</v>
      </c>
      <c r="AI95" s="9">
        <v>2.0864217609953669E-4</v>
      </c>
      <c r="AJ95" s="9">
        <v>1.3074684739252751E-4</v>
      </c>
      <c r="AK95" s="68">
        <v>4.0653572121986499E-4</v>
      </c>
      <c r="AL95" s="9">
        <v>2.4936816722561858E-4</v>
      </c>
      <c r="AM95" s="9">
        <v>3.3688226422775664E-4</v>
      </c>
      <c r="AN95" s="9">
        <v>3.5692910889765887E-4</v>
      </c>
      <c r="AO95" s="9">
        <v>2.8429040123973884E-4</v>
      </c>
      <c r="AP95" s="9">
        <v>1.5193094350531458E-4</v>
      </c>
      <c r="AQ95" s="9">
        <v>3.5790135500771787E-4</v>
      </c>
      <c r="AR95" s="9">
        <v>3.0241909366174926E-4</v>
      </c>
      <c r="AS95" s="9">
        <v>3.5912691360842739E-4</v>
      </c>
      <c r="AT95" s="9">
        <v>2.8678344386806598E-4</v>
      </c>
      <c r="AU95" s="9">
        <v>2.8853299061489034E-4</v>
      </c>
      <c r="AV95" s="9">
        <v>2.8181657854424365E-4</v>
      </c>
      <c r="AW95" s="9">
        <v>3.2493162636259681E-4</v>
      </c>
      <c r="AX95" s="9">
        <v>3.3116570580396179E-4</v>
      </c>
      <c r="AY95" s="40">
        <v>3.4890950149285435E-4</v>
      </c>
      <c r="BA95" t="s">
        <v>2</v>
      </c>
      <c r="BB95">
        <v>5.1737462587014013E-4</v>
      </c>
      <c r="BC95">
        <v>6.1860091158189013E-4</v>
      </c>
      <c r="BD95">
        <v>6.6189635019925971E-4</v>
      </c>
      <c r="BE95">
        <v>4.9935452652787168E-4</v>
      </c>
      <c r="BF95">
        <v>7.2138461468758592E-4</v>
      </c>
      <c r="BG95">
        <v>4.4009973776858592E-4</v>
      </c>
      <c r="BH95">
        <v>7.3265672651148827E-4</v>
      </c>
      <c r="BI95">
        <v>5.3520931597974208E-4</v>
      </c>
      <c r="BJ95">
        <v>6.1839489297366862E-4</v>
      </c>
      <c r="BK95">
        <v>5.3760531872938807E-4</v>
      </c>
      <c r="BL95">
        <v>4.8760762990755242E-4</v>
      </c>
      <c r="BM95">
        <v>4.6809984908194855E-4</v>
      </c>
      <c r="BN95">
        <v>6.0372598952994198E-4</v>
      </c>
      <c r="BO95">
        <v>5.9042047897842499E-4</v>
      </c>
      <c r="BP95">
        <v>5.4470909474277677E-4</v>
      </c>
      <c r="BQ95">
        <v>4.8989306120440855E-4</v>
      </c>
      <c r="BR95">
        <v>8.8270355621780183E-4</v>
      </c>
      <c r="BS95">
        <v>5.6058572386301396E-4</v>
      </c>
      <c r="BT95">
        <v>5.0913235973195346E-4</v>
      </c>
      <c r="BU95">
        <v>4.7166984010868279E-4</v>
      </c>
      <c r="BV95">
        <v>5.0054413642732127E-4</v>
      </c>
      <c r="BW95">
        <v>5.6975901892669298E-4</v>
      </c>
      <c r="BX95">
        <v>5.5993671423206848E-4</v>
      </c>
      <c r="BY95">
        <v>4.6055040119960544E-4</v>
      </c>
      <c r="BZ95">
        <v>7.5417601086624352E-4</v>
      </c>
      <c r="CA95">
        <v>4.2517206776776083E-4</v>
      </c>
      <c r="CB95">
        <v>6.4566003232800089E-4</v>
      </c>
      <c r="CC95">
        <v>6.7365353239398737E-4</v>
      </c>
      <c r="CD95">
        <v>5.1283013920549851E-4</v>
      </c>
      <c r="CE95">
        <v>5.258289303442785E-4</v>
      </c>
      <c r="CF95">
        <v>5.7179244667960151E-4</v>
      </c>
      <c r="CG95">
        <v>5.7179244667960151E-4</v>
      </c>
      <c r="CH95">
        <v>6.0383936070408282E-4</v>
      </c>
      <c r="CI95">
        <v>4.4510658247050587E-4</v>
      </c>
      <c r="CJ95">
        <v>8.7668549072314971E-4</v>
      </c>
      <c r="CK95">
        <v>4.0653572121986505E-4</v>
      </c>
      <c r="CL95">
        <v>4.2600249740800555E-4</v>
      </c>
      <c r="CM95">
        <v>6.0558816313859118E-4</v>
      </c>
      <c r="CN95">
        <v>5.5879488036628534E-4</v>
      </c>
      <c r="CO95">
        <v>5.5490233147811202E-4</v>
      </c>
      <c r="CP95">
        <v>5.8428361778780247E-4</v>
      </c>
      <c r="CQ95">
        <v>4.8983599917471615E-4</v>
      </c>
      <c r="CR95">
        <v>5.7344441949444427E-4</v>
      </c>
      <c r="CS95">
        <v>5.6289991658478177E-4</v>
      </c>
      <c r="CT95">
        <v>5.2360225479450729E-4</v>
      </c>
      <c r="CU95">
        <v>5.2864921278379586E-4</v>
      </c>
      <c r="CV95">
        <v>4.5049592324067182E-4</v>
      </c>
      <c r="CW95">
        <v>4.7066922103096301E-4</v>
      </c>
      <c r="CX95">
        <v>6.3495455661599263E-4</v>
      </c>
      <c r="CY95">
        <v>7.0056070871370526E-4</v>
      </c>
      <c r="CZ95" s="55">
        <f>_xlfn.STDEV.P(CH3:CH54)</f>
        <v>2.0162730996069581E-2</v>
      </c>
      <c r="DB95" t="s">
        <v>2</v>
      </c>
      <c r="DC95" s="5">
        <v>0.50698421922553061</v>
      </c>
      <c r="DD95" s="5">
        <v>-7.0976517161055144E-2</v>
      </c>
      <c r="DE95" s="5">
        <v>0.19410328825727366</v>
      </c>
      <c r="DF95" s="5">
        <v>0.74326963164969451</v>
      </c>
      <c r="DG95" s="5">
        <v>0.49287085603499603</v>
      </c>
      <c r="DH95" s="5">
        <v>0.61362015565088157</v>
      </c>
      <c r="DI95" s="5">
        <v>0.59313595905806149</v>
      </c>
      <c r="DJ95" s="5">
        <v>0.67203940698315923</v>
      </c>
      <c r="DK95" s="5">
        <v>0.62855084960564755</v>
      </c>
      <c r="DL95" s="5">
        <v>0.25232812267073496</v>
      </c>
      <c r="DM95" s="5">
        <v>0.53115894789776585</v>
      </c>
      <c r="DN95" s="5">
        <v>0.72027492905137402</v>
      </c>
      <c r="DO95" s="5">
        <v>0.13797542978796112</v>
      </c>
      <c r="DP95" s="5">
        <v>0.456777329071129</v>
      </c>
      <c r="DQ95" s="5">
        <v>2.228063321666305E-2</v>
      </c>
      <c r="DR95" s="5">
        <v>0.51145681786782049</v>
      </c>
      <c r="DS95" s="5">
        <v>0.22416729350098441</v>
      </c>
      <c r="DT95" s="5">
        <v>0.73885530976486957</v>
      </c>
      <c r="DU95" s="5">
        <v>0.64553699666922792</v>
      </c>
      <c r="DV95" s="5">
        <v>0.57675363495617671</v>
      </c>
      <c r="DW95" s="5">
        <v>0.40750505374308033</v>
      </c>
      <c r="DX95" s="5">
        <v>0.6968925387066357</v>
      </c>
      <c r="DY95" s="5">
        <v>0.64252532103567994</v>
      </c>
      <c r="DZ95" s="5">
        <v>0.39517327130967306</v>
      </c>
      <c r="EA95" s="5">
        <v>0.44280341889370206</v>
      </c>
      <c r="EB95" s="5">
        <v>0.5162655509750288</v>
      </c>
      <c r="EC95" s="5">
        <v>0.54574106203508754</v>
      </c>
      <c r="ED95" s="5">
        <v>0.13554075132350527</v>
      </c>
      <c r="EE95" s="5">
        <v>0.69121810996288369</v>
      </c>
      <c r="EF95" s="5">
        <v>0.33753037256700602</v>
      </c>
      <c r="EG95" s="5">
        <v>8.7791137968734029E-2</v>
      </c>
      <c r="EH95" s="5">
        <v>0.45517529526569173</v>
      </c>
      <c r="EI95" s="5">
        <v>0.67692796103281783</v>
      </c>
      <c r="EJ95" s="5">
        <v>0.46874655266047871</v>
      </c>
      <c r="EK95" s="5">
        <v>0.14913768823147586</v>
      </c>
      <c r="EL95" s="5">
        <v>0.99999999999999989</v>
      </c>
      <c r="EM95" s="5">
        <v>0.5853678528714944</v>
      </c>
      <c r="EN95" s="5">
        <v>0.55628938069362466</v>
      </c>
      <c r="EO95" s="5">
        <v>0.63874799401113846</v>
      </c>
      <c r="EP95" s="5">
        <v>0.5123251158135611</v>
      </c>
      <c r="EQ95" s="5">
        <v>0.26002944268838324</v>
      </c>
      <c r="ER95" s="5">
        <v>0.73065547573211453</v>
      </c>
      <c r="ES95" s="5">
        <v>0.52737298224711249</v>
      </c>
      <c r="ET95" s="5">
        <v>0.63799425622110051</v>
      </c>
      <c r="EU95" s="5">
        <v>0.54771239283646111</v>
      </c>
      <c r="EV95" s="5">
        <v>0.54579290697420002</v>
      </c>
      <c r="EW95" s="5">
        <v>0.62556965336551262</v>
      </c>
      <c r="EX95" s="5">
        <v>0.69036089857514005</v>
      </c>
      <c r="EY95" s="5">
        <v>0.52155812152749692</v>
      </c>
      <c r="EZ95" s="5">
        <v>0.49804320618192349</v>
      </c>
    </row>
    <row r="96" spans="1:156" x14ac:dyDescent="0.2">
      <c r="A96" s="66" t="s">
        <v>54</v>
      </c>
      <c r="B96" s="9">
        <v>3.0854956438423057E-4</v>
      </c>
      <c r="C96" s="9">
        <v>2.1377771511370611E-4</v>
      </c>
      <c r="D96" s="9">
        <v>9.8674368757137196E-5</v>
      </c>
      <c r="E96" s="9">
        <v>3.1559726716054101E-4</v>
      </c>
      <c r="F96" s="9">
        <v>3.1287797661339251E-4</v>
      </c>
      <c r="G96" s="9">
        <v>2.5429720357154841E-4</v>
      </c>
      <c r="H96" s="9">
        <v>3.6159335995330214E-4</v>
      </c>
      <c r="I96" s="9">
        <v>2.8616474771376058E-4</v>
      </c>
      <c r="J96" s="9">
        <v>3.1762561847186409E-4</v>
      </c>
      <c r="K96" s="9">
        <v>2.9343581711131734E-4</v>
      </c>
      <c r="L96" s="9">
        <v>1.6751038418487464E-4</v>
      </c>
      <c r="M96" s="9">
        <v>2.6559510799811943E-4</v>
      </c>
      <c r="N96" s="9">
        <v>2.726456868677297E-4</v>
      </c>
      <c r="O96" s="9">
        <v>2.9684492887994247E-4</v>
      </c>
      <c r="P96" s="9">
        <v>1.2604264151796845E-4</v>
      </c>
      <c r="Q96" s="9">
        <v>1.6331850463017041E-4</v>
      </c>
      <c r="R96" s="9">
        <v>5.0374986689832033E-4</v>
      </c>
      <c r="S96" s="9">
        <v>3.5154241986395506E-4</v>
      </c>
      <c r="T96" s="9">
        <v>2.1056880098788261E-4</v>
      </c>
      <c r="U96" s="9">
        <v>3.6109724348400417E-4</v>
      </c>
      <c r="V96" s="9">
        <v>2.2002331091974133E-4</v>
      </c>
      <c r="W96" s="9">
        <v>3.4143475754388249E-4</v>
      </c>
      <c r="X96" s="9">
        <v>2.8383647213933082E-4</v>
      </c>
      <c r="Y96" s="9">
        <v>2.4664744795740068E-4</v>
      </c>
      <c r="Z96" s="9">
        <v>2.089055024351739E-4</v>
      </c>
      <c r="AA96" s="9">
        <v>2.4086917706278138E-4</v>
      </c>
      <c r="AB96" s="9">
        <v>3.5981905313307015E-4</v>
      </c>
      <c r="AC96" s="9">
        <v>2.3901781709905167E-4</v>
      </c>
      <c r="AD96" s="9">
        <v>3.0046845328609304E-4</v>
      </c>
      <c r="AE96" s="9">
        <v>2.6963580905132236E-4</v>
      </c>
      <c r="AF96" s="9">
        <v>1.304473204917534E-4</v>
      </c>
      <c r="AG96" s="9">
        <v>2.6266965118606312E-4</v>
      </c>
      <c r="AH96" s="9">
        <v>3.4494899976141052E-4</v>
      </c>
      <c r="AI96" s="9">
        <v>2.0426939962518516E-4</v>
      </c>
      <c r="AJ96" s="9">
        <v>1.3076824456731182E-4</v>
      </c>
      <c r="AK96" s="9">
        <v>2.4936816722561858E-4</v>
      </c>
      <c r="AL96" s="68">
        <v>4.4640143122800694E-4</v>
      </c>
      <c r="AM96" s="9">
        <v>2.9124368943394901E-4</v>
      </c>
      <c r="AN96" s="9">
        <v>3.1606874518861451E-4</v>
      </c>
      <c r="AO96" s="9">
        <v>2.9842445157770588E-4</v>
      </c>
      <c r="AP96" s="9">
        <v>3.1587106698196209E-4</v>
      </c>
      <c r="AQ96" s="9">
        <v>3.0250054091537269E-4</v>
      </c>
      <c r="AR96" s="9">
        <v>3.623539608207134E-4</v>
      </c>
      <c r="AS96" s="9">
        <v>2.9203964353167973E-4</v>
      </c>
      <c r="AT96" s="9">
        <v>2.5297974277268333E-4</v>
      </c>
      <c r="AU96" s="9">
        <v>4.0785836952304604E-4</v>
      </c>
      <c r="AV96" s="9">
        <v>2.7388944252042946E-4</v>
      </c>
      <c r="AW96" s="9">
        <v>2.1736047027867759E-4</v>
      </c>
      <c r="AX96" s="9">
        <v>3.0335401194031807E-4</v>
      </c>
      <c r="AY96" s="40">
        <v>2.7227107106619989E-4</v>
      </c>
      <c r="BA96" t="s">
        <v>54</v>
      </c>
      <c r="BB96">
        <v>5.4214887207171801E-4</v>
      </c>
      <c r="BC96">
        <v>6.4822233195648905E-4</v>
      </c>
      <c r="BD96">
        <v>6.9359095275574095E-4</v>
      </c>
      <c r="BE96">
        <v>5.2326588855353649E-4</v>
      </c>
      <c r="BF96">
        <v>7.5592778545140768E-4</v>
      </c>
      <c r="BG96">
        <v>4.6117371146490218E-4</v>
      </c>
      <c r="BH96">
        <v>7.677396571699268E-4</v>
      </c>
      <c r="BI96">
        <v>5.6083756812133102E-4</v>
      </c>
      <c r="BJ96">
        <v>6.4800644824188807E-4</v>
      </c>
      <c r="BK96">
        <v>5.6334830236156675E-4</v>
      </c>
      <c r="BL96">
        <v>5.1095649718681019E-4</v>
      </c>
      <c r="BM96">
        <v>4.9051459524112413E-4</v>
      </c>
      <c r="BN96">
        <v>6.3263513109781651E-4</v>
      </c>
      <c r="BO96">
        <v>6.1869249228805418E-4</v>
      </c>
      <c r="BP96">
        <v>5.707922394248341E-4</v>
      </c>
      <c r="BQ96">
        <v>5.1335136531105202E-4</v>
      </c>
      <c r="BR96">
        <v>9.2497141036308229E-4</v>
      </c>
      <c r="BS96">
        <v>5.8742911363442868E-4</v>
      </c>
      <c r="BT96">
        <v>5.3351192880721698E-4</v>
      </c>
      <c r="BU96">
        <v>4.9425553364759311E-4</v>
      </c>
      <c r="BV96">
        <v>5.2451246237633902E-4</v>
      </c>
      <c r="BW96">
        <v>5.970416677166672E-4</v>
      </c>
      <c r="BX96">
        <v>5.8674902647555614E-4</v>
      </c>
      <c r="BY96">
        <v>4.8260364551626491E-4</v>
      </c>
      <c r="BZ96">
        <v>7.902893825668763E-4</v>
      </c>
      <c r="CA96">
        <v>4.4553123684606098E-4</v>
      </c>
      <c r="CB96">
        <v>6.7657716626457604E-4</v>
      </c>
      <c r="CC96">
        <v>7.0591112221687945E-4</v>
      </c>
      <c r="CD96">
        <v>5.3738677475154747E-4</v>
      </c>
      <c r="CE96">
        <v>5.5100800703044607E-4</v>
      </c>
      <c r="CF96">
        <v>5.9917246522306713E-4</v>
      </c>
      <c r="CG96">
        <v>5.9917246522306713E-4</v>
      </c>
      <c r="CH96">
        <v>6.3275393099853164E-4</v>
      </c>
      <c r="CI96">
        <v>4.6642030662449066E-4</v>
      </c>
      <c r="CJ96">
        <v>9.1866517256780568E-4</v>
      </c>
      <c r="CK96">
        <v>4.2600249740800555E-4</v>
      </c>
      <c r="CL96">
        <v>4.4640143122800694E-4</v>
      </c>
      <c r="CM96">
        <v>6.345864740339586E-4</v>
      </c>
      <c r="CN96">
        <v>5.8555251641983683E-4</v>
      </c>
      <c r="CO96">
        <v>5.8147357461696446E-4</v>
      </c>
      <c r="CP96">
        <v>6.1226177031949787E-4</v>
      </c>
      <c r="CQ96">
        <v>5.132915708922905E-4</v>
      </c>
      <c r="CR96">
        <v>6.0090354199698859E-4</v>
      </c>
      <c r="CS96">
        <v>5.8985412041119686E-4</v>
      </c>
      <c r="CT96">
        <v>5.4867470814523719E-4</v>
      </c>
      <c r="CU96">
        <v>5.5396333739852587E-4</v>
      </c>
      <c r="CV96">
        <v>4.7206771350077789E-4</v>
      </c>
      <c r="CW96">
        <v>4.9320700038516863E-4</v>
      </c>
      <c r="CX96">
        <v>6.6535906376777288E-4</v>
      </c>
      <c r="CY96">
        <v>7.3410673630954154E-4</v>
      </c>
      <c r="CZ96" s="55">
        <f>_xlfn.STDEV.P(CI3:CI54)</f>
        <v>2.1128214104083831E-2</v>
      </c>
      <c r="DB96" t="s">
        <v>54</v>
      </c>
      <c r="DC96" s="5">
        <v>0.56912331700547036</v>
      </c>
      <c r="DD96" s="5">
        <v>0.32979072854289693</v>
      </c>
      <c r="DE96" s="5">
        <v>0.14226593983829969</v>
      </c>
      <c r="DF96" s="5">
        <v>0.60312983143798327</v>
      </c>
      <c r="DG96" s="5">
        <v>0.41389929386780666</v>
      </c>
      <c r="DH96" s="5">
        <v>0.55141305163250143</v>
      </c>
      <c r="DI96" s="5">
        <v>0.47098434550876572</v>
      </c>
      <c r="DJ96" s="5">
        <v>0.5102453258834686</v>
      </c>
      <c r="DK96" s="5">
        <v>0.49015811391015773</v>
      </c>
      <c r="DL96" s="5">
        <v>0.5208781421391151</v>
      </c>
      <c r="DM96" s="5">
        <v>0.32783688064863059</v>
      </c>
      <c r="DN96" s="5">
        <v>0.5414621921037025</v>
      </c>
      <c r="DO96" s="5">
        <v>0.43096829983912777</v>
      </c>
      <c r="DP96" s="5">
        <v>0.47979397290267395</v>
      </c>
      <c r="DQ96" s="5">
        <v>0.22082052419804601</v>
      </c>
      <c r="DR96" s="5">
        <v>0.31814175565932656</v>
      </c>
      <c r="DS96" s="5">
        <v>0.54461128339153919</v>
      </c>
      <c r="DT96" s="5">
        <v>0.59844228299983171</v>
      </c>
      <c r="DU96" s="5">
        <v>0.39468433528497737</v>
      </c>
      <c r="DV96" s="5">
        <v>0.73058816523330716</v>
      </c>
      <c r="DW96" s="5">
        <v>0.41948156946149745</v>
      </c>
      <c r="DX96" s="5">
        <v>0.57187760252926634</v>
      </c>
      <c r="DY96" s="5">
        <v>0.48374425747965921</v>
      </c>
      <c r="DZ96" s="5">
        <v>0.5110766365918139</v>
      </c>
      <c r="EA96" s="5">
        <v>0.26434051506126083</v>
      </c>
      <c r="EB96" s="5">
        <v>0.54063364617912524</v>
      </c>
      <c r="EC96" s="5">
        <v>0.53182263764479842</v>
      </c>
      <c r="ED96" s="5">
        <v>0.33859477429457108</v>
      </c>
      <c r="EE96" s="5">
        <v>0.55912885728349015</v>
      </c>
      <c r="EF96" s="5">
        <v>0.48935007406602637</v>
      </c>
      <c r="EG96" s="5">
        <v>0.21771247522729353</v>
      </c>
      <c r="EH96" s="5">
        <v>0.43838738665715105</v>
      </c>
      <c r="EI96" s="5">
        <v>0.54515504821448668</v>
      </c>
      <c r="EJ96" s="5">
        <v>0.43795134286389459</v>
      </c>
      <c r="EK96" s="5">
        <v>0.14234592588483042</v>
      </c>
      <c r="EL96" s="5">
        <v>0.5853678528714944</v>
      </c>
      <c r="EM96" s="5">
        <v>1</v>
      </c>
      <c r="EN96" s="5">
        <v>0.45895035799071204</v>
      </c>
      <c r="EO96" s="5">
        <v>0.53977864721871593</v>
      </c>
      <c r="EP96" s="5">
        <v>0.51322100367895096</v>
      </c>
      <c r="EQ96" s="5">
        <v>0.51590852523281083</v>
      </c>
      <c r="ER96" s="5">
        <v>0.58933471358104506</v>
      </c>
      <c r="ES96" s="5">
        <v>0.60301518545971444</v>
      </c>
      <c r="ET96" s="5">
        <v>0.49510486309410562</v>
      </c>
      <c r="EU96" s="5">
        <v>0.46107418296692876</v>
      </c>
      <c r="EV96" s="5">
        <v>0.73625516706285077</v>
      </c>
      <c r="EW96" s="5">
        <v>0.58019100795796774</v>
      </c>
      <c r="EX96" s="5">
        <v>0.44070840460279465</v>
      </c>
      <c r="EY96" s="5">
        <v>0.45592527172094899</v>
      </c>
      <c r="EZ96" s="5">
        <v>0.37088758023791624</v>
      </c>
    </row>
    <row r="97" spans="1:156" x14ac:dyDescent="0.2">
      <c r="A97" s="66" t="s">
        <v>55</v>
      </c>
      <c r="B97" s="9">
        <v>4.9819511403395643E-4</v>
      </c>
      <c r="C97" s="9">
        <v>1.0878626879612187E-4</v>
      </c>
      <c r="D97" s="9">
        <v>3.7404090006395242E-4</v>
      </c>
      <c r="E97" s="9">
        <v>5.5272963236181727E-4</v>
      </c>
      <c r="F97" s="9">
        <v>6.5738054163947063E-4</v>
      </c>
      <c r="G97" s="9">
        <v>4.6273083770693492E-4</v>
      </c>
      <c r="H97" s="9">
        <v>5.9815687951217758E-4</v>
      </c>
      <c r="I97" s="9">
        <v>5.5567368417197343E-4</v>
      </c>
      <c r="J97" s="9">
        <v>5.7467886157554053E-4</v>
      </c>
      <c r="K97" s="9">
        <v>4.238777329162125E-4</v>
      </c>
      <c r="L97" s="9">
        <v>4.3746064901495666E-4</v>
      </c>
      <c r="M97" s="9">
        <v>4.2983671056678603E-4</v>
      </c>
      <c r="N97" s="9">
        <v>4.4849100249214074E-4</v>
      </c>
      <c r="O97" s="9">
        <v>5.2192140553677371E-4</v>
      </c>
      <c r="P97" s="9">
        <v>3.5483475227540429E-4</v>
      </c>
      <c r="Q97" s="9">
        <v>4.6527024669800019E-4</v>
      </c>
      <c r="R97" s="9">
        <v>5.6190073684523137E-4</v>
      </c>
      <c r="S97" s="9">
        <v>5.9969037887668247E-4</v>
      </c>
      <c r="T97" s="9">
        <v>4.2341199249074243E-4</v>
      </c>
      <c r="U97" s="9">
        <v>3.9668139426935275E-4</v>
      </c>
      <c r="V97" s="9">
        <v>2.8511283439107128E-4</v>
      </c>
      <c r="W97" s="9">
        <v>4.3370016550454027E-4</v>
      </c>
      <c r="X97" s="9">
        <v>4.4410155527865473E-4</v>
      </c>
      <c r="Y97" s="9">
        <v>3.376222987276935E-4</v>
      </c>
      <c r="Z97" s="9">
        <v>2.956770701679577E-4</v>
      </c>
      <c r="AA97" s="9">
        <v>3.3477929683628255E-4</v>
      </c>
      <c r="AB97" s="9">
        <v>5.1338326075265922E-4</v>
      </c>
      <c r="AC97" s="9">
        <v>4.9694030203675734E-4</v>
      </c>
      <c r="AD97" s="9">
        <v>3.6062815692801522E-4</v>
      </c>
      <c r="AE97" s="9">
        <v>4.6255458021332986E-4</v>
      </c>
      <c r="AF97" s="9">
        <v>3.2368972759710621E-4</v>
      </c>
      <c r="AG97" s="9">
        <v>4.918916342644379E-4</v>
      </c>
      <c r="AH97" s="9">
        <v>4.7616991943885581E-4</v>
      </c>
      <c r="AI97" s="9">
        <v>3.6915988028433103E-4</v>
      </c>
      <c r="AJ97" s="9">
        <v>3.7000172054925927E-4</v>
      </c>
      <c r="AK97" s="9">
        <v>3.3688226422775664E-4</v>
      </c>
      <c r="AL97" s="9">
        <v>2.9124368943394901E-4</v>
      </c>
      <c r="AM97" s="68">
        <v>9.0210282686384704E-4</v>
      </c>
      <c r="AN97" s="9">
        <v>5.1400197753435429E-4</v>
      </c>
      <c r="AO97" s="9">
        <v>5.6830697819324036E-4</v>
      </c>
      <c r="AP97" s="9">
        <v>5.3616437865757404E-4</v>
      </c>
      <c r="AQ97" s="9">
        <v>4.9546394347148315E-4</v>
      </c>
      <c r="AR97" s="9">
        <v>6.0798068722820169E-4</v>
      </c>
      <c r="AS97" s="9">
        <v>6.0831918203813984E-4</v>
      </c>
      <c r="AT97" s="9">
        <v>6.0741589620937227E-4</v>
      </c>
      <c r="AU97" s="9">
        <v>4.6268612980322895E-4</v>
      </c>
      <c r="AV97" s="9">
        <v>3.0622348883713836E-4</v>
      </c>
      <c r="AW97" s="9">
        <v>1.5934638374811495E-4</v>
      </c>
      <c r="AX97" s="9">
        <v>4.8725264973979401E-4</v>
      </c>
      <c r="AY97" s="40">
        <v>5.6751921199147998E-4</v>
      </c>
      <c r="BA97" t="s">
        <v>55</v>
      </c>
      <c r="BB97">
        <v>7.7069721793466856E-4</v>
      </c>
      <c r="BC97">
        <v>9.2148701874621272E-4</v>
      </c>
      <c r="BD97">
        <v>9.8598124096584507E-4</v>
      </c>
      <c r="BE97">
        <v>7.4385392153868623E-4</v>
      </c>
      <c r="BF97">
        <v>1.0745967965969448E-3</v>
      </c>
      <c r="BG97">
        <v>6.5558615856271373E-4</v>
      </c>
      <c r="BH97">
        <v>1.0913880824245385E-3</v>
      </c>
      <c r="BI97">
        <v>7.9726432301269613E-4</v>
      </c>
      <c r="BJ97">
        <v>9.2118012706606499E-4</v>
      </c>
      <c r="BK97">
        <v>8.0083348269115976E-4</v>
      </c>
      <c r="BL97">
        <v>7.2635538161817882E-4</v>
      </c>
      <c r="BM97">
        <v>6.9729598894872511E-4</v>
      </c>
      <c r="BN97">
        <v>8.9932887555712465E-4</v>
      </c>
      <c r="BO97">
        <v>8.7950857619859294E-4</v>
      </c>
      <c r="BP97">
        <v>8.1141548678759559E-4</v>
      </c>
      <c r="BQ97">
        <v>7.2975983064639614E-4</v>
      </c>
      <c r="BR97">
        <v>1.3149024730270619E-3</v>
      </c>
      <c r="BS97">
        <v>8.350658037558239E-4</v>
      </c>
      <c r="BT97">
        <v>7.5841928379459728E-4</v>
      </c>
      <c r="BU97">
        <v>7.0261395781457032E-4</v>
      </c>
      <c r="BV97">
        <v>7.4562600117709401E-4</v>
      </c>
      <c r="BW97">
        <v>8.4873062733116045E-4</v>
      </c>
      <c r="BX97">
        <v>8.3409901896976818E-4</v>
      </c>
      <c r="BY97">
        <v>6.8605009827505867E-4</v>
      </c>
      <c r="BZ97">
        <v>1.1234438728612304E-3</v>
      </c>
      <c r="CA97">
        <v>6.3334944040025333E-4</v>
      </c>
      <c r="CB97">
        <v>9.6179512052780301E-4</v>
      </c>
      <c r="CC97">
        <v>1.003495102595584E-3</v>
      </c>
      <c r="CD97">
        <v>7.6392761027660081E-4</v>
      </c>
      <c r="CE97">
        <v>7.8329101092718871E-4</v>
      </c>
      <c r="CF97">
        <v>8.517596840990721E-4</v>
      </c>
      <c r="CG97">
        <v>8.517596840990721E-4</v>
      </c>
      <c r="CH97">
        <v>8.9949775675874396E-4</v>
      </c>
      <c r="CI97">
        <v>6.6304450902957479E-4</v>
      </c>
      <c r="CJ97">
        <v>1.3059377768433701E-3</v>
      </c>
      <c r="CK97">
        <v>6.0558816313859118E-4</v>
      </c>
      <c r="CL97">
        <v>6.345864740339586E-4</v>
      </c>
      <c r="CM97">
        <v>9.021028268638466E-4</v>
      </c>
      <c r="CN97">
        <v>8.323981079863147E-4</v>
      </c>
      <c r="CO97">
        <v>8.2659964697028715E-4</v>
      </c>
      <c r="CP97">
        <v>8.7036691827806862E-4</v>
      </c>
      <c r="CQ97">
        <v>7.2967482928503304E-4</v>
      </c>
      <c r="CR97">
        <v>8.5422051381286372E-4</v>
      </c>
      <c r="CS97">
        <v>8.3851309669067059E-4</v>
      </c>
      <c r="CT97">
        <v>7.7997408627406006E-4</v>
      </c>
      <c r="CU97">
        <v>7.8749219073238376E-4</v>
      </c>
      <c r="CV97">
        <v>6.7107263745021998E-4</v>
      </c>
      <c r="CW97">
        <v>7.0112340473977664E-4</v>
      </c>
      <c r="CX97">
        <v>9.4584791334879686E-4</v>
      </c>
      <c r="CY97">
        <v>1.0435768632679546E-3</v>
      </c>
      <c r="CZ97" s="55">
        <f>_xlfn.STDEV.P(CJ3:CJ54)</f>
        <v>3.0035026666607883E-2</v>
      </c>
      <c r="DB97" t="s">
        <v>55</v>
      </c>
      <c r="DC97" s="5">
        <v>0.64642132142247866</v>
      </c>
      <c r="DD97" s="5">
        <v>0.11805512891992542</v>
      </c>
      <c r="DE97" s="5">
        <v>0.37935904307626622</v>
      </c>
      <c r="DF97" s="5">
        <v>0.7430620668349478</v>
      </c>
      <c r="DG97" s="5">
        <v>0.61174623237411174</v>
      </c>
      <c r="DH97" s="5">
        <v>0.70582765005504589</v>
      </c>
      <c r="DI97" s="5">
        <v>0.54806982882144095</v>
      </c>
      <c r="DJ97" s="5">
        <v>0.69697547994145548</v>
      </c>
      <c r="DK97" s="5">
        <v>0.62385069400691251</v>
      </c>
      <c r="DL97" s="5">
        <v>0.52929571762133765</v>
      </c>
      <c r="DM97" s="5">
        <v>0.6022680633829397</v>
      </c>
      <c r="DN97" s="5">
        <v>0.6164336485210925</v>
      </c>
      <c r="DO97" s="5">
        <v>0.49869521004127143</v>
      </c>
      <c r="DP97" s="5">
        <v>0.59342389564024434</v>
      </c>
      <c r="DQ97" s="5">
        <v>0.43730340134398921</v>
      </c>
      <c r="DR97" s="5">
        <v>0.63756626106136838</v>
      </c>
      <c r="DS97" s="5">
        <v>0.42733263369082347</v>
      </c>
      <c r="DT97" s="5">
        <v>0.71813547648519682</v>
      </c>
      <c r="DU97" s="5">
        <v>0.55828220819002161</v>
      </c>
      <c r="DV97" s="5">
        <v>0.5645794391890554</v>
      </c>
      <c r="DW97" s="5">
        <v>0.38238048826217635</v>
      </c>
      <c r="DX97" s="5">
        <v>0.51099860372461581</v>
      </c>
      <c r="DY97" s="5">
        <v>0.53243265509073945</v>
      </c>
      <c r="DZ97" s="5">
        <v>0.4921248456586188</v>
      </c>
      <c r="EA97" s="5">
        <v>0.26318811051496138</v>
      </c>
      <c r="EB97" s="5">
        <v>0.52858544664492713</v>
      </c>
      <c r="EC97" s="5">
        <v>0.53377611280761184</v>
      </c>
      <c r="ED97" s="5">
        <v>0.4952094940487497</v>
      </c>
      <c r="EE97" s="5">
        <v>0.47207111259853529</v>
      </c>
      <c r="EF97" s="5">
        <v>0.59052711413833259</v>
      </c>
      <c r="EG97" s="5">
        <v>0.38002471077212474</v>
      </c>
      <c r="EH97" s="5">
        <v>0.57750048921923813</v>
      </c>
      <c r="EI97" s="5">
        <v>0.52937310389154224</v>
      </c>
      <c r="EJ97" s="5">
        <v>0.55676485553681709</v>
      </c>
      <c r="EK97" s="5">
        <v>0.28332262616952847</v>
      </c>
      <c r="EL97" s="5">
        <v>0.55628938069362466</v>
      </c>
      <c r="EM97" s="5">
        <v>0.45895035799071204</v>
      </c>
      <c r="EN97" s="5">
        <v>1.0000000000000004</v>
      </c>
      <c r="EO97" s="5">
        <v>0.61749536982705988</v>
      </c>
      <c r="EP97" s="5">
        <v>0.68752385786304193</v>
      </c>
      <c r="EQ97" s="5">
        <v>0.616021091102957</v>
      </c>
      <c r="ER97" s="5">
        <v>0.67902019308650152</v>
      </c>
      <c r="ES97" s="5">
        <v>0.71173739964923577</v>
      </c>
      <c r="ET97" s="5">
        <v>0.72547368006411728</v>
      </c>
      <c r="EU97" s="5">
        <v>0.7787642011428878</v>
      </c>
      <c r="EV97" s="5">
        <v>0.58754376900286642</v>
      </c>
      <c r="EW97" s="5">
        <v>0.45631943808743647</v>
      </c>
      <c r="EX97" s="5">
        <v>0.22727294891440214</v>
      </c>
      <c r="EY97" s="5">
        <v>0.51514904548942175</v>
      </c>
      <c r="EZ97" s="5">
        <v>0.54382119033790866</v>
      </c>
    </row>
    <row r="98" spans="1:156" x14ac:dyDescent="0.2">
      <c r="A98" s="66" t="s">
        <v>7</v>
      </c>
      <c r="B98" s="9">
        <v>2.9493700885923122E-4</v>
      </c>
      <c r="C98" s="9">
        <v>-1.7848199163078139E-5</v>
      </c>
      <c r="D98" s="9">
        <v>2.7368793470845142E-4</v>
      </c>
      <c r="E98" s="9">
        <v>5.0238258940094027E-4</v>
      </c>
      <c r="F98" s="9">
        <v>7.548523127330945E-4</v>
      </c>
      <c r="G98" s="9">
        <v>4.3916111800904999E-4</v>
      </c>
      <c r="H98" s="9">
        <v>4.794477255253641E-4</v>
      </c>
      <c r="I98" s="9">
        <v>4.8062803465376887E-4</v>
      </c>
      <c r="J98" s="9">
        <v>4.2262935659746314E-4</v>
      </c>
      <c r="K98" s="9">
        <v>3.7001537775065244E-4</v>
      </c>
      <c r="L98" s="9">
        <v>3.2824035250053271E-4</v>
      </c>
      <c r="M98" s="9">
        <v>3.7072138134929748E-4</v>
      </c>
      <c r="N98" s="9">
        <v>4.2818153326101203E-4</v>
      </c>
      <c r="O98" s="9">
        <v>5.1063832137060179E-4</v>
      </c>
      <c r="P98" s="9">
        <v>2.8259324616981211E-4</v>
      </c>
      <c r="Q98" s="9">
        <v>3.5692738310832864E-4</v>
      </c>
      <c r="R98" s="9">
        <v>5.2083418977339662E-4</v>
      </c>
      <c r="S98" s="9">
        <v>5.1690690730126496E-4</v>
      </c>
      <c r="T98" s="9">
        <v>4.4898469400330863E-4</v>
      </c>
      <c r="U98" s="9">
        <v>3.5916479379663322E-4</v>
      </c>
      <c r="V98" s="9">
        <v>2.7754095969443433E-4</v>
      </c>
      <c r="W98" s="9">
        <v>4.7276002448080201E-4</v>
      </c>
      <c r="X98" s="9">
        <v>3.3907632966241434E-4</v>
      </c>
      <c r="Y98" s="9">
        <v>1.7562008859096608E-4</v>
      </c>
      <c r="Z98" s="9">
        <v>2.9848937442362625E-4</v>
      </c>
      <c r="AA98" s="9">
        <v>3.1365362169562348E-4</v>
      </c>
      <c r="AB98" s="9">
        <v>4.5840044881375306E-4</v>
      </c>
      <c r="AC98" s="9">
        <v>4.5058773273584922E-4</v>
      </c>
      <c r="AD98" s="9">
        <v>3.7642726160426411E-4</v>
      </c>
      <c r="AE98" s="9">
        <v>4.1129941536082159E-4</v>
      </c>
      <c r="AF98" s="9">
        <v>2.8804708191111156E-4</v>
      </c>
      <c r="AG98" s="9">
        <v>4.4900415797829855E-4</v>
      </c>
      <c r="AH98" s="9">
        <v>5.2057971176495922E-4</v>
      </c>
      <c r="AI98" s="9">
        <v>3.3687948061896444E-4</v>
      </c>
      <c r="AJ98" s="9">
        <v>1.7435865228759105E-4</v>
      </c>
      <c r="AK98" s="9">
        <v>3.5692910889765887E-4</v>
      </c>
      <c r="AL98" s="9">
        <v>3.1606874518861451E-4</v>
      </c>
      <c r="AM98" s="9">
        <v>5.1400197753435429E-4</v>
      </c>
      <c r="AN98" s="68">
        <v>7.680794135054551E-4</v>
      </c>
      <c r="AO98" s="14">
        <v>3.5854599442015396E-4</v>
      </c>
      <c r="AP98" s="9">
        <v>4.5922914764186826E-4</v>
      </c>
      <c r="AQ98" s="9">
        <v>3.75663246569625E-4</v>
      </c>
      <c r="AR98" s="9">
        <v>4.7004704811464521E-4</v>
      </c>
      <c r="AS98" s="9">
        <v>5.4918411193140596E-4</v>
      </c>
      <c r="AT98" s="9">
        <v>5.5817277802880122E-4</v>
      </c>
      <c r="AU98" s="9">
        <v>3.9082037717227258E-4</v>
      </c>
      <c r="AV98" s="9">
        <v>2.921948063294841E-4</v>
      </c>
      <c r="AW98" s="9">
        <v>2.5037602381067285E-4</v>
      </c>
      <c r="AX98" s="9">
        <v>3.5210261789974062E-4</v>
      </c>
      <c r="AY98" s="40">
        <v>5.4423604421790649E-4</v>
      </c>
      <c r="BA98" t="s">
        <v>7</v>
      </c>
      <c r="BB98">
        <v>7.111460987982909E-4</v>
      </c>
      <c r="BC98">
        <v>8.5028449983348328E-4</v>
      </c>
      <c r="BD98">
        <v>9.0979530830562379E-4</v>
      </c>
      <c r="BE98">
        <v>6.8637696110496226E-4</v>
      </c>
      <c r="BF98">
        <v>9.9156361525342632E-4</v>
      </c>
      <c r="BG98">
        <v>6.0492957316935902E-4</v>
      </c>
      <c r="BH98">
        <v>1.007057452693375E-3</v>
      </c>
      <c r="BI98">
        <v>7.3566038624211171E-4</v>
      </c>
      <c r="BJ98">
        <v>8.5000132141268181E-4</v>
      </c>
      <c r="BK98">
        <v>7.3895375998508375E-4</v>
      </c>
      <c r="BL98">
        <v>6.7023051849487644E-4</v>
      </c>
      <c r="BM98">
        <v>6.4341652040401844E-4</v>
      </c>
      <c r="BN98">
        <v>8.2983849753992143E-4</v>
      </c>
      <c r="BO98">
        <v>8.1154969587069197E-4</v>
      </c>
      <c r="BP98">
        <v>7.4871810161695627E-4</v>
      </c>
      <c r="BQ98">
        <v>6.7337190863958499E-4</v>
      </c>
      <c r="BR98">
        <v>1.2133010762635018E-3</v>
      </c>
      <c r="BS98">
        <v>7.7054097868970611E-4</v>
      </c>
      <c r="BT98">
        <v>6.9981687019615236E-4</v>
      </c>
      <c r="BU98">
        <v>6.4832357433449892E-4</v>
      </c>
      <c r="BV98">
        <v>6.8801211365552E-4</v>
      </c>
      <c r="BW98">
        <v>7.831499329589446E-4</v>
      </c>
      <c r="BX98">
        <v>7.6964889654255173E-4</v>
      </c>
      <c r="BY98">
        <v>6.3303959014660591E-4</v>
      </c>
      <c r="BZ98">
        <v>1.0366363194421599E-3</v>
      </c>
      <c r="CA98">
        <v>5.8441106732384904E-4</v>
      </c>
      <c r="CB98">
        <v>8.8747802884187813E-4</v>
      </c>
      <c r="CC98">
        <v>9.2595588872948834E-4</v>
      </c>
      <c r="CD98">
        <v>7.0489957297154514E-4</v>
      </c>
      <c r="CE98">
        <v>7.2276678010774794E-4</v>
      </c>
      <c r="CF98">
        <v>7.859449370843151E-4</v>
      </c>
      <c r="CG98">
        <v>7.859449370843151E-4</v>
      </c>
      <c r="CH98">
        <v>8.2999432943459703E-4</v>
      </c>
      <c r="CI98">
        <v>6.1181162323331595E-4</v>
      </c>
      <c r="CJ98">
        <v>1.2050290745362492E-3</v>
      </c>
      <c r="CK98">
        <v>5.5879488036628534E-4</v>
      </c>
      <c r="CL98">
        <v>5.8555251641983683E-4</v>
      </c>
      <c r="CM98">
        <v>8.323981079863147E-4</v>
      </c>
      <c r="CN98">
        <v>7.6807941350545499E-4</v>
      </c>
      <c r="CO98">
        <v>7.6272899464494275E-4</v>
      </c>
      <c r="CP98">
        <v>8.0311440608964017E-4</v>
      </c>
      <c r="CQ98">
        <v>6.7329347526118527E-4</v>
      </c>
      <c r="CR98">
        <v>7.8821562057719119E-4</v>
      </c>
      <c r="CS98">
        <v>7.7372190222878517E-4</v>
      </c>
      <c r="CT98">
        <v>7.1970615140403782E-4</v>
      </c>
      <c r="CU98">
        <v>7.2664333831931247E-4</v>
      </c>
      <c r="CV98">
        <v>6.1921942499273204E-4</v>
      </c>
      <c r="CW98">
        <v>6.4694819502920963E-4</v>
      </c>
      <c r="CX98">
        <v>8.7276304881058961E-4</v>
      </c>
      <c r="CY98">
        <v>9.6294056581384155E-4</v>
      </c>
      <c r="CZ98" s="55">
        <f>_xlfn.STDEV.P(CK3:CK54)</f>
        <v>2.7714245678088643E-2</v>
      </c>
      <c r="DB98" t="s">
        <v>7</v>
      </c>
      <c r="DC98" s="5">
        <v>0.41473476316276187</v>
      </c>
      <c r="DD98" s="5">
        <v>-2.099085560959122E-2</v>
      </c>
      <c r="DE98" s="5">
        <v>0.30082363825128955</v>
      </c>
      <c r="DF98" s="5">
        <v>0.73193393407637242</v>
      </c>
      <c r="DG98" s="5">
        <v>0.76127471916178313</v>
      </c>
      <c r="DH98" s="5">
        <v>0.72597065425019369</v>
      </c>
      <c r="DI98" s="5">
        <v>0.4760877586905109</v>
      </c>
      <c r="DJ98" s="5">
        <v>0.65332868758763141</v>
      </c>
      <c r="DK98" s="5">
        <v>0.49721023479712162</v>
      </c>
      <c r="DL98" s="5">
        <v>0.50072872997915518</v>
      </c>
      <c r="DM98" s="5">
        <v>0.48974247433204871</v>
      </c>
      <c r="DN98" s="5">
        <v>0.57617634859066347</v>
      </c>
      <c r="DO98" s="5">
        <v>0.51598176576570953</v>
      </c>
      <c r="DP98" s="5">
        <v>0.62921386572975091</v>
      </c>
      <c r="DQ98" s="5">
        <v>0.37743610787493242</v>
      </c>
      <c r="DR98" s="5">
        <v>0.53005980577572642</v>
      </c>
      <c r="DS98" s="5">
        <v>0.42927035998135316</v>
      </c>
      <c r="DT98" s="5">
        <v>0.67083636249983458</v>
      </c>
      <c r="DU98" s="5">
        <v>0.64157455060702129</v>
      </c>
      <c r="DV98" s="5">
        <v>0.55399002599174985</v>
      </c>
      <c r="DW98" s="5">
        <v>0.40339545508844921</v>
      </c>
      <c r="DX98" s="5">
        <v>0.60366477041578925</v>
      </c>
      <c r="DY98" s="5">
        <v>0.4405597554750314</v>
      </c>
      <c r="DZ98" s="5">
        <v>0.27742354715965578</v>
      </c>
      <c r="EA98" s="5">
        <v>0.28794030155556477</v>
      </c>
      <c r="EB98" s="5">
        <v>0.5367003454125443</v>
      </c>
      <c r="EC98" s="5">
        <v>0.5165203350576989</v>
      </c>
      <c r="ED98" s="5">
        <v>0.48661900444750594</v>
      </c>
      <c r="EE98" s="5">
        <v>0.53401544849490135</v>
      </c>
      <c r="EF98" s="5">
        <v>0.56906242328888756</v>
      </c>
      <c r="EG98" s="5">
        <v>0.36649778924679333</v>
      </c>
      <c r="EH98" s="5">
        <v>0.57129213102893239</v>
      </c>
      <c r="EI98" s="5">
        <v>0.62720875710028634</v>
      </c>
      <c r="EJ98" s="5">
        <v>0.55062615325713515</v>
      </c>
      <c r="EK98" s="5">
        <v>0.14469248582627958</v>
      </c>
      <c r="EL98" s="5">
        <v>0.63874799401113846</v>
      </c>
      <c r="EM98" s="5">
        <v>0.53977864721871593</v>
      </c>
      <c r="EN98" s="5">
        <v>0.61749536982705988</v>
      </c>
      <c r="EO98" s="5">
        <v>1.0000000000000002</v>
      </c>
      <c r="EP98" s="5">
        <v>0.47008307922928821</v>
      </c>
      <c r="EQ98" s="5">
        <v>0.57181037241985555</v>
      </c>
      <c r="ER98" s="5">
        <v>0.55794874059027089</v>
      </c>
      <c r="ES98" s="5">
        <v>0.59634322873535694</v>
      </c>
      <c r="ET98" s="5">
        <v>0.7097952253250488</v>
      </c>
      <c r="EU98" s="5">
        <v>0.77555649196535359</v>
      </c>
      <c r="EV98" s="5">
        <v>0.53784347363070772</v>
      </c>
      <c r="EW98" s="5">
        <v>0.4718760338193746</v>
      </c>
      <c r="EX98" s="5">
        <v>0.38701093184032825</v>
      </c>
      <c r="EY98" s="5">
        <v>0.40343437818499495</v>
      </c>
      <c r="EZ98" s="5">
        <v>0.56518134507911033</v>
      </c>
    </row>
    <row r="99" spans="1:156" x14ac:dyDescent="0.2">
      <c r="A99" s="66" t="s">
        <v>56</v>
      </c>
      <c r="B99" s="9">
        <v>4.1359201517419345E-4</v>
      </c>
      <c r="C99" s="9">
        <v>1.389487406305911E-4</v>
      </c>
      <c r="D99" s="9">
        <v>1.1280614830769318E-4</v>
      </c>
      <c r="E99" s="9">
        <v>4.6227949969765376E-4</v>
      </c>
      <c r="F99" s="9">
        <v>4.751058142090792E-4</v>
      </c>
      <c r="G99" s="9">
        <v>3.5988191015647801E-4</v>
      </c>
      <c r="H99" s="9">
        <v>4.4134009252685274E-4</v>
      </c>
      <c r="I99" s="9">
        <v>4.4039649319393124E-4</v>
      </c>
      <c r="J99" s="9">
        <v>5.2747587367672874E-4</v>
      </c>
      <c r="K99" s="9">
        <v>1.8857913684729237E-4</v>
      </c>
      <c r="L99" s="9">
        <v>2.9883783849983834E-4</v>
      </c>
      <c r="M99" s="9">
        <v>4.4572802297304361E-4</v>
      </c>
      <c r="N99" s="9">
        <v>2.9033064495613851E-4</v>
      </c>
      <c r="O99" s="9">
        <v>3.8575483589057755E-4</v>
      </c>
      <c r="P99" s="9">
        <v>2.4174783853178009E-4</v>
      </c>
      <c r="Q99" s="9">
        <v>2.8488004276952436E-4</v>
      </c>
      <c r="R99" s="9">
        <v>4.4253578734800226E-4</v>
      </c>
      <c r="S99" s="9">
        <v>4.5891488791485806E-4</v>
      </c>
      <c r="T99" s="9">
        <v>3.1971230736738777E-4</v>
      </c>
      <c r="U99" s="9">
        <v>3.779445294736745E-4</v>
      </c>
      <c r="V99" s="9">
        <v>2.2445871116394557E-4</v>
      </c>
      <c r="W99" s="9">
        <v>3.5179300231745887E-4</v>
      </c>
      <c r="X99" s="9">
        <v>4.080539478330858E-4</v>
      </c>
      <c r="Y99" s="9">
        <v>2.6978452588711881E-4</v>
      </c>
      <c r="Z99" s="9">
        <v>2.5558753108906155E-4</v>
      </c>
      <c r="AA99" s="9">
        <v>3.0033952975374781E-4</v>
      </c>
      <c r="AB99" s="9">
        <v>4.4059105766801034E-4</v>
      </c>
      <c r="AC99" s="9">
        <v>2.9788398276046717E-4</v>
      </c>
      <c r="AD99" s="9">
        <v>2.6588097841871684E-4</v>
      </c>
      <c r="AE99" s="9">
        <v>3.1338693151083252E-4</v>
      </c>
      <c r="AF99" s="9">
        <v>2.1043663383992674E-4</v>
      </c>
      <c r="AG99" s="9">
        <v>2.9906548117589258E-4</v>
      </c>
      <c r="AH99" s="9">
        <v>3.9405653057775897E-4</v>
      </c>
      <c r="AI99" s="9">
        <v>2.7874791996009734E-4</v>
      </c>
      <c r="AJ99" s="9">
        <v>3.4246377159151197E-4</v>
      </c>
      <c r="AK99" s="9">
        <v>2.8429040123973884E-4</v>
      </c>
      <c r="AL99" s="9">
        <v>2.9842445157770588E-4</v>
      </c>
      <c r="AM99" s="9">
        <v>5.6830697819324036E-4</v>
      </c>
      <c r="AN99" s="9">
        <v>3.5854599442015396E-4</v>
      </c>
      <c r="AO99" s="68">
        <v>7.5741584664663496E-4</v>
      </c>
      <c r="AP99" s="14">
        <v>3.2258484248138153E-4</v>
      </c>
      <c r="AQ99" s="9">
        <v>4.1487788464074539E-4</v>
      </c>
      <c r="AR99" s="9">
        <v>4.7139967041601004E-4</v>
      </c>
      <c r="AS99" s="9">
        <v>4.1254258050165652E-4</v>
      </c>
      <c r="AT99" s="9">
        <v>4.0858094850843393E-4</v>
      </c>
      <c r="AU99" s="9">
        <v>2.9394599320739073E-4</v>
      </c>
      <c r="AV99" s="9">
        <v>3.1431729546001045E-4</v>
      </c>
      <c r="AW99" s="9">
        <v>1.9905858040506239E-4</v>
      </c>
      <c r="AX99" s="9">
        <v>3.9134144381634551E-4</v>
      </c>
      <c r="AY99" s="40">
        <v>3.5583717196780541E-4</v>
      </c>
      <c r="BA99" t="s">
        <v>56</v>
      </c>
      <c r="BB99">
        <v>7.0619227575254007E-4</v>
      </c>
      <c r="BC99">
        <v>8.4436144273194308E-4</v>
      </c>
      <c r="BD99">
        <v>9.0345770064270291E-4</v>
      </c>
      <c r="BE99">
        <v>6.8159567915215412E-4</v>
      </c>
      <c r="BF99">
        <v>9.8465641194193953E-4</v>
      </c>
      <c r="BG99">
        <v>6.0071565135260937E-4</v>
      </c>
      <c r="BH99">
        <v>1.0000423197608064E-3</v>
      </c>
      <c r="BI99">
        <v>7.3053579738284588E-4</v>
      </c>
      <c r="BJ99">
        <v>8.4408023692378678E-4</v>
      </c>
      <c r="BK99">
        <v>7.3380622958008795E-4</v>
      </c>
      <c r="BL99">
        <v>6.6556171219178911E-4</v>
      </c>
      <c r="BM99">
        <v>6.389344996319432E-4</v>
      </c>
      <c r="BN99">
        <v>8.2405786669583587E-4</v>
      </c>
      <c r="BO99">
        <v>8.0589646428723839E-4</v>
      </c>
      <c r="BP99">
        <v>7.4350255309207729E-4</v>
      </c>
      <c r="BQ99">
        <v>6.6868121950409401E-4</v>
      </c>
      <c r="BR99">
        <v>1.2048492562462296E-3</v>
      </c>
      <c r="BS99">
        <v>7.6517341263769697E-4</v>
      </c>
      <c r="BT99">
        <v>6.9494196622741635E-4</v>
      </c>
      <c r="BU99">
        <v>6.4380737116742973E-4</v>
      </c>
      <c r="BV99">
        <v>6.8321944127759107E-4</v>
      </c>
      <c r="BW99">
        <v>7.7769453329813503E-4</v>
      </c>
      <c r="BX99">
        <v>7.6428754470883999E-4</v>
      </c>
      <c r="BY99">
        <v>6.2862985476896678E-4</v>
      </c>
      <c r="BZ99">
        <v>1.0294151409839041E-3</v>
      </c>
      <c r="CA99">
        <v>5.8034007682218863E-4</v>
      </c>
      <c r="CB99">
        <v>8.8129588269876698E-4</v>
      </c>
      <c r="CC99">
        <v>9.1950570693324701E-4</v>
      </c>
      <c r="CD99">
        <v>6.9998926304306903E-4</v>
      </c>
      <c r="CE99">
        <v>7.1773200773389784E-4</v>
      </c>
      <c r="CF99">
        <v>7.8047006750604048E-4</v>
      </c>
      <c r="CG99">
        <v>7.8047006750604048E-4</v>
      </c>
      <c r="CH99">
        <v>8.242126130700645E-4</v>
      </c>
      <c r="CI99">
        <v>6.0754976125593479E-4</v>
      </c>
      <c r="CJ99">
        <v>1.1966348770424784E-3</v>
      </c>
      <c r="CK99">
        <v>5.5490233147811202E-4</v>
      </c>
      <c r="CL99">
        <v>5.8147357461696446E-4</v>
      </c>
      <c r="CM99">
        <v>8.2659964697028715E-4</v>
      </c>
      <c r="CN99">
        <v>7.6272899464494275E-4</v>
      </c>
      <c r="CO99">
        <v>7.5741584664663507E-4</v>
      </c>
      <c r="CP99">
        <v>7.9751993448952277E-4</v>
      </c>
      <c r="CQ99">
        <v>6.6860333249032752E-4</v>
      </c>
      <c r="CR99">
        <v>7.8272493348373134E-4</v>
      </c>
      <c r="CS99">
        <v>7.683321779558967E-4</v>
      </c>
      <c r="CT99">
        <v>7.1469269928074188E-4</v>
      </c>
      <c r="CU99">
        <v>7.2158156195368205E-4</v>
      </c>
      <c r="CV99">
        <v>6.1490596048369649E-4</v>
      </c>
      <c r="CW99">
        <v>6.4244157271438828E-4</v>
      </c>
      <c r="CX99">
        <v>8.66683406790499E-4</v>
      </c>
      <c r="CY99">
        <v>9.5623274983245915E-4</v>
      </c>
      <c r="CZ99" s="55">
        <f>_xlfn.STDEV.P(CL3:CL54)</f>
        <v>2.7521189048561021E-2</v>
      </c>
      <c r="DB99" t="s">
        <v>56</v>
      </c>
      <c r="DC99" s="5">
        <v>0.58566488104596892</v>
      </c>
      <c r="DD99" s="5">
        <v>0.16456073619494105</v>
      </c>
      <c r="DE99" s="5">
        <v>0.12486046466530198</v>
      </c>
      <c r="DF99" s="5">
        <v>0.67823126501137643</v>
      </c>
      <c r="DG99" s="5">
        <v>0.48250923717855598</v>
      </c>
      <c r="DH99" s="5">
        <v>0.59908861929291357</v>
      </c>
      <c r="DI99" s="5">
        <v>0.44132141591009266</v>
      </c>
      <c r="DJ99" s="5">
        <v>0.60284040121190152</v>
      </c>
      <c r="DK99" s="5">
        <v>0.62491200552105253</v>
      </c>
      <c r="DL99" s="5">
        <v>0.25698764775437322</v>
      </c>
      <c r="DM99" s="5">
        <v>0.44900094615677777</v>
      </c>
      <c r="DN99" s="5">
        <v>0.69761145035962879</v>
      </c>
      <c r="DO99" s="5">
        <v>0.35231827361864271</v>
      </c>
      <c r="DP99" s="5">
        <v>0.47866550231331756</v>
      </c>
      <c r="DQ99" s="5">
        <v>0.32514728769443973</v>
      </c>
      <c r="DR99" s="5">
        <v>0.42603266617955338</v>
      </c>
      <c r="DS99" s="5">
        <v>0.36729556419924719</v>
      </c>
      <c r="DT99" s="5">
        <v>0.59975278849913505</v>
      </c>
      <c r="DU99" s="5">
        <v>0.46005612397102447</v>
      </c>
      <c r="DV99" s="5">
        <v>0.58704598052106727</v>
      </c>
      <c r="DW99" s="5">
        <v>0.32853091935472067</v>
      </c>
      <c r="DX99" s="5">
        <v>0.45235370348501136</v>
      </c>
      <c r="DY99" s="5">
        <v>0.53390108298642558</v>
      </c>
      <c r="DZ99" s="5">
        <v>0.42916276381157503</v>
      </c>
      <c r="EA99" s="5">
        <v>0.24828421587501975</v>
      </c>
      <c r="EB99" s="5">
        <v>0.51752333114462701</v>
      </c>
      <c r="EC99" s="5">
        <v>0.49993545450229615</v>
      </c>
      <c r="ED99" s="5">
        <v>0.32396099394964661</v>
      </c>
      <c r="EE99" s="5">
        <v>0.37983579528470235</v>
      </c>
      <c r="EF99" s="5">
        <v>0.43663502272985161</v>
      </c>
      <c r="EG99" s="5">
        <v>0.26962806467693018</v>
      </c>
      <c r="EH99" s="5">
        <v>0.38318635605276169</v>
      </c>
      <c r="EI99" s="5">
        <v>0.4781005827003294</v>
      </c>
      <c r="EJ99" s="5">
        <v>0.4588067311290947</v>
      </c>
      <c r="EK99" s="5">
        <v>0.28618902738145341</v>
      </c>
      <c r="EL99" s="5">
        <v>0.5123251158135611</v>
      </c>
      <c r="EM99" s="5">
        <v>0.51322100367895096</v>
      </c>
      <c r="EN99" s="5">
        <v>0.68752385786304193</v>
      </c>
      <c r="EO99" s="5">
        <v>0.47008307922928821</v>
      </c>
      <c r="EP99" s="5">
        <v>0.99999999999999989</v>
      </c>
      <c r="EQ99" s="5">
        <v>0.40448498969227886</v>
      </c>
      <c r="ER99" s="5">
        <v>0.62051423389629501</v>
      </c>
      <c r="ES99" s="5">
        <v>0.60225457277554317</v>
      </c>
      <c r="ET99" s="5">
        <v>0.53693258246609188</v>
      </c>
      <c r="EU99" s="5">
        <v>0.57168759233111643</v>
      </c>
      <c r="EV99" s="5">
        <v>0.4073635035955353</v>
      </c>
      <c r="EW99" s="5">
        <v>0.51116319512135255</v>
      </c>
      <c r="EX99" s="5">
        <v>0.30984697886847107</v>
      </c>
      <c r="EY99" s="5">
        <v>0.45153909807222536</v>
      </c>
      <c r="EZ99" s="5">
        <v>0.37212401690922153</v>
      </c>
    </row>
    <row r="100" spans="1:156" x14ac:dyDescent="0.2">
      <c r="A100" s="66" t="s">
        <v>57</v>
      </c>
      <c r="B100" s="9">
        <v>2.7056234176673543E-4</v>
      </c>
      <c r="C100" s="9">
        <v>1.6948818542238312E-4</v>
      </c>
      <c r="D100" s="9">
        <v>2.6685219941745622E-4</v>
      </c>
      <c r="E100" s="9">
        <v>4.5127872334342221E-4</v>
      </c>
      <c r="F100" s="9">
        <v>6.2935941629853234E-4</v>
      </c>
      <c r="G100" s="9">
        <v>4.089241258002409E-4</v>
      </c>
      <c r="H100" s="9">
        <v>3.5676099788660984E-4</v>
      </c>
      <c r="I100" s="9">
        <v>4.3945682905866191E-4</v>
      </c>
      <c r="J100" s="9">
        <v>2.716155593626544E-4</v>
      </c>
      <c r="K100" s="9">
        <v>6.4896447290240531E-4</v>
      </c>
      <c r="L100" s="9">
        <v>2.8774097595538257E-4</v>
      </c>
      <c r="M100" s="9">
        <v>1.877485082213948E-4</v>
      </c>
      <c r="N100" s="9">
        <v>7.2115936509822105E-4</v>
      </c>
      <c r="O100" s="9">
        <v>5.5708794387225222E-4</v>
      </c>
      <c r="P100" s="9">
        <v>5.2594169438141102E-4</v>
      </c>
      <c r="Q100" s="9">
        <v>2.7421944423833923E-4</v>
      </c>
      <c r="R100" s="9">
        <v>8.0268131145141031E-4</v>
      </c>
      <c r="S100" s="9">
        <v>3.960506834794459E-4</v>
      </c>
      <c r="T100" s="9">
        <v>3.2031072762456648E-4</v>
      </c>
      <c r="U100" s="9">
        <v>2.5937908809380418E-4</v>
      </c>
      <c r="V100" s="9">
        <v>1.6369405154897514E-4</v>
      </c>
      <c r="W100" s="9">
        <v>3.253298272763766E-4</v>
      </c>
      <c r="X100" s="9">
        <v>2.6473573766751474E-4</v>
      </c>
      <c r="Y100" s="9">
        <v>2.2945299319197706E-4</v>
      </c>
      <c r="Z100" s="9">
        <v>1.2616300718593738E-4</v>
      </c>
      <c r="AA100" s="9">
        <v>2.7882940915011442E-4</v>
      </c>
      <c r="AB100" s="9">
        <v>3.6043767187553E-4</v>
      </c>
      <c r="AC100" s="9">
        <v>7.7514009747647113E-4</v>
      </c>
      <c r="AD100" s="9">
        <v>2.1516324233581367E-4</v>
      </c>
      <c r="AE100" s="9">
        <v>6.5122584374643151E-4</v>
      </c>
      <c r="AF100" s="9">
        <v>5.4039384080128853E-4</v>
      </c>
      <c r="AG100" s="9">
        <v>3.7415511733900276E-4</v>
      </c>
      <c r="AH100" s="9">
        <v>4.0735621388859075E-4</v>
      </c>
      <c r="AI100" s="9">
        <v>3.519408566059849E-4</v>
      </c>
      <c r="AJ100" s="9">
        <v>2.4719456828562689E-4</v>
      </c>
      <c r="AK100" s="9">
        <v>1.5193094350531458E-4</v>
      </c>
      <c r="AL100" s="9">
        <v>3.1587106698196209E-4</v>
      </c>
      <c r="AM100" s="9">
        <v>5.3616437865757404E-4</v>
      </c>
      <c r="AN100" s="9">
        <v>4.5922914764186826E-4</v>
      </c>
      <c r="AO100" s="9">
        <v>3.2258484248138153E-4</v>
      </c>
      <c r="AP100" s="68">
        <v>8.3974747653373278E-4</v>
      </c>
      <c r="AQ100" s="9">
        <v>2.6798827364874259E-4</v>
      </c>
      <c r="AR100" s="9">
        <v>6.2712282716825406E-4</v>
      </c>
      <c r="AS100" s="9">
        <v>4.9567533320158774E-4</v>
      </c>
      <c r="AT100" s="9">
        <v>5.2277006310041886E-4</v>
      </c>
      <c r="AU100" s="9">
        <v>4.464933085167137E-4</v>
      </c>
      <c r="AV100" s="9">
        <v>1.5095011921010702E-4</v>
      </c>
      <c r="AW100" s="9">
        <v>3.7143080389294349E-5</v>
      </c>
      <c r="AX100" s="9">
        <v>3.5198993555187711E-4</v>
      </c>
      <c r="AY100" s="40">
        <v>4.0001848270274521E-4</v>
      </c>
      <c r="BA100" t="s">
        <v>57</v>
      </c>
      <c r="BB100">
        <v>7.4358414863998654E-4</v>
      </c>
      <c r="BC100">
        <v>8.8906917576973279E-4</v>
      </c>
      <c r="BD100">
        <v>9.5129449617493587E-4</v>
      </c>
      <c r="BE100">
        <v>7.1768519736209392E-4</v>
      </c>
      <c r="BF100">
        <v>1.0367925633235269E-3</v>
      </c>
      <c r="BG100">
        <v>6.3252268754957191E-4</v>
      </c>
      <c r="BH100">
        <v>1.0529931329974925E-3</v>
      </c>
      <c r="BI100">
        <v>7.6921662498940645E-4</v>
      </c>
      <c r="BJ100">
        <v>8.8877308051546553E-4</v>
      </c>
      <c r="BK100">
        <v>7.7266022190283865E-4</v>
      </c>
      <c r="BL100">
        <v>7.0080225474021421E-4</v>
      </c>
      <c r="BM100">
        <v>6.7276516928658212E-4</v>
      </c>
      <c r="BN100">
        <v>8.6769055436656357E-4</v>
      </c>
      <c r="BO100">
        <v>8.485675316264545E-4</v>
      </c>
      <c r="BP100">
        <v>7.8286995190295398E-4</v>
      </c>
      <c r="BQ100">
        <v>7.0408693551150218E-4</v>
      </c>
      <c r="BR100">
        <v>1.2686443044009055E-3</v>
      </c>
      <c r="BS100">
        <v>8.0568825252562036E-4</v>
      </c>
      <c r="BT100">
        <v>7.3173815128570944E-4</v>
      </c>
      <c r="BU100">
        <v>6.7789605241368167E-4</v>
      </c>
      <c r="BV100">
        <v>7.1939493537409669E-4</v>
      </c>
      <c r="BW100">
        <v>8.1887234865070022E-4</v>
      </c>
      <c r="BX100">
        <v>8.0475547915453722E-4</v>
      </c>
      <c r="BY100">
        <v>6.619149081883444E-4</v>
      </c>
      <c r="BZ100">
        <v>1.0839212031736453E-3</v>
      </c>
      <c r="CA100">
        <v>6.1106825543459555E-4</v>
      </c>
      <c r="CB100">
        <v>9.2795924160762248E-4</v>
      </c>
      <c r="CC100">
        <v>9.6819222148948592E-4</v>
      </c>
      <c r="CD100">
        <v>7.3705269526256191E-4</v>
      </c>
      <c r="CE100">
        <v>7.5573489295639468E-4</v>
      </c>
      <c r="CF100">
        <v>8.2179484343274404E-4</v>
      </c>
      <c r="CG100">
        <v>8.2179484343274404E-4</v>
      </c>
      <c r="CH100">
        <v>8.6785349434040176E-4</v>
      </c>
      <c r="CI100">
        <v>6.3971865381635246E-4</v>
      </c>
      <c r="CJ100">
        <v>1.2599949855446233E-3</v>
      </c>
      <c r="CK100">
        <v>5.8428361778780247E-4</v>
      </c>
      <c r="CL100">
        <v>6.1226177031949787E-4</v>
      </c>
      <c r="CM100">
        <v>8.7036691827806862E-4</v>
      </c>
      <c r="CN100">
        <v>8.0311440608964017E-4</v>
      </c>
      <c r="CO100">
        <v>7.9751993448952277E-4</v>
      </c>
      <c r="CP100">
        <v>8.3974747653373289E-4</v>
      </c>
      <c r="CQ100">
        <v>7.0400492449154326E-4</v>
      </c>
      <c r="CR100">
        <v>8.2416910134505532E-4</v>
      </c>
      <c r="CS100">
        <v>8.0901426995817316E-4</v>
      </c>
      <c r="CT100">
        <v>7.5253465745936106E-4</v>
      </c>
      <c r="CU100">
        <v>7.5978827557674606E-4</v>
      </c>
      <c r="CV100">
        <v>6.4746435329199792E-4</v>
      </c>
      <c r="CW100">
        <v>6.7645793688227564E-4</v>
      </c>
      <c r="CX100">
        <v>9.1257305595982127E-4</v>
      </c>
      <c r="CY100">
        <v>1.0068639088811004E-3</v>
      </c>
      <c r="CZ100" s="55">
        <f>_xlfn.STDEV.P(CM3:CM54)</f>
        <v>2.8978396721242757E-2</v>
      </c>
      <c r="DB100" t="s">
        <v>57</v>
      </c>
      <c r="DC100" s="5">
        <v>0.36386243878597097</v>
      </c>
      <c r="DD100" s="5">
        <v>0.19063554337675095</v>
      </c>
      <c r="DE100" s="5">
        <v>0.28051481480282225</v>
      </c>
      <c r="DF100" s="5">
        <v>0.62879759120312251</v>
      </c>
      <c r="DG100" s="5">
        <v>0.60702539597802196</v>
      </c>
      <c r="DH100" s="5">
        <v>0.64649716737345142</v>
      </c>
      <c r="DI100" s="5">
        <v>0.33880657594702418</v>
      </c>
      <c r="DJ100" s="5">
        <v>0.57130438264346417</v>
      </c>
      <c r="DK100" s="5">
        <v>0.30560732015547137</v>
      </c>
      <c r="DL100" s="5">
        <v>0.83990925701363728</v>
      </c>
      <c r="DM100" s="5">
        <v>0.4105879711560681</v>
      </c>
      <c r="DN100" s="5">
        <v>0.27906989956166761</v>
      </c>
      <c r="DO100" s="5">
        <v>0.83112506119729046</v>
      </c>
      <c r="DP100" s="5">
        <v>0.65650395885932422</v>
      </c>
      <c r="DQ100" s="5">
        <v>0.67181234009937796</v>
      </c>
      <c r="DR100" s="5">
        <v>0.38946816139845775</v>
      </c>
      <c r="DS100" s="5">
        <v>0.63270792976953627</v>
      </c>
      <c r="DT100" s="5">
        <v>0.49156814963843815</v>
      </c>
      <c r="DU100" s="5">
        <v>0.4377395480360845</v>
      </c>
      <c r="DV100" s="5">
        <v>0.38262368864706087</v>
      </c>
      <c r="DW100" s="5">
        <v>0.22754407002302798</v>
      </c>
      <c r="DX100" s="5">
        <v>0.39729003893273468</v>
      </c>
      <c r="DY100" s="5">
        <v>0.32896419412470695</v>
      </c>
      <c r="DZ100" s="5">
        <v>0.34665028745158194</v>
      </c>
      <c r="EA100" s="5">
        <v>0.1163949988398981</v>
      </c>
      <c r="EB100" s="5">
        <v>0.45629830492799728</v>
      </c>
      <c r="EC100" s="5">
        <v>0.38841972331790964</v>
      </c>
      <c r="ED100" s="5">
        <v>0.80060558251953351</v>
      </c>
      <c r="EE100" s="5">
        <v>0.2919238254181617</v>
      </c>
      <c r="EF100" s="5">
        <v>0.86171202337749775</v>
      </c>
      <c r="EG100" s="5">
        <v>0.65757755128274242</v>
      </c>
      <c r="EH100" s="5">
        <v>0.45529017409759853</v>
      </c>
      <c r="EI100" s="5">
        <v>0.46938361894618558</v>
      </c>
      <c r="EJ100" s="5">
        <v>0.55014943601600597</v>
      </c>
      <c r="EK100" s="5">
        <v>0.19618694607643927</v>
      </c>
      <c r="EL100" s="5">
        <v>0.26002944268838324</v>
      </c>
      <c r="EM100" s="5">
        <v>0.51590852523281083</v>
      </c>
      <c r="EN100" s="5">
        <v>0.616021091102957</v>
      </c>
      <c r="EO100" s="5">
        <v>0.57181037241985555</v>
      </c>
      <c r="EP100" s="5">
        <v>0.40448498969227886</v>
      </c>
      <c r="EQ100" s="5">
        <v>0.99999999999999989</v>
      </c>
      <c r="ER100" s="5">
        <v>0.38066249869245306</v>
      </c>
      <c r="ES100" s="5">
        <v>0.76091523710944875</v>
      </c>
      <c r="ET100" s="5">
        <v>0.61269046988159381</v>
      </c>
      <c r="EU100" s="5">
        <v>0.69467905287624565</v>
      </c>
      <c r="EV100" s="5">
        <v>0.5876549071223639</v>
      </c>
      <c r="EW100" s="5">
        <v>0.23314043227647854</v>
      </c>
      <c r="EX100" s="5">
        <v>5.4908189207569874E-2</v>
      </c>
      <c r="EY100" s="5">
        <v>0.38571151455010139</v>
      </c>
      <c r="EZ100" s="5">
        <v>0.39729150997901447</v>
      </c>
    </row>
    <row r="101" spans="1:156" x14ac:dyDescent="0.2">
      <c r="A101" s="66" t="s">
        <v>58</v>
      </c>
      <c r="B101" s="9">
        <v>3.6546244803077469E-4</v>
      </c>
      <c r="C101" s="9">
        <v>1.0679015027067554E-4</v>
      </c>
      <c r="D101" s="9">
        <v>2.4338375130316246E-4</v>
      </c>
      <c r="E101" s="9">
        <v>4.699774705480781E-4</v>
      </c>
      <c r="F101" s="9">
        <v>4.25953672822457E-4</v>
      </c>
      <c r="G101" s="9">
        <v>3.4976341752719869E-4</v>
      </c>
      <c r="H101" s="9">
        <v>5.8538005829390143E-4</v>
      </c>
      <c r="I101" s="9">
        <v>4.5221171355008398E-4</v>
      </c>
      <c r="J101" s="9">
        <v>4.5221435093050963E-4</v>
      </c>
      <c r="K101" s="9">
        <v>1.9592448848740687E-4</v>
      </c>
      <c r="L101" s="9">
        <v>3.1985822377137861E-4</v>
      </c>
      <c r="M101" s="9">
        <v>4.356349160813712E-4</v>
      </c>
      <c r="N101" s="9">
        <v>1.9066897432242156E-4</v>
      </c>
      <c r="O101" s="9">
        <v>3.3455534209831408E-4</v>
      </c>
      <c r="P101" s="9">
        <v>4.3739890251669552E-5</v>
      </c>
      <c r="Q101" s="9">
        <v>2.9930855534453509E-4</v>
      </c>
      <c r="R101" s="9">
        <v>4.5455774372733874E-4</v>
      </c>
      <c r="S101" s="9">
        <v>4.9715577665485349E-4</v>
      </c>
      <c r="T101" s="9">
        <v>3.423149206739026E-4</v>
      </c>
      <c r="U101" s="9">
        <v>3.6308069277213762E-4</v>
      </c>
      <c r="V101" s="9">
        <v>2.4185232714400316E-4</v>
      </c>
      <c r="W101" s="9">
        <v>4.105164704660081E-4</v>
      </c>
      <c r="X101" s="9">
        <v>3.6814361273387566E-4</v>
      </c>
      <c r="Y101" s="9">
        <v>2.2837180435040171E-4</v>
      </c>
      <c r="Z101" s="9">
        <v>3.582300777039673E-4</v>
      </c>
      <c r="AA101" s="9">
        <v>2.2888644765302525E-4</v>
      </c>
      <c r="AB101" s="9">
        <v>4.0920163927514122E-4</v>
      </c>
      <c r="AC101" s="9">
        <v>2.4543818384597621E-4</v>
      </c>
      <c r="AD101" s="9">
        <v>3.5235111270334892E-4</v>
      </c>
      <c r="AE101" s="9">
        <v>2.4706746138298131E-4</v>
      </c>
      <c r="AF101" s="9">
        <v>6.5029214650634226E-5</v>
      </c>
      <c r="AG101" s="9">
        <v>3.1368998780256449E-4</v>
      </c>
      <c r="AH101" s="9">
        <v>4.3205066620852158E-4</v>
      </c>
      <c r="AI101" s="9">
        <v>2.8904761498620737E-4</v>
      </c>
      <c r="AJ101" s="9">
        <v>1.1803777130618877E-4</v>
      </c>
      <c r="AK101" s="9">
        <v>3.5790135500771787E-4</v>
      </c>
      <c r="AL101" s="9">
        <v>3.0250054091537269E-4</v>
      </c>
      <c r="AM101" s="9">
        <v>4.9546394347148315E-4</v>
      </c>
      <c r="AN101" s="9">
        <v>3.75663246569625E-4</v>
      </c>
      <c r="AO101" s="9">
        <v>4.1487788464074539E-4</v>
      </c>
      <c r="AP101" s="9">
        <v>2.6798827364874259E-4</v>
      </c>
      <c r="AQ101" s="68">
        <v>5.9020473125343681E-4</v>
      </c>
      <c r="AR101" s="9">
        <v>4.4104731765608445E-4</v>
      </c>
      <c r="AS101" s="9">
        <v>4.2604301565508094E-4</v>
      </c>
      <c r="AT101" s="9">
        <v>4.0385692145033326E-4</v>
      </c>
      <c r="AU101" s="9">
        <v>3.7096634439114724E-4</v>
      </c>
      <c r="AV101" s="9">
        <v>3.234188791720827E-4</v>
      </c>
      <c r="AW101" s="9">
        <v>3.3742170330852228E-4</v>
      </c>
      <c r="AX101" s="9">
        <v>4.508379333822132E-4</v>
      </c>
      <c r="AY101" s="40">
        <v>3.9651245512086603E-4</v>
      </c>
      <c r="BA101" t="s">
        <v>58</v>
      </c>
      <c r="BB101">
        <v>6.2338609766024531E-4</v>
      </c>
      <c r="BC101">
        <v>7.4535392537185708E-4</v>
      </c>
      <c r="BD101">
        <v>7.9752071743433657E-4</v>
      </c>
      <c r="BE101">
        <v>6.0167363081954194E-4</v>
      </c>
      <c r="BF101">
        <v>8.6919828954871829E-4</v>
      </c>
      <c r="BG101">
        <v>5.3027737424780051E-4</v>
      </c>
      <c r="BH101">
        <v>8.8278008782588404E-4</v>
      </c>
      <c r="BI101">
        <v>6.4487516441087309E-4</v>
      </c>
      <c r="BJ101">
        <v>7.4510569298897082E-4</v>
      </c>
      <c r="BK101">
        <v>6.4776211465813918E-4</v>
      </c>
      <c r="BL101">
        <v>5.8751976304637218E-4</v>
      </c>
      <c r="BM101">
        <v>5.640147847292931E-4</v>
      </c>
      <c r="BN101">
        <v>7.2743109122557696E-4</v>
      </c>
      <c r="BO101">
        <v>7.1139924527615988E-4</v>
      </c>
      <c r="BP101">
        <v>6.5632147374961188E-4</v>
      </c>
      <c r="BQ101">
        <v>5.9027348544862888E-4</v>
      </c>
      <c r="BR101">
        <v>1.0635719221366525E-3</v>
      </c>
      <c r="BS101">
        <v>6.754512674742618E-4</v>
      </c>
      <c r="BT101">
        <v>6.1345496871258978E-4</v>
      </c>
      <c r="BU101">
        <v>5.6831627665324483E-4</v>
      </c>
      <c r="BV101">
        <v>6.0310699503161294E-4</v>
      </c>
      <c r="BW101">
        <v>6.8650419571328249E-4</v>
      </c>
      <c r="BX101">
        <v>6.7466927400000002E-4</v>
      </c>
      <c r="BY101">
        <v>5.5491843438751094E-4</v>
      </c>
      <c r="BZ101">
        <v>9.0870873223087493E-4</v>
      </c>
      <c r="CA101">
        <v>5.1229098395406784E-4</v>
      </c>
      <c r="CB101">
        <v>7.7795753375266166E-4</v>
      </c>
      <c r="CC101">
        <v>8.116869783241611E-4</v>
      </c>
      <c r="CD101">
        <v>6.1791043328459998E-4</v>
      </c>
      <c r="CE101">
        <v>6.335727121771457E-4</v>
      </c>
      <c r="CF101">
        <v>6.8895427835818945E-4</v>
      </c>
      <c r="CG101">
        <v>6.8895427835818945E-4</v>
      </c>
      <c r="CH101">
        <v>7.2756769246247748E-4</v>
      </c>
      <c r="CI101">
        <v>5.3631013508347427E-4</v>
      </c>
      <c r="CJ101">
        <v>1.0563207386100823E-3</v>
      </c>
      <c r="CK101">
        <v>4.8983599917471615E-4</v>
      </c>
      <c r="CL101">
        <v>5.132915708922905E-4</v>
      </c>
      <c r="CM101">
        <v>7.2967482928503304E-4</v>
      </c>
      <c r="CN101">
        <v>6.7329347526118527E-4</v>
      </c>
      <c r="CO101">
        <v>6.6860333249032752E-4</v>
      </c>
      <c r="CP101">
        <v>7.0400492449154326E-4</v>
      </c>
      <c r="CQ101">
        <v>5.902047312534367E-4</v>
      </c>
      <c r="CR101">
        <v>6.9094474490794271E-4</v>
      </c>
      <c r="CS101">
        <v>6.7823964459583067E-4</v>
      </c>
      <c r="CT101">
        <v>6.308897847347863E-4</v>
      </c>
      <c r="CU101">
        <v>6.3697087817980486E-4</v>
      </c>
      <c r="CV101">
        <v>5.4280376647489518E-4</v>
      </c>
      <c r="CW101">
        <v>5.6711062799767915E-4</v>
      </c>
      <c r="CX101">
        <v>7.65058476872009E-4</v>
      </c>
      <c r="CY101">
        <v>8.4410750845123237E-4</v>
      </c>
      <c r="CZ101" s="55">
        <f>_xlfn.STDEV.P(CN3:CN54)</f>
        <v>2.4294129563609327E-2</v>
      </c>
      <c r="DB101" t="s">
        <v>58</v>
      </c>
      <c r="DC101" s="5">
        <v>0.58625376697116716</v>
      </c>
      <c r="DD101" s="5">
        <v>0.14327441854874237</v>
      </c>
      <c r="DE101" s="5">
        <v>0.3051754593738204</v>
      </c>
      <c r="DF101" s="5">
        <v>0.78111694858210756</v>
      </c>
      <c r="DG101" s="5">
        <v>0.49005351016464743</v>
      </c>
      <c r="DH101" s="5">
        <v>0.65958578380482247</v>
      </c>
      <c r="DI101" s="5">
        <v>0.66310972162453152</v>
      </c>
      <c r="DJ101" s="5">
        <v>0.70123915217482879</v>
      </c>
      <c r="DK101" s="5">
        <v>0.60691302614594755</v>
      </c>
      <c r="DL101" s="5">
        <v>0.30246364221348038</v>
      </c>
      <c r="DM101" s="5">
        <v>0.54442121591428505</v>
      </c>
      <c r="DN101" s="5">
        <v>0.77238208620800664</v>
      </c>
      <c r="DO101" s="5">
        <v>0.26211276452479121</v>
      </c>
      <c r="DP101" s="5">
        <v>0.47027789854969865</v>
      </c>
      <c r="DQ101" s="5">
        <v>6.6644002978876196E-2</v>
      </c>
      <c r="DR101" s="5">
        <v>0.50706759277362745</v>
      </c>
      <c r="DS101" s="5">
        <v>0.42738787501475156</v>
      </c>
      <c r="DT101" s="5">
        <v>0.73603500444063896</v>
      </c>
      <c r="DU101" s="5">
        <v>0.55801148924148791</v>
      </c>
      <c r="DV101" s="5">
        <v>0.6388708324707536</v>
      </c>
      <c r="DW101" s="5">
        <v>0.40101064841956613</v>
      </c>
      <c r="DX101" s="5">
        <v>0.59798100729665415</v>
      </c>
      <c r="DY101" s="5">
        <v>0.54566530138717362</v>
      </c>
      <c r="DZ101" s="5">
        <v>0.41154121074111766</v>
      </c>
      <c r="EA101" s="5">
        <v>0.39421881291325817</v>
      </c>
      <c r="EB101" s="5">
        <v>0.44678991983498828</v>
      </c>
      <c r="EC101" s="5">
        <v>0.52599482815117249</v>
      </c>
      <c r="ED101" s="5">
        <v>0.30238033921982699</v>
      </c>
      <c r="EE101" s="5">
        <v>0.57023007498088552</v>
      </c>
      <c r="EF101" s="5">
        <v>0.38995912644972269</v>
      </c>
      <c r="EG101" s="5">
        <v>9.4388287718601457E-2</v>
      </c>
      <c r="EH101" s="5">
        <v>0.45531321548666848</v>
      </c>
      <c r="EI101" s="5">
        <v>0.59382882264361059</v>
      </c>
      <c r="EJ101" s="5">
        <v>0.53895609289803637</v>
      </c>
      <c r="EK101" s="5">
        <v>0.11174425247155904</v>
      </c>
      <c r="EL101" s="5">
        <v>0.73065547573211453</v>
      </c>
      <c r="EM101" s="5">
        <v>0.58933471358104506</v>
      </c>
      <c r="EN101" s="5">
        <v>0.67902019308650152</v>
      </c>
      <c r="EO101" s="5">
        <v>0.55794874059027089</v>
      </c>
      <c r="EP101" s="5">
        <v>0.62051423389629501</v>
      </c>
      <c r="EQ101" s="5">
        <v>0.38066249869245306</v>
      </c>
      <c r="ER101" s="5">
        <v>1.0000000000000002</v>
      </c>
      <c r="ES101" s="5">
        <v>0.63832501933978369</v>
      </c>
      <c r="ET101" s="5">
        <v>0.62816000074570089</v>
      </c>
      <c r="EU101" s="5">
        <v>0.64013862836613655</v>
      </c>
      <c r="EV101" s="5">
        <v>0.58239137313657607</v>
      </c>
      <c r="EW101" s="5">
        <v>0.59583020448153234</v>
      </c>
      <c r="EX101" s="5">
        <v>0.59498391786426397</v>
      </c>
      <c r="EY101" s="5">
        <v>0.58928558667239817</v>
      </c>
      <c r="EZ101" s="5">
        <v>0.46974165156804099</v>
      </c>
    </row>
    <row r="102" spans="1:156" x14ac:dyDescent="0.2">
      <c r="A102" s="66" t="s">
        <v>59</v>
      </c>
      <c r="B102" s="9">
        <v>4.456124617550518E-4</v>
      </c>
      <c r="C102" s="9">
        <v>2.3861289814083677E-4</v>
      </c>
      <c r="D102" s="9">
        <v>2.9988441805253247E-4</v>
      </c>
      <c r="E102" s="9">
        <v>5.1321543265810479E-4</v>
      </c>
      <c r="F102" s="9">
        <v>5.8264487023816831E-4</v>
      </c>
      <c r="G102" s="9">
        <v>4.378593322918644E-4</v>
      </c>
      <c r="H102" s="9">
        <v>5.5073363979704073E-4</v>
      </c>
      <c r="I102" s="9">
        <v>4.9592079818076753E-4</v>
      </c>
      <c r="J102" s="9">
        <v>4.4901138094920591E-4</v>
      </c>
      <c r="K102" s="9">
        <v>5.2473471953302106E-4</v>
      </c>
      <c r="L102" s="9">
        <v>3.5989276598547709E-4</v>
      </c>
      <c r="M102" s="9">
        <v>3.5334245637870483E-4</v>
      </c>
      <c r="N102" s="9">
        <v>5.8499051254192825E-4</v>
      </c>
      <c r="O102" s="9">
        <v>5.7345061794258575E-4</v>
      </c>
      <c r="P102" s="9">
        <v>4.1175852896438696E-4</v>
      </c>
      <c r="Q102" s="9">
        <v>3.1320866307997844E-4</v>
      </c>
      <c r="R102" s="9">
        <v>7.6138590384815014E-4</v>
      </c>
      <c r="S102" s="9">
        <v>5.3126881434234648E-4</v>
      </c>
      <c r="T102" s="9">
        <v>4.7876252799931851E-4</v>
      </c>
      <c r="U102" s="9">
        <v>3.6100448103550803E-4</v>
      </c>
      <c r="V102" s="9">
        <v>2.3327941898477515E-4</v>
      </c>
      <c r="W102" s="9">
        <v>4.9953017731220396E-4</v>
      </c>
      <c r="X102" s="9">
        <v>4.0404531250136659E-4</v>
      </c>
      <c r="Y102" s="9">
        <v>3.102944537885468E-4</v>
      </c>
      <c r="Z102" s="9">
        <v>3.0990109513750027E-4</v>
      </c>
      <c r="AA102" s="9">
        <v>3.7986771275938123E-4</v>
      </c>
      <c r="AB102" s="9">
        <v>4.1627877072837339E-4</v>
      </c>
      <c r="AC102" s="9">
        <v>6.6018422891667605E-4</v>
      </c>
      <c r="AD102" s="9">
        <v>3.9692849099192312E-4</v>
      </c>
      <c r="AE102" s="9">
        <v>5.6721985567223542E-4</v>
      </c>
      <c r="AF102" s="9">
        <v>4.2835807903856301E-4</v>
      </c>
      <c r="AG102" s="9">
        <v>3.9554949978267003E-4</v>
      </c>
      <c r="AH102" s="9">
        <v>5.7614108703290525E-4</v>
      </c>
      <c r="AI102" s="9">
        <v>3.3447350212937341E-4</v>
      </c>
      <c r="AJ102" s="9">
        <v>3.5853791334027708E-4</v>
      </c>
      <c r="AK102" s="9">
        <v>3.0241909366174926E-4</v>
      </c>
      <c r="AL102" s="9">
        <v>3.623539608207134E-4</v>
      </c>
      <c r="AM102" s="9">
        <v>6.0798068722820169E-4</v>
      </c>
      <c r="AN102" s="9">
        <v>4.7004704811464521E-4</v>
      </c>
      <c r="AO102" s="9">
        <v>4.7139967041601004E-4</v>
      </c>
      <c r="AP102" s="9">
        <v>6.2712282716825406E-4</v>
      </c>
      <c r="AQ102" s="9">
        <v>4.4104731765608445E-4</v>
      </c>
      <c r="AR102" s="68">
        <v>8.0887972467117049E-4</v>
      </c>
      <c r="AS102" s="9">
        <v>5.3280051117607244E-4</v>
      </c>
      <c r="AT102" s="9">
        <v>5.4358803573259637E-4</v>
      </c>
      <c r="AU102" s="9">
        <v>5.4349481087289557E-4</v>
      </c>
      <c r="AV102" s="9">
        <v>2.7445369124817396E-4</v>
      </c>
      <c r="AW102" s="9">
        <v>1.6755267911026684E-4</v>
      </c>
      <c r="AX102" s="9">
        <v>4.7218458008243364E-4</v>
      </c>
      <c r="AY102" s="40">
        <v>4.0058427538763148E-4</v>
      </c>
      <c r="BA102" t="s">
        <v>59</v>
      </c>
      <c r="BB102">
        <v>7.297897245118161E-4</v>
      </c>
      <c r="BC102">
        <v>8.7257582083165113E-4</v>
      </c>
      <c r="BD102">
        <v>9.3364678303442267E-4</v>
      </c>
      <c r="BE102">
        <v>7.0437123145651408E-4</v>
      </c>
      <c r="BF102">
        <v>1.0175587531655564E-3</v>
      </c>
      <c r="BG102">
        <v>6.207885936494968E-4</v>
      </c>
      <c r="BH102">
        <v>1.033458781832012E-3</v>
      </c>
      <c r="BI102">
        <v>7.5494668608477682E-4</v>
      </c>
      <c r="BJ102">
        <v>8.722852185179303E-4</v>
      </c>
      <c r="BK102">
        <v>7.5832639993072127E-4</v>
      </c>
      <c r="BL102">
        <v>6.8780148872126965E-4</v>
      </c>
      <c r="BM102">
        <v>6.602845265768453E-4</v>
      </c>
      <c r="BN102">
        <v>8.5159379982865219E-4</v>
      </c>
      <c r="BO102">
        <v>8.3282553328765279E-4</v>
      </c>
      <c r="BP102">
        <v>7.6834672655784475E-4</v>
      </c>
      <c r="BQ102">
        <v>6.9102523452000916E-4</v>
      </c>
      <c r="BR102">
        <v>1.2451093519214832E-3</v>
      </c>
      <c r="BS102">
        <v>7.9074171891439381E-4</v>
      </c>
      <c r="BT102">
        <v>7.1816348535440886E-4</v>
      </c>
      <c r="BU102">
        <v>6.6532022534836557E-4</v>
      </c>
      <c r="BV102">
        <v>7.0604925167123901E-4</v>
      </c>
      <c r="BW102">
        <v>8.0368123342214283E-4</v>
      </c>
      <c r="BX102">
        <v>7.8982624966621282E-4</v>
      </c>
      <c r="BY102">
        <v>6.4963555151161976E-4</v>
      </c>
      <c r="BZ102">
        <v>1.0638130972848347E-3</v>
      </c>
      <c r="CA102">
        <v>5.9973216831904421E-4</v>
      </c>
      <c r="CB102">
        <v>9.1074442688113429E-4</v>
      </c>
      <c r="CC102">
        <v>9.5023103422473736E-4</v>
      </c>
      <c r="CD102">
        <v>7.233794378351965E-4</v>
      </c>
      <c r="CE102">
        <v>7.4171505719071158E-4</v>
      </c>
      <c r="CF102">
        <v>8.0654951223870441E-4</v>
      </c>
      <c r="CG102">
        <v>8.0654951223870441E-4</v>
      </c>
      <c r="CH102">
        <v>8.5175371706039643E-4</v>
      </c>
      <c r="CI102">
        <v>6.2785106566296727E-4</v>
      </c>
      <c r="CJ102">
        <v>1.2366204888427232E-3</v>
      </c>
      <c r="CK102">
        <v>5.7344441949444427E-4</v>
      </c>
      <c r="CL102">
        <v>6.0090354199698859E-4</v>
      </c>
      <c r="CM102">
        <v>8.5422051381286372E-4</v>
      </c>
      <c r="CN102">
        <v>7.8821562057719119E-4</v>
      </c>
      <c r="CO102">
        <v>7.8272493348373134E-4</v>
      </c>
      <c r="CP102">
        <v>8.2416910134505532E-4</v>
      </c>
      <c r="CQ102">
        <v>6.9094474490794271E-4</v>
      </c>
      <c r="CR102">
        <v>8.0887972467117049E-4</v>
      </c>
      <c r="CS102">
        <v>7.9400603452717776E-4</v>
      </c>
      <c r="CT102">
        <v>7.3857419009984524E-4</v>
      </c>
      <c r="CU102">
        <v>7.4569324444935276E-4</v>
      </c>
      <c r="CV102">
        <v>6.3545307264068645E-4</v>
      </c>
      <c r="CW102">
        <v>6.6390878867451973E-4</v>
      </c>
      <c r="CX102">
        <v>8.9564367438965935E-4</v>
      </c>
      <c r="CY102">
        <v>9.8818531302364882E-4</v>
      </c>
      <c r="CZ102" s="55">
        <f>_xlfn.STDEV.P(CO3:CO54)</f>
        <v>2.8440810900379941E-2</v>
      </c>
      <c r="DB102" t="s">
        <v>59</v>
      </c>
      <c r="DC102" s="5">
        <v>0.61060391341237208</v>
      </c>
      <c r="DD102" s="5">
        <v>0.27345806799163314</v>
      </c>
      <c r="DE102" s="5">
        <v>0.32119686320546775</v>
      </c>
      <c r="DF102" s="5">
        <v>0.72861498275116487</v>
      </c>
      <c r="DG102" s="5">
        <v>0.57259088816798009</v>
      </c>
      <c r="DH102" s="5">
        <v>0.70532760551828699</v>
      </c>
      <c r="DI102" s="5">
        <v>0.53290334310262033</v>
      </c>
      <c r="DJ102" s="5">
        <v>0.65689512560503915</v>
      </c>
      <c r="DK102" s="5">
        <v>0.51475294022763063</v>
      </c>
      <c r="DL102" s="5">
        <v>0.69196419850470647</v>
      </c>
      <c r="DM102" s="5">
        <v>0.52325092615686819</v>
      </c>
      <c r="DN102" s="5">
        <v>0.53513666026759765</v>
      </c>
      <c r="DO102" s="5">
        <v>0.68693608696967179</v>
      </c>
      <c r="DP102" s="5">
        <v>0.68856032268708012</v>
      </c>
      <c r="DQ102" s="5">
        <v>0.53590197593350175</v>
      </c>
      <c r="DR102" s="5">
        <v>0.4532521352820571</v>
      </c>
      <c r="DS102" s="5">
        <v>0.61150123294244063</v>
      </c>
      <c r="DT102" s="5">
        <v>0.67186136969189303</v>
      </c>
      <c r="DU102" s="5">
        <v>0.6666483854481301</v>
      </c>
      <c r="DV102" s="5">
        <v>0.54260259538402578</v>
      </c>
      <c r="DW102" s="5">
        <v>0.33040105691295052</v>
      </c>
      <c r="DX102" s="5">
        <v>0.62155262128638011</v>
      </c>
      <c r="DY102" s="5">
        <v>0.5115622741990653</v>
      </c>
      <c r="DZ102" s="5">
        <v>0.47764389289738046</v>
      </c>
      <c r="EA102" s="5">
        <v>0.2913115996865045</v>
      </c>
      <c r="EB102" s="5">
        <v>0.63339559360987963</v>
      </c>
      <c r="EC102" s="5">
        <v>0.45707528746997644</v>
      </c>
      <c r="ED102" s="5">
        <v>0.69476180543324284</v>
      </c>
      <c r="EE102" s="5">
        <v>0.54871409143143646</v>
      </c>
      <c r="EF102" s="5">
        <v>0.7647409206179705</v>
      </c>
      <c r="EG102" s="5">
        <v>0.53109954508507251</v>
      </c>
      <c r="EH102" s="5">
        <v>0.49042184488434004</v>
      </c>
      <c r="EI102" s="5">
        <v>0.6764174614010543</v>
      </c>
      <c r="EJ102" s="5">
        <v>0.53272745786644882</v>
      </c>
      <c r="EK102" s="5">
        <v>0.28993366726101277</v>
      </c>
      <c r="EL102" s="5">
        <v>0.52737298224711249</v>
      </c>
      <c r="EM102" s="5">
        <v>0.60301518545971444</v>
      </c>
      <c r="EN102" s="5">
        <v>0.71173739964923577</v>
      </c>
      <c r="EO102" s="5">
        <v>0.59634322873535694</v>
      </c>
      <c r="EP102" s="5">
        <v>0.60225457277554317</v>
      </c>
      <c r="EQ102" s="5">
        <v>0.76091523710944875</v>
      </c>
      <c r="ER102" s="5">
        <v>0.63832501933978369</v>
      </c>
      <c r="ES102" s="5">
        <v>1</v>
      </c>
      <c r="ET102" s="5">
        <v>0.6710282894680385</v>
      </c>
      <c r="EU102" s="5">
        <v>0.7359965227854911</v>
      </c>
      <c r="EV102" s="5">
        <v>0.72884502430249598</v>
      </c>
      <c r="EW102" s="5">
        <v>0.43190237495847683</v>
      </c>
      <c r="EX102" s="5">
        <v>0.25237303974358033</v>
      </c>
      <c r="EY102" s="5">
        <v>0.52720137883428486</v>
      </c>
      <c r="EZ102" s="5">
        <v>0.40537363802941367</v>
      </c>
    </row>
    <row r="103" spans="1:156" x14ac:dyDescent="0.2">
      <c r="A103" s="66" t="s">
        <v>8</v>
      </c>
      <c r="B103" s="9">
        <v>3.3113300984079745E-4</v>
      </c>
      <c r="C103" s="9">
        <v>1.2266215368427977E-4</v>
      </c>
      <c r="D103" s="9">
        <v>2.8158582231599508E-4</v>
      </c>
      <c r="E103" s="9">
        <v>5.2183237007058958E-4</v>
      </c>
      <c r="F103" s="9">
        <v>6.3858076271463822E-4</v>
      </c>
      <c r="G103" s="9">
        <v>4.474439134377928E-4</v>
      </c>
      <c r="H103" s="9">
        <v>5.585920396325968E-4</v>
      </c>
      <c r="I103" s="9">
        <v>5.5819020527809744E-4</v>
      </c>
      <c r="J103" s="9">
        <v>5.2349900769502406E-4</v>
      </c>
      <c r="K103" s="9">
        <v>3.6157220031269964E-4</v>
      </c>
      <c r="L103" s="9">
        <v>4.3473200727700187E-4</v>
      </c>
      <c r="M103" s="9">
        <v>3.2800925148303306E-4</v>
      </c>
      <c r="N103" s="9">
        <v>3.4062925336959793E-4</v>
      </c>
      <c r="O103" s="9">
        <v>5.0872362651863665E-4</v>
      </c>
      <c r="P103" s="9">
        <v>3.3069903762829062E-4</v>
      </c>
      <c r="Q103" s="9">
        <v>4.6973345594841613E-4</v>
      </c>
      <c r="R103" s="9">
        <v>5.38887238790769E-4</v>
      </c>
      <c r="S103" s="9">
        <v>5.2985516399170918E-4</v>
      </c>
      <c r="T103" s="9">
        <v>4.7484703646396263E-4</v>
      </c>
      <c r="U103" s="9">
        <v>3.5002935287541608E-4</v>
      </c>
      <c r="V103" s="9">
        <v>2.9674321279136642E-4</v>
      </c>
      <c r="W103" s="9">
        <v>4.2813951088925816E-4</v>
      </c>
      <c r="X103" s="9">
        <v>4.1267494860055756E-4</v>
      </c>
      <c r="Y103" s="9">
        <v>3.3173326203406146E-4</v>
      </c>
      <c r="Z103" s="9">
        <v>3.4405412626509028E-4</v>
      </c>
      <c r="AA103" s="9">
        <v>3.4571669491064897E-4</v>
      </c>
      <c r="AB103" s="9">
        <v>4.0395124438366141E-4</v>
      </c>
      <c r="AC103" s="9">
        <v>4.0347880322899089E-4</v>
      </c>
      <c r="AD103" s="9">
        <v>3.7626542574137372E-4</v>
      </c>
      <c r="AE103" s="9">
        <v>4.5008171959230731E-4</v>
      </c>
      <c r="AF103" s="9">
        <v>3.0190001825531102E-4</v>
      </c>
      <c r="AG103" s="9">
        <v>4.4808470528884281E-4</v>
      </c>
      <c r="AH103" s="9">
        <v>5.2577787263738667E-4</v>
      </c>
      <c r="AI103" s="9">
        <v>3.2466086449821292E-4</v>
      </c>
      <c r="AJ103" s="9">
        <v>8.5022925437467842E-5</v>
      </c>
      <c r="AK103" s="9">
        <v>3.5912691360842739E-4</v>
      </c>
      <c r="AL103" s="9">
        <v>2.9203964353167973E-4</v>
      </c>
      <c r="AM103" s="9">
        <v>6.0831918203813984E-4</v>
      </c>
      <c r="AN103" s="9">
        <v>5.4918411193140596E-4</v>
      </c>
      <c r="AO103" s="9">
        <v>4.1254258050165652E-4</v>
      </c>
      <c r="AP103" s="9">
        <v>4.9567533320158774E-4</v>
      </c>
      <c r="AQ103" s="9">
        <v>4.2604301565508094E-4</v>
      </c>
      <c r="AR103" s="9">
        <v>5.3280051117607244E-4</v>
      </c>
      <c r="AS103" s="68">
        <v>7.7940584197714366E-4</v>
      </c>
      <c r="AT103" s="9">
        <v>5.5023047997384341E-4</v>
      </c>
      <c r="AU103" s="9">
        <v>4.0306880829160826E-4</v>
      </c>
      <c r="AV103" s="9">
        <v>2.6597938161024011E-4</v>
      </c>
      <c r="AW103" s="9">
        <v>2.8001588839137907E-4</v>
      </c>
      <c r="AX103" s="9">
        <v>4.5651304140653453E-4</v>
      </c>
      <c r="AY103" s="40">
        <v>6.4082441517348805E-4</v>
      </c>
      <c r="BA103" t="s">
        <v>8</v>
      </c>
      <c r="BB103">
        <v>7.1637034224571812E-4</v>
      </c>
      <c r="BC103">
        <v>8.5653088610236714E-4</v>
      </c>
      <c r="BD103">
        <v>9.1647887471475883E-4</v>
      </c>
      <c r="BE103">
        <v>6.9141924474763001E-4</v>
      </c>
      <c r="BF103">
        <v>9.988478705259343E-4</v>
      </c>
      <c r="BG103">
        <v>6.0937352549381857E-4</v>
      </c>
      <c r="BH103">
        <v>1.0144555292732878E-3</v>
      </c>
      <c r="BI103">
        <v>7.4106471730551993E-4</v>
      </c>
      <c r="BJ103">
        <v>8.5624562738749986E-4</v>
      </c>
      <c r="BK103">
        <v>7.4438228493245711E-4</v>
      </c>
      <c r="BL103">
        <v>6.7515418664187098E-4</v>
      </c>
      <c r="BM103">
        <v>6.4814320672960924E-4</v>
      </c>
      <c r="BN103">
        <v>8.3593468275491682E-4</v>
      </c>
      <c r="BO103">
        <v>8.1751152732568891E-4</v>
      </c>
      <c r="BP103">
        <v>7.5421835767257165E-4</v>
      </c>
      <c r="BQ103">
        <v>6.7831865416393853E-4</v>
      </c>
      <c r="BR103">
        <v>1.2222142661243995E-3</v>
      </c>
      <c r="BS103">
        <v>7.7620155063926229E-4</v>
      </c>
      <c r="BT103">
        <v>7.0495788651431712E-4</v>
      </c>
      <c r="BU103">
        <v>6.5308630901131576E-4</v>
      </c>
      <c r="BV103">
        <v>6.930664095063855E-4</v>
      </c>
      <c r="BW103">
        <v>7.8890313319800588E-4</v>
      </c>
      <c r="BX103">
        <v>7.7530291505067061E-4</v>
      </c>
      <c r="BY103">
        <v>6.3769004514646307E-4</v>
      </c>
      <c r="BZ103">
        <v>1.0442516892070538E-3</v>
      </c>
      <c r="CA103">
        <v>5.8870428596658614E-4</v>
      </c>
      <c r="CB103">
        <v>8.9399764736294927E-4</v>
      </c>
      <c r="CC103">
        <v>9.32758174493941E-4</v>
      </c>
      <c r="CD103">
        <v>7.1007792799790859E-4</v>
      </c>
      <c r="CE103">
        <v>7.2807639176332276E-4</v>
      </c>
      <c r="CF103">
        <v>7.9171867006905575E-4</v>
      </c>
      <c r="CG103">
        <v>7.9171867006905575E-4</v>
      </c>
      <c r="CH103">
        <v>8.3609165942667273E-4</v>
      </c>
      <c r="CI103">
        <v>6.1630613268663019E-4</v>
      </c>
      <c r="CJ103">
        <v>1.2138814963624299E-3</v>
      </c>
      <c r="CK103">
        <v>5.6289991658478177E-4</v>
      </c>
      <c r="CL103">
        <v>5.8985412041119686E-4</v>
      </c>
      <c r="CM103">
        <v>8.3851309669067059E-4</v>
      </c>
      <c r="CN103">
        <v>7.7372190222878517E-4</v>
      </c>
      <c r="CO103">
        <v>7.683321779558967E-4</v>
      </c>
      <c r="CP103">
        <v>8.0901426995817316E-4</v>
      </c>
      <c r="CQ103">
        <v>6.7823964459583067E-4</v>
      </c>
      <c r="CR103">
        <v>7.9400603452717776E-4</v>
      </c>
      <c r="CS103">
        <v>7.7940584197714366E-4</v>
      </c>
      <c r="CT103">
        <v>7.2499327897444733E-4</v>
      </c>
      <c r="CU103">
        <v>7.3198142806661778E-4</v>
      </c>
      <c r="CV103">
        <v>6.2376835386825341E-4</v>
      </c>
      <c r="CW103">
        <v>6.5170082585207082E-4</v>
      </c>
      <c r="CX103">
        <v>8.7917456769062013E-4</v>
      </c>
      <c r="CY103">
        <v>9.7001454955602292E-4</v>
      </c>
      <c r="CZ103" s="55">
        <f>_xlfn.STDEV.P(CP3:CP54)</f>
        <v>2.7917840926137961E-2</v>
      </c>
      <c r="DB103" t="s">
        <v>8</v>
      </c>
      <c r="DC103" s="5">
        <v>0.46223718419545823</v>
      </c>
      <c r="DD103" s="5">
        <v>0.14320809170402754</v>
      </c>
      <c r="DE103" s="5">
        <v>0.30724747736671476</v>
      </c>
      <c r="DF103" s="5">
        <v>0.754726418211081</v>
      </c>
      <c r="DG103" s="5">
        <v>0.63931733906425536</v>
      </c>
      <c r="DH103" s="5">
        <v>0.73426871158407692</v>
      </c>
      <c r="DI103" s="5">
        <v>0.55063235747036443</v>
      </c>
      <c r="DJ103" s="5">
        <v>0.7532273393174802</v>
      </c>
      <c r="DK103" s="5">
        <v>0.61138882459730326</v>
      </c>
      <c r="DL103" s="5">
        <v>0.48573455821225991</v>
      </c>
      <c r="DM103" s="5">
        <v>0.64390033547640768</v>
      </c>
      <c r="DN103" s="5">
        <v>0.5060752748425722</v>
      </c>
      <c r="DO103" s="5">
        <v>0.40748309694127766</v>
      </c>
      <c r="DP103" s="5">
        <v>0.62228312325187063</v>
      </c>
      <c r="DQ103" s="5">
        <v>0.43846590879700753</v>
      </c>
      <c r="DR103" s="5">
        <v>0.69249673890715269</v>
      </c>
      <c r="DS103" s="5">
        <v>0.44091061095168066</v>
      </c>
      <c r="DT103" s="5">
        <v>0.68262574785547936</v>
      </c>
      <c r="DU103" s="5">
        <v>0.6735821324190816</v>
      </c>
      <c r="DV103" s="5">
        <v>0.53596185993442902</v>
      </c>
      <c r="DW103" s="5">
        <v>0.42815985412236662</v>
      </c>
      <c r="DX103" s="5">
        <v>0.54270225693450236</v>
      </c>
      <c r="DY103" s="5">
        <v>0.53227576033760537</v>
      </c>
      <c r="DZ103" s="5">
        <v>0.5202108211644888</v>
      </c>
      <c r="EA103" s="5">
        <v>0.32947433058628395</v>
      </c>
      <c r="EB103" s="5">
        <v>0.58725017492104903</v>
      </c>
      <c r="EC103" s="5">
        <v>0.45184821858895052</v>
      </c>
      <c r="ED103" s="5">
        <v>0.4325652824730209</v>
      </c>
      <c r="EE103" s="5">
        <v>0.52989314398529219</v>
      </c>
      <c r="EF103" s="5">
        <v>0.61817925245764083</v>
      </c>
      <c r="EG103" s="5">
        <v>0.38132234298450801</v>
      </c>
      <c r="EH103" s="5">
        <v>0.56596455562903381</v>
      </c>
      <c r="EI103" s="5">
        <v>0.62885195266500404</v>
      </c>
      <c r="EJ103" s="5">
        <v>0.52678506229191047</v>
      </c>
      <c r="EK103" s="5">
        <v>7.0042195792794637E-2</v>
      </c>
      <c r="EL103" s="5">
        <v>0.63799425622110051</v>
      </c>
      <c r="EM103" s="5">
        <v>0.49510486309410562</v>
      </c>
      <c r="EN103" s="5">
        <v>0.72547368006411728</v>
      </c>
      <c r="EO103" s="5">
        <v>0.7097952253250488</v>
      </c>
      <c r="EP103" s="5">
        <v>0.53693258246609188</v>
      </c>
      <c r="EQ103" s="5">
        <v>0.61269046988159381</v>
      </c>
      <c r="ER103" s="5">
        <v>0.62816000074570089</v>
      </c>
      <c r="ES103" s="5">
        <v>0.6710282894680385</v>
      </c>
      <c r="ET103" s="5">
        <v>1</v>
      </c>
      <c r="EU103" s="5">
        <v>0.75894562878180349</v>
      </c>
      <c r="EV103" s="5">
        <v>0.55065441941093196</v>
      </c>
      <c r="EW103" s="5">
        <v>0.42640730322528964</v>
      </c>
      <c r="EX103" s="5">
        <v>0.42966937785489273</v>
      </c>
      <c r="EY103" s="5">
        <v>0.51925187349957624</v>
      </c>
      <c r="EZ103" s="5">
        <v>0.66063381777808827</v>
      </c>
    </row>
    <row r="104" spans="1:156" x14ac:dyDescent="0.2">
      <c r="A104" s="66" t="s">
        <v>60</v>
      </c>
      <c r="B104" s="9">
        <v>3.5550560954356915E-4</v>
      </c>
      <c r="C104" s="9">
        <v>7.1784640213814609E-5</v>
      </c>
      <c r="D104" s="9">
        <v>3.5640665840611145E-4</v>
      </c>
      <c r="E104" s="9">
        <v>4.7238347646533051E-4</v>
      </c>
      <c r="F104" s="9">
        <v>6.4586553286076769E-4</v>
      </c>
      <c r="G104" s="9">
        <v>4.13413545783923E-4</v>
      </c>
      <c r="H104" s="9">
        <v>4.8135297601513205E-4</v>
      </c>
      <c r="I104" s="9">
        <v>5.0746824644913927E-4</v>
      </c>
      <c r="J104" s="9">
        <v>4.1228403508277703E-4</v>
      </c>
      <c r="K104" s="9">
        <v>4.4364907680594735E-4</v>
      </c>
      <c r="L104" s="9">
        <v>4.3102959507770525E-4</v>
      </c>
      <c r="M104" s="9">
        <v>3.101877703155722E-4</v>
      </c>
      <c r="N104" s="9">
        <v>4.6950434738715651E-4</v>
      </c>
      <c r="O104" s="9">
        <v>4.8465294863037225E-4</v>
      </c>
      <c r="P104" s="9">
        <v>3.1562312341349829E-4</v>
      </c>
      <c r="Q104" s="9">
        <v>3.7239327574604161E-4</v>
      </c>
      <c r="R104" s="9">
        <v>5.1044668396194644E-4</v>
      </c>
      <c r="S104" s="9">
        <v>4.858167807554608E-4</v>
      </c>
      <c r="T104" s="9">
        <v>4.2267617187249522E-4</v>
      </c>
      <c r="U104" s="9">
        <v>2.8235009229896188E-4</v>
      </c>
      <c r="V104" s="9">
        <v>1.8512669899033846E-4</v>
      </c>
      <c r="W104" s="9">
        <v>3.8125309220626564E-4</v>
      </c>
      <c r="X104" s="9">
        <v>3.4701495969259079E-4</v>
      </c>
      <c r="Y104" s="9">
        <v>2.5084814458809976E-4</v>
      </c>
      <c r="Z104" s="9">
        <v>2.6930057119938102E-4</v>
      </c>
      <c r="AA104" s="9">
        <v>3.1221421215856643E-4</v>
      </c>
      <c r="AB104" s="9">
        <v>3.4166143752678633E-4</v>
      </c>
      <c r="AC104" s="9">
        <v>5.0009682725077722E-4</v>
      </c>
      <c r="AD104" s="9">
        <v>3.1440110752870785E-4</v>
      </c>
      <c r="AE104" s="9">
        <v>4.3045674544744017E-4</v>
      </c>
      <c r="AF104" s="9">
        <v>3.2636756906010106E-4</v>
      </c>
      <c r="AG104" s="9">
        <v>3.7672690075823522E-4</v>
      </c>
      <c r="AH104" s="9">
        <v>4.7941139261757908E-4</v>
      </c>
      <c r="AI104" s="9">
        <v>3.6753173025298936E-4</v>
      </c>
      <c r="AJ104" s="9">
        <v>2.4329042506065799E-4</v>
      </c>
      <c r="AK104" s="9">
        <v>2.8678344386806598E-4</v>
      </c>
      <c r="AL104" s="9">
        <v>2.5297974277268333E-4</v>
      </c>
      <c r="AM104" s="9">
        <v>6.0741589620937227E-4</v>
      </c>
      <c r="AN104" s="9">
        <v>5.5817277802880122E-4</v>
      </c>
      <c r="AO104" s="9">
        <v>4.0858094850843393E-4</v>
      </c>
      <c r="AP104" s="9">
        <v>5.2277006310041886E-4</v>
      </c>
      <c r="AQ104" s="9">
        <v>4.0385692145033326E-4</v>
      </c>
      <c r="AR104" s="9">
        <v>5.4358803573259637E-4</v>
      </c>
      <c r="AS104" s="9">
        <v>5.5023047997384341E-4</v>
      </c>
      <c r="AT104" s="68">
        <v>6.7437941345778983E-4</v>
      </c>
      <c r="AU104" s="9">
        <v>4.2986481049365002E-4</v>
      </c>
      <c r="AV104" s="9">
        <v>1.9128930132804569E-4</v>
      </c>
      <c r="AW104" s="9">
        <v>1.7020081548713395E-4</v>
      </c>
      <c r="AX104" s="9">
        <v>4.0072187502276615E-4</v>
      </c>
      <c r="AY104" s="40">
        <v>5.4775247825215325E-4</v>
      </c>
      <c r="BA104" t="s">
        <v>60</v>
      </c>
      <c r="BB104">
        <v>6.6635846873726757E-4</v>
      </c>
      <c r="BC104">
        <v>7.9673400199693973E-4</v>
      </c>
      <c r="BD104">
        <v>8.5249684914441494E-4</v>
      </c>
      <c r="BE104">
        <v>6.4314927910217061E-4</v>
      </c>
      <c r="BF104">
        <v>9.2911542850672847E-4</v>
      </c>
      <c r="BG104">
        <v>5.6683140743117274E-4</v>
      </c>
      <c r="BH104">
        <v>9.4363347171725134E-4</v>
      </c>
      <c r="BI104">
        <v>6.8932885846569817E-4</v>
      </c>
      <c r="BJ104">
        <v>7.9646865801321612E-4</v>
      </c>
      <c r="BK104">
        <v>6.9241481715696387E-4</v>
      </c>
      <c r="BL104">
        <v>6.2801973147279841E-4</v>
      </c>
      <c r="BM104">
        <v>6.0289446573803395E-4</v>
      </c>
      <c r="BN104">
        <v>7.775756788293666E-4</v>
      </c>
      <c r="BO104">
        <v>7.6043869685626572E-4</v>
      </c>
      <c r="BP104">
        <v>7.0156420537555511E-4</v>
      </c>
      <c r="BQ104">
        <v>6.3096327841775338E-4</v>
      </c>
      <c r="BR104">
        <v>1.1368879737404655E-3</v>
      </c>
      <c r="BS104">
        <v>7.2201268842877347E-4</v>
      </c>
      <c r="BT104">
        <v>6.557427493568864E-4</v>
      </c>
      <c r="BU104">
        <v>6.0749247583560969E-4</v>
      </c>
      <c r="BV104">
        <v>6.446814505527103E-4</v>
      </c>
      <c r="BW104">
        <v>7.338275369858083E-4</v>
      </c>
      <c r="BX104">
        <v>7.2117678917463972E-4</v>
      </c>
      <c r="BY104">
        <v>5.9317106942297646E-4</v>
      </c>
      <c r="BZ104">
        <v>9.7134947604745941E-4</v>
      </c>
      <c r="CA104">
        <v>5.4760514694954297E-4</v>
      </c>
      <c r="CB104">
        <v>8.3158510091859599E-4</v>
      </c>
      <c r="CC104">
        <v>8.6763964419503685E-4</v>
      </c>
      <c r="CD104">
        <v>6.6050534602187644E-4</v>
      </c>
      <c r="CE104">
        <v>6.7724728527741146E-4</v>
      </c>
      <c r="CF104">
        <v>7.3644651313184005E-4</v>
      </c>
      <c r="CG104">
        <v>7.3644651313184005E-4</v>
      </c>
      <c r="CH104">
        <v>7.7772169650828235E-4</v>
      </c>
      <c r="CI104">
        <v>5.7328002938120647E-4</v>
      </c>
      <c r="CJ104">
        <v>1.1291369385963812E-3</v>
      </c>
      <c r="CK104">
        <v>5.2360225479450729E-4</v>
      </c>
      <c r="CL104">
        <v>5.4867470814523719E-4</v>
      </c>
      <c r="CM104">
        <v>7.7997408627406006E-4</v>
      </c>
      <c r="CN104">
        <v>7.1970615140403782E-4</v>
      </c>
      <c r="CO104">
        <v>7.1469269928074188E-4</v>
      </c>
      <c r="CP104">
        <v>7.5253465745936106E-4</v>
      </c>
      <c r="CQ104">
        <v>6.308897847347863E-4</v>
      </c>
      <c r="CR104">
        <v>7.3857419009984524E-4</v>
      </c>
      <c r="CS104">
        <v>7.2499327897444733E-4</v>
      </c>
      <c r="CT104">
        <v>6.7437941345778972E-4</v>
      </c>
      <c r="CU104">
        <v>6.8087969976747781E-4</v>
      </c>
      <c r="CV104">
        <v>5.8022129144459276E-4</v>
      </c>
      <c r="CW104">
        <v>6.0620371723965562E-4</v>
      </c>
      <c r="CX104">
        <v>8.1779686306182034E-4</v>
      </c>
      <c r="CY104">
        <v>9.0229504458367378E-4</v>
      </c>
      <c r="CZ104" s="55">
        <f>_xlfn.STDEV.P(CQ3:CQ54)</f>
        <v>2.5968816173591543E-2</v>
      </c>
      <c r="DB104" t="s">
        <v>60</v>
      </c>
      <c r="DC104" s="5">
        <v>0.53350505204389953</v>
      </c>
      <c r="DD104" s="5">
        <v>9.0098627689910407E-2</v>
      </c>
      <c r="DE104" s="5">
        <v>0.41807387178475697</v>
      </c>
      <c r="DF104" s="5">
        <v>0.73448496611046921</v>
      </c>
      <c r="DG104" s="5">
        <v>0.69514025173255478</v>
      </c>
      <c r="DH104" s="5">
        <v>0.72934128272368459</v>
      </c>
      <c r="DI104" s="5">
        <v>0.51010587314071432</v>
      </c>
      <c r="DJ104" s="5">
        <v>0.73617728347926337</v>
      </c>
      <c r="DK104" s="5">
        <v>0.51763999868019395</v>
      </c>
      <c r="DL104" s="5">
        <v>0.64072730076395279</v>
      </c>
      <c r="DM104" s="5">
        <v>0.68633129418860395</v>
      </c>
      <c r="DN104" s="5">
        <v>0.51449762428297541</v>
      </c>
      <c r="DO104" s="5">
        <v>0.60380534032904842</v>
      </c>
      <c r="DP104" s="5">
        <v>0.63733335853893147</v>
      </c>
      <c r="DQ104" s="5">
        <v>0.44988487296688934</v>
      </c>
      <c r="DR104" s="5">
        <v>0.59019801703813957</v>
      </c>
      <c r="DS104" s="5">
        <v>0.44898591220252787</v>
      </c>
      <c r="DT104" s="5">
        <v>0.67286460271589343</v>
      </c>
      <c r="DU104" s="5">
        <v>0.64457620352955625</v>
      </c>
      <c r="DV104" s="5">
        <v>0.46477957099071487</v>
      </c>
      <c r="DW104" s="5">
        <v>0.28715995912651465</v>
      </c>
      <c r="DX104" s="5">
        <v>0.51954045465813425</v>
      </c>
      <c r="DY104" s="5">
        <v>0.48117876906401358</v>
      </c>
      <c r="DZ104" s="5">
        <v>0.42289342403721614</v>
      </c>
      <c r="EA104" s="5">
        <v>0.27724374989648237</v>
      </c>
      <c r="EB104" s="5">
        <v>0.57014477292218413</v>
      </c>
      <c r="EC104" s="5">
        <v>0.41085565043117772</v>
      </c>
      <c r="ED104" s="5">
        <v>0.57638770957123342</v>
      </c>
      <c r="EE104" s="5">
        <v>0.47600085210861359</v>
      </c>
      <c r="EF104" s="5">
        <v>0.63559759456417475</v>
      </c>
      <c r="EG104" s="5">
        <v>0.44316533956034104</v>
      </c>
      <c r="EH104" s="5">
        <v>0.51154685919572396</v>
      </c>
      <c r="EI104" s="5">
        <v>0.61643052363072859</v>
      </c>
      <c r="EJ104" s="5">
        <v>0.64110332022153282</v>
      </c>
      <c r="EK104" s="5">
        <v>0.2154658276994196</v>
      </c>
      <c r="EL104" s="5">
        <v>0.54771239283646111</v>
      </c>
      <c r="EM104" s="5">
        <v>0.46107418296692876</v>
      </c>
      <c r="EN104" s="5">
        <v>0.7787642011428878</v>
      </c>
      <c r="EO104" s="5">
        <v>0.77555649196535359</v>
      </c>
      <c r="EP104" s="5">
        <v>0.57168759233111643</v>
      </c>
      <c r="EQ104" s="5">
        <v>0.69467905287624565</v>
      </c>
      <c r="ER104" s="5">
        <v>0.64013862836613655</v>
      </c>
      <c r="ES104" s="5">
        <v>0.7359965227854911</v>
      </c>
      <c r="ET104" s="5">
        <v>0.75894562878180349</v>
      </c>
      <c r="EU104" s="5">
        <v>1.0000000000000002</v>
      </c>
      <c r="EV104" s="5">
        <v>0.63133738697225072</v>
      </c>
      <c r="EW104" s="5">
        <v>0.32968335383175529</v>
      </c>
      <c r="EX104" s="5">
        <v>0.28076504753573961</v>
      </c>
      <c r="EY104" s="5">
        <v>0.49000172673990078</v>
      </c>
      <c r="EZ104" s="5">
        <v>0.60706581681925409</v>
      </c>
    </row>
    <row r="105" spans="1:156" x14ac:dyDescent="0.2">
      <c r="A105" s="66" t="s">
        <v>61</v>
      </c>
      <c r="B105" s="9">
        <v>4.3164229751770214E-4</v>
      </c>
      <c r="C105" s="9">
        <v>2.0329429276663626E-4</v>
      </c>
      <c r="D105" s="9">
        <v>3.6104531638946437E-4</v>
      </c>
      <c r="E105" s="9">
        <v>3.6699965339103904E-4</v>
      </c>
      <c r="F105" s="9">
        <v>3.7564607043991984E-4</v>
      </c>
      <c r="G105" s="9">
        <v>3.530582542761886E-4</v>
      </c>
      <c r="H105" s="9">
        <v>5.6197891663328932E-4</v>
      </c>
      <c r="I105" s="9">
        <v>3.8674286846295788E-4</v>
      </c>
      <c r="J105" s="9">
        <v>3.946907866439479E-4</v>
      </c>
      <c r="K105" s="9">
        <v>4.4021124521578201E-4</v>
      </c>
      <c r="L105" s="9">
        <v>2.2817861100015997E-4</v>
      </c>
      <c r="M105" s="9">
        <v>2.8217925245888493E-4</v>
      </c>
      <c r="N105" s="9">
        <v>3.368379688756288E-4</v>
      </c>
      <c r="O105" s="9">
        <v>4.3347096431982135E-4</v>
      </c>
      <c r="P105" s="9">
        <v>1.8397859822374558E-4</v>
      </c>
      <c r="Q105" s="9">
        <v>1.5144803399448297E-4</v>
      </c>
      <c r="R105" s="9">
        <v>5.346385070861717E-4</v>
      </c>
      <c r="S105" s="9">
        <v>4.361073946890149E-4</v>
      </c>
      <c r="T105" s="9">
        <v>2.8136569057604383E-4</v>
      </c>
      <c r="U105" s="9">
        <v>3.7015471357688387E-4</v>
      </c>
      <c r="V105" s="9">
        <v>1.6919128124304037E-4</v>
      </c>
      <c r="W105" s="9">
        <v>4.3032800537340431E-4</v>
      </c>
      <c r="X105" s="9">
        <v>4.1022630023221656E-4</v>
      </c>
      <c r="Y105" s="9">
        <v>3.2562463061413654E-4</v>
      </c>
      <c r="Z105" s="9">
        <v>4.0207041635207091E-4</v>
      </c>
      <c r="AA105" s="9">
        <v>3.089672947642911E-4</v>
      </c>
      <c r="AB105" s="9">
        <v>3.6825364217720494E-4</v>
      </c>
      <c r="AC105" s="9">
        <v>3.4752681387524836E-4</v>
      </c>
      <c r="AD105" s="9">
        <v>4.197468582721011E-4</v>
      </c>
      <c r="AE105" s="9">
        <v>3.5710586781297586E-4</v>
      </c>
      <c r="AF105" s="9">
        <v>1.6673436038169102E-4</v>
      </c>
      <c r="AG105" s="9">
        <v>3.5546843884061229E-4</v>
      </c>
      <c r="AH105" s="9">
        <v>4.1999662566673311E-4</v>
      </c>
      <c r="AI105" s="9">
        <v>2.9441562083240731E-4</v>
      </c>
      <c r="AJ105" s="9">
        <v>2.5893336742394948E-4</v>
      </c>
      <c r="AK105" s="9">
        <v>2.8853299061489034E-4</v>
      </c>
      <c r="AL105" s="9">
        <v>4.0785836952304604E-4</v>
      </c>
      <c r="AM105" s="9">
        <v>4.6268612980322895E-4</v>
      </c>
      <c r="AN105" s="9">
        <v>3.9082037717227258E-4</v>
      </c>
      <c r="AO105" s="9">
        <v>2.9394599320739073E-4</v>
      </c>
      <c r="AP105" s="9">
        <v>4.464933085167137E-4</v>
      </c>
      <c r="AQ105" s="9">
        <v>3.7096634439114724E-4</v>
      </c>
      <c r="AR105" s="9">
        <v>5.4349481087289557E-4</v>
      </c>
      <c r="AS105" s="9">
        <v>4.0306880829160826E-4</v>
      </c>
      <c r="AT105" s="9">
        <v>4.2986481049365002E-4</v>
      </c>
      <c r="AU105" s="68">
        <v>6.8744264178886849E-4</v>
      </c>
      <c r="AV105" s="9">
        <v>3.0476507335401327E-4</v>
      </c>
      <c r="AW105" s="9">
        <v>2.4220294373772581E-4</v>
      </c>
      <c r="AX105" s="9">
        <v>4.2966727690745894E-4</v>
      </c>
      <c r="AY105" s="40">
        <v>3.105253881589398E-4</v>
      </c>
      <c r="BA105" t="s">
        <v>61</v>
      </c>
      <c r="BB105">
        <v>6.7278144183703691E-4</v>
      </c>
      <c r="BC105">
        <v>8.0441365386989521E-4</v>
      </c>
      <c r="BD105">
        <v>8.6071399439968373E-4</v>
      </c>
      <c r="BE105">
        <v>6.4934854077980375E-4</v>
      </c>
      <c r="BF105">
        <v>9.3807109378879201E-4</v>
      </c>
      <c r="BG105">
        <v>5.7229504757809523E-4</v>
      </c>
      <c r="BH105">
        <v>9.5272907519381117E-4</v>
      </c>
      <c r="BI105">
        <v>6.9597324121543631E-4</v>
      </c>
      <c r="BJ105">
        <v>8.0414575225788351E-4</v>
      </c>
      <c r="BK105">
        <v>6.9908894520235145E-4</v>
      </c>
      <c r="BL105">
        <v>6.3407316071639752E-4</v>
      </c>
      <c r="BM105">
        <v>6.0870571466351572E-4</v>
      </c>
      <c r="BN105">
        <v>7.8507066524053965E-4</v>
      </c>
      <c r="BO105">
        <v>7.6776850134301143E-4</v>
      </c>
      <c r="BP105">
        <v>7.0832652360260063E-4</v>
      </c>
      <c r="BQ105">
        <v>6.3704508026218582E-4</v>
      </c>
      <c r="BR105">
        <v>1.1478463410688252E-3</v>
      </c>
      <c r="BS105">
        <v>7.2897210785996644E-4</v>
      </c>
      <c r="BT105">
        <v>6.6206339843255481E-4</v>
      </c>
      <c r="BU105">
        <v>6.1334804459276578E-4</v>
      </c>
      <c r="BV105">
        <v>6.5089548070177859E-4</v>
      </c>
      <c r="BW105">
        <v>7.4090083874613782E-4</v>
      </c>
      <c r="BX105">
        <v>7.2812815144339632E-4</v>
      </c>
      <c r="BY105">
        <v>5.9888859535115271E-4</v>
      </c>
      <c r="BZ105">
        <v>9.8071223175303398E-4</v>
      </c>
      <c r="CA105">
        <v>5.5288346679264067E-4</v>
      </c>
      <c r="CB105">
        <v>8.3960067959577649E-4</v>
      </c>
      <c r="CC105">
        <v>8.7600274957511624E-4</v>
      </c>
      <c r="CD105">
        <v>6.6687190136526637E-4</v>
      </c>
      <c r="CE105">
        <v>6.8377521476177983E-4</v>
      </c>
      <c r="CF105">
        <v>7.4354505898243642E-4</v>
      </c>
      <c r="CG105">
        <v>7.4354505898243642E-4</v>
      </c>
      <c r="CH105">
        <v>7.8521809037155168E-4</v>
      </c>
      <c r="CI105">
        <v>5.7880582725142497E-4</v>
      </c>
      <c r="CJ105">
        <v>1.1400205943504732E-3</v>
      </c>
      <c r="CK105">
        <v>5.2864921278379586E-4</v>
      </c>
      <c r="CL105">
        <v>5.5396333739852587E-4</v>
      </c>
      <c r="CM105">
        <v>7.8749219073238376E-4</v>
      </c>
      <c r="CN105">
        <v>7.2664333831931247E-4</v>
      </c>
      <c r="CO105">
        <v>7.2158156195368205E-4</v>
      </c>
      <c r="CP105">
        <v>7.5978827557674606E-4</v>
      </c>
      <c r="CQ105">
        <v>6.3697087817980486E-4</v>
      </c>
      <c r="CR105">
        <v>7.4569324444935276E-4</v>
      </c>
      <c r="CS105">
        <v>7.3198142806661778E-4</v>
      </c>
      <c r="CT105">
        <v>6.8087969976747781E-4</v>
      </c>
      <c r="CU105">
        <v>6.8744264178886871E-4</v>
      </c>
      <c r="CV105">
        <v>5.8581399555462542E-4</v>
      </c>
      <c r="CW105">
        <v>6.1204686376136006E-4</v>
      </c>
      <c r="CX105">
        <v>8.2567953807677959E-4</v>
      </c>
      <c r="CY105">
        <v>9.1099219044631769E-4</v>
      </c>
      <c r="CZ105" s="55">
        <f>_xlfn.STDEV.P(CR3:CR54)</f>
        <v>2.6219127403269329E-2</v>
      </c>
      <c r="DB105" t="s">
        <v>61</v>
      </c>
      <c r="DC105" s="5">
        <v>0.64157878127419543</v>
      </c>
      <c r="DD105" s="5">
        <v>0.25272357298837794</v>
      </c>
      <c r="DE105" s="5">
        <v>0.41947187885713438</v>
      </c>
      <c r="DF105" s="5">
        <v>0.56518130147841483</v>
      </c>
      <c r="DG105" s="5">
        <v>0.40044520391595934</v>
      </c>
      <c r="DH105" s="5">
        <v>0.61691649398383164</v>
      </c>
      <c r="DI105" s="5">
        <v>0.58986225073373288</v>
      </c>
      <c r="DJ105" s="5">
        <v>0.55568640510884648</v>
      </c>
      <c r="DK105" s="5">
        <v>0.49081996085378005</v>
      </c>
      <c r="DL105" s="5">
        <v>0.62969275688998738</v>
      </c>
      <c r="DM105" s="5">
        <v>0.35986164552739619</v>
      </c>
      <c r="DN105" s="5">
        <v>0.46357253704258355</v>
      </c>
      <c r="DO105" s="5">
        <v>0.42905433076196298</v>
      </c>
      <c r="DP105" s="5">
        <v>0.56458550143900998</v>
      </c>
      <c r="DQ105" s="5">
        <v>0.25973698865322303</v>
      </c>
      <c r="DR105" s="5">
        <v>0.23773519125546372</v>
      </c>
      <c r="DS105" s="5">
        <v>0.4657753289419726</v>
      </c>
      <c r="DT105" s="5">
        <v>0.59824976838865551</v>
      </c>
      <c r="DU105" s="5">
        <v>0.42498300199373867</v>
      </c>
      <c r="DV105" s="5">
        <v>0.60349864459525449</v>
      </c>
      <c r="DW105" s="5">
        <v>0.2599361744847617</v>
      </c>
      <c r="DX105" s="5">
        <v>0.58081727387658122</v>
      </c>
      <c r="DY105" s="5">
        <v>0.56339848887727972</v>
      </c>
      <c r="DZ105" s="5">
        <v>0.54371486306766215</v>
      </c>
      <c r="EA105" s="5">
        <v>0.40997797655012985</v>
      </c>
      <c r="EB105" s="5">
        <v>0.55882896364518986</v>
      </c>
      <c r="EC105" s="5">
        <v>0.43860569807363625</v>
      </c>
      <c r="ED105" s="5">
        <v>0.39671886194855865</v>
      </c>
      <c r="EE105" s="5">
        <v>0.62942651716583986</v>
      </c>
      <c r="EF105" s="5">
        <v>0.52225623290160905</v>
      </c>
      <c r="EG105" s="5">
        <v>0.22424244283173903</v>
      </c>
      <c r="EH105" s="5">
        <v>0.47807249143324476</v>
      </c>
      <c r="EI105" s="5">
        <v>0.53487894741191955</v>
      </c>
      <c r="EJ105" s="5">
        <v>0.50866042975154324</v>
      </c>
      <c r="EK105" s="5">
        <v>0.22713042966691036</v>
      </c>
      <c r="EL105" s="5">
        <v>0.54579290697420002</v>
      </c>
      <c r="EM105" s="5">
        <v>0.73625516706285077</v>
      </c>
      <c r="EN105" s="5">
        <v>0.58754376900286642</v>
      </c>
      <c r="EO105" s="5">
        <v>0.53784347363070772</v>
      </c>
      <c r="EP105" s="5">
        <v>0.4073635035955353</v>
      </c>
      <c r="EQ105" s="5">
        <v>0.5876549071223639</v>
      </c>
      <c r="ER105" s="5">
        <v>0.58239137313657607</v>
      </c>
      <c r="ES105" s="5">
        <v>0.72884502430249598</v>
      </c>
      <c r="ET105" s="5">
        <v>0.55065441941093196</v>
      </c>
      <c r="EU105" s="5">
        <v>0.63133738697225072</v>
      </c>
      <c r="EV105" s="5">
        <v>0.99999999999999967</v>
      </c>
      <c r="EW105" s="5">
        <v>0.5202420489552726</v>
      </c>
      <c r="EX105" s="5">
        <v>0.39572614137626211</v>
      </c>
      <c r="EY105" s="5">
        <v>0.52038019242703382</v>
      </c>
      <c r="EZ105" s="5">
        <v>0.34086503859797712</v>
      </c>
    </row>
    <row r="106" spans="1:156" x14ac:dyDescent="0.2">
      <c r="A106" s="66" t="s">
        <v>10</v>
      </c>
      <c r="B106" s="9">
        <v>2.4202601267324343E-4</v>
      </c>
      <c r="C106" s="9">
        <v>1.2282978930428269E-4</v>
      </c>
      <c r="D106" s="9">
        <v>1.4966422428591895E-4</v>
      </c>
      <c r="E106" s="9">
        <v>3.26358871261662E-4</v>
      </c>
      <c r="F106" s="9">
        <v>2.7075544782259153E-4</v>
      </c>
      <c r="G106" s="9">
        <v>2.2052486194780249E-4</v>
      </c>
      <c r="H106" s="9">
        <v>3.709518648321929E-4</v>
      </c>
      <c r="I106" s="9">
        <v>3.0720966624244665E-4</v>
      </c>
      <c r="J106" s="9">
        <v>3.1757163197521603E-4</v>
      </c>
      <c r="K106" s="9">
        <v>7.2629911656013456E-5</v>
      </c>
      <c r="L106" s="9">
        <v>1.5093388038709074E-4</v>
      </c>
      <c r="M106" s="9">
        <v>3.3815753831295878E-4</v>
      </c>
      <c r="N106" s="9">
        <v>6.4949484169071186E-5</v>
      </c>
      <c r="O106" s="9">
        <v>3.1553914249855374E-4</v>
      </c>
      <c r="P106" s="9">
        <v>3.9868254445743851E-5</v>
      </c>
      <c r="Q106" s="9">
        <v>1.8860090970131447E-4</v>
      </c>
      <c r="R106" s="9">
        <v>2.6426471193296365E-4</v>
      </c>
      <c r="S106" s="9">
        <v>4.2119272650293521E-4</v>
      </c>
      <c r="T106" s="9">
        <v>2.0887273178759637E-4</v>
      </c>
      <c r="U106" s="9">
        <v>3.2830169099969423E-4</v>
      </c>
      <c r="V106" s="9">
        <v>3.0898822173093364E-4</v>
      </c>
      <c r="W106" s="9">
        <v>3.6685604999718081E-4</v>
      </c>
      <c r="X106" s="9">
        <v>3.6616543572744198E-4</v>
      </c>
      <c r="Y106" s="9">
        <v>1.7765280342539702E-4</v>
      </c>
      <c r="Z106" s="9">
        <v>3.5056705901000189E-4</v>
      </c>
      <c r="AA106" s="9">
        <v>1.9553668475551754E-4</v>
      </c>
      <c r="AB106" s="9">
        <v>4.0124668243648234E-4</v>
      </c>
      <c r="AC106" s="9">
        <v>5.6966821737200545E-5</v>
      </c>
      <c r="AD106" s="9">
        <v>3.1853888778532718E-4</v>
      </c>
      <c r="AE106" s="9">
        <v>1.5382537145268432E-4</v>
      </c>
      <c r="AF106" s="9">
        <v>5.2954446615421168E-5</v>
      </c>
      <c r="AG106" s="9">
        <v>2.9879365896210878E-4</v>
      </c>
      <c r="AH106" s="9">
        <v>3.8470084394301413E-4</v>
      </c>
      <c r="AI106" s="9">
        <v>1.4116260086283343E-4</v>
      </c>
      <c r="AJ106" s="9">
        <v>3.3035639774435277E-5</v>
      </c>
      <c r="AK106" s="9">
        <v>2.8181657854424365E-4</v>
      </c>
      <c r="AL106" s="9">
        <v>2.7388944252042946E-4</v>
      </c>
      <c r="AM106" s="9">
        <v>3.0622348883713836E-4</v>
      </c>
      <c r="AN106" s="9">
        <v>2.921948063294841E-4</v>
      </c>
      <c r="AO106" s="9">
        <v>3.1431729546001045E-4</v>
      </c>
      <c r="AP106" s="9">
        <v>1.5095011921010702E-4</v>
      </c>
      <c r="AQ106" s="9">
        <v>3.234188791720827E-4</v>
      </c>
      <c r="AR106" s="9">
        <v>2.7445369124817396E-4</v>
      </c>
      <c r="AS106" s="9">
        <v>2.6597938161024011E-4</v>
      </c>
      <c r="AT106" s="9">
        <v>1.9128930132804569E-4</v>
      </c>
      <c r="AU106" s="9">
        <v>3.0476507335401327E-4</v>
      </c>
      <c r="AV106" s="68">
        <v>4.9920970351017809E-4</v>
      </c>
      <c r="AW106" s="9">
        <v>2.8334149140303209E-4</v>
      </c>
      <c r="AX106" s="9">
        <v>2.7069953011960832E-4</v>
      </c>
      <c r="AY106" s="40">
        <v>2.2644061272808605E-4</v>
      </c>
      <c r="BA106" t="s">
        <v>10</v>
      </c>
      <c r="BB106">
        <v>5.7332024611095084E-4</v>
      </c>
      <c r="BC106">
        <v>6.854925022194764E-4</v>
      </c>
      <c r="BD106">
        <v>7.3346963577496354E-4</v>
      </c>
      <c r="BE106">
        <v>5.5335156718225862E-4</v>
      </c>
      <c r="BF106">
        <v>7.9939058499005127E-4</v>
      </c>
      <c r="BG106">
        <v>4.8768934028508367E-4</v>
      </c>
      <c r="BH106">
        <v>8.1188159170341866E-4</v>
      </c>
      <c r="BI106">
        <v>5.930834668250568E-4</v>
      </c>
      <c r="BJ106">
        <v>6.8526420606179305E-4</v>
      </c>
      <c r="BK106">
        <v>5.9573855816008158E-4</v>
      </c>
      <c r="BL106">
        <v>5.4033443544705879E-4</v>
      </c>
      <c r="BM106">
        <v>5.1871720656730138E-4</v>
      </c>
      <c r="BN106">
        <v>6.690091001636426E-4</v>
      </c>
      <c r="BO106">
        <v>6.5426481584316982E-4</v>
      </c>
      <c r="BP106">
        <v>6.0361049158832699E-4</v>
      </c>
      <c r="BQ106">
        <v>5.428669988316267E-4</v>
      </c>
      <c r="BR106">
        <v>9.7815353670016396E-4</v>
      </c>
      <c r="BS106">
        <v>6.21203918980167E-4</v>
      </c>
      <c r="BT106">
        <v>5.641867134354554E-4</v>
      </c>
      <c r="BU106">
        <v>5.2267323384757008E-4</v>
      </c>
      <c r="BV106">
        <v>5.5466981397331717E-4</v>
      </c>
      <c r="BW106">
        <v>6.3136915616146788E-4</v>
      </c>
      <c r="BX106">
        <v>6.2048472955197214E-4</v>
      </c>
      <c r="BY106">
        <v>5.1035140913255599E-4</v>
      </c>
      <c r="BZ106">
        <v>8.3572783538351841E-4</v>
      </c>
      <c r="CA106">
        <v>4.7114748645075164E-4</v>
      </c>
      <c r="CB106">
        <v>7.1547762516518498E-4</v>
      </c>
      <c r="CC106">
        <v>7.4649816530154378E-4</v>
      </c>
      <c r="CD106">
        <v>5.6828434739705802E-4</v>
      </c>
      <c r="CE106">
        <v>5.8268874560714866E-4</v>
      </c>
      <c r="CF106">
        <v>6.3362246593247893E-4</v>
      </c>
      <c r="CG106">
        <v>6.3362246593247893E-4</v>
      </c>
      <c r="CH106">
        <v>6.6913473057961248E-4</v>
      </c>
      <c r="CI106">
        <v>4.9323759351052219E-4</v>
      </c>
      <c r="CJ106">
        <v>9.7148471566027822E-4</v>
      </c>
      <c r="CK106">
        <v>4.5049592324067182E-4</v>
      </c>
      <c r="CL106">
        <v>4.7206771350077789E-4</v>
      </c>
      <c r="CM106">
        <v>6.7107263745021998E-4</v>
      </c>
      <c r="CN106">
        <v>6.1921942499273204E-4</v>
      </c>
      <c r="CO106">
        <v>6.1490596048369649E-4</v>
      </c>
      <c r="CP106">
        <v>6.4746435329199792E-4</v>
      </c>
      <c r="CQ106">
        <v>5.4280376647489518E-4</v>
      </c>
      <c r="CR106">
        <v>6.3545307264068645E-4</v>
      </c>
      <c r="CS106">
        <v>6.2376835386825341E-4</v>
      </c>
      <c r="CT106">
        <v>5.8022129144459276E-4</v>
      </c>
      <c r="CU106">
        <v>5.8581399555462542E-4</v>
      </c>
      <c r="CV106">
        <v>4.992097035101782E-4</v>
      </c>
      <c r="CW106">
        <v>5.2156441415055312E-4</v>
      </c>
      <c r="CX106">
        <v>7.0361452700952877E-4</v>
      </c>
      <c r="CY106">
        <v>7.7631491351146358E-4</v>
      </c>
      <c r="CZ106" s="55">
        <f>_xlfn.STDEV.P(CS3:CS54)</f>
        <v>2.2343001219849095E-2</v>
      </c>
      <c r="DB106" t="s">
        <v>10</v>
      </c>
      <c r="DC106" s="5">
        <v>0.42214803038092213</v>
      </c>
      <c r="DD106" s="5">
        <v>0.17918473055005912</v>
      </c>
      <c r="DE106" s="5">
        <v>0.20404965248191617</v>
      </c>
      <c r="DF106" s="5">
        <v>0.58978575397107069</v>
      </c>
      <c r="DG106" s="5">
        <v>0.33870232262738142</v>
      </c>
      <c r="DH106" s="5">
        <v>0.45218306764485044</v>
      </c>
      <c r="DI106" s="5">
        <v>0.45690389906968365</v>
      </c>
      <c r="DJ106" s="5">
        <v>0.51798723691797832</v>
      </c>
      <c r="DK106" s="5">
        <v>0.46342947605609991</v>
      </c>
      <c r="DL106" s="5">
        <v>0.12191574753920324</v>
      </c>
      <c r="DM106" s="5">
        <v>0.27933418728386605</v>
      </c>
      <c r="DN106" s="5">
        <v>0.65191116475733157</v>
      </c>
      <c r="DO106" s="5">
        <v>9.7083110159763522E-2</v>
      </c>
      <c r="DP106" s="5">
        <v>0.4822804694027592</v>
      </c>
      <c r="DQ106" s="5">
        <v>6.6049637972387512E-2</v>
      </c>
      <c r="DR106" s="5">
        <v>0.34741642079409235</v>
      </c>
      <c r="DS106" s="5">
        <v>0.27016690327008391</v>
      </c>
      <c r="DT106" s="5">
        <v>0.678026512122475</v>
      </c>
      <c r="DU106" s="5">
        <v>0.37021916116337611</v>
      </c>
      <c r="DV106" s="5">
        <v>0.62812034315007326</v>
      </c>
      <c r="DW106" s="5">
        <v>0.55706695036733644</v>
      </c>
      <c r="DX106" s="5">
        <v>0.5810484190066455</v>
      </c>
      <c r="DY106" s="5">
        <v>0.59012803746489584</v>
      </c>
      <c r="DZ106" s="5">
        <v>0.34809897699186015</v>
      </c>
      <c r="EA106" s="5">
        <v>0.41947514988432261</v>
      </c>
      <c r="EB106" s="5">
        <v>0.41502223906262248</v>
      </c>
      <c r="EC106" s="5">
        <v>0.56080954641152481</v>
      </c>
      <c r="ED106" s="5">
        <v>7.6312071998447736E-2</v>
      </c>
      <c r="EE106" s="5">
        <v>0.56052729455658457</v>
      </c>
      <c r="EF106" s="5">
        <v>0.26399235031114548</v>
      </c>
      <c r="EG106" s="5">
        <v>8.3574130436631616E-2</v>
      </c>
      <c r="EH106" s="5">
        <v>0.47156418060774585</v>
      </c>
      <c r="EI106" s="5">
        <v>0.57492284641955693</v>
      </c>
      <c r="EJ106" s="5">
        <v>0.28619594840315438</v>
      </c>
      <c r="EK106" s="5">
        <v>3.4005310883334187E-2</v>
      </c>
      <c r="EL106" s="5">
        <v>0.62556965336551262</v>
      </c>
      <c r="EM106" s="5">
        <v>0.58019100795796774</v>
      </c>
      <c r="EN106" s="5">
        <v>0.45631943808743647</v>
      </c>
      <c r="EO106" s="5">
        <v>0.4718760338193746</v>
      </c>
      <c r="EP106" s="5">
        <v>0.51116319512135255</v>
      </c>
      <c r="EQ106" s="5">
        <v>0.23314043227647854</v>
      </c>
      <c r="ER106" s="5">
        <v>0.59583020448153234</v>
      </c>
      <c r="ES106" s="5">
        <v>0.43190237495847683</v>
      </c>
      <c r="ET106" s="5">
        <v>0.42640730322528964</v>
      </c>
      <c r="EU106" s="5">
        <v>0.32968335383175529</v>
      </c>
      <c r="EV106" s="5">
        <v>0.5202420489552726</v>
      </c>
      <c r="EW106" s="5">
        <v>0.99999999999999978</v>
      </c>
      <c r="EX106" s="5">
        <v>0.54325311258916453</v>
      </c>
      <c r="EY106" s="5">
        <v>0.38472703409084436</v>
      </c>
      <c r="EZ106" s="5">
        <v>0.29168654213254691</v>
      </c>
    </row>
    <row r="107" spans="1:156" x14ac:dyDescent="0.2">
      <c r="A107" s="66" t="s">
        <v>3</v>
      </c>
      <c r="B107" s="9">
        <v>2.4161355199183232E-4</v>
      </c>
      <c r="C107" s="9">
        <v>-1.6896959347360628E-5</v>
      </c>
      <c r="D107" s="9">
        <v>1.2481704691333224E-4</v>
      </c>
      <c r="E107" s="9">
        <v>2.7220225355156438E-4</v>
      </c>
      <c r="F107" s="9">
        <v>1.5726277287538991E-4</v>
      </c>
      <c r="G107" s="9">
        <v>2.1966561659498624E-4</v>
      </c>
      <c r="H107" s="9">
        <v>4.172819449454829E-4</v>
      </c>
      <c r="I107" s="9">
        <v>2.3473121784287995E-4</v>
      </c>
      <c r="J107" s="9">
        <v>2.9375419908495438E-4</v>
      </c>
      <c r="K107" s="9">
        <v>-8.5851938598255402E-7</v>
      </c>
      <c r="L107" s="9">
        <v>1.7618183754217521E-4</v>
      </c>
      <c r="M107" s="9">
        <v>2.6804601653101671E-4</v>
      </c>
      <c r="N107" s="9">
        <v>-4.4791612591566048E-5</v>
      </c>
      <c r="O107" s="9">
        <v>9.8969815842770044E-5</v>
      </c>
      <c r="P107" s="9">
        <v>-9.3339982845335739E-5</v>
      </c>
      <c r="Q107" s="9">
        <v>1.1278273811258851E-4</v>
      </c>
      <c r="R107" s="9">
        <v>6.6774809594400964E-6</v>
      </c>
      <c r="S107" s="9">
        <v>3.2478825607327376E-4</v>
      </c>
      <c r="T107" s="9">
        <v>2.0246570722424296E-4</v>
      </c>
      <c r="U107" s="9">
        <v>2.0217449337231743E-4</v>
      </c>
      <c r="V107" s="9">
        <v>1.8155337518500827E-4</v>
      </c>
      <c r="W107" s="9">
        <v>3.3787625447770456E-4</v>
      </c>
      <c r="X107" s="9">
        <v>2.7503875969214553E-4</v>
      </c>
      <c r="Y107" s="9">
        <v>1.4274008245148344E-4</v>
      </c>
      <c r="Z107" s="9">
        <v>2.5356184102296104E-4</v>
      </c>
      <c r="AA107" s="9">
        <v>9.9118431943195142E-5</v>
      </c>
      <c r="AB107" s="9">
        <v>2.5648874901769777E-4</v>
      </c>
      <c r="AC107" s="9">
        <v>-2.8548478610020006E-5</v>
      </c>
      <c r="AD107" s="9">
        <v>2.8577584812971017E-4</v>
      </c>
      <c r="AE107" s="9">
        <v>5.2620644562629298E-5</v>
      </c>
      <c r="AF107" s="9">
        <v>-4.1874539780184132E-5</v>
      </c>
      <c r="AG107" s="9">
        <v>2.0566794332015892E-4</v>
      </c>
      <c r="AH107" s="9">
        <v>3.2223545284086743E-4</v>
      </c>
      <c r="AI107" s="9">
        <v>1.2397572419098029E-4</v>
      </c>
      <c r="AJ107" s="9">
        <v>5.5695482817025714E-5</v>
      </c>
      <c r="AK107" s="9">
        <v>3.2493162636259681E-4</v>
      </c>
      <c r="AL107" s="9">
        <v>2.1736047027867759E-4</v>
      </c>
      <c r="AM107" s="9">
        <v>1.5934638374811495E-4</v>
      </c>
      <c r="AN107" s="9">
        <v>2.5037602381067285E-4</v>
      </c>
      <c r="AO107" s="9">
        <v>1.9905858040506239E-4</v>
      </c>
      <c r="AP107" s="9">
        <v>3.7143080389294349E-5</v>
      </c>
      <c r="AQ107" s="9">
        <v>3.3742170330852228E-4</v>
      </c>
      <c r="AR107" s="9">
        <v>1.6755267911026684E-4</v>
      </c>
      <c r="AS107" s="9">
        <v>2.8001588839137907E-4</v>
      </c>
      <c r="AT107" s="9">
        <v>1.7020081548713395E-4</v>
      </c>
      <c r="AU107" s="9">
        <v>2.4220294373772581E-4</v>
      </c>
      <c r="AV107" s="9">
        <v>2.8334149140303209E-4</v>
      </c>
      <c r="AW107" s="68">
        <v>5.4492017321667175E-4</v>
      </c>
      <c r="AX107" s="9">
        <v>2.6171075550529002E-4</v>
      </c>
      <c r="AY107" s="40">
        <v>2.4414171760669121E-4</v>
      </c>
      <c r="BA107" t="s">
        <v>3</v>
      </c>
      <c r="BB107">
        <v>5.9899364171195921E-4</v>
      </c>
      <c r="BC107">
        <v>7.1618899394532403E-4</v>
      </c>
      <c r="BD107">
        <v>7.6631455316330567E-4</v>
      </c>
      <c r="BE107">
        <v>5.7813076133609415E-4</v>
      </c>
      <c r="BF107">
        <v>8.3518745570478157E-4</v>
      </c>
      <c r="BG107">
        <v>5.0952816674981435E-4</v>
      </c>
      <c r="BH107">
        <v>8.4823781220386195E-4</v>
      </c>
      <c r="BI107">
        <v>6.1964186341318371E-4</v>
      </c>
      <c r="BJ107">
        <v>7.1595047463991442E-4</v>
      </c>
      <c r="BK107">
        <v>6.2241585027067317E-4</v>
      </c>
      <c r="BL107">
        <v>5.6453071983118852E-4</v>
      </c>
      <c r="BM107">
        <v>5.419454671068307E-4</v>
      </c>
      <c r="BN107">
        <v>6.9896746183966112E-4</v>
      </c>
      <c r="BO107">
        <v>6.8356292551033121E-4</v>
      </c>
      <c r="BP107">
        <v>6.3064029045656236E-4</v>
      </c>
      <c r="BQ107">
        <v>5.6717669191202644E-4</v>
      </c>
      <c r="BR107">
        <v>1.0219554482436277E-3</v>
      </c>
      <c r="BS107">
        <v>6.4902155505539494E-4</v>
      </c>
      <c r="BT107">
        <v>5.8945110761151264E-4</v>
      </c>
      <c r="BU107">
        <v>5.4607864608209665E-4</v>
      </c>
      <c r="BV107">
        <v>5.7950803948283254E-4</v>
      </c>
      <c r="BW107">
        <v>6.5964199359632672E-4</v>
      </c>
      <c r="BX107">
        <v>6.4827016018037108E-4</v>
      </c>
      <c r="BY107">
        <v>5.3320504758518539E-4</v>
      </c>
      <c r="BZ107">
        <v>8.7315189545835348E-4</v>
      </c>
      <c r="CA107">
        <v>4.9224556538328944E-4</v>
      </c>
      <c r="CB107">
        <v>7.4751685671009885E-4</v>
      </c>
      <c r="CC107">
        <v>7.7992650285497555E-4</v>
      </c>
      <c r="CD107">
        <v>5.9373223444370178E-4</v>
      </c>
      <c r="CE107">
        <v>6.0878166449446214E-4</v>
      </c>
      <c r="CF107">
        <v>6.61996207030788E-4</v>
      </c>
      <c r="CG107">
        <v>6.61996207030788E-4</v>
      </c>
      <c r="CH107">
        <v>6.9909871801085346E-4</v>
      </c>
      <c r="CI107">
        <v>5.1532487186739778E-4</v>
      </c>
      <c r="CJ107">
        <v>1.0149879960601347E-3</v>
      </c>
      <c r="CK107">
        <v>4.7066922103096301E-4</v>
      </c>
      <c r="CL107">
        <v>4.9320700038516863E-4</v>
      </c>
      <c r="CM107">
        <v>7.0112340473977664E-4</v>
      </c>
      <c r="CN107">
        <v>6.4694819502920963E-4</v>
      </c>
      <c r="CO107">
        <v>6.4244157271438828E-4</v>
      </c>
      <c r="CP107">
        <v>6.7645793688227564E-4</v>
      </c>
      <c r="CQ107">
        <v>5.6711062799767915E-4</v>
      </c>
      <c r="CR107">
        <v>6.6390878867451973E-4</v>
      </c>
      <c r="CS107">
        <v>6.5170082585207082E-4</v>
      </c>
      <c r="CT107">
        <v>6.0620371723965562E-4</v>
      </c>
      <c r="CU107">
        <v>6.1204686376136006E-4</v>
      </c>
      <c r="CV107">
        <v>5.2156441415055312E-4</v>
      </c>
      <c r="CW107">
        <v>5.4492017321667186E-4</v>
      </c>
      <c r="CX107">
        <v>7.3512252663987174E-4</v>
      </c>
      <c r="CY107">
        <v>8.1107845102952527E-4</v>
      </c>
      <c r="CZ107" s="55">
        <f>_xlfn.STDEV.P(CT3:CT54)</f>
        <v>2.3343525295393408E-2</v>
      </c>
      <c r="DB107" t="s">
        <v>3</v>
      </c>
      <c r="DC107" s="5">
        <v>0.4033658041866463</v>
      </c>
      <c r="DD107" s="5">
        <v>-2.3592877704359964E-2</v>
      </c>
      <c r="DE107" s="5">
        <v>0.16287965091892631</v>
      </c>
      <c r="DF107" s="5">
        <v>0.4708316383693007</v>
      </c>
      <c r="DG107" s="5">
        <v>0.18829637801813257</v>
      </c>
      <c r="DH107" s="5">
        <v>0.43111574772439465</v>
      </c>
      <c r="DI107" s="5">
        <v>0.49193980619811734</v>
      </c>
      <c r="DJ107" s="5">
        <v>0.37881755850049581</v>
      </c>
      <c r="DK107" s="5">
        <v>0.41029960798992049</v>
      </c>
      <c r="DL107" s="5">
        <v>-1.3793340667806022E-3</v>
      </c>
      <c r="DM107" s="5">
        <v>0.31208547445364676</v>
      </c>
      <c r="DN107" s="5">
        <v>0.4945996097392919</v>
      </c>
      <c r="DO107" s="5">
        <v>-6.4082543232664768E-2</v>
      </c>
      <c r="DP107" s="5">
        <v>0.14478523066311946</v>
      </c>
      <c r="DQ107" s="5">
        <v>-0.14800827707624062</v>
      </c>
      <c r="DR107" s="5">
        <v>0.19884938806702937</v>
      </c>
      <c r="DS107" s="5">
        <v>6.5340235437036653E-3</v>
      </c>
      <c r="DT107" s="5">
        <v>0.50042753363646386</v>
      </c>
      <c r="DU107" s="5">
        <v>0.34348176567967581</v>
      </c>
      <c r="DV107" s="5">
        <v>0.37022962685474214</v>
      </c>
      <c r="DW107" s="5">
        <v>0.31328879465939946</v>
      </c>
      <c r="DX107" s="5">
        <v>0.5122115598426723</v>
      </c>
      <c r="DY107" s="5">
        <v>0.42426564816066847</v>
      </c>
      <c r="DZ107" s="5">
        <v>0.26770204651650292</v>
      </c>
      <c r="EA107" s="5">
        <v>0.29039831711051367</v>
      </c>
      <c r="EB107" s="5">
        <v>0.20135972553864673</v>
      </c>
      <c r="EC107" s="5">
        <v>0.34312102358003271</v>
      </c>
      <c r="ED107" s="5">
        <v>-3.6604062697595606E-2</v>
      </c>
      <c r="EE107" s="5">
        <v>0.48132109316494875</v>
      </c>
      <c r="EF107" s="5">
        <v>8.6435987861635033E-2</v>
      </c>
      <c r="EG107" s="5">
        <v>-6.3254954236069569E-2</v>
      </c>
      <c r="EH107" s="5">
        <v>0.31067843159197095</v>
      </c>
      <c r="EI107" s="5">
        <v>0.46092982942054939</v>
      </c>
      <c r="EJ107" s="5">
        <v>0.24057780044989063</v>
      </c>
      <c r="EK107" s="5">
        <v>5.4873045822431521E-2</v>
      </c>
      <c r="EL107" s="5">
        <v>0.69036089857514005</v>
      </c>
      <c r="EM107" s="5">
        <v>0.44070840460279465</v>
      </c>
      <c r="EN107" s="5">
        <v>0.22727294891440214</v>
      </c>
      <c r="EO107" s="5">
        <v>0.38701093184032825</v>
      </c>
      <c r="EP107" s="5">
        <v>0.30984697886847107</v>
      </c>
      <c r="EQ107" s="5">
        <v>5.4908189207569874E-2</v>
      </c>
      <c r="ER107" s="5">
        <v>0.59498391786426397</v>
      </c>
      <c r="ES107" s="5">
        <v>0.25237303974358033</v>
      </c>
      <c r="ET107" s="5">
        <v>0.42966937785489273</v>
      </c>
      <c r="EU107" s="5">
        <v>0.28076504753573961</v>
      </c>
      <c r="EV107" s="5">
        <v>0.39572614137626211</v>
      </c>
      <c r="EW107" s="5">
        <v>0.54325311258916453</v>
      </c>
      <c r="EX107" s="5">
        <v>0.99999999999999978</v>
      </c>
      <c r="EY107" s="5">
        <v>0.35600970725455566</v>
      </c>
      <c r="EZ107" s="5">
        <v>0.30100875851996201</v>
      </c>
    </row>
    <row r="108" spans="1:156" x14ac:dyDescent="0.2">
      <c r="A108" s="66" t="s">
        <v>1</v>
      </c>
      <c r="B108" s="9">
        <v>4.141183288529395E-4</v>
      </c>
      <c r="C108" s="9">
        <v>-2.4951303473261805E-5</v>
      </c>
      <c r="D108" s="9">
        <v>3.1212009031071506E-4</v>
      </c>
      <c r="E108" s="9">
        <v>4.0623644818384093E-4</v>
      </c>
      <c r="F108" s="9">
        <v>3.3161197461680566E-4</v>
      </c>
      <c r="G108" s="9">
        <v>3.7256984407978356E-4</v>
      </c>
      <c r="H108" s="9">
        <v>5.4902789927719123E-4</v>
      </c>
      <c r="I108" s="9">
        <v>4.5168775578870678E-4</v>
      </c>
      <c r="J108" s="9">
        <v>5.3610299506002071E-4</v>
      </c>
      <c r="K108" s="9">
        <v>3.5697805740452345E-4</v>
      </c>
      <c r="L108" s="9">
        <v>3.2301528580148237E-4</v>
      </c>
      <c r="M108" s="9">
        <v>3.9175477381404525E-4</v>
      </c>
      <c r="N108" s="9">
        <v>1.8795833227111585E-4</v>
      </c>
      <c r="O108" s="9">
        <v>3.6965781046815419E-4</v>
      </c>
      <c r="P108" s="9">
        <v>2.3680490935484893E-4</v>
      </c>
      <c r="Q108" s="9">
        <v>2.4350043333830787E-4</v>
      </c>
      <c r="R108" s="9">
        <v>5.1066301360513933E-4</v>
      </c>
      <c r="S108" s="9">
        <v>5.0594987718667074E-4</v>
      </c>
      <c r="T108" s="9">
        <v>3.5945717359649155E-4</v>
      </c>
      <c r="U108" s="9">
        <v>3.2455940053497447E-4</v>
      </c>
      <c r="V108" s="9">
        <v>2.1742084917132016E-4</v>
      </c>
      <c r="W108" s="9">
        <v>4.2488766463549853E-4</v>
      </c>
      <c r="X108" s="9">
        <v>3.4680074409490968E-4</v>
      </c>
      <c r="Y108" s="9">
        <v>2.9747337379210559E-4</v>
      </c>
      <c r="Z108" s="9">
        <v>2.7412306218677302E-4</v>
      </c>
      <c r="AA108" s="9">
        <v>2.3846168034084885E-4</v>
      </c>
      <c r="AB108" s="9">
        <v>2.324783742952573E-4</v>
      </c>
      <c r="AC108" s="9">
        <v>2.0567318550235444E-4</v>
      </c>
      <c r="AD108" s="9">
        <v>3.1944803796224588E-4</v>
      </c>
      <c r="AE108" s="9">
        <v>3.0995944429096898E-4</v>
      </c>
      <c r="AF108" s="9">
        <v>6.0676223478730841E-5</v>
      </c>
      <c r="AG108" s="9">
        <v>3.7473513587525019E-4</v>
      </c>
      <c r="AH108" s="9">
        <v>4.6179996410936639E-4</v>
      </c>
      <c r="AI108" s="9">
        <v>2.7991975635241874E-4</v>
      </c>
      <c r="AJ108" s="9">
        <v>4.9981600681920735E-4</v>
      </c>
      <c r="AK108" s="9">
        <v>3.3116570580396179E-4</v>
      </c>
      <c r="AL108" s="9">
        <v>3.0335401194031807E-4</v>
      </c>
      <c r="AM108" s="9">
        <v>4.8725264973979401E-4</v>
      </c>
      <c r="AN108" s="9">
        <v>3.5210261789974062E-4</v>
      </c>
      <c r="AO108" s="9">
        <v>3.9134144381634551E-4</v>
      </c>
      <c r="AP108" s="9">
        <v>3.5198993555187711E-4</v>
      </c>
      <c r="AQ108" s="9">
        <v>4.508379333822132E-4</v>
      </c>
      <c r="AR108" s="9">
        <v>4.7218458008243364E-4</v>
      </c>
      <c r="AS108" s="9">
        <v>4.5651304140653453E-4</v>
      </c>
      <c r="AT108" s="9">
        <v>4.0072187502276615E-4</v>
      </c>
      <c r="AU108" s="9">
        <v>4.2966727690745894E-4</v>
      </c>
      <c r="AV108" s="9">
        <v>2.7069953011960832E-4</v>
      </c>
      <c r="AW108" s="9">
        <v>2.6171075550529002E-4</v>
      </c>
      <c r="AX108" s="68">
        <v>9.9171430190108365E-4</v>
      </c>
      <c r="AY108" s="40">
        <v>4.1318399433909415E-4</v>
      </c>
      <c r="BA108" t="s">
        <v>1</v>
      </c>
      <c r="BB108">
        <v>8.0807013757119145E-4</v>
      </c>
      <c r="BC108">
        <v>9.6617209025846081E-4</v>
      </c>
      <c r="BD108">
        <v>1.0337937889084528E-3</v>
      </c>
      <c r="BE108">
        <v>7.7992514663727524E-4</v>
      </c>
      <c r="BF108">
        <v>1.1267065211246995E-3</v>
      </c>
      <c r="BG108">
        <v>6.8737707235949608E-4</v>
      </c>
      <c r="BH108">
        <v>1.1443120558703188E-3</v>
      </c>
      <c r="BI108">
        <v>8.3592554402095215E-4</v>
      </c>
      <c r="BJ108">
        <v>9.6585031667938766E-4</v>
      </c>
      <c r="BK108">
        <v>8.3966778064160409E-4</v>
      </c>
      <c r="BL108">
        <v>7.6157806138536246E-4</v>
      </c>
      <c r="BM108">
        <v>7.3110951046069647E-4</v>
      </c>
      <c r="BN108">
        <v>9.4293944662298518E-4</v>
      </c>
      <c r="BO108">
        <v>9.221580143605573E-4</v>
      </c>
      <c r="BP108">
        <v>8.5076293098988352E-4</v>
      </c>
      <c r="BQ108">
        <v>7.6514760014918185E-4</v>
      </c>
      <c r="BR108">
        <v>1.3786651846481013E-3</v>
      </c>
      <c r="BS108">
        <v>8.7556010741843336E-4</v>
      </c>
      <c r="BT108">
        <v>7.9519681754514396E-4</v>
      </c>
      <c r="BU108">
        <v>7.3668536013683642E-4</v>
      </c>
      <c r="BV108">
        <v>7.8178315858265718E-4</v>
      </c>
      <c r="BW108">
        <v>8.8988757040837278E-4</v>
      </c>
      <c r="BX108">
        <v>8.7454644096565529E-4</v>
      </c>
      <c r="BY108">
        <v>7.1931828011457827E-4</v>
      </c>
      <c r="BZ108">
        <v>1.1779223069330474E-3</v>
      </c>
      <c r="CA108">
        <v>6.6406204346549735E-4</v>
      </c>
      <c r="CB108">
        <v>1.0084348266404214E-3</v>
      </c>
      <c r="CC108">
        <v>1.0521569388552917E-3</v>
      </c>
      <c r="CD108">
        <v>8.0097225572568884E-4</v>
      </c>
      <c r="CE108">
        <v>8.2127463318787538E-4</v>
      </c>
      <c r="CF108">
        <v>8.9306351325881765E-4</v>
      </c>
      <c r="CG108">
        <v>8.9306351325881765E-4</v>
      </c>
      <c r="CH108">
        <v>9.4311651727102964E-4</v>
      </c>
      <c r="CI108">
        <v>6.9519709577149375E-4</v>
      </c>
      <c r="CJ108">
        <v>1.3692657692747686E-3</v>
      </c>
      <c r="CK108">
        <v>6.3495455661599263E-4</v>
      </c>
      <c r="CL108">
        <v>6.6535906376777288E-4</v>
      </c>
      <c r="CM108">
        <v>9.4584791334879686E-4</v>
      </c>
      <c r="CN108">
        <v>8.7276304881058961E-4</v>
      </c>
      <c r="CO108">
        <v>8.66683406790499E-4</v>
      </c>
      <c r="CP108">
        <v>9.1257305595982127E-4</v>
      </c>
      <c r="CQ108">
        <v>7.65058476872009E-4</v>
      </c>
      <c r="CR108">
        <v>8.9564367438965935E-4</v>
      </c>
      <c r="CS108">
        <v>8.7917456769062013E-4</v>
      </c>
      <c r="CT108">
        <v>8.1779686306182034E-4</v>
      </c>
      <c r="CU108">
        <v>8.2567953807677959E-4</v>
      </c>
      <c r="CV108">
        <v>7.0361452700952877E-4</v>
      </c>
      <c r="CW108">
        <v>7.3512252663987174E-4</v>
      </c>
      <c r="CX108">
        <v>9.91714301901083E-4</v>
      </c>
      <c r="CY108">
        <v>1.0941823583156271E-3</v>
      </c>
      <c r="CZ108" s="55">
        <f>_xlfn.STDEV.P(CU3:CU54)</f>
        <v>3.1491495707588787E-2</v>
      </c>
      <c r="DB108" t="s">
        <v>1</v>
      </c>
      <c r="DC108" s="5">
        <v>0.51247819910490811</v>
      </c>
      <c r="DD108" s="5">
        <v>-2.582490606470228E-2</v>
      </c>
      <c r="DE108" s="5">
        <v>0.30191716535680863</v>
      </c>
      <c r="DF108" s="5">
        <v>0.52086594455297375</v>
      </c>
      <c r="DG108" s="5">
        <v>0.2943197437836646</v>
      </c>
      <c r="DH108" s="5">
        <v>0.54201668787249091</v>
      </c>
      <c r="DI108" s="5">
        <v>0.47978861750226182</v>
      </c>
      <c r="DJ108" s="5">
        <v>0.54034448285430714</v>
      </c>
      <c r="DK108" s="5">
        <v>0.55505805175190426</v>
      </c>
      <c r="DL108" s="5">
        <v>0.42514202120718575</v>
      </c>
      <c r="DM108" s="5">
        <v>0.42413943124083109</v>
      </c>
      <c r="DN108" s="5">
        <v>0.53583597013693274</v>
      </c>
      <c r="DO108" s="5">
        <v>0.19933234625432644</v>
      </c>
      <c r="DP108" s="5">
        <v>0.40086167957286828</v>
      </c>
      <c r="DQ108" s="5">
        <v>0.27834417877060136</v>
      </c>
      <c r="DR108" s="5">
        <v>0.31823981842304971</v>
      </c>
      <c r="DS108" s="5">
        <v>0.37040393802029892</v>
      </c>
      <c r="DT108" s="5">
        <v>0.57785853067067094</v>
      </c>
      <c r="DU108" s="5">
        <v>0.45203547809229616</v>
      </c>
      <c r="DV108" s="5">
        <v>0.44056719204341027</v>
      </c>
      <c r="DW108" s="5">
        <v>0.27810889347564843</v>
      </c>
      <c r="DX108" s="5">
        <v>0.47746218597088164</v>
      </c>
      <c r="DY108" s="5">
        <v>0.39654926010787922</v>
      </c>
      <c r="DZ108" s="5">
        <v>0.41354902553668155</v>
      </c>
      <c r="EA108" s="5">
        <v>0.23271743864033476</v>
      </c>
      <c r="EB108" s="5">
        <v>0.35909548315155071</v>
      </c>
      <c r="EC108" s="5">
        <v>0.23053386114177943</v>
      </c>
      <c r="ED108" s="5">
        <v>0.1954776686889689</v>
      </c>
      <c r="EE108" s="5">
        <v>0.39882534716863915</v>
      </c>
      <c r="EF108" s="5">
        <v>0.37741266047366451</v>
      </c>
      <c r="EG108" s="5">
        <v>6.7941666609266496E-2</v>
      </c>
      <c r="EH108" s="5">
        <v>0.41960636652574634</v>
      </c>
      <c r="EI108" s="5">
        <v>0.48965314004426014</v>
      </c>
      <c r="EJ108" s="5">
        <v>0.40264805197694087</v>
      </c>
      <c r="EK108" s="5">
        <v>0.36502483158104126</v>
      </c>
      <c r="EL108" s="5">
        <v>0.52155812152749692</v>
      </c>
      <c r="EM108" s="5">
        <v>0.45592527172094899</v>
      </c>
      <c r="EN108" s="5">
        <v>0.51514904548942175</v>
      </c>
      <c r="EO108" s="5">
        <v>0.40343437818499495</v>
      </c>
      <c r="EP108" s="5">
        <v>0.45153909807222536</v>
      </c>
      <c r="EQ108" s="5">
        <v>0.38571151455010139</v>
      </c>
      <c r="ER108" s="5">
        <v>0.58928558667239817</v>
      </c>
      <c r="ES108" s="5">
        <v>0.52720137883428486</v>
      </c>
      <c r="ET108" s="5">
        <v>0.51925187349957624</v>
      </c>
      <c r="EU108" s="5">
        <v>0.49000172673990078</v>
      </c>
      <c r="EV108" s="5">
        <v>0.52038019242703382</v>
      </c>
      <c r="EW108" s="5">
        <v>0.38472703409084436</v>
      </c>
      <c r="EX108" s="5">
        <v>0.35600970725455566</v>
      </c>
      <c r="EY108" s="5">
        <v>1.0000000000000007</v>
      </c>
      <c r="EZ108" s="5">
        <v>0.37761895099016701</v>
      </c>
    </row>
    <row r="109" spans="1:156" x14ac:dyDescent="0.2">
      <c r="A109" s="69" t="s">
        <v>62</v>
      </c>
      <c r="B109" s="4">
        <v>2.5038277234546195E-4</v>
      </c>
      <c r="C109" s="4">
        <v>9.259949273343634E-5</v>
      </c>
      <c r="D109" s="4">
        <v>3.250499131700469E-4</v>
      </c>
      <c r="E109" s="4">
        <v>4.7566856939578134E-4</v>
      </c>
      <c r="F109" s="4">
        <v>5.2826193095097508E-4</v>
      </c>
      <c r="G109" s="4">
        <v>4.4906652432598684E-4</v>
      </c>
      <c r="H109" s="4">
        <v>5.3348853469363262E-4</v>
      </c>
      <c r="I109" s="4">
        <v>5.7462282285205169E-4</v>
      </c>
      <c r="J109" s="4">
        <v>4.3732518151270273E-4</v>
      </c>
      <c r="K109" s="4">
        <v>3.3093540189507102E-4</v>
      </c>
      <c r="L109" s="4">
        <v>5.6651458905183796E-4</v>
      </c>
      <c r="M109" s="4">
        <v>3.4949754984384368E-4</v>
      </c>
      <c r="N109" s="4">
        <v>3.6570321485714845E-4</v>
      </c>
      <c r="O109" s="4">
        <v>4.2170561062492999E-4</v>
      </c>
      <c r="P109" s="4">
        <v>3.4007392796359397E-4</v>
      </c>
      <c r="Q109" s="4">
        <v>6.0890147821337517E-4</v>
      </c>
      <c r="R109" s="4">
        <v>5.7466193758514404E-4</v>
      </c>
      <c r="S109" s="4">
        <v>5.7285685648863496E-4</v>
      </c>
      <c r="T109" s="4">
        <v>4.9955272103676209E-4</v>
      </c>
      <c r="U109" s="4">
        <v>3.1686404471058607E-4</v>
      </c>
      <c r="V109" s="4">
        <v>3.0947493797219494E-4</v>
      </c>
      <c r="W109" s="4">
        <v>4.1591944164487334E-4</v>
      </c>
      <c r="X109" s="4">
        <v>2.6247238596249371E-4</v>
      </c>
      <c r="Y109" s="4">
        <v>2.8757270561953252E-4</v>
      </c>
      <c r="Z109" s="4">
        <v>1.699060343853593E-4</v>
      </c>
      <c r="AA109" s="4">
        <v>3.2443481222053358E-4</v>
      </c>
      <c r="AB109" s="4">
        <v>2.3368666624340651E-4</v>
      </c>
      <c r="AC109" s="4">
        <v>3.2679238600535437E-4</v>
      </c>
      <c r="AD109" s="4">
        <v>3.0636331770455611E-4</v>
      </c>
      <c r="AE109" s="4">
        <v>3.5853892569646223E-4</v>
      </c>
      <c r="AF109" s="4">
        <v>3.0449538949477541E-4</v>
      </c>
      <c r="AG109" s="4">
        <v>4.2795200853595086E-4</v>
      </c>
      <c r="AH109" s="4">
        <v>4.5248536178939508E-4</v>
      </c>
      <c r="AI109" s="4">
        <v>2.6494512819614369E-4</v>
      </c>
      <c r="AJ109" s="4">
        <v>-1.117227209910779E-4</v>
      </c>
      <c r="AK109" s="4">
        <v>3.4890950149285435E-4</v>
      </c>
      <c r="AL109" s="4">
        <v>2.7227107106619989E-4</v>
      </c>
      <c r="AM109" s="4">
        <v>5.6751921199147998E-4</v>
      </c>
      <c r="AN109" s="4">
        <v>5.4423604421790649E-4</v>
      </c>
      <c r="AO109" s="4">
        <v>3.5583717196780541E-4</v>
      </c>
      <c r="AP109" s="4">
        <v>4.0001848270274521E-4</v>
      </c>
      <c r="AQ109" s="4">
        <v>3.9651245512086603E-4</v>
      </c>
      <c r="AR109" s="4">
        <v>4.0058427538763148E-4</v>
      </c>
      <c r="AS109" s="4">
        <v>6.4082441517348805E-4</v>
      </c>
      <c r="AT109" s="4">
        <v>5.4775247825215325E-4</v>
      </c>
      <c r="AU109" s="4">
        <v>3.105253881589398E-4</v>
      </c>
      <c r="AV109" s="4">
        <v>2.2644061272808605E-4</v>
      </c>
      <c r="AW109" s="4">
        <v>2.4414171760669121E-4</v>
      </c>
      <c r="AX109" s="4">
        <v>4.1318399433909415E-4</v>
      </c>
      <c r="AY109" s="70">
        <v>1.207237841537717E-3</v>
      </c>
      <c r="BA109" s="40" t="s">
        <v>62</v>
      </c>
      <c r="BB109">
        <v>8.9156331326183732E-4</v>
      </c>
      <c r="BC109">
        <v>1.0660010188732634E-3</v>
      </c>
      <c r="BD109">
        <v>1.1406096733620808E-3</v>
      </c>
      <c r="BE109">
        <v>8.6051026452006762E-4</v>
      </c>
      <c r="BF109">
        <v>1.243122536450811E-3</v>
      </c>
      <c r="BG109">
        <v>7.5839973734837147E-4</v>
      </c>
      <c r="BH109">
        <v>1.2625471484488853E-3</v>
      </c>
      <c r="BI109">
        <v>9.2229685644318749E-4</v>
      </c>
      <c r="BJ109">
        <v>1.0656459983064339E-3</v>
      </c>
      <c r="BK109">
        <v>9.2642575655394583E-4</v>
      </c>
      <c r="BL109">
        <v>8.402674819256525E-4</v>
      </c>
      <c r="BM109">
        <v>8.0665079328729903E-4</v>
      </c>
      <c r="BN109">
        <v>1.0403678816337978E-3</v>
      </c>
      <c r="BO109">
        <v>1.0174392251462484E-3</v>
      </c>
      <c r="BP109">
        <v>9.3866730409508203E-4</v>
      </c>
      <c r="BQ109">
        <v>8.4420584031698331E-4</v>
      </c>
      <c r="BR109">
        <v>1.5211146195775779E-3</v>
      </c>
      <c r="BS109">
        <v>9.6602662817878941E-4</v>
      </c>
      <c r="BT109">
        <v>8.7735986813812527E-4</v>
      </c>
      <c r="BU109">
        <v>8.1280276299929846E-4</v>
      </c>
      <c r="BV109">
        <v>8.6256025400623256E-4</v>
      </c>
      <c r="BW109">
        <v>9.8183446438016302E-4</v>
      </c>
      <c r="BX109">
        <v>9.6490822548184337E-4</v>
      </c>
      <c r="BY109">
        <v>7.9364124386078962E-4</v>
      </c>
      <c r="BZ109">
        <v>1.2996301507822174E-3</v>
      </c>
      <c r="CA109">
        <v>7.3267570246198443E-4</v>
      </c>
      <c r="CB109">
        <v>1.11263051738371E-3</v>
      </c>
      <c r="CC109">
        <v>1.1608701805226804E-3</v>
      </c>
      <c r="CD109">
        <v>8.8373204867094664E-4</v>
      </c>
      <c r="CE109">
        <v>9.0613215241897667E-4</v>
      </c>
      <c r="CF109">
        <v>9.8533855888733495E-4</v>
      </c>
      <c r="CG109">
        <v>9.8533855888733495E-4</v>
      </c>
      <c r="CH109">
        <v>1.0405632479594568E-3</v>
      </c>
      <c r="CI109">
        <v>7.6702775818322322E-4</v>
      </c>
      <c r="CJ109">
        <v>1.5107440174190066E-3</v>
      </c>
      <c r="CK109">
        <v>7.0056070871370526E-4</v>
      </c>
      <c r="CL109">
        <v>7.3410673630954154E-4</v>
      </c>
      <c r="CM109">
        <v>1.0435768632679546E-3</v>
      </c>
      <c r="CN109">
        <v>9.6294056581384155E-4</v>
      </c>
      <c r="CO109">
        <v>9.5623274983245915E-4</v>
      </c>
      <c r="CP109">
        <v>1.0068639088811004E-3</v>
      </c>
      <c r="CQ109">
        <v>8.4410750845123237E-4</v>
      </c>
      <c r="CR109">
        <v>9.8818531302364882E-4</v>
      </c>
      <c r="CS109">
        <v>9.7001454955602292E-4</v>
      </c>
      <c r="CT109">
        <v>9.0229504458367378E-4</v>
      </c>
      <c r="CU109">
        <v>9.1099219044631769E-4</v>
      </c>
      <c r="CV109">
        <v>7.7631491351146358E-4</v>
      </c>
      <c r="CW109">
        <v>8.1107845102952527E-4</v>
      </c>
      <c r="CX109">
        <v>1.0941823583156271E-3</v>
      </c>
      <c r="CY109">
        <v>1.2072378415377172E-3</v>
      </c>
      <c r="CZ109" s="55">
        <f>_xlfn.STDEV.P(CV3:CV54)</f>
        <v>3.4745328341198867E-2</v>
      </c>
      <c r="DB109" s="40" t="s">
        <v>62</v>
      </c>
      <c r="DC109" s="5">
        <v>0.28083566093519674</v>
      </c>
      <c r="DD109" s="5">
        <v>8.6866232859056453E-2</v>
      </c>
      <c r="DE109" s="5">
        <v>0.28497909561991014</v>
      </c>
      <c r="DF109" s="5">
        <v>0.55277500921046652</v>
      </c>
      <c r="DG109" s="5">
        <v>0.42494759403139326</v>
      </c>
      <c r="DH109" s="5">
        <v>0.59212378671975696</v>
      </c>
      <c r="DI109" s="5">
        <v>0.42254939575845163</v>
      </c>
      <c r="DJ109" s="5">
        <v>0.62303456727378304</v>
      </c>
      <c r="DK109" s="5">
        <v>0.41038504551015714</v>
      </c>
      <c r="DL109" s="5">
        <v>0.35721740199242896</v>
      </c>
      <c r="DM109" s="5">
        <v>0.6742074413656336</v>
      </c>
      <c r="DN109" s="5">
        <v>0.43326995120100953</v>
      </c>
      <c r="DO109" s="5">
        <v>0.35151336494822072</v>
      </c>
      <c r="DP109" s="5">
        <v>0.41447744514107299</v>
      </c>
      <c r="DQ109" s="5">
        <v>0.36229442154847474</v>
      </c>
      <c r="DR109" s="5">
        <v>0.7212713406303185</v>
      </c>
      <c r="DS109" s="5">
        <v>0.37779002988264676</v>
      </c>
      <c r="DT109" s="5">
        <v>0.59300317380341638</v>
      </c>
      <c r="DU109" s="5">
        <v>0.56938177728242756</v>
      </c>
      <c r="DV109" s="5">
        <v>0.38984124948263688</v>
      </c>
      <c r="DW109" s="5">
        <v>0.35878645756608069</v>
      </c>
      <c r="DX109" s="5">
        <v>0.42361462826368124</v>
      </c>
      <c r="DY109" s="5">
        <v>0.27201797956631951</v>
      </c>
      <c r="DZ109" s="5">
        <v>0.36234596909378219</v>
      </c>
      <c r="EA109" s="5">
        <v>0.13073414331230834</v>
      </c>
      <c r="EB109" s="5">
        <v>0.44280820440796204</v>
      </c>
      <c r="EC109" s="5">
        <v>0.21003078972964714</v>
      </c>
      <c r="ED109" s="5">
        <v>0.28150640053327625</v>
      </c>
      <c r="EE109" s="5">
        <v>0.34666991897068677</v>
      </c>
      <c r="EF109" s="5">
        <v>0.39568061318574788</v>
      </c>
      <c r="EG109" s="5">
        <v>0.30902615831721642</v>
      </c>
      <c r="EH109" s="5">
        <v>0.43431976215282114</v>
      </c>
      <c r="EI109" s="5">
        <v>0.43484657244691111</v>
      </c>
      <c r="EJ109" s="5">
        <v>0.34541791397965954</v>
      </c>
      <c r="EK109" s="5">
        <v>-7.3952118759303659E-2</v>
      </c>
      <c r="EL109" s="5">
        <v>0.49804320618192349</v>
      </c>
      <c r="EM109" s="5">
        <v>0.37088758023791624</v>
      </c>
      <c r="EN109" s="5">
        <v>0.54382119033790866</v>
      </c>
      <c r="EO109" s="5">
        <v>0.56518134507911033</v>
      </c>
      <c r="EP109" s="5">
        <v>0.37212401690922153</v>
      </c>
      <c r="EQ109" s="5">
        <v>0.39729150997901447</v>
      </c>
      <c r="ER109" s="5">
        <v>0.46974165156804099</v>
      </c>
      <c r="ES109" s="5">
        <v>0.40537363802941367</v>
      </c>
      <c r="ET109" s="5">
        <v>0.66063381777808827</v>
      </c>
      <c r="EU109" s="5">
        <v>0.60706581681925409</v>
      </c>
      <c r="EV109" s="5">
        <v>0.34086503859797712</v>
      </c>
      <c r="EW109" s="5">
        <v>0.29168654213254691</v>
      </c>
      <c r="EX109" s="5">
        <v>0.30100875851996201</v>
      </c>
      <c r="EY109" s="5">
        <v>0.37761895099016701</v>
      </c>
      <c r="EZ109" s="5">
        <v>0.99999999999999978</v>
      </c>
    </row>
    <row r="112" spans="1:156" x14ac:dyDescent="0.2">
      <c r="A112" s="74" t="s">
        <v>88</v>
      </c>
      <c r="B112" s="74"/>
      <c r="C112" s="74"/>
      <c r="D112" s="74"/>
      <c r="E112" s="74"/>
    </row>
    <row r="113" spans="1:14" x14ac:dyDescent="0.2">
      <c r="B113" t="s">
        <v>89</v>
      </c>
      <c r="C113" s="5" t="s">
        <v>90</v>
      </c>
      <c r="D113" s="5" t="s">
        <v>98</v>
      </c>
      <c r="E113" s="5" t="s">
        <v>91</v>
      </c>
    </row>
    <row r="114" spans="1:14" x14ac:dyDescent="0.2">
      <c r="A114" t="s">
        <v>93</v>
      </c>
      <c r="C114" s="5">
        <f>MIN(CZ60:CZ109)</f>
        <v>2.0162730996069581E-2</v>
      </c>
      <c r="D114" s="5">
        <f>MAX(G117:G132)</f>
        <v>6.1470443365947321E-3</v>
      </c>
      <c r="E114" s="5"/>
    </row>
    <row r="115" spans="1:14" x14ac:dyDescent="0.2">
      <c r="A115" t="s">
        <v>92</v>
      </c>
      <c r="C115" s="5"/>
      <c r="D115" s="5"/>
      <c r="E115" s="5"/>
    </row>
    <row r="116" spans="1:14" x14ac:dyDescent="0.2">
      <c r="B116" s="75" t="s">
        <v>117</v>
      </c>
      <c r="C116" s="75"/>
      <c r="D116" s="75"/>
      <c r="E116" s="75"/>
      <c r="G116" t="s">
        <v>85</v>
      </c>
    </row>
    <row r="117" spans="1:14" x14ac:dyDescent="0.2">
      <c r="A117" t="s">
        <v>29</v>
      </c>
      <c r="B117" s="5">
        <f>1/50</f>
        <v>0.02</v>
      </c>
      <c r="C117" s="5">
        <v>5.0000000000000001E-3</v>
      </c>
      <c r="D117" s="5">
        <v>0</v>
      </c>
      <c r="E117" s="5">
        <v>0.01</v>
      </c>
      <c r="F117" s="5">
        <v>0.01</v>
      </c>
      <c r="G117" s="16">
        <v>-2.7374413127506446E-3</v>
      </c>
      <c r="I117" s="5">
        <v>1.0000000000000009E-4</v>
      </c>
    </row>
    <row r="118" spans="1:14" x14ac:dyDescent="0.2">
      <c r="A118" t="s">
        <v>14</v>
      </c>
      <c r="B118" s="5">
        <f t="shared" ref="B118:C166" si="103">1/50</f>
        <v>0.02</v>
      </c>
      <c r="C118" s="5">
        <v>7.0000000000000007E-2</v>
      </c>
      <c r="D118" s="5">
        <v>5.5432498895648108E-2</v>
      </c>
      <c r="E118" s="5">
        <v>1.5152216956547108E-2</v>
      </c>
      <c r="F118" s="5">
        <v>0.01</v>
      </c>
      <c r="G118" s="5">
        <v>-6.1889654436085464E-4</v>
      </c>
      <c r="I118" s="5">
        <v>7.0000000000000007E-2</v>
      </c>
      <c r="L118" s="5"/>
      <c r="N118" s="5">
        <v>5.0000000000000001E-3</v>
      </c>
    </row>
    <row r="119" spans="1:14" x14ac:dyDescent="0.2">
      <c r="A119" t="s">
        <v>0</v>
      </c>
      <c r="B119" s="5">
        <f t="shared" si="103"/>
        <v>0.02</v>
      </c>
      <c r="C119" s="5">
        <v>7.0000000000000007E-2</v>
      </c>
      <c r="D119" s="5">
        <v>1.2055141654397274E-2</v>
      </c>
      <c r="E119" s="5">
        <v>1.1858395688275521E-2</v>
      </c>
      <c r="F119" s="5">
        <v>0.01</v>
      </c>
      <c r="G119" s="5">
        <v>2.280233252427751E-3</v>
      </c>
      <c r="I119" s="5">
        <v>7.0000000000000007E-2</v>
      </c>
      <c r="L119" s="5"/>
      <c r="N119" s="5">
        <v>7.0000000000000007E-2</v>
      </c>
    </row>
    <row r="120" spans="1:14" x14ac:dyDescent="0.2">
      <c r="A120" t="s">
        <v>30</v>
      </c>
      <c r="B120" s="5">
        <f t="shared" si="103"/>
        <v>0.02</v>
      </c>
      <c r="C120" s="5">
        <v>5.0000000000000001E-3</v>
      </c>
      <c r="D120" s="5">
        <v>0</v>
      </c>
      <c r="E120" s="5">
        <v>0.01</v>
      </c>
      <c r="F120" s="5">
        <v>0.01</v>
      </c>
      <c r="G120" s="5">
        <v>8.3654559039988334E-4</v>
      </c>
      <c r="I120" s="5">
        <v>1.0000000000000009E-4</v>
      </c>
      <c r="L120" s="5"/>
      <c r="N120" s="5">
        <v>7.0000000000000007E-2</v>
      </c>
    </row>
    <row r="121" spans="1:14" x14ac:dyDescent="0.2">
      <c r="A121" t="s">
        <v>31</v>
      </c>
      <c r="B121" s="5">
        <f t="shared" si="103"/>
        <v>0.02</v>
      </c>
      <c r="C121" s="5">
        <v>7.0000000000000007E-2</v>
      </c>
      <c r="D121" s="5">
        <v>0.10427077353087352</v>
      </c>
      <c r="E121" s="5">
        <v>7.5652905814638821E-2</v>
      </c>
      <c r="F121" s="5">
        <v>7.3008920295509122E-2</v>
      </c>
      <c r="G121" s="5">
        <v>6.0791341482451652E-3</v>
      </c>
      <c r="I121" s="5">
        <v>7.0000000000000007E-2</v>
      </c>
      <c r="L121" s="5"/>
      <c r="N121" s="5">
        <v>5.0000000000000001E-3</v>
      </c>
    </row>
    <row r="122" spans="1:14" x14ac:dyDescent="0.2">
      <c r="A122" t="s">
        <v>32</v>
      </c>
      <c r="B122" s="5">
        <f t="shared" si="103"/>
        <v>0.02</v>
      </c>
      <c r="C122" s="5">
        <v>5.0000000000000001E-3</v>
      </c>
      <c r="D122" s="5">
        <v>0</v>
      </c>
      <c r="E122" s="5">
        <v>0.01</v>
      </c>
      <c r="F122" s="5">
        <v>0.01</v>
      </c>
      <c r="G122" s="5">
        <v>1.4305417216193485E-3</v>
      </c>
      <c r="I122" s="5">
        <v>1.0000000000000009E-4</v>
      </c>
      <c r="L122" s="5"/>
      <c r="N122" s="5">
        <v>7.0000000000000007E-2</v>
      </c>
    </row>
    <row r="123" spans="1:14" x14ac:dyDescent="0.2">
      <c r="A123" t="s">
        <v>33</v>
      </c>
      <c r="B123" s="5">
        <f t="shared" si="103"/>
        <v>0.02</v>
      </c>
      <c r="C123" s="5">
        <v>7.0000000000000007E-2</v>
      </c>
      <c r="D123" s="5">
        <v>4.7983327914723886E-2</v>
      </c>
      <c r="E123" s="5">
        <v>4.7729236454122859E-2</v>
      </c>
      <c r="F123" s="5">
        <v>6.524505710674279E-2</v>
      </c>
      <c r="G123" s="5">
        <v>6.1470443365947321E-3</v>
      </c>
      <c r="I123" s="5">
        <v>7.0000000000000007E-2</v>
      </c>
      <c r="L123" s="5"/>
      <c r="N123" s="5">
        <v>5.0000000000000001E-3</v>
      </c>
    </row>
    <row r="124" spans="1:14" x14ac:dyDescent="0.2">
      <c r="A124" t="s">
        <v>9</v>
      </c>
      <c r="B124" s="5">
        <f t="shared" si="103"/>
        <v>0.02</v>
      </c>
      <c r="C124" s="5">
        <v>5.0000000000000001E-3</v>
      </c>
      <c r="D124" s="5">
        <v>0</v>
      </c>
      <c r="E124" s="5">
        <v>0.01</v>
      </c>
      <c r="F124" s="5">
        <v>0.01</v>
      </c>
      <c r="G124" s="5">
        <v>-1.7069001788794481E-3</v>
      </c>
      <c r="I124" s="5">
        <v>1.0000000000000009E-4</v>
      </c>
      <c r="L124" s="5"/>
      <c r="N124" s="5">
        <v>7.0000000000000007E-2</v>
      </c>
    </row>
    <row r="125" spans="1:14" x14ac:dyDescent="0.2">
      <c r="A125" t="s">
        <v>34</v>
      </c>
      <c r="B125" s="5">
        <f t="shared" si="103"/>
        <v>0.02</v>
      </c>
      <c r="C125" s="5">
        <v>5.0000000000000001E-3</v>
      </c>
      <c r="D125" s="5">
        <v>0</v>
      </c>
      <c r="E125" s="5">
        <v>0.01</v>
      </c>
      <c r="F125" s="5">
        <v>0.01</v>
      </c>
      <c r="G125" s="5">
        <v>-2.7758063856875678E-3</v>
      </c>
      <c r="I125" s="5">
        <v>9.9999999999999815E-5</v>
      </c>
      <c r="L125" s="5"/>
      <c r="N125" s="5">
        <v>5.0000000000000001E-3</v>
      </c>
    </row>
    <row r="126" spans="1:14" x14ac:dyDescent="0.2">
      <c r="A126" t="s">
        <v>35</v>
      </c>
      <c r="B126" s="5">
        <f t="shared" si="103"/>
        <v>0.02</v>
      </c>
      <c r="C126" s="5">
        <v>5.0000000000000001E-3</v>
      </c>
      <c r="D126" s="5">
        <v>0</v>
      </c>
      <c r="E126" s="5">
        <v>0.01</v>
      </c>
      <c r="F126" s="5">
        <v>0.01</v>
      </c>
      <c r="G126" s="5">
        <v>-2.25760062569053E-3</v>
      </c>
      <c r="I126" s="5">
        <v>9.9999999999999951E-5</v>
      </c>
      <c r="L126" s="5"/>
      <c r="N126" s="5">
        <v>5.0000000000000001E-3</v>
      </c>
    </row>
    <row r="127" spans="1:14" x14ac:dyDescent="0.2">
      <c r="A127" t="s">
        <v>36</v>
      </c>
      <c r="B127" s="5">
        <f t="shared" si="103"/>
        <v>0.02</v>
      </c>
      <c r="C127" s="5">
        <v>5.0000000000000001E-3</v>
      </c>
      <c r="D127" s="5">
        <v>0</v>
      </c>
      <c r="E127" s="5">
        <v>0.01</v>
      </c>
      <c r="F127" s="5">
        <v>0.01</v>
      </c>
      <c r="G127" s="5">
        <v>4.0649841779862137E-4</v>
      </c>
      <c r="I127" s="5">
        <v>1.0000000000000009E-4</v>
      </c>
      <c r="L127" s="5"/>
      <c r="N127" s="5">
        <v>5.0000000000000001E-3</v>
      </c>
    </row>
    <row r="128" spans="1:14" x14ac:dyDescent="0.2">
      <c r="A128" t="s">
        <v>15</v>
      </c>
      <c r="B128" s="5">
        <f t="shared" si="103"/>
        <v>0.02</v>
      </c>
      <c r="C128" s="5">
        <v>5.0000000000000001E-3</v>
      </c>
      <c r="D128" s="5">
        <v>0</v>
      </c>
      <c r="E128" s="5">
        <v>0.01</v>
      </c>
      <c r="F128" s="5">
        <v>0.01</v>
      </c>
      <c r="G128" s="5">
        <v>4.3582924304209583E-4</v>
      </c>
      <c r="I128" s="5">
        <v>9.9999999999999951E-5</v>
      </c>
      <c r="L128" s="5"/>
      <c r="N128" s="5">
        <v>5.0000000000000001E-3</v>
      </c>
    </row>
    <row r="129" spans="1:14" x14ac:dyDescent="0.2">
      <c r="A129" t="s">
        <v>37</v>
      </c>
      <c r="B129" s="5">
        <f t="shared" si="103"/>
        <v>0.02</v>
      </c>
      <c r="C129" s="5">
        <v>5.0000000000000001E-3</v>
      </c>
      <c r="D129" s="5">
        <v>0</v>
      </c>
      <c r="E129" s="5">
        <v>0.01</v>
      </c>
      <c r="F129" s="5">
        <v>0.01</v>
      </c>
      <c r="G129" s="5">
        <v>5.5170869797628903E-5</v>
      </c>
      <c r="I129" s="5">
        <v>1.0000000000000064E-4</v>
      </c>
      <c r="L129" s="5"/>
      <c r="N129" s="5">
        <v>5.0000000000000001E-3</v>
      </c>
    </row>
    <row r="130" spans="1:14" x14ac:dyDescent="0.2">
      <c r="A130" t="s">
        <v>38</v>
      </c>
      <c r="B130" s="5">
        <f t="shared" si="103"/>
        <v>0.02</v>
      </c>
      <c r="C130" s="5">
        <v>5.0000000000000001E-3</v>
      </c>
      <c r="D130" s="5">
        <v>0</v>
      </c>
      <c r="E130" s="5">
        <v>0.01</v>
      </c>
      <c r="F130" s="5">
        <v>0.01</v>
      </c>
      <c r="G130" s="5">
        <v>-2.9723141443913489E-3</v>
      </c>
      <c r="I130" s="5">
        <v>1.0000000000000009E-4</v>
      </c>
      <c r="L130" s="5"/>
      <c r="N130" s="5">
        <v>5.0000000000000001E-3</v>
      </c>
    </row>
    <row r="131" spans="1:14" x14ac:dyDescent="0.2">
      <c r="A131" t="s">
        <v>4</v>
      </c>
      <c r="B131" s="5">
        <f t="shared" si="103"/>
        <v>0.02</v>
      </c>
      <c r="C131" s="5">
        <v>5.0000000000000001E-3</v>
      </c>
      <c r="D131" s="5">
        <v>0</v>
      </c>
      <c r="E131" s="5">
        <v>0.01</v>
      </c>
      <c r="F131" s="5">
        <v>0.01</v>
      </c>
      <c r="G131" s="5">
        <v>-1.5468169286042938E-3</v>
      </c>
      <c r="I131" s="5">
        <v>9.9999999999999951E-5</v>
      </c>
      <c r="L131" s="5"/>
      <c r="N131" s="5">
        <v>5.0000000000000001E-3</v>
      </c>
    </row>
    <row r="132" spans="1:14" x14ac:dyDescent="0.2">
      <c r="A132" t="s">
        <v>39</v>
      </c>
      <c r="B132" s="5">
        <f t="shared" si="103"/>
        <v>0.02</v>
      </c>
      <c r="C132" s="5">
        <v>5.0000000000000001E-3</v>
      </c>
      <c r="D132" s="5">
        <v>0</v>
      </c>
      <c r="E132" s="5">
        <v>0.01</v>
      </c>
      <c r="F132" s="5">
        <v>0.01</v>
      </c>
      <c r="G132" s="5">
        <v>-1.0543694928231684E-3</v>
      </c>
      <c r="I132" s="5">
        <v>1.0000000000000009E-4</v>
      </c>
      <c r="L132" s="5"/>
      <c r="N132" s="5">
        <v>5.0000000000000001E-3</v>
      </c>
    </row>
    <row r="133" spans="1:14" x14ac:dyDescent="0.2">
      <c r="A133" t="s">
        <v>40</v>
      </c>
      <c r="B133" s="5">
        <f t="shared" si="103"/>
        <v>0.02</v>
      </c>
      <c r="C133" s="5">
        <v>5.0000000000000001E-3</v>
      </c>
      <c r="D133" s="5">
        <v>0</v>
      </c>
      <c r="E133" s="5">
        <v>0.01</v>
      </c>
      <c r="F133" s="5">
        <v>0.01</v>
      </c>
      <c r="G133" s="5">
        <v>-5.0906433475590169E-3</v>
      </c>
      <c r="I133" s="5">
        <v>1E-4</v>
      </c>
      <c r="L133" s="5"/>
      <c r="N133" s="5">
        <v>5.0000000000000001E-3</v>
      </c>
    </row>
    <row r="134" spans="1:14" x14ac:dyDescent="0.2">
      <c r="A134" t="s">
        <v>41</v>
      </c>
      <c r="B134" s="5">
        <f t="shared" si="103"/>
        <v>0.02</v>
      </c>
      <c r="C134" s="5">
        <v>5.0000000000000001E-3</v>
      </c>
      <c r="D134" s="5">
        <v>0</v>
      </c>
      <c r="E134" s="5">
        <v>0.01</v>
      </c>
      <c r="F134" s="5">
        <v>0.01</v>
      </c>
      <c r="G134" s="5">
        <v>1.4256823410742016E-3</v>
      </c>
      <c r="I134" s="5">
        <v>9.9999999999999991E-5</v>
      </c>
      <c r="L134" s="5"/>
      <c r="N134" s="5">
        <v>5.0000000000000001E-3</v>
      </c>
    </row>
    <row r="135" spans="1:14" x14ac:dyDescent="0.2">
      <c r="A135" t="s">
        <v>6</v>
      </c>
      <c r="B135" s="5">
        <f t="shared" si="103"/>
        <v>0.02</v>
      </c>
      <c r="C135" s="5">
        <v>7.0000000000000007E-2</v>
      </c>
      <c r="D135" s="5">
        <v>0</v>
      </c>
      <c r="E135" s="5">
        <v>0.01</v>
      </c>
      <c r="F135" s="5">
        <v>0.01</v>
      </c>
      <c r="G135" s="5">
        <v>2.4047070249338131E-3</v>
      </c>
      <c r="I135" s="5">
        <v>7.0000000000000007E-2</v>
      </c>
      <c r="L135" s="5"/>
      <c r="N135" s="5">
        <v>5.0000000000000001E-3</v>
      </c>
    </row>
    <row r="136" spans="1:14" x14ac:dyDescent="0.2">
      <c r="A136" t="s">
        <v>42</v>
      </c>
      <c r="B136" s="5">
        <f t="shared" si="103"/>
        <v>0.02</v>
      </c>
      <c r="C136" s="5">
        <v>5.0000000000000001E-3</v>
      </c>
      <c r="D136" s="5">
        <v>0</v>
      </c>
      <c r="E136" s="5">
        <v>0.01</v>
      </c>
      <c r="F136" s="5">
        <v>0.01</v>
      </c>
      <c r="G136" s="5">
        <v>-3.9557923941645817E-3</v>
      </c>
      <c r="I136" s="5">
        <v>9.9999999999999951E-5</v>
      </c>
      <c r="L136" s="5"/>
      <c r="N136" s="5">
        <v>7.0000000000000007E-2</v>
      </c>
    </row>
    <row r="137" spans="1:14" x14ac:dyDescent="0.2">
      <c r="A137" t="s">
        <v>43</v>
      </c>
      <c r="B137" s="5">
        <f t="shared" si="103"/>
        <v>0.02</v>
      </c>
      <c r="C137" s="5">
        <v>5.0000000000000001E-3</v>
      </c>
      <c r="D137" s="5">
        <v>0</v>
      </c>
      <c r="E137" s="5">
        <v>0.01</v>
      </c>
      <c r="F137" s="5">
        <v>0.01</v>
      </c>
      <c r="G137" s="5">
        <v>-7.1033585972319214E-4</v>
      </c>
      <c r="I137" s="5">
        <v>2.2264919909618836E-2</v>
      </c>
      <c r="L137" s="5"/>
      <c r="N137" s="5">
        <v>5.0000000000000001E-3</v>
      </c>
    </row>
    <row r="138" spans="1:14" x14ac:dyDescent="0.2">
      <c r="A138" t="s">
        <v>44</v>
      </c>
      <c r="B138" s="5">
        <f t="shared" si="103"/>
        <v>0.02</v>
      </c>
      <c r="C138" s="5">
        <v>5.0000000000000001E-3</v>
      </c>
      <c r="D138" s="5">
        <v>0</v>
      </c>
      <c r="E138" s="5">
        <v>0.01</v>
      </c>
      <c r="F138" s="5">
        <v>0.01</v>
      </c>
      <c r="G138" s="5">
        <v>2.7744992354516054E-3</v>
      </c>
      <c r="I138" s="5">
        <v>5.4143547677749385E-2</v>
      </c>
      <c r="L138" s="5"/>
      <c r="N138" s="5">
        <v>5.0000000000000001E-3</v>
      </c>
    </row>
    <row r="139" spans="1:14" x14ac:dyDescent="0.2">
      <c r="A139" t="s">
        <v>12</v>
      </c>
      <c r="B139" s="5">
        <f t="shared" si="103"/>
        <v>0.02</v>
      </c>
      <c r="C139" s="5">
        <v>5.0000000000000001E-3</v>
      </c>
      <c r="D139" s="5">
        <v>0</v>
      </c>
      <c r="E139" s="5">
        <v>0.01</v>
      </c>
      <c r="F139" s="5">
        <v>0.01</v>
      </c>
      <c r="G139" s="5">
        <v>1.3897703719757488E-3</v>
      </c>
      <c r="I139" s="5">
        <v>5.3234093212625559E-2</v>
      </c>
      <c r="L139" s="5"/>
      <c r="N139" s="5">
        <v>5.0000000000000001E-3</v>
      </c>
    </row>
    <row r="140" spans="1:14" x14ac:dyDescent="0.2">
      <c r="A140" t="s">
        <v>45</v>
      </c>
      <c r="B140" s="5">
        <f t="shared" si="103"/>
        <v>0.02</v>
      </c>
      <c r="C140" s="5">
        <v>5.0000000000000001E-3</v>
      </c>
      <c r="D140" s="5">
        <v>0</v>
      </c>
      <c r="E140" s="5">
        <v>0.01</v>
      </c>
      <c r="F140" s="5">
        <v>0.01</v>
      </c>
      <c r="G140" s="5">
        <v>-9.0230244472213315E-4</v>
      </c>
      <c r="I140" s="5">
        <v>1.0000000000000009E-4</v>
      </c>
      <c r="L140" s="5"/>
      <c r="N140" s="5">
        <v>5.0000000000000001E-3</v>
      </c>
    </row>
    <row r="141" spans="1:14" x14ac:dyDescent="0.2">
      <c r="A141" t="s">
        <v>11</v>
      </c>
      <c r="B141" s="5">
        <f t="shared" si="103"/>
        <v>0.02</v>
      </c>
      <c r="C141" s="5">
        <v>7.0000000000000007E-2</v>
      </c>
      <c r="D141" s="5">
        <v>0.20565673854337199</v>
      </c>
      <c r="E141" s="5">
        <v>0.14529150205066829</v>
      </c>
      <c r="F141" s="5">
        <v>0.13449452631494149</v>
      </c>
      <c r="G141" s="5">
        <v>4.5306591613746023E-3</v>
      </c>
      <c r="I141" s="5">
        <v>7.0000000000000007E-2</v>
      </c>
      <c r="L141" s="5"/>
      <c r="N141" s="5">
        <v>5.0000000000000001E-3</v>
      </c>
    </row>
    <row r="142" spans="1:14" x14ac:dyDescent="0.2">
      <c r="A142" t="s">
        <v>46</v>
      </c>
      <c r="B142" s="5">
        <f t="shared" si="103"/>
        <v>0.02</v>
      </c>
      <c r="C142" s="5">
        <v>5.0000000000000001E-3</v>
      </c>
      <c r="D142" s="5">
        <v>0</v>
      </c>
      <c r="E142" s="5">
        <v>0.01</v>
      </c>
      <c r="F142" s="5">
        <v>0.01</v>
      </c>
      <c r="G142" s="5">
        <v>5.349137050779064E-5</v>
      </c>
      <c r="I142" s="5">
        <v>1.0000000000000009E-4</v>
      </c>
      <c r="L142" s="5"/>
      <c r="N142" s="5">
        <v>7.0000000000000007E-2</v>
      </c>
    </row>
    <row r="143" spans="1:14" x14ac:dyDescent="0.2">
      <c r="A143" t="s">
        <v>5</v>
      </c>
      <c r="B143" s="5">
        <f t="shared" si="103"/>
        <v>0.02</v>
      </c>
      <c r="C143" s="5">
        <v>5.0000000000000001E-3</v>
      </c>
      <c r="D143" s="5">
        <v>0</v>
      </c>
      <c r="E143" s="5">
        <v>0.01</v>
      </c>
      <c r="F143" s="5">
        <v>0.01</v>
      </c>
      <c r="G143" s="5">
        <v>-3.2284138571767726E-3</v>
      </c>
      <c r="I143" s="5">
        <v>1.0000000000000002E-4</v>
      </c>
      <c r="L143" s="5"/>
      <c r="N143" s="5">
        <v>5.0000000000000001E-3</v>
      </c>
    </row>
    <row r="144" spans="1:14" x14ac:dyDescent="0.2">
      <c r="A144" t="s">
        <v>47</v>
      </c>
      <c r="B144" s="5">
        <f t="shared" si="103"/>
        <v>0.02</v>
      </c>
      <c r="C144" s="5">
        <v>5.0000000000000001E-3</v>
      </c>
      <c r="D144" s="5">
        <v>0</v>
      </c>
      <c r="E144" s="5">
        <v>0.01</v>
      </c>
      <c r="F144" s="5">
        <v>0.01</v>
      </c>
      <c r="G144" s="5">
        <v>-1.038318935640144E-3</v>
      </c>
      <c r="I144" s="5">
        <v>1.0000000000000002E-4</v>
      </c>
      <c r="L144" s="5"/>
      <c r="N144" s="5">
        <v>5.0000000000000001E-3</v>
      </c>
    </row>
    <row r="145" spans="1:14" x14ac:dyDescent="0.2">
      <c r="A145" t="s">
        <v>48</v>
      </c>
      <c r="B145" s="5">
        <f t="shared" si="103"/>
        <v>0.02</v>
      </c>
      <c r="C145" s="5">
        <v>5.0000000000000001E-3</v>
      </c>
      <c r="D145" s="5">
        <v>0</v>
      </c>
      <c r="E145" s="5">
        <v>0.01</v>
      </c>
      <c r="F145" s="5">
        <v>0.01</v>
      </c>
      <c r="G145" s="5">
        <v>-1.9402105478636754E-3</v>
      </c>
      <c r="I145" s="5">
        <v>1.0000000000000037E-4</v>
      </c>
      <c r="L145" s="5"/>
      <c r="N145" s="5">
        <v>5.0000000000000001E-3</v>
      </c>
    </row>
    <row r="146" spans="1:14" x14ac:dyDescent="0.2">
      <c r="A146" t="s">
        <v>49</v>
      </c>
      <c r="B146" s="5">
        <f t="shared" si="103"/>
        <v>0.02</v>
      </c>
      <c r="C146" s="5">
        <v>5.0000000000000001E-3</v>
      </c>
      <c r="D146" s="5">
        <v>0</v>
      </c>
      <c r="E146" s="5">
        <v>0.01</v>
      </c>
      <c r="F146" s="5">
        <v>0.01</v>
      </c>
      <c r="G146" s="5">
        <v>-1.6203227526443944E-4</v>
      </c>
      <c r="I146" s="5">
        <v>1.0000000000000009E-4</v>
      </c>
      <c r="L146" s="5"/>
      <c r="N146" s="5">
        <v>5.0000000000000001E-3</v>
      </c>
    </row>
    <row r="147" spans="1:14" x14ac:dyDescent="0.2">
      <c r="A147" t="s">
        <v>50</v>
      </c>
      <c r="B147" s="5">
        <f t="shared" si="103"/>
        <v>0.02</v>
      </c>
      <c r="C147" s="5">
        <v>7.0000000000000007E-2</v>
      </c>
      <c r="D147" s="5">
        <v>0.33351882529424998</v>
      </c>
      <c r="E147" s="5">
        <v>0.15</v>
      </c>
      <c r="F147" s="5">
        <v>0.18053051601533934</v>
      </c>
      <c r="G147" s="5">
        <v>3.2924238938845853E-3</v>
      </c>
      <c r="I147" s="5">
        <v>7.0000000000000007E-2</v>
      </c>
      <c r="L147" s="5"/>
      <c r="N147" s="5">
        <v>5.0000000000000001E-3</v>
      </c>
    </row>
    <row r="148" spans="1:14" x14ac:dyDescent="0.2">
      <c r="A148" t="s">
        <v>13</v>
      </c>
      <c r="B148" s="5">
        <f t="shared" si="103"/>
        <v>0.02</v>
      </c>
      <c r="C148" s="5">
        <v>5.0000000000000001E-3</v>
      </c>
      <c r="D148" s="5">
        <v>0</v>
      </c>
      <c r="E148" s="5">
        <v>0.01</v>
      </c>
      <c r="F148" s="5">
        <v>0.01</v>
      </c>
      <c r="G148" s="5">
        <v>-4.480412556706696E-3</v>
      </c>
      <c r="I148" s="5">
        <v>1.0000000000000002E-4</v>
      </c>
      <c r="L148" s="5"/>
      <c r="N148" s="5">
        <v>7.0000000000000007E-2</v>
      </c>
    </row>
    <row r="149" spans="1:14" x14ac:dyDescent="0.2">
      <c r="A149" t="s">
        <v>51</v>
      </c>
      <c r="B149" s="5">
        <f t="shared" si="103"/>
        <v>0.02</v>
      </c>
      <c r="C149" s="5">
        <v>7.0000000000000007E-2</v>
      </c>
      <c r="D149" s="5">
        <v>1.918701541767687E-2</v>
      </c>
      <c r="E149" s="5">
        <v>0.01</v>
      </c>
      <c r="F149" s="5">
        <v>0.01</v>
      </c>
      <c r="G149" s="5">
        <v>4.080246840785927E-3</v>
      </c>
      <c r="I149" s="5">
        <v>7.0000000000000007E-2</v>
      </c>
      <c r="L149" s="5"/>
      <c r="N149" s="5">
        <v>5.0000000000000001E-3</v>
      </c>
    </row>
    <row r="150" spans="1:14" x14ac:dyDescent="0.2">
      <c r="A150" t="s">
        <v>52</v>
      </c>
      <c r="B150" s="5">
        <f t="shared" si="103"/>
        <v>0.02</v>
      </c>
      <c r="C150" s="5">
        <v>5.9704919583718825E-2</v>
      </c>
      <c r="D150" s="5">
        <v>0</v>
      </c>
      <c r="E150" s="5">
        <v>0.01</v>
      </c>
      <c r="F150" s="5">
        <v>0.01</v>
      </c>
      <c r="G150" s="5">
        <v>8.8635327519260372E-4</v>
      </c>
      <c r="I150" s="5">
        <v>7.0000000000000007E-2</v>
      </c>
      <c r="L150" s="5"/>
      <c r="N150" s="5">
        <v>7.0000000000000007E-2</v>
      </c>
    </row>
    <row r="151" spans="1:14" x14ac:dyDescent="0.2">
      <c r="A151" t="s">
        <v>53</v>
      </c>
      <c r="B151" s="5">
        <f t="shared" si="103"/>
        <v>0.02</v>
      </c>
      <c r="C151" s="5">
        <v>6.9721113917606947E-3</v>
      </c>
      <c r="D151" s="5">
        <v>0</v>
      </c>
      <c r="E151" s="5">
        <v>0.01</v>
      </c>
      <c r="F151" s="5">
        <v>0.01</v>
      </c>
      <c r="G151" s="5">
        <v>-8.4844706481505296E-4</v>
      </c>
      <c r="I151" s="5">
        <v>2.6957439200006438E-2</v>
      </c>
      <c r="L151" s="5"/>
      <c r="N151" s="5">
        <v>5.9704919583718825E-2</v>
      </c>
    </row>
    <row r="152" spans="1:14" x14ac:dyDescent="0.2">
      <c r="A152" t="s">
        <v>2</v>
      </c>
      <c r="B152" s="5">
        <f t="shared" si="103"/>
        <v>0.02</v>
      </c>
      <c r="C152" s="5">
        <v>5.0000000000000001E-3</v>
      </c>
      <c r="D152" s="5">
        <v>0</v>
      </c>
      <c r="E152" s="5">
        <v>0.01</v>
      </c>
      <c r="F152" s="5">
        <v>0.01</v>
      </c>
      <c r="G152" s="5">
        <v>-3.8820930280702141E-6</v>
      </c>
      <c r="I152" s="5">
        <v>1E-4</v>
      </c>
      <c r="L152" s="5"/>
      <c r="N152" s="5">
        <v>6.9721113917606947E-3</v>
      </c>
    </row>
    <row r="153" spans="1:14" x14ac:dyDescent="0.2">
      <c r="A153" t="s">
        <v>54</v>
      </c>
      <c r="B153" s="5">
        <f t="shared" si="103"/>
        <v>0.02</v>
      </c>
      <c r="C153" s="5">
        <v>5.0000000000000001E-3</v>
      </c>
      <c r="D153" s="5">
        <v>0</v>
      </c>
      <c r="E153" s="5">
        <v>0.01</v>
      </c>
      <c r="F153" s="5">
        <v>0.01</v>
      </c>
      <c r="G153" s="5">
        <v>-1.2689912383380109E-3</v>
      </c>
      <c r="I153" s="5">
        <v>9.9999999999999951E-5</v>
      </c>
      <c r="L153" s="5"/>
      <c r="N153" s="5">
        <v>5.0000000000000001E-3</v>
      </c>
    </row>
    <row r="154" spans="1:14" x14ac:dyDescent="0.2">
      <c r="A154" t="s">
        <v>55</v>
      </c>
      <c r="B154" s="5">
        <f t="shared" si="103"/>
        <v>0.02</v>
      </c>
      <c r="C154" s="5">
        <v>5.0000000000000001E-3</v>
      </c>
      <c r="D154" s="5">
        <v>0</v>
      </c>
      <c r="E154" s="5">
        <v>0.01</v>
      </c>
      <c r="F154" s="5">
        <v>0.01</v>
      </c>
      <c r="G154" s="5">
        <v>1.3191668448500977E-3</v>
      </c>
      <c r="I154" s="5">
        <v>1E-4</v>
      </c>
      <c r="L154" s="5"/>
      <c r="N154" s="5">
        <v>5.0000000000000001E-3</v>
      </c>
    </row>
    <row r="155" spans="1:14" x14ac:dyDescent="0.2">
      <c r="A155" t="s">
        <v>7</v>
      </c>
      <c r="B155" s="5">
        <f t="shared" si="103"/>
        <v>0.02</v>
      </c>
      <c r="C155" s="5">
        <v>7.0000000000000007E-2</v>
      </c>
      <c r="D155" s="5">
        <v>0</v>
      </c>
      <c r="E155" s="5">
        <v>0.01</v>
      </c>
      <c r="F155" s="5">
        <v>0.01</v>
      </c>
      <c r="G155" s="5">
        <v>3.7661110793461528E-3</v>
      </c>
      <c r="I155" s="5">
        <v>7.0000000000000007E-2</v>
      </c>
      <c r="L155" s="5"/>
      <c r="N155" s="5">
        <v>5.0000000000000001E-3</v>
      </c>
    </row>
    <row r="156" spans="1:14" x14ac:dyDescent="0.2">
      <c r="A156" t="s">
        <v>56</v>
      </c>
      <c r="B156" s="5">
        <f t="shared" si="103"/>
        <v>0.02</v>
      </c>
      <c r="C156" s="5">
        <v>5.0000000000000001E-3</v>
      </c>
      <c r="D156" s="5">
        <v>0</v>
      </c>
      <c r="E156" s="5">
        <v>0.01</v>
      </c>
      <c r="F156" s="5">
        <v>0.01</v>
      </c>
      <c r="G156" s="5">
        <v>-4.6593771073653052E-3</v>
      </c>
      <c r="I156" s="5">
        <v>1.0000000000000009E-4</v>
      </c>
      <c r="L156" s="5"/>
      <c r="N156" s="5">
        <v>7.0000000000000007E-2</v>
      </c>
    </row>
    <row r="157" spans="1:14" x14ac:dyDescent="0.2">
      <c r="A157" t="s">
        <v>57</v>
      </c>
      <c r="B157" s="5">
        <f t="shared" si="103"/>
        <v>0.02</v>
      </c>
      <c r="C157" s="5">
        <v>5.0000000000000001E-3</v>
      </c>
      <c r="D157" s="5">
        <v>0</v>
      </c>
      <c r="E157" s="5">
        <v>0.01</v>
      </c>
      <c r="F157" s="5">
        <v>0.01</v>
      </c>
      <c r="G157" s="5">
        <v>-1.1486558395079189E-3</v>
      </c>
      <c r="I157" s="5">
        <v>1.0000000000000009E-4</v>
      </c>
      <c r="L157" s="5"/>
      <c r="N157" s="5">
        <v>5.0000000000000001E-3</v>
      </c>
    </row>
    <row r="158" spans="1:14" x14ac:dyDescent="0.2">
      <c r="A158" t="s">
        <v>58</v>
      </c>
      <c r="B158" s="5">
        <f t="shared" si="103"/>
        <v>0.02</v>
      </c>
      <c r="C158" s="5">
        <v>5.0000000000000001E-3</v>
      </c>
      <c r="D158" s="5">
        <v>0</v>
      </c>
      <c r="E158" s="5">
        <v>0.01</v>
      </c>
      <c r="F158" s="5">
        <v>0.01</v>
      </c>
      <c r="G158" s="5">
        <v>-1.182861113111965E-3</v>
      </c>
      <c r="I158" s="5">
        <v>1.0000000000000002E-4</v>
      </c>
      <c r="L158" s="5"/>
      <c r="N158" s="5">
        <v>5.0000000000000001E-3</v>
      </c>
    </row>
    <row r="159" spans="1:14" x14ac:dyDescent="0.2">
      <c r="A159" t="s">
        <v>59</v>
      </c>
      <c r="B159" s="5">
        <f t="shared" si="103"/>
        <v>0.02</v>
      </c>
      <c r="C159" s="5">
        <v>5.0000000000000001E-3</v>
      </c>
      <c r="D159" s="5">
        <v>0</v>
      </c>
      <c r="E159" s="5">
        <v>0.01</v>
      </c>
      <c r="F159" s="5">
        <v>0.01</v>
      </c>
      <c r="G159" s="5">
        <v>-1.2806751699128511E-3</v>
      </c>
      <c r="I159" s="5">
        <v>1.0000000000000002E-4</v>
      </c>
      <c r="L159" s="5"/>
      <c r="N159" s="5">
        <v>5.0000000000000001E-3</v>
      </c>
    </row>
    <row r="160" spans="1:14" x14ac:dyDescent="0.2">
      <c r="A160" t="s">
        <v>8</v>
      </c>
      <c r="B160" s="5">
        <f t="shared" si="103"/>
        <v>0.02</v>
      </c>
      <c r="C160" s="5">
        <v>5.0000000000000001E-3</v>
      </c>
      <c r="D160" s="5">
        <v>0</v>
      </c>
      <c r="E160" s="5">
        <v>0.01</v>
      </c>
      <c r="F160" s="5">
        <v>0.01</v>
      </c>
      <c r="G160" s="5">
        <v>-3.51361407303906E-3</v>
      </c>
      <c r="I160" s="5">
        <v>1.0000000000000009E-4</v>
      </c>
      <c r="L160" s="5"/>
      <c r="N160" s="5">
        <v>5.0000000000000001E-3</v>
      </c>
    </row>
    <row r="161" spans="1:14" x14ac:dyDescent="0.2">
      <c r="A161" t="s">
        <v>60</v>
      </c>
      <c r="B161" s="5">
        <f t="shared" si="103"/>
        <v>0.02</v>
      </c>
      <c r="C161" s="5">
        <v>5.0000000000000001E-3</v>
      </c>
      <c r="D161" s="5">
        <v>0</v>
      </c>
      <c r="E161" s="5">
        <v>0.01</v>
      </c>
      <c r="F161" s="5">
        <v>0.01</v>
      </c>
      <c r="G161" s="5">
        <v>8.0665138216348469E-4</v>
      </c>
      <c r="I161" s="5">
        <v>1.0000000000000009E-4</v>
      </c>
      <c r="L161" s="5"/>
      <c r="N161" s="5">
        <v>5.0000000000000001E-3</v>
      </c>
    </row>
    <row r="162" spans="1:14" x14ac:dyDescent="0.2">
      <c r="A162" t="s">
        <v>61</v>
      </c>
      <c r="B162" s="5">
        <f t="shared" si="103"/>
        <v>0.02</v>
      </c>
      <c r="C162" s="5">
        <v>5.0000000000000001E-3</v>
      </c>
      <c r="D162" s="5">
        <v>0</v>
      </c>
      <c r="E162" s="5">
        <v>0.01</v>
      </c>
      <c r="F162" s="5">
        <v>0.01</v>
      </c>
      <c r="G162" s="5">
        <v>-5.2842973241821684E-3</v>
      </c>
      <c r="I162" s="5">
        <v>1.0000000000000009E-4</v>
      </c>
      <c r="L162" s="5"/>
      <c r="N162" s="5">
        <v>5.0000000000000001E-3</v>
      </c>
    </row>
    <row r="163" spans="1:14" x14ac:dyDescent="0.2">
      <c r="A163" t="s">
        <v>10</v>
      </c>
      <c r="B163" s="5">
        <f t="shared" si="103"/>
        <v>0.02</v>
      </c>
      <c r="C163" s="5">
        <v>5.0000000000000001E-3</v>
      </c>
      <c r="D163" s="5">
        <v>0</v>
      </c>
      <c r="E163" s="5">
        <v>0.01</v>
      </c>
      <c r="F163" s="5">
        <v>0.01</v>
      </c>
      <c r="G163" s="5">
        <v>-3.2300020951433642E-3</v>
      </c>
      <c r="I163" s="5">
        <v>1.0000000000000009E-4</v>
      </c>
      <c r="L163" s="5"/>
      <c r="N163" s="5">
        <v>5.0000000000000001E-3</v>
      </c>
    </row>
    <row r="164" spans="1:14" x14ac:dyDescent="0.2">
      <c r="A164" t="s">
        <v>3</v>
      </c>
      <c r="B164" s="5">
        <f t="shared" si="103"/>
        <v>0.02</v>
      </c>
      <c r="C164" s="5">
        <v>5.0000000000000001E-3</v>
      </c>
      <c r="D164" s="5">
        <v>0</v>
      </c>
      <c r="E164" s="5">
        <v>0.01</v>
      </c>
      <c r="F164" s="5">
        <v>0.01</v>
      </c>
      <c r="G164" s="5">
        <v>-1.0738310036207889E-3</v>
      </c>
      <c r="I164" s="5">
        <v>1E-4</v>
      </c>
      <c r="L164" s="5"/>
      <c r="N164" s="5">
        <v>5.0000000000000001E-3</v>
      </c>
    </row>
    <row r="165" spans="1:14" x14ac:dyDescent="0.2">
      <c r="A165" t="s">
        <v>1</v>
      </c>
      <c r="B165" s="5">
        <f t="shared" si="103"/>
        <v>0.02</v>
      </c>
      <c r="C165" s="5">
        <v>7.0000000000000007E-2</v>
      </c>
      <c r="D165" s="5">
        <v>0.22189567874905858</v>
      </c>
      <c r="E165" s="5">
        <v>0.12431576303574703</v>
      </c>
      <c r="F165" s="5">
        <v>9.6720980267466991E-2</v>
      </c>
      <c r="G165" s="5">
        <v>4.4251803993030931E-3</v>
      </c>
      <c r="I165" s="5">
        <v>7.0000000000000007E-2</v>
      </c>
      <c r="L165" s="5"/>
      <c r="N165" s="5">
        <v>5.0000000000000001E-3</v>
      </c>
    </row>
    <row r="166" spans="1:14" x14ac:dyDescent="0.2">
      <c r="A166" s="4" t="s">
        <v>62</v>
      </c>
      <c r="B166" s="11">
        <f t="shared" si="103"/>
        <v>0.02</v>
      </c>
      <c r="C166" s="11">
        <v>4.8322969024520435E-2</v>
      </c>
      <c r="D166" s="11">
        <v>0</v>
      </c>
      <c r="E166" s="11">
        <v>0.01</v>
      </c>
      <c r="F166" s="11">
        <v>0.01</v>
      </c>
      <c r="G166" s="5">
        <v>2.9793279381016705E-3</v>
      </c>
      <c r="I166" s="11">
        <v>7.0000000000000007E-2</v>
      </c>
      <c r="L166" s="5"/>
      <c r="N166" s="5">
        <v>7.0000000000000007E-2</v>
      </c>
    </row>
    <row r="167" spans="1:14" x14ac:dyDescent="0.2">
      <c r="A167" s="14" t="s">
        <v>118</v>
      </c>
      <c r="B167" s="13">
        <f>SUM(B117:B166)</f>
        <v>1.0000000000000004</v>
      </c>
      <c r="C167" s="13">
        <f>SUM(C117:C166)</f>
        <v>1</v>
      </c>
      <c r="D167" s="13">
        <f t="shared" ref="C167:E167" si="104">SUM(D117:D166)</f>
        <v>1.0000000000000002</v>
      </c>
      <c r="E167" s="13">
        <f t="shared" si="104"/>
        <v>1.0000000199999999</v>
      </c>
      <c r="F167" s="13">
        <f t="shared" ref="F167" si="105">SUM(F117:F166)</f>
        <v>1</v>
      </c>
      <c r="I167" s="13">
        <f>SUM(I117:I166)</f>
        <v>1.0000000000000002</v>
      </c>
      <c r="L167" s="11"/>
      <c r="N167" s="11">
        <v>4.8322969024520435E-2</v>
      </c>
    </row>
    <row r="168" spans="1:14" x14ac:dyDescent="0.2">
      <c r="A168" t="s">
        <v>119</v>
      </c>
      <c r="B168" s="19">
        <f t="array" ref="B168">MMULT(TRANSPOSE(B117:B166),$G$117:$G$166)</f>
        <v>-1.7735946430404918E-4</v>
      </c>
      <c r="C168" s="19">
        <f t="array" ref="C168">MMULT(TRANSPOSE(C117:C166),$G$117:$G$166)</f>
        <v>2.4966929519353773E-3</v>
      </c>
      <c r="D168" s="19">
        <f t="array" ref="D168">MMULT(TRANSPOSE(D117:D166),$G$117:$G$166)</f>
        <v>4.012075320367456E-3</v>
      </c>
      <c r="E168" s="19">
        <f t="array" ref="E168">MMULT(TRANSPOSE(E117:E166),$G$117:$G$166)</f>
        <v>2.1231721674439975E-3</v>
      </c>
      <c r="F168" s="19">
        <f t="array" ref="F168">MMULT(TRANSPOSE(F117:F166),$G$117:$G$166)</f>
        <v>2.1432107561164169E-3</v>
      </c>
      <c r="I168" s="19">
        <f t="array" ref="I168">MMULT(TRANSPOSE(I117:I166),$G$117:$G$166)</f>
        <v>2.9980210039102675E-3</v>
      </c>
      <c r="L168" s="13"/>
      <c r="N168" s="13">
        <f>SUM(N118:N167)</f>
        <v>1</v>
      </c>
    </row>
    <row r="169" spans="1:14" x14ac:dyDescent="0.2">
      <c r="A169" t="s">
        <v>120</v>
      </c>
      <c r="B169" s="19">
        <f>B168*52</f>
        <v>-9.2226921438105583E-3</v>
      </c>
      <c r="C169" s="19">
        <f>C168*52</f>
        <v>0.12982803350063962</v>
      </c>
      <c r="D169" s="19">
        <f t="shared" ref="C169:E169" si="106">D168*52</f>
        <v>0.20862791665910771</v>
      </c>
      <c r="E169" s="19">
        <f t="shared" si="106"/>
        <v>0.11040495270708786</v>
      </c>
      <c r="F169" s="19">
        <f t="shared" ref="F169" si="107">F168*52</f>
        <v>0.11144695931805368</v>
      </c>
      <c r="G169" s="16"/>
      <c r="I169" s="19">
        <f>I168*52</f>
        <v>0.15589709220333392</v>
      </c>
      <c r="L169" s="19"/>
      <c r="N169" s="19">
        <f t="array" ref="N169">MMULT(TRANSPOSE(N118:N167),$G$117:$G$166)</f>
        <v>2.4966929519353773E-3</v>
      </c>
    </row>
    <row r="170" spans="1:14" x14ac:dyDescent="0.2">
      <c r="A170" t="s">
        <v>121</v>
      </c>
      <c r="B170" s="19">
        <f t="array" ref="B170">SQRT(MMULT(MMULT(TRANSPOSE(B117:B166), $B$60:$AY$109), B117:B166))</f>
        <v>1.8406252959437271E-2</v>
      </c>
      <c r="C170" s="19">
        <f t="array" ref="C170">SQRT(MMULT(MMULT(TRANSPOSE(C117:C166), $B$60:$AY$109), C117:C166))</f>
        <v>1.8679518905775315E-2</v>
      </c>
      <c r="D170" s="19">
        <f t="array" ref="D170">SQRT(MMULT(MMULT(TRANSPOSE(D117:D166), $B$60:$AY$109), D117:D166))</f>
        <v>1.8679546356623288E-2</v>
      </c>
      <c r="E170" s="19">
        <f t="array" ref="E170">SQRT(MMULT(MMULT(TRANSPOSE(E117:E166), $B$60:$AY$109), E117:E166))</f>
        <v>1.8679541452046915E-2</v>
      </c>
      <c r="F170" s="19">
        <f t="array" ref="F170">SQRT(MMULT(MMULT(TRANSPOSE(F117:F166), $B$60:$AY$109), F117:F166))</f>
        <v>1.8679542462635413E-2</v>
      </c>
      <c r="G170" s="16"/>
      <c r="I170" s="19">
        <f t="array" ref="I170">SQRT(MMULT(MMULT(TRANSPOSE(I117:I166), $B$60:$AY$109), I117:I166))</f>
        <v>1.8679529192807933E-2</v>
      </c>
      <c r="L170" s="19"/>
      <c r="N170" s="19">
        <f>N169*52</f>
        <v>0.12982803350063962</v>
      </c>
    </row>
    <row r="171" spans="1:14" x14ac:dyDescent="0.2">
      <c r="A171" s="5" t="s">
        <v>122</v>
      </c>
      <c r="B171" s="19">
        <f>B170*SQRT(52)</f>
        <v>0.13272937766882376</v>
      </c>
      <c r="C171" s="19">
        <f>C170*SQRT(52)</f>
        <v>0.13469992643154377</v>
      </c>
      <c r="D171" s="19">
        <f t="shared" ref="C171:E171" si="108">D170*SQRT(52)</f>
        <v>0.13470012438242362</v>
      </c>
      <c r="E171" s="19">
        <f t="shared" si="108"/>
        <v>0.13470008901502042</v>
      </c>
      <c r="F171" s="19">
        <f t="shared" ref="F171" si="109">F170*SQRT(52)</f>
        <v>0.13470009630247773</v>
      </c>
      <c r="G171" s="16"/>
      <c r="I171" s="19">
        <f>I170*SQRT(52)</f>
        <v>0.13470000061239093</v>
      </c>
      <c r="L171" s="19"/>
      <c r="N171" s="19">
        <f t="array" ref="N171">SQRT(MMULT(MMULT(TRANSPOSE(N118:N167), $B$60:$AY$109), N118:N167))</f>
        <v>1.8679518905775315E-2</v>
      </c>
    </row>
    <row r="172" spans="1:14" x14ac:dyDescent="0.2">
      <c r="A172" t="s">
        <v>97</v>
      </c>
      <c r="B172" s="17">
        <f>B169/B171</f>
        <v>-6.9484934728032244E-2</v>
      </c>
      <c r="C172" s="17">
        <f>C169/C171</f>
        <v>0.96383151008341417</v>
      </c>
      <c r="D172" s="17">
        <f t="shared" ref="C172:E172" si="110">D169/D171</f>
        <v>1.5488323980072773</v>
      </c>
      <c r="E172" s="17">
        <f t="shared" si="110"/>
        <v>0.81963533591114845</v>
      </c>
      <c r="F172" s="17">
        <f t="shared" ref="F172" si="111">F169/F171</f>
        <v>0.82737104409927342</v>
      </c>
      <c r="G172" s="16"/>
      <c r="I172" s="17">
        <f>I169/I171</f>
        <v>1.157365192981247</v>
      </c>
      <c r="L172" s="19"/>
      <c r="N172" s="19">
        <f>N171*SQRT(52)</f>
        <v>0.13469992643154377</v>
      </c>
    </row>
    <row r="173" spans="1:14" x14ac:dyDescent="0.2">
      <c r="L173" s="17"/>
      <c r="N173" s="17">
        <f>N170/N172</f>
        <v>0.96383151008341417</v>
      </c>
    </row>
  </sheetData>
  <mergeCells count="7">
    <mergeCell ref="A112:E112"/>
    <mergeCell ref="B116:E116"/>
    <mergeCell ref="AY1:CV1"/>
    <mergeCell ref="CW1:ET1"/>
    <mergeCell ref="A58:AY58"/>
    <mergeCell ref="BA58:CY58"/>
    <mergeCell ref="DB58:EZ5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"/>
  <sheetViews>
    <sheetView topLeftCell="A66" workbookViewId="0">
      <selection activeCell="J82" sqref="J82"/>
    </sheetView>
  </sheetViews>
  <sheetFormatPr baseColWidth="10" defaultRowHeight="15" x14ac:dyDescent="0.2"/>
  <cols>
    <col min="1" max="1" width="19.5" bestFit="1" customWidth="1"/>
    <col min="2" max="2" width="14" bestFit="1" customWidth="1"/>
  </cols>
  <sheetData>
    <row r="1" spans="1:11" x14ac:dyDescent="0.2">
      <c r="A1" t="s">
        <v>123</v>
      </c>
      <c r="B1" t="s">
        <v>124</v>
      </c>
      <c r="C1" t="s">
        <v>99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 x14ac:dyDescent="0.2">
      <c r="A2" s="5">
        <v>1.6255480883046847E-2</v>
      </c>
      <c r="B2" s="5">
        <v>6.5321429749429791E-3</v>
      </c>
      <c r="C2" s="5">
        <v>2.5046308734424261E-2</v>
      </c>
      <c r="D2" s="5">
        <v>2.0664721886500172E-2</v>
      </c>
      <c r="E2" s="5">
        <v>9.6842546749787983E-3</v>
      </c>
      <c r="F2" s="5">
        <v>1.8852711905933461E-2</v>
      </c>
      <c r="G2" s="5">
        <v>1.3103663780324792E-2</v>
      </c>
      <c r="H2" s="5">
        <v>1.7246453757362369E-2</v>
      </c>
      <c r="I2" s="5">
        <v>-1.616524472384373E-2</v>
      </c>
      <c r="J2" s="5">
        <v>5.1234554496430613E-3</v>
      </c>
      <c r="K2" s="5">
        <v>3.6244634183576485E-2</v>
      </c>
    </row>
    <row r="3" spans="1:11" x14ac:dyDescent="0.2">
      <c r="A3" s="5">
        <v>-7.9666607327930142E-3</v>
      </c>
      <c r="B3" s="5">
        <v>1.105660664872366E-3</v>
      </c>
      <c r="C3" s="5">
        <v>1.2805325215944519E-2</v>
      </c>
      <c r="D3" s="5">
        <v>-1.4283235901016357E-2</v>
      </c>
      <c r="E3" s="5">
        <v>-5.3071561962209912E-3</v>
      </c>
      <c r="F3" s="5">
        <v>4.9269912872099419E-3</v>
      </c>
      <c r="G3" s="5">
        <v>-7.0633293479255661E-3</v>
      </c>
      <c r="H3" s="5">
        <v>3.8146671757988502E-3</v>
      </c>
      <c r="I3" s="5">
        <v>2.0082154267457852E-2</v>
      </c>
      <c r="J3" s="5">
        <v>-1.2035133633797821E-2</v>
      </c>
      <c r="K3" s="5">
        <v>2.7469433795835885E-3</v>
      </c>
    </row>
    <row r="4" spans="1:11" x14ac:dyDescent="0.2">
      <c r="A4" s="5">
        <v>-2.5799062992446021E-3</v>
      </c>
      <c r="B4" s="5">
        <v>1.4995143213851314E-3</v>
      </c>
      <c r="C4" s="5">
        <v>-1.7777145001139028E-2</v>
      </c>
      <c r="D4" s="5">
        <v>-3.0651442766786365E-2</v>
      </c>
      <c r="E4" s="5">
        <v>-8.5349583410127827E-3</v>
      </c>
      <c r="F4" s="5">
        <v>-1.3635592213893682E-2</v>
      </c>
      <c r="G4" s="5">
        <v>-8.0190210783486204E-3</v>
      </c>
      <c r="H4" s="5">
        <v>-2.3255463053502307E-2</v>
      </c>
      <c r="I4" s="5">
        <v>2.6845637583892135E-3</v>
      </c>
      <c r="J4" s="5">
        <v>-1.3045040690504901E-2</v>
      </c>
      <c r="K4" s="5">
        <v>-1.6033472045737934E-2</v>
      </c>
    </row>
    <row r="5" spans="1:11" x14ac:dyDescent="0.2">
      <c r="A5" s="5">
        <v>1.0185182856408889E-2</v>
      </c>
      <c r="B5" s="5">
        <v>-1.9904703726417883E-2</v>
      </c>
      <c r="C5" s="5">
        <v>-3.1812866569245979E-2</v>
      </c>
      <c r="D5" s="5">
        <v>2.8913782136564783E-2</v>
      </c>
      <c r="E5" s="5">
        <v>-3.9719752284972099E-3</v>
      </c>
      <c r="F5" s="5">
        <v>5.6935454786785356E-3</v>
      </c>
      <c r="G5" s="5">
        <v>-9.5661183070654028E-3</v>
      </c>
      <c r="H5" s="5">
        <v>-5.8483017676343634E-3</v>
      </c>
      <c r="I5" s="5">
        <v>-1.9857206604194544E-2</v>
      </c>
      <c r="J5" s="5">
        <v>-8.335842079769118E-3</v>
      </c>
      <c r="K5" s="5">
        <v>-2.5474172615634449E-2</v>
      </c>
    </row>
    <row r="6" spans="1:11" x14ac:dyDescent="0.2">
      <c r="A6" s="5">
        <v>4.0109089685623767E-2</v>
      </c>
      <c r="B6" s="5">
        <v>1.9321761137600691E-2</v>
      </c>
      <c r="C6" s="5">
        <v>-1.1862680948113158E-3</v>
      </c>
      <c r="D6" s="5">
        <v>4.3326157717066785E-2</v>
      </c>
      <c r="E6" s="5">
        <v>5.0605454068687106E-2</v>
      </c>
      <c r="F6" s="5">
        <v>5.006461707560142E-2</v>
      </c>
      <c r="G6" s="5">
        <v>3.2366394548687581E-2</v>
      </c>
      <c r="H6" s="5">
        <v>2.8513637703832709E-2</v>
      </c>
      <c r="I6" s="5">
        <v>2.6405645344866668E-2</v>
      </c>
      <c r="J6" s="5">
        <v>7.9137680888906221E-3</v>
      </c>
      <c r="K6" s="5">
        <v>1.6471041449857449E-2</v>
      </c>
    </row>
    <row r="7" spans="1:11" x14ac:dyDescent="0.2">
      <c r="A7" s="5">
        <v>1.743941175419737E-2</v>
      </c>
      <c r="B7" s="5">
        <v>2.6248847307826749E-2</v>
      </c>
      <c r="C7" s="5">
        <v>2.0010298375064406E-2</v>
      </c>
      <c r="D7" s="5">
        <v>4.0441035482657699E-2</v>
      </c>
      <c r="E7" s="5">
        <v>3.4034005460762684E-2</v>
      </c>
      <c r="F7" s="5">
        <v>2.4789877476654898E-2</v>
      </c>
      <c r="G7" s="5">
        <v>3.1703751115210954E-2</v>
      </c>
      <c r="H7" s="5">
        <v>2.6751936095512109E-2</v>
      </c>
      <c r="I7" s="5">
        <v>1.8407629186072416E-2</v>
      </c>
      <c r="J7" s="5">
        <v>4.0662819638271522E-2</v>
      </c>
      <c r="K7" s="5">
        <v>3.7202095880059266E-2</v>
      </c>
    </row>
    <row r="8" spans="1:11" x14ac:dyDescent="0.2">
      <c r="A8" s="5">
        <v>-7.2355865950709348E-3</v>
      </c>
      <c r="B8" s="5">
        <v>1.603530025283777E-2</v>
      </c>
      <c r="C8" s="5">
        <v>1.0072681060086852E-2</v>
      </c>
      <c r="D8" s="5">
        <v>-2.6671375185272257E-2</v>
      </c>
      <c r="E8" s="5">
        <v>-5.403230590023983E-3</v>
      </c>
      <c r="F8" s="5">
        <v>-2.2806183371767055E-2</v>
      </c>
      <c r="G8" s="5">
        <v>8.203429036933791E-3</v>
      </c>
      <c r="H8" s="5">
        <v>-1.1604029102552907E-2</v>
      </c>
      <c r="I8" s="5">
        <v>3.1358885017421567E-2</v>
      </c>
      <c r="J8" s="5">
        <v>1.1558011524898991E-2</v>
      </c>
      <c r="K8" s="5">
        <v>-1.0331815094899999E-3</v>
      </c>
    </row>
    <row r="9" spans="1:11" x14ac:dyDescent="0.2">
      <c r="A9" s="5">
        <v>-1.8064463166853978E-2</v>
      </c>
      <c r="B9" s="5">
        <v>-1.0943187781652977E-2</v>
      </c>
      <c r="C9" s="5">
        <v>9.4137612185063446E-3</v>
      </c>
      <c r="D9" s="5">
        <v>-1.1945454309648674E-2</v>
      </c>
      <c r="E9" s="5">
        <v>-2.1422684881107601E-2</v>
      </c>
      <c r="F9" s="5">
        <v>-1.794612386593554E-2</v>
      </c>
      <c r="G9" s="5">
        <v>-1.4768279388017131E-2</v>
      </c>
      <c r="H9" s="5">
        <v>-3.517257189889067E-2</v>
      </c>
      <c r="I9" s="5">
        <v>-2.9560810810810856E-2</v>
      </c>
      <c r="J9" s="5">
        <v>6.9301128523994527E-4</v>
      </c>
      <c r="K9" s="5">
        <v>1.355029104157135E-2</v>
      </c>
    </row>
    <row r="10" spans="1:11" x14ac:dyDescent="0.2">
      <c r="A10" s="5">
        <v>-5.0582975679322392E-3</v>
      </c>
      <c r="B10" s="5">
        <v>5.2673478878329186E-3</v>
      </c>
      <c r="C10" s="5">
        <v>-3.4237625285739315E-2</v>
      </c>
      <c r="D10" s="5">
        <v>-7.8004131085717809E-3</v>
      </c>
      <c r="E10" s="5">
        <v>4.5389246771542491E-3</v>
      </c>
      <c r="F10" s="5">
        <v>3.1017559071179479E-3</v>
      </c>
      <c r="G10" s="5">
        <v>1.0934357624649596E-2</v>
      </c>
      <c r="H10" s="5">
        <v>-1.480529033816924E-2</v>
      </c>
      <c r="I10" s="5">
        <v>9.5735422106177914E-3</v>
      </c>
      <c r="J10" s="5">
        <v>1.5205482662059341E-2</v>
      </c>
      <c r="K10" s="5">
        <v>9.5610648291152012E-3</v>
      </c>
    </row>
    <row r="11" spans="1:11" x14ac:dyDescent="0.2">
      <c r="A11" s="5">
        <v>9.3772060543745473E-3</v>
      </c>
      <c r="B11" s="5">
        <v>6.5699726267985491E-3</v>
      </c>
      <c r="C11" s="5">
        <v>-1.5777926128932807E-2</v>
      </c>
      <c r="D11" s="5">
        <v>-1.5850464519507647E-2</v>
      </c>
      <c r="E11" s="5">
        <v>8.367941418344127E-3</v>
      </c>
      <c r="F11" s="5">
        <v>1.6250460224900551E-2</v>
      </c>
      <c r="G11" s="5">
        <v>7.6563517367608984E-3</v>
      </c>
      <c r="H11" s="5">
        <v>1.1485471631805725E-2</v>
      </c>
      <c r="I11" s="5">
        <v>1.7887931034482829E-2</v>
      </c>
      <c r="J11" s="5">
        <v>-1.483936529789953E-2</v>
      </c>
      <c r="K11" s="5">
        <v>1.5668789053183224E-2</v>
      </c>
    </row>
    <row r="12" spans="1:11" x14ac:dyDescent="0.2">
      <c r="A12" s="5">
        <v>-1.1980588406538198E-2</v>
      </c>
      <c r="B12" s="5">
        <v>-1.8161937887758616E-2</v>
      </c>
      <c r="C12" s="5">
        <v>-1.7143633847370499E-2</v>
      </c>
      <c r="D12" s="5">
        <v>1.7469972882188954E-2</v>
      </c>
      <c r="E12" s="5">
        <v>8.7450356701176124E-3</v>
      </c>
      <c r="F12" s="5">
        <v>-5.7121919094485635E-3</v>
      </c>
      <c r="G12" s="5">
        <v>1.1718115038034844E-3</v>
      </c>
      <c r="H12" s="5">
        <v>4.0295208823234443E-3</v>
      </c>
      <c r="I12" s="5">
        <v>-1.1009951302138443E-2</v>
      </c>
      <c r="J12" s="5">
        <v>-9.3950691940891309E-3</v>
      </c>
      <c r="K12" s="5">
        <v>4.7714661390886981E-2</v>
      </c>
    </row>
    <row r="13" spans="1:11" x14ac:dyDescent="0.2">
      <c r="A13" s="5">
        <v>2.168123383920076E-4</v>
      </c>
      <c r="B13" s="5">
        <v>-2.5862191981119872E-2</v>
      </c>
      <c r="C13" s="5">
        <v>-1.1482333992746729E-2</v>
      </c>
      <c r="D13" s="5">
        <v>-2.1285145222907701E-2</v>
      </c>
      <c r="E13" s="5">
        <v>7.3709637848810849E-3</v>
      </c>
      <c r="F13" s="5">
        <v>-7.1423242300466538E-3</v>
      </c>
      <c r="G13" s="5">
        <v>-2.1561435383696925E-2</v>
      </c>
      <c r="H13" s="5">
        <v>-1.0843611347677196E-2</v>
      </c>
      <c r="I13" s="5">
        <v>-6.6366944979662224E-3</v>
      </c>
      <c r="J13" s="5">
        <v>-3.4559344950220686E-2</v>
      </c>
      <c r="K13" s="5">
        <v>4.9193504263000398E-3</v>
      </c>
    </row>
    <row r="14" spans="1:11" x14ac:dyDescent="0.2">
      <c r="A14" s="5">
        <v>-1.7582016314631023E-3</v>
      </c>
      <c r="B14" s="5">
        <v>9.0430964970791296E-4</v>
      </c>
      <c r="C14" s="5">
        <v>-1.7558048946333393E-2</v>
      </c>
      <c r="D14" s="5">
        <v>-4.652204900404789E-3</v>
      </c>
      <c r="E14" s="5">
        <v>-1.2992692988895577E-2</v>
      </c>
      <c r="F14" s="5">
        <v>1.2228574201025064E-2</v>
      </c>
      <c r="G14" s="5">
        <v>1.9227797577446932E-2</v>
      </c>
      <c r="H14" s="5">
        <v>4.1378328774885152E-3</v>
      </c>
      <c r="I14" s="5">
        <v>3.6637931034482207E-3</v>
      </c>
      <c r="J14" s="5">
        <v>-1.3323678145903737E-2</v>
      </c>
      <c r="K14" s="5">
        <v>-4.8935375183450369E-3</v>
      </c>
    </row>
    <row r="15" spans="1:11" x14ac:dyDescent="0.2">
      <c r="A15" s="5">
        <v>-3.0248349961170155E-2</v>
      </c>
      <c r="B15" s="5">
        <v>-2.987785007389621E-2</v>
      </c>
      <c r="C15" s="5">
        <v>-2.4815538473404175E-2</v>
      </c>
      <c r="D15" s="5">
        <v>1.5406097404661144E-2</v>
      </c>
      <c r="E15" s="5">
        <v>-4.2612766067685853E-2</v>
      </c>
      <c r="F15" s="5">
        <v>-3.3861643880188697E-2</v>
      </c>
      <c r="G15" s="5">
        <v>-5.5393295313712537E-2</v>
      </c>
      <c r="H15" s="5">
        <v>-3.7506103151602299E-2</v>
      </c>
      <c r="I15" s="5">
        <v>-5.2394245222246005E-2</v>
      </c>
      <c r="J15" s="5">
        <v>-4.6018775272911795E-2</v>
      </c>
      <c r="K15" s="5">
        <v>-4.6277876684633068E-2</v>
      </c>
    </row>
    <row r="16" spans="1:11" x14ac:dyDescent="0.2">
      <c r="A16" s="5">
        <v>1.2707482520940148E-2</v>
      </c>
      <c r="B16" s="5">
        <v>-5.1675151288635762E-3</v>
      </c>
      <c r="C16" s="5">
        <v>-1.7128644423245465E-2</v>
      </c>
      <c r="D16" s="5">
        <v>3.7580532000687034E-2</v>
      </c>
      <c r="E16" s="5">
        <v>-1.1420071786677477E-3</v>
      </c>
      <c r="F16" s="5">
        <v>6.5696324533262018E-3</v>
      </c>
      <c r="G16" s="5">
        <v>1.0508020887845193E-2</v>
      </c>
      <c r="H16" s="5">
        <v>1.6406992102783922E-3</v>
      </c>
      <c r="I16" s="5">
        <v>-3.2177656922728226E-2</v>
      </c>
      <c r="J16" s="5">
        <v>5.8574747084039311E-5</v>
      </c>
      <c r="K16" s="5">
        <v>-1.0340284857040916E-2</v>
      </c>
    </row>
    <row r="17" spans="1:11" x14ac:dyDescent="0.2">
      <c r="A17" s="5">
        <v>2.4284269007793569E-2</v>
      </c>
      <c r="B17" s="5">
        <v>2.3513089256752596E-2</v>
      </c>
      <c r="C17" s="5">
        <v>2.110628449143126E-2</v>
      </c>
      <c r="D17" s="5">
        <v>5.6982859807106047E-3</v>
      </c>
      <c r="E17" s="5">
        <v>1.5931870123454817E-2</v>
      </c>
      <c r="F17" s="5">
        <v>2.1379520007789476E-2</v>
      </c>
      <c r="G17" s="5">
        <v>1.9425099644102623E-2</v>
      </c>
      <c r="H17" s="5">
        <v>1.84327827358363E-2</v>
      </c>
      <c r="I17" s="5">
        <v>8.1948021540623195E-3</v>
      </c>
      <c r="J17" s="5">
        <v>2.1631930991132732E-2</v>
      </c>
      <c r="K17" s="5">
        <v>3.5472199535746651E-2</v>
      </c>
    </row>
    <row r="18" spans="1:11" x14ac:dyDescent="0.2">
      <c r="A18" s="5">
        <v>-2.4030515016897361E-2</v>
      </c>
      <c r="B18" s="5">
        <v>-9.2294469601412292E-3</v>
      </c>
      <c r="C18" s="5">
        <v>-1.4706441107133816E-2</v>
      </c>
      <c r="D18" s="5">
        <v>-2.7505386528851528E-2</v>
      </c>
      <c r="E18" s="5">
        <v>-2.1088596321173464E-2</v>
      </c>
      <c r="F18" s="5">
        <v>-3.2350918202956297E-2</v>
      </c>
      <c r="G18" s="5">
        <v>8.1224285832044805E-3</v>
      </c>
      <c r="H18" s="5">
        <v>-3.4111137144191339E-2</v>
      </c>
      <c r="I18" s="5">
        <v>2.3223409196471145E-4</v>
      </c>
      <c r="J18" s="5">
        <v>-7.5316605789630771E-3</v>
      </c>
      <c r="K18" s="5">
        <v>-8.5930303460242385E-3</v>
      </c>
    </row>
    <row r="19" spans="1:11" x14ac:dyDescent="0.2">
      <c r="A19" s="5">
        <v>-8.6230231153649872E-3</v>
      </c>
      <c r="B19" s="5">
        <v>3.6747189871572318E-3</v>
      </c>
      <c r="C19" s="5">
        <v>1.165459253764245E-2</v>
      </c>
      <c r="D19" s="5">
        <v>2.4610185800275897E-2</v>
      </c>
      <c r="E19" s="5">
        <v>-9.7989483714883141E-3</v>
      </c>
      <c r="F19" s="5">
        <v>7.8870730146549939E-3</v>
      </c>
      <c r="G19" s="5">
        <v>4.961766029764429E-3</v>
      </c>
      <c r="H19" s="5">
        <v>-1.4626591572213056E-2</v>
      </c>
      <c r="I19" s="5">
        <v>-8.822846528906414E-3</v>
      </c>
      <c r="J19" s="5">
        <v>1.4227640675187335E-2</v>
      </c>
      <c r="K19" s="5">
        <v>-1.1061056097863758E-2</v>
      </c>
    </row>
    <row r="20" spans="1:11" x14ac:dyDescent="0.2">
      <c r="A20" s="5">
        <v>2.2508724841698965E-2</v>
      </c>
      <c r="B20" s="5">
        <v>8.9794884576275269E-3</v>
      </c>
      <c r="C20" s="5">
        <v>2.175161223435107E-2</v>
      </c>
      <c r="D20" s="5">
        <v>1.3092251752003783E-2</v>
      </c>
      <c r="E20" s="5">
        <v>-1.9241469219582141E-2</v>
      </c>
      <c r="F20" s="5">
        <v>1.3364938278365324E-2</v>
      </c>
      <c r="G20" s="5">
        <v>1.4721491133451373E-2</v>
      </c>
      <c r="H20" s="5">
        <v>1.4979754613675473E-2</v>
      </c>
      <c r="I20" s="5">
        <v>3.5137034434293835E-3</v>
      </c>
      <c r="J20" s="5">
        <v>9.9315355841358421E-3</v>
      </c>
      <c r="K20" s="5">
        <v>3.657147824792023E-2</v>
      </c>
    </row>
    <row r="21" spans="1:11" x14ac:dyDescent="0.2">
      <c r="A21" s="5">
        <v>-2.978889222615317E-2</v>
      </c>
      <c r="B21" s="5">
        <v>-2.5719794764813141E-2</v>
      </c>
      <c r="C21" s="5">
        <v>-2.2544764382070037E-2</v>
      </c>
      <c r="D21" s="5">
        <v>-4.6672938001597275E-2</v>
      </c>
      <c r="E21" s="5">
        <v>-2.821798855748095E-2</v>
      </c>
      <c r="F21" s="5">
        <v>-2.497241356330214E-2</v>
      </c>
      <c r="G21" s="5">
        <v>-3.4433525363745256E-2</v>
      </c>
      <c r="H21" s="5">
        <v>-3.0336987777795327E-2</v>
      </c>
      <c r="I21" s="5">
        <v>-2.8244631185807556E-2</v>
      </c>
      <c r="J21" s="5">
        <v>-3.1866246981970638E-2</v>
      </c>
      <c r="K21" s="5">
        <v>-2.5415886307948721E-3</v>
      </c>
    </row>
    <row r="22" spans="1:11" x14ac:dyDescent="0.2">
      <c r="A22" s="5">
        <v>2.1233598732590363E-3</v>
      </c>
      <c r="B22" s="5">
        <v>9.4789538550313912E-3</v>
      </c>
      <c r="C22" s="5">
        <v>-3.0492898913951905E-3</v>
      </c>
      <c r="D22" s="5">
        <v>9.2866929262966254E-3</v>
      </c>
      <c r="E22" s="5">
        <v>6.3994147006465607E-3</v>
      </c>
      <c r="F22" s="5">
        <v>1.6674355302635196E-2</v>
      </c>
      <c r="G22" s="5">
        <v>6.6367396757199453E-3</v>
      </c>
      <c r="H22" s="5">
        <v>1.2059501112425597E-2</v>
      </c>
      <c r="I22" s="5">
        <v>2.7143886620225821E-2</v>
      </c>
      <c r="J22" s="5">
        <v>3.3544436890696749E-3</v>
      </c>
      <c r="K22" s="5">
        <v>4.1143794414335522E-2</v>
      </c>
    </row>
    <row r="23" spans="1:11" x14ac:dyDescent="0.2">
      <c r="A23" s="5">
        <v>4.7326442178427918E-3</v>
      </c>
      <c r="B23" s="5">
        <v>-1.1867225924905725E-2</v>
      </c>
      <c r="C23" s="5">
        <v>2.6302284943264254E-3</v>
      </c>
      <c r="D23" s="5">
        <v>-1.3963944605771481E-2</v>
      </c>
      <c r="E23" s="5">
        <v>1.1410669515603489E-2</v>
      </c>
      <c r="F23" s="5">
        <v>-7.871251733982676E-4</v>
      </c>
      <c r="G23" s="5">
        <v>-3.9345205303784603E-3</v>
      </c>
      <c r="H23" s="5">
        <v>8.1157960270641372E-3</v>
      </c>
      <c r="I23" s="5">
        <v>-7.7174929840972961E-3</v>
      </c>
      <c r="J23" s="5">
        <v>-8.5953387336986653E-3</v>
      </c>
      <c r="K23" s="5">
        <v>-2.12296750754154E-3</v>
      </c>
    </row>
    <row r="24" spans="1:11" x14ac:dyDescent="0.2">
      <c r="A24" s="5">
        <v>2.8196680359982322E-3</v>
      </c>
      <c r="B24" s="5">
        <v>-3.6646572888597625E-3</v>
      </c>
      <c r="C24" s="5">
        <v>1.316729189691912E-2</v>
      </c>
      <c r="D24" s="5">
        <v>-4.8694483556692807E-3</v>
      </c>
      <c r="E24" s="5">
        <v>3.0183394220491544E-3</v>
      </c>
      <c r="F24" s="5">
        <v>5.9674695857957483E-3</v>
      </c>
      <c r="G24" s="5">
        <v>7.6919337278191034E-3</v>
      </c>
      <c r="H24" s="5">
        <v>2.2172472571226525E-3</v>
      </c>
      <c r="I24" s="5">
        <v>-5.1850106057035328E-3</v>
      </c>
      <c r="J24" s="5">
        <v>-3.6419364674336037E-3</v>
      </c>
      <c r="K24" s="5">
        <v>2.4768777827596788E-4</v>
      </c>
    </row>
    <row r="25" spans="1:11" x14ac:dyDescent="0.2">
      <c r="A25" s="5">
        <v>1.5551624255370568E-2</v>
      </c>
      <c r="B25" s="5">
        <v>8.3313625535631035E-3</v>
      </c>
      <c r="C25" s="5">
        <v>7.7464920991029418E-3</v>
      </c>
      <c r="D25" s="5">
        <v>-1.9268471787650444E-2</v>
      </c>
      <c r="E25" s="5">
        <v>-1.7832721251530015E-3</v>
      </c>
      <c r="F25" s="5">
        <v>8.4002956892403891E-3</v>
      </c>
      <c r="G25" s="5">
        <v>-5.2698546216629989E-3</v>
      </c>
      <c r="H25" s="5">
        <v>5.713777498100505E-4</v>
      </c>
      <c r="I25" s="5">
        <v>7.3442312248281905E-3</v>
      </c>
      <c r="J25" s="5">
        <v>-1.5924216120621892E-2</v>
      </c>
      <c r="K25" s="5">
        <v>1.2708724032459706E-2</v>
      </c>
    </row>
    <row r="26" spans="1:11" x14ac:dyDescent="0.2">
      <c r="A26" s="5">
        <v>3.6109437700991079E-2</v>
      </c>
      <c r="B26" s="5">
        <v>5.5162130475384218E-3</v>
      </c>
      <c r="C26" s="5">
        <v>2.3628901205764996E-2</v>
      </c>
      <c r="D26" s="5">
        <v>3.4952302702601259E-2</v>
      </c>
      <c r="E26" s="5">
        <v>5.8558944158344228E-3</v>
      </c>
      <c r="F26" s="5">
        <v>3.15769422321516E-2</v>
      </c>
      <c r="G26" s="5">
        <v>2.5782155349050775E-2</v>
      </c>
      <c r="H26" s="5">
        <v>2.5754206834195159E-2</v>
      </c>
      <c r="I26" s="5">
        <v>-2.0225776105362137E-2</v>
      </c>
      <c r="J26" s="5">
        <v>6.5212103016560885E-3</v>
      </c>
      <c r="K26" s="5">
        <v>-2.5441332889715756E-2</v>
      </c>
    </row>
    <row r="27" spans="1:11" x14ac:dyDescent="0.2">
      <c r="A27" s="5">
        <v>-6.5880268408061065E-3</v>
      </c>
      <c r="B27" s="5">
        <v>-1.1560856990915559E-2</v>
      </c>
      <c r="C27" s="5">
        <v>1.0154787708373914E-2</v>
      </c>
      <c r="D27" s="5">
        <v>1.6126950038951683E-2</v>
      </c>
      <c r="E27" s="5">
        <v>-6.6717324660161559E-3</v>
      </c>
      <c r="F27" s="5">
        <v>1.7837309003588306E-2</v>
      </c>
      <c r="G27" s="5">
        <v>-1.7191323864225901E-3</v>
      </c>
      <c r="H27" s="5">
        <v>2.8842351550020313E-2</v>
      </c>
      <c r="I27" s="5">
        <v>-1.5842534805568964E-2</v>
      </c>
      <c r="J27" s="5">
        <v>5.6991537059650392E-3</v>
      </c>
      <c r="K27" s="5">
        <v>-7.341414536880253E-4</v>
      </c>
    </row>
    <row r="28" spans="1:11" x14ac:dyDescent="0.2">
      <c r="A28" s="5">
        <v>9.3420478145985909E-3</v>
      </c>
      <c r="B28" s="5">
        <v>1.4582594535412864E-2</v>
      </c>
      <c r="C28" s="5">
        <v>2.6489598557183913E-3</v>
      </c>
      <c r="D28" s="5">
        <v>1.9814434492007392E-2</v>
      </c>
      <c r="E28" s="5">
        <v>2.3248968283865967E-2</v>
      </c>
      <c r="F28" s="5">
        <v>1.550324749037893E-2</v>
      </c>
      <c r="G28" s="5">
        <v>1.6386603256227057E-2</v>
      </c>
      <c r="H28" s="5">
        <v>3.241807452473118E-2</v>
      </c>
      <c r="I28" s="5">
        <v>3.6585365853658569E-3</v>
      </c>
      <c r="J28" s="5">
        <v>1.4284973293137455E-2</v>
      </c>
      <c r="K28" s="5">
        <v>4.3926167376344416E-3</v>
      </c>
    </row>
    <row r="29" spans="1:11" x14ac:dyDescent="0.2">
      <c r="A29" s="5">
        <v>5.9417211249679046E-3</v>
      </c>
      <c r="B29" s="5">
        <v>1.1831495267922956E-2</v>
      </c>
      <c r="C29" s="5">
        <v>-4.1468887037707236E-3</v>
      </c>
      <c r="D29" s="5">
        <v>-1.4946029240550554E-3</v>
      </c>
      <c r="E29" s="5">
        <v>6.8896294376550871E-3</v>
      </c>
      <c r="F29" s="5">
        <v>-1.6014468476318877E-3</v>
      </c>
      <c r="G29" s="5">
        <v>2.6453816980827787E-3</v>
      </c>
      <c r="H29" s="5">
        <v>-8.9144367352654488E-3</v>
      </c>
      <c r="I29" s="5">
        <v>2.4301336573517851E-4</v>
      </c>
      <c r="J29" s="5">
        <v>-9.4281018228671298E-3</v>
      </c>
      <c r="K29" s="5">
        <v>-1.5345676999792307E-2</v>
      </c>
    </row>
    <row r="30" spans="1:11" x14ac:dyDescent="0.2">
      <c r="A30" s="5">
        <v>6.092215766649295E-3</v>
      </c>
      <c r="B30" s="5">
        <v>2.0701958274279987E-2</v>
      </c>
      <c r="C30" s="5">
        <v>6.8016722753906356E-3</v>
      </c>
      <c r="D30" s="5">
        <v>-2.0123561113051407E-2</v>
      </c>
      <c r="E30" s="5">
        <v>-1.7750480727109441E-2</v>
      </c>
      <c r="F30" s="5">
        <v>-3.7607569134329721E-3</v>
      </c>
      <c r="G30" s="5">
        <v>1.0991536252037193E-2</v>
      </c>
      <c r="H30" s="5">
        <v>-2.5681766290738262E-3</v>
      </c>
      <c r="I30" s="5">
        <v>1.1661807580174877E-2</v>
      </c>
      <c r="J30" s="5">
        <v>2.1938601733893694E-3</v>
      </c>
      <c r="K30" s="5">
        <v>3.9192084363695756E-2</v>
      </c>
    </row>
    <row r="31" spans="1:11" x14ac:dyDescent="0.2">
      <c r="A31" s="5">
        <v>-1.3825438620182038E-2</v>
      </c>
      <c r="B31" s="5">
        <v>-6.4438939872907032E-3</v>
      </c>
      <c r="C31" s="5">
        <v>-2.3289936964718261E-3</v>
      </c>
      <c r="D31" s="5">
        <v>1.4567801125924406E-2</v>
      </c>
      <c r="E31" s="5">
        <v>5.3004773363221347E-3</v>
      </c>
      <c r="F31" s="5">
        <v>7.0026724654591727E-3</v>
      </c>
      <c r="G31" s="5">
        <v>1.1122984084135515E-2</v>
      </c>
      <c r="H31" s="5">
        <v>1.0256011982558544E-2</v>
      </c>
      <c r="I31" s="5">
        <v>-6.2439961575407876E-3</v>
      </c>
      <c r="J31" s="5">
        <v>-1.7622755470092101E-2</v>
      </c>
      <c r="K31" s="5">
        <v>-2.8289452043080976E-3</v>
      </c>
    </row>
    <row r="32" spans="1:11" x14ac:dyDescent="0.2">
      <c r="A32" s="5">
        <v>3.0240976196522898E-2</v>
      </c>
      <c r="B32" s="5">
        <v>2.3484901775164598E-3</v>
      </c>
      <c r="C32" s="5">
        <v>1.1724447251259096E-2</v>
      </c>
      <c r="D32" s="5">
        <v>5.7452030560509511E-3</v>
      </c>
      <c r="E32" s="5">
        <v>9.7870752274029915E-3</v>
      </c>
      <c r="F32" s="5">
        <v>2.8679822574203012E-2</v>
      </c>
      <c r="G32" s="5">
        <v>-3.8967842579307813E-2</v>
      </c>
      <c r="H32" s="5">
        <v>3.8968062010277471E-2</v>
      </c>
      <c r="I32" s="5">
        <v>2.8999516674722114E-2</v>
      </c>
      <c r="J32" s="5">
        <v>5.077305898719759E-3</v>
      </c>
      <c r="K32" s="5">
        <v>8.3352709556329396E-3</v>
      </c>
    </row>
    <row r="33" spans="1:11" x14ac:dyDescent="0.2">
      <c r="A33" s="5">
        <v>2.5251224470549581E-2</v>
      </c>
      <c r="B33" s="5">
        <v>9.6350520723861976E-3</v>
      </c>
      <c r="C33" s="5">
        <v>3.4516609797712761E-2</v>
      </c>
      <c r="D33" s="5">
        <v>-6.9105644498282165E-3</v>
      </c>
      <c r="E33" s="5">
        <v>3.8133785068787396E-3</v>
      </c>
      <c r="F33" s="5">
        <v>1.3366324175837579E-2</v>
      </c>
      <c r="G33" s="5">
        <v>1.9041864852054207E-2</v>
      </c>
      <c r="H33" s="5">
        <v>8.0019308107838541E-3</v>
      </c>
      <c r="I33" s="5">
        <v>1.4795678722404837E-2</v>
      </c>
      <c r="J33" s="5">
        <v>1.6610492719781211E-2</v>
      </c>
      <c r="K33" s="5">
        <v>2.0480049851880289E-2</v>
      </c>
    </row>
    <row r="34" spans="1:11" x14ac:dyDescent="0.2">
      <c r="A34" s="5">
        <v>-3.8955727957742922E-2</v>
      </c>
      <c r="B34" s="5">
        <v>-1.2980891168504385E-2</v>
      </c>
      <c r="C34" s="5">
        <v>-3.3405875015512509E-3</v>
      </c>
      <c r="D34" s="5">
        <v>-8.2324315243921045E-3</v>
      </c>
      <c r="E34" s="5">
        <v>-3.0804131441045657E-2</v>
      </c>
      <c r="F34" s="5">
        <v>-4.0328157258435998E-2</v>
      </c>
      <c r="G34" s="5">
        <v>-2.7563769100609092E-2</v>
      </c>
      <c r="H34" s="5">
        <v>-3.2539364562813256E-2</v>
      </c>
      <c r="I34" s="5">
        <v>1.2959962971534233E-2</v>
      </c>
      <c r="J34" s="5">
        <v>-2.3084947363109398E-2</v>
      </c>
      <c r="K34" s="5">
        <v>-1.518203424940337E-2</v>
      </c>
    </row>
    <row r="35" spans="1:11" x14ac:dyDescent="0.2">
      <c r="A35" s="5">
        <v>9.6498153581588177E-3</v>
      </c>
      <c r="B35" s="5">
        <v>-1.2635562645007092E-2</v>
      </c>
      <c r="C35" s="5">
        <v>-4.1961011004469251E-2</v>
      </c>
      <c r="D35" s="5">
        <v>-7.6559618609944322E-3</v>
      </c>
      <c r="E35" s="5">
        <v>-2.4312349084226054E-2</v>
      </c>
      <c r="F35" s="5">
        <v>-4.2105881201613682E-3</v>
      </c>
      <c r="G35" s="5">
        <v>-1.5226151666345813E-3</v>
      </c>
      <c r="H35" s="5">
        <v>-1.6437098854656901E-2</v>
      </c>
      <c r="I35" s="5">
        <v>-2.970070824765858E-3</v>
      </c>
      <c r="J35" s="5">
        <v>-9.2612143567577139E-3</v>
      </c>
      <c r="K35" s="5">
        <v>-2.6543252201232742E-2</v>
      </c>
    </row>
    <row r="36" spans="1:11" x14ac:dyDescent="0.2">
      <c r="A36" s="5">
        <v>1.6706449724148014E-2</v>
      </c>
      <c r="B36" s="5">
        <v>1.3238185046524098E-2</v>
      </c>
      <c r="C36" s="5">
        <v>1.4782301710459356E-2</v>
      </c>
      <c r="D36" s="5">
        <v>3.2204303238538069E-3</v>
      </c>
      <c r="E36" s="5">
        <v>-2.612904378595543E-3</v>
      </c>
      <c r="F36" s="5">
        <v>6.9985490793522398E-3</v>
      </c>
      <c r="G36" s="5">
        <v>1.5531394035420254E-2</v>
      </c>
      <c r="H36" s="5">
        <v>6.590044293663536E-3</v>
      </c>
      <c r="I36" s="5">
        <v>4.5829514207151867E-4</v>
      </c>
      <c r="J36" s="5">
        <v>4.0339447951283846E-4</v>
      </c>
      <c r="K36" s="5">
        <v>6.394129604607085E-3</v>
      </c>
    </row>
    <row r="37" spans="1:11" x14ac:dyDescent="0.2">
      <c r="A37" s="5">
        <v>-1.9402103768738192E-2</v>
      </c>
      <c r="B37" s="5">
        <v>-1.0172907738393178E-3</v>
      </c>
      <c r="C37" s="5">
        <v>4.7518479408659164E-4</v>
      </c>
      <c r="D37" s="5">
        <v>-1.630822032834477E-2</v>
      </c>
      <c r="E37" s="5">
        <v>-7.6072333752056909E-3</v>
      </c>
      <c r="F37" s="5">
        <v>-1.3505578931269663E-2</v>
      </c>
      <c r="G37" s="5">
        <v>-4.8925342959974118E-2</v>
      </c>
      <c r="H37" s="5">
        <v>-2.6463871668331192E-2</v>
      </c>
      <c r="I37" s="5">
        <v>-1.7178195144296859E-2</v>
      </c>
      <c r="J37" s="5">
        <v>9.1266137282606241E-3</v>
      </c>
      <c r="K37" s="5">
        <v>7.6241708217778814E-3</v>
      </c>
    </row>
    <row r="38" spans="1:11" x14ac:dyDescent="0.2">
      <c r="A38" s="5">
        <v>2.1585766812630629E-2</v>
      </c>
      <c r="B38" s="5">
        <v>1.4056022846508332E-2</v>
      </c>
      <c r="C38" s="5">
        <v>-1.0090093281073242E-3</v>
      </c>
      <c r="D38" s="5">
        <v>2.7406109081692123E-2</v>
      </c>
      <c r="E38" s="5">
        <v>4.0627861021630185E-2</v>
      </c>
      <c r="F38" s="5">
        <v>2.0815004785561086E-2</v>
      </c>
      <c r="G38" s="5">
        <v>-1.2502739425269676E-3</v>
      </c>
      <c r="H38" s="5">
        <v>3.2743354589001017E-2</v>
      </c>
      <c r="I38" s="5">
        <v>4.6376136098811305E-2</v>
      </c>
      <c r="J38" s="5">
        <v>1.9005889318418918E-2</v>
      </c>
      <c r="K38" s="5">
        <v>2.1840894292884494E-2</v>
      </c>
    </row>
    <row r="39" spans="1:11" x14ac:dyDescent="0.2">
      <c r="A39" s="5">
        <v>-1.1824579364329695E-2</v>
      </c>
      <c r="B39" s="5">
        <v>-6.1937903870129991E-3</v>
      </c>
      <c r="C39" s="5">
        <v>-4.0369618181053113E-3</v>
      </c>
      <c r="D39" s="5">
        <v>-9.547806246948988E-3</v>
      </c>
      <c r="E39" s="5">
        <v>-7.8239497193567931E-3</v>
      </c>
      <c r="F39" s="5">
        <v>-9.0096018850754078E-3</v>
      </c>
      <c r="G39" s="5">
        <v>2.8588519778749437E-3</v>
      </c>
      <c r="H39" s="5">
        <v>-1.5127104124829463E-2</v>
      </c>
      <c r="I39" s="5">
        <v>-5.5456570155901996E-2</v>
      </c>
      <c r="J39" s="5">
        <v>-2.380803686229116E-2</v>
      </c>
      <c r="K39" s="5">
        <v>-3.0074109069519822E-2</v>
      </c>
    </row>
    <row r="40" spans="1:11" x14ac:dyDescent="0.2">
      <c r="A40" s="5">
        <v>3.792195036754431E-3</v>
      </c>
      <c r="B40" s="5">
        <v>-6.8265371451177396E-3</v>
      </c>
      <c r="C40" s="5">
        <v>2.439425408583773E-3</v>
      </c>
      <c r="D40" s="5">
        <v>-6.8936568645988616E-4</v>
      </c>
      <c r="E40" s="5">
        <v>7.0230772304666345E-3</v>
      </c>
      <c r="F40" s="5">
        <v>-6.6434528986247798E-4</v>
      </c>
      <c r="G40" s="5">
        <v>2.8374713244695426E-3</v>
      </c>
      <c r="H40" s="5">
        <v>1.0326728424325507E-2</v>
      </c>
      <c r="I40" s="5">
        <v>-6.6022164583824372E-3</v>
      </c>
      <c r="J40" s="5">
        <v>-1.620736070486924E-3</v>
      </c>
      <c r="K40" s="5">
        <v>-9.8654468603757428E-3</v>
      </c>
    </row>
    <row r="41" spans="1:11" x14ac:dyDescent="0.2">
      <c r="A41" s="5">
        <v>-1.3463060860834404E-2</v>
      </c>
      <c r="B41" s="5">
        <v>-6.3800107099867501E-3</v>
      </c>
      <c r="C41" s="5">
        <v>-1.2418777073669118E-2</v>
      </c>
      <c r="D41" s="5">
        <v>-1.7936234642370343E-2</v>
      </c>
      <c r="E41" s="5">
        <v>-1.0337083628695676E-2</v>
      </c>
      <c r="F41" s="5">
        <v>-1.5539844964850599E-2</v>
      </c>
      <c r="G41" s="5">
        <v>-1.974586635785628E-2</v>
      </c>
      <c r="H41" s="5">
        <v>-1.1057747911908609E-2</v>
      </c>
      <c r="I41" s="5">
        <v>-3.0856871587942036E-3</v>
      </c>
      <c r="J41" s="5">
        <v>-1.3671286062570804E-2</v>
      </c>
      <c r="K41" s="5">
        <v>-1.7629107328269583E-2</v>
      </c>
    </row>
    <row r="42" spans="1:11" x14ac:dyDescent="0.2">
      <c r="A42" s="5">
        <v>3.459366206439464E-2</v>
      </c>
      <c r="B42" s="5">
        <v>1.374979573509001E-2</v>
      </c>
      <c r="C42" s="5">
        <v>4.2155004319970435E-2</v>
      </c>
      <c r="D42" s="5">
        <v>2.4324180942614473E-2</v>
      </c>
      <c r="E42" s="5">
        <v>2.5428165823234095E-2</v>
      </c>
      <c r="F42" s="5">
        <v>3.5168040805193312E-2</v>
      </c>
      <c r="G42" s="5">
        <v>4.0432720909362597E-2</v>
      </c>
      <c r="H42" s="5">
        <v>3.4972028240557299E-2</v>
      </c>
      <c r="I42" s="5">
        <v>5.2380952380952639E-3</v>
      </c>
      <c r="J42" s="5">
        <v>1.639023552311299E-2</v>
      </c>
      <c r="K42" s="5">
        <v>3.0382764692292952E-2</v>
      </c>
    </row>
    <row r="43" spans="1:11" x14ac:dyDescent="0.2">
      <c r="A43" s="5">
        <v>-7.5798322751497518E-3</v>
      </c>
      <c r="B43" s="5">
        <v>-1.6941404571770159E-2</v>
      </c>
      <c r="C43" s="5">
        <v>1.8255514753162339E-2</v>
      </c>
      <c r="D43" s="5">
        <v>3.671755832027334E-2</v>
      </c>
      <c r="E43" s="5">
        <v>-7.8715293551110677E-3</v>
      </c>
      <c r="F43" s="5">
        <v>1.142684703670345E-2</v>
      </c>
      <c r="G43" s="5">
        <v>-3.0557794159156378E-2</v>
      </c>
      <c r="H43" s="5">
        <v>-9.2514238222884213E-3</v>
      </c>
      <c r="I43" s="5">
        <v>-3.1738512553292186E-2</v>
      </c>
      <c r="J43" s="5">
        <v>-2.080050826502703E-2</v>
      </c>
      <c r="K43" s="5">
        <v>-2.1750110880319778E-2</v>
      </c>
    </row>
    <row r="44" spans="1:11" x14ac:dyDescent="0.2">
      <c r="A44" s="5">
        <v>2.4754485993161747E-2</v>
      </c>
      <c r="B44" s="5">
        <v>1.4226718409307027E-2</v>
      </c>
      <c r="C44" s="5">
        <v>-9.8410401554520077E-3</v>
      </c>
      <c r="D44" s="5">
        <v>2.41838342444296E-3</v>
      </c>
      <c r="E44" s="5">
        <v>4.8859945457924159E-3</v>
      </c>
      <c r="F44" s="5">
        <v>1.3044965413423482E-2</v>
      </c>
      <c r="G44" s="5">
        <v>4.3019659960134828E-2</v>
      </c>
      <c r="H44" s="5">
        <v>1.2015024778177914E-2</v>
      </c>
      <c r="I44" s="5">
        <v>-6.8493150684931781E-3</v>
      </c>
      <c r="J44" s="5">
        <v>1.3614416291981939E-3</v>
      </c>
      <c r="K44" s="5">
        <v>1.0594765920551724E-2</v>
      </c>
    </row>
    <row r="45" spans="1:11" x14ac:dyDescent="0.2">
      <c r="A45" s="5">
        <v>4.6362050926976092E-3</v>
      </c>
      <c r="B45" s="5">
        <v>-1.6733737556383389E-2</v>
      </c>
      <c r="C45" s="5">
        <v>6.4776567646835925E-3</v>
      </c>
      <c r="D45" s="5">
        <v>1.0470824287853309E-2</v>
      </c>
      <c r="E45" s="5">
        <v>2.6342281186520322E-2</v>
      </c>
      <c r="F45" s="5">
        <v>-1.5040218590363461E-2</v>
      </c>
      <c r="G45" s="5">
        <v>-1.2595519144978435E-2</v>
      </c>
      <c r="H45" s="5">
        <v>-4.3780356330421454E-4</v>
      </c>
      <c r="I45" s="5">
        <v>1.0344827586206806E-2</v>
      </c>
      <c r="J45" s="5">
        <v>2.2350783573245044E-2</v>
      </c>
      <c r="K45" s="5">
        <v>-2.5123387560063909E-2</v>
      </c>
    </row>
    <row r="46" spans="1:11" x14ac:dyDescent="0.2">
      <c r="A46" s="5">
        <v>-3.6117667130847471E-2</v>
      </c>
      <c r="B46" s="5">
        <v>-1.6225618852861935E-2</v>
      </c>
      <c r="C46" s="5">
        <v>-3.4706590712025476E-2</v>
      </c>
      <c r="D46" s="5">
        <v>-3.2286443886343767E-2</v>
      </c>
      <c r="E46" s="5">
        <v>-3.7447598828369927E-2</v>
      </c>
      <c r="F46" s="5">
        <v>-4.0362080567609926E-2</v>
      </c>
      <c r="G46" s="5">
        <v>1.6261907557496607E-2</v>
      </c>
      <c r="H46" s="5">
        <v>-5.3603364057707298E-2</v>
      </c>
      <c r="I46" s="5">
        <v>-1.9502681618722595E-2</v>
      </c>
      <c r="J46" s="5">
        <v>-5.0671258275407485E-2</v>
      </c>
      <c r="K46" s="5">
        <v>-3.9510612967640413E-2</v>
      </c>
    </row>
    <row r="47" spans="1:11" x14ac:dyDescent="0.2">
      <c r="A47" s="5">
        <v>-4.1831391333959154E-2</v>
      </c>
      <c r="B47" s="5">
        <v>-5.210896731429604E-2</v>
      </c>
      <c r="C47" s="5">
        <v>-4.8603654339972491E-2</v>
      </c>
      <c r="D47" s="5">
        <v>-5.5939670608695695E-2</v>
      </c>
      <c r="E47" s="5">
        <v>-5.9983761566751254E-2</v>
      </c>
      <c r="F47" s="5">
        <v>-5.7671286874854441E-2</v>
      </c>
      <c r="G47" s="5">
        <v>-4.3988445951771982E-2</v>
      </c>
      <c r="H47" s="5">
        <v>-6.5855211551817797E-2</v>
      </c>
      <c r="I47" s="5">
        <v>-6.8373943311785146E-2</v>
      </c>
      <c r="J47" s="5">
        <v>-6.0234726332768121E-2</v>
      </c>
      <c r="K47" s="5">
        <v>-5.8147017352527947E-2</v>
      </c>
    </row>
    <row r="48" spans="1:11" x14ac:dyDescent="0.2">
      <c r="A48" s="5">
        <v>2.2856320201890323E-2</v>
      </c>
      <c r="B48" s="5">
        <v>1.7563254600107259E-2</v>
      </c>
      <c r="C48" s="5">
        <v>2.2098042033326548E-2</v>
      </c>
      <c r="D48" s="5">
        <v>2.268781805964968E-2</v>
      </c>
      <c r="E48" s="5">
        <v>3.2848500632103705E-2</v>
      </c>
      <c r="F48" s="5">
        <v>6.0905170709343009E-2</v>
      </c>
      <c r="G48" s="5">
        <v>4.6383627743113623E-2</v>
      </c>
      <c r="H48" s="5">
        <v>3.7516513659230658E-2</v>
      </c>
      <c r="I48" s="5">
        <v>8.0064051240993361E-3</v>
      </c>
      <c r="J48" s="5">
        <v>1.6290408197783858E-2</v>
      </c>
      <c r="K48" s="5">
        <v>2.3140995500453898E-2</v>
      </c>
    </row>
    <row r="49" spans="1:42" x14ac:dyDescent="0.2">
      <c r="A49" s="5">
        <v>-1.9047501409240497E-2</v>
      </c>
      <c r="B49" s="5">
        <v>2.3706390361205813E-3</v>
      </c>
      <c r="C49" s="5">
        <v>1.8540285832643E-2</v>
      </c>
      <c r="D49" s="5">
        <v>2.3718163674980369E-3</v>
      </c>
      <c r="E49" s="5">
        <v>-4.2697198291974103E-3</v>
      </c>
      <c r="F49" s="5">
        <v>9.8532286605248764E-3</v>
      </c>
      <c r="G49" s="5">
        <v>8.6460404373525073E-3</v>
      </c>
      <c r="H49" s="5">
        <v>7.17607927528252E-3</v>
      </c>
      <c r="I49" s="5">
        <v>1.9592268996558193E-2</v>
      </c>
      <c r="J49" s="5">
        <v>3.1797456732423734E-2</v>
      </c>
      <c r="K49" s="5">
        <v>2.1109479474396758E-2</v>
      </c>
    </row>
    <row r="50" spans="1:42" x14ac:dyDescent="0.2">
      <c r="A50" s="5">
        <v>-4.0678684731203486E-2</v>
      </c>
      <c r="B50" s="5">
        <v>-7.2144040951041899E-3</v>
      </c>
      <c r="C50" s="5">
        <v>-3.1615650275082841E-2</v>
      </c>
      <c r="D50" s="5">
        <v>-3.3819518001467846E-2</v>
      </c>
      <c r="E50" s="5">
        <v>-1.7079877285489903E-2</v>
      </c>
      <c r="F50" s="5">
        <v>-4.2435054711894044E-2</v>
      </c>
      <c r="G50" s="5">
        <v>-1.9405110510504975E-2</v>
      </c>
      <c r="H50" s="5">
        <v>-3.629125802268033E-2</v>
      </c>
      <c r="I50" s="5">
        <v>-2.6746299662425366E-2</v>
      </c>
      <c r="J50" s="5">
        <v>-2.7335145294388592E-2</v>
      </c>
      <c r="K50" s="5">
        <v>-4.8910020712571639E-2</v>
      </c>
    </row>
    <row r="51" spans="1:42" x14ac:dyDescent="0.2">
      <c r="A51" s="5">
        <v>1.8508921958596894E-2</v>
      </c>
      <c r="B51" s="5">
        <v>4.444220827225398E-2</v>
      </c>
      <c r="C51" s="5">
        <v>1.854765655931756E-2</v>
      </c>
      <c r="D51" s="5">
        <v>4.7184268654215551E-3</v>
      </c>
      <c r="E51" s="5">
        <v>2.5371259540677898E-2</v>
      </c>
      <c r="F51" s="5">
        <v>3.4389733862465882E-2</v>
      </c>
      <c r="G51" s="5">
        <v>6.6177075286196541E-2</v>
      </c>
      <c r="H51" s="5">
        <v>2.128968225804417E-2</v>
      </c>
      <c r="I51" s="5">
        <v>1.7876200640341455E-2</v>
      </c>
      <c r="J51" s="5">
        <v>3.5091748585446059E-2</v>
      </c>
      <c r="K51" s="5">
        <v>4.65456144127947E-2</v>
      </c>
    </row>
    <row r="52" spans="1:42" x14ac:dyDescent="0.2">
      <c r="A52" s="5">
        <v>4.000926547555711E-2</v>
      </c>
      <c r="B52" s="5">
        <v>-8.6678490327137814E-3</v>
      </c>
      <c r="C52" s="5">
        <v>3.2893231616582308E-2</v>
      </c>
      <c r="D52" s="5">
        <v>2.9613325719418692E-4</v>
      </c>
      <c r="E52" s="5">
        <v>-1.7174264455373345E-2</v>
      </c>
      <c r="F52" s="5">
        <v>3.9113520662872742E-3</v>
      </c>
      <c r="G52" s="5">
        <v>-2.0016196248417257E-3</v>
      </c>
      <c r="H52" s="5">
        <v>1.810504406134875E-3</v>
      </c>
      <c r="I52" s="5">
        <v>4.4560943643512374E-3</v>
      </c>
      <c r="J52" s="5">
        <v>1.5502610602997255E-3</v>
      </c>
      <c r="K52" s="5">
        <v>2.679100714960897E-2</v>
      </c>
    </row>
    <row r="53" spans="1:42" x14ac:dyDescent="0.2">
      <c r="A53" s="5">
        <v>-2.7574789598681648E-2</v>
      </c>
      <c r="B53" s="5">
        <v>-2.0977276297141991E-2</v>
      </c>
      <c r="C53" s="5">
        <v>-2.0383955422162481E-2</v>
      </c>
      <c r="D53" s="5">
        <v>-5.4977588446249899E-2</v>
      </c>
      <c r="E53" s="5">
        <v>-4.6486829744771613E-2</v>
      </c>
      <c r="F53" s="5">
        <v>-5.1740987628226695E-2</v>
      </c>
      <c r="G53" s="5">
        <v>-4.4962173359355928E-2</v>
      </c>
      <c r="H53" s="5">
        <v>-3.2626585844844049E-2</v>
      </c>
      <c r="I53" s="5">
        <v>-3.0532359081419602E-2</v>
      </c>
      <c r="J53" s="5">
        <v>-3.9622942181615474E-2</v>
      </c>
      <c r="K53" s="5">
        <v>-2.377889900635094E-2</v>
      </c>
    </row>
    <row r="55" spans="1:42" x14ac:dyDescent="0.2">
      <c r="B55" s="57" t="s">
        <v>135</v>
      </c>
      <c r="D55" s="80" t="s">
        <v>115</v>
      </c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Q55" s="80" t="s">
        <v>113</v>
      </c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E55" s="80" t="s">
        <v>114</v>
      </c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</row>
    <row r="56" spans="1:42" x14ac:dyDescent="0.2">
      <c r="E56" t="s">
        <v>123</v>
      </c>
      <c r="F56" t="s">
        <v>124</v>
      </c>
      <c r="G56" t="s">
        <v>99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  <c r="M56" t="s">
        <v>130</v>
      </c>
      <c r="N56" t="s">
        <v>131</v>
      </c>
      <c r="O56" t="s">
        <v>132</v>
      </c>
      <c r="R56" t="s">
        <v>123</v>
      </c>
      <c r="S56" t="s">
        <v>124</v>
      </c>
      <c r="T56" t="s">
        <v>99</v>
      </c>
      <c r="U56" t="s">
        <v>125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 t="s">
        <v>96</v>
      </c>
      <c r="AF56" t="s">
        <v>123</v>
      </c>
      <c r="AG56" t="s">
        <v>124</v>
      </c>
      <c r="AH56" t="s">
        <v>99</v>
      </c>
      <c r="AI56" t="s">
        <v>125</v>
      </c>
      <c r="AJ56" t="s">
        <v>126</v>
      </c>
      <c r="AK56" t="s">
        <v>127</v>
      </c>
      <c r="AL56" t="s">
        <v>128</v>
      </c>
      <c r="AM56" t="s">
        <v>129</v>
      </c>
      <c r="AN56" t="s">
        <v>130</v>
      </c>
      <c r="AO56" t="s">
        <v>131</v>
      </c>
      <c r="AP56" t="s">
        <v>132</v>
      </c>
    </row>
    <row r="57" spans="1:42" x14ac:dyDescent="0.2">
      <c r="A57" t="s">
        <v>123</v>
      </c>
      <c r="B57" s="19">
        <f>AVERAGE(A2:A53)*52</f>
        <v>6.4158378506019187E-2</v>
      </c>
      <c r="C57" s="19"/>
      <c r="D57" t="s">
        <v>123</v>
      </c>
      <c r="E57">
        <f t="array" ref="E57:O67">MMULT(TRANSPOSE(A2:K53),A2:K53)/52</f>
        <v>4.5159464591790969E-4</v>
      </c>
      <c r="F57">
        <v>2.2158412595670526E-4</v>
      </c>
      <c r="G57">
        <v>2.5522368236888064E-4</v>
      </c>
      <c r="H57">
        <v>2.9795826771154073E-4</v>
      </c>
      <c r="I57">
        <v>3.1689688313346246E-4</v>
      </c>
      <c r="J57">
        <v>4.2982689194867265E-4</v>
      </c>
      <c r="K57">
        <v>3.1383720769576469E-4</v>
      </c>
      <c r="L57">
        <v>4.1196117443390479E-4</v>
      </c>
      <c r="M57">
        <v>2.3456244079022871E-4</v>
      </c>
      <c r="N57">
        <v>2.7572381178023203E-4</v>
      </c>
      <c r="O57">
        <v>3.056749008517558E-4</v>
      </c>
      <c r="Q57" t="s">
        <v>123</v>
      </c>
      <c r="R57" s="39">
        <f t="array" ref="R57:AB67">MMULT(AC57:AC67,TRANSPOSE(AC57:AC67))</f>
        <v>4.5007234653458085E-4</v>
      </c>
      <c r="S57" s="39">
        <v>3.5121500610198463E-4</v>
      </c>
      <c r="T57" s="39">
        <v>4.3156217627204993E-4</v>
      </c>
      <c r="U57" s="39">
        <v>5.0097533931631438E-4</v>
      </c>
      <c r="V57" s="39">
        <v>4.5650215346730604E-4</v>
      </c>
      <c r="W57" s="39">
        <v>5.1268095017818391E-4</v>
      </c>
      <c r="X57" s="39">
        <v>5.2203362474944552E-4</v>
      </c>
      <c r="Y57" s="39">
        <v>5.0594444723837918E-4</v>
      </c>
      <c r="Z57" s="39">
        <v>4.7400472853301607E-4</v>
      </c>
      <c r="AA57" s="39">
        <v>4.449685857251683E-4</v>
      </c>
      <c r="AB57" s="39">
        <v>5.3565382304444757E-4</v>
      </c>
      <c r="AC57" s="45">
        <f>_xlfn.STDEV.P(A2:A53)</f>
        <v>2.1214908591237928E-2</v>
      </c>
      <c r="AE57" t="s">
        <v>123</v>
      </c>
      <c r="AF57" s="5">
        <f t="array" ref="AF57:AP67">E57:O67/R57:AB67</f>
        <v>1.0033823437388458</v>
      </c>
      <c r="AG57" s="5">
        <v>0.63090734196124409</v>
      </c>
      <c r="AH57" s="5">
        <v>0.59139492847489883</v>
      </c>
      <c r="AI57" s="5">
        <v>0.59475635690604467</v>
      </c>
      <c r="AJ57" s="5">
        <v>0.69418485920934025</v>
      </c>
      <c r="AK57" s="5">
        <v>0.8383906049157569</v>
      </c>
      <c r="AL57" s="5">
        <v>0.60118197912326732</v>
      </c>
      <c r="AM57" s="5">
        <v>0.81424191268929269</v>
      </c>
      <c r="AN57" s="5">
        <v>0.49485253346769226</v>
      </c>
      <c r="AO57" s="5">
        <v>0.61964781475726671</v>
      </c>
      <c r="AP57" s="5">
        <v>0.57065755475134816</v>
      </c>
    </row>
    <row r="58" spans="1:42" x14ac:dyDescent="0.2">
      <c r="A58" t="s">
        <v>124</v>
      </c>
      <c r="B58" s="19">
        <f>AVERAGE(B2:B53)*52</f>
        <v>-4.158150579146995E-2</v>
      </c>
      <c r="C58" s="19"/>
      <c r="D58" t="s">
        <v>124</v>
      </c>
      <c r="E58">
        <v>2.2158412595670526E-4</v>
      </c>
      <c r="F58">
        <v>2.7471088083303233E-4</v>
      </c>
      <c r="G58">
        <v>1.9221202502337149E-4</v>
      </c>
      <c r="H58">
        <v>1.537555801404436E-4</v>
      </c>
      <c r="I58">
        <v>2.3879467906508649E-4</v>
      </c>
      <c r="J58">
        <v>2.7695706881699581E-4</v>
      </c>
      <c r="K58">
        <v>3.0596164406669889E-4</v>
      </c>
      <c r="L58">
        <v>2.6515821333102156E-4</v>
      </c>
      <c r="M58">
        <v>2.5621713494804567E-4</v>
      </c>
      <c r="N58">
        <v>2.6867868078173085E-4</v>
      </c>
      <c r="O58">
        <v>2.7852065708643679E-4</v>
      </c>
      <c r="Q58" t="s">
        <v>124</v>
      </c>
      <c r="R58" s="39">
        <v>3.5121500610198463E-4</v>
      </c>
      <c r="S58" s="39">
        <v>2.7407144975910997E-4</v>
      </c>
      <c r="T58" s="39">
        <v>3.3677055153426977E-4</v>
      </c>
      <c r="U58" s="39">
        <v>3.9093727532847703E-4</v>
      </c>
      <c r="V58" s="39">
        <v>3.5623252094931857E-4</v>
      </c>
      <c r="W58" s="39">
        <v>4.0007177608581941E-4</v>
      </c>
      <c r="X58" s="39">
        <v>4.0737015751695477E-4</v>
      </c>
      <c r="Y58" s="39">
        <v>3.9481493029352234E-4</v>
      </c>
      <c r="Z58" s="39">
        <v>3.6989069625343376E-4</v>
      </c>
      <c r="AA58" s="39">
        <v>3.4723227444201322E-4</v>
      </c>
      <c r="AB58" s="39">
        <v>4.1799871104645239E-4</v>
      </c>
      <c r="AC58" s="45">
        <f>_xlfn.STDEV.P(B2:B53)</f>
        <v>1.6555103435469981E-2</v>
      </c>
      <c r="AE58" t="s">
        <v>124</v>
      </c>
      <c r="AF58" s="5">
        <v>0.63090734196124409</v>
      </c>
      <c r="AG58" s="5">
        <v>1.0023330816635019</v>
      </c>
      <c r="AH58" s="5">
        <v>0.57075069107938914</v>
      </c>
      <c r="AI58" s="5">
        <v>0.39329987147235734</v>
      </c>
      <c r="AJ58" s="5">
        <v>0.67033374277206981</v>
      </c>
      <c r="AK58" s="5">
        <v>0.69226845124307335</v>
      </c>
      <c r="AL58" s="5">
        <v>0.75106543378540125</v>
      </c>
      <c r="AM58" s="5">
        <v>0.67160128198265345</v>
      </c>
      <c r="AN58" s="5">
        <v>0.692683372529317</v>
      </c>
      <c r="AO58" s="5">
        <v>0.77377219964211419</v>
      </c>
      <c r="AP58" s="5">
        <v>0.6663194161273015</v>
      </c>
    </row>
    <row r="59" spans="1:42" x14ac:dyDescent="0.2">
      <c r="A59" t="s">
        <v>99</v>
      </c>
      <c r="B59" s="19">
        <f>AVERAGE(C2:C53)*52</f>
        <v>-2.2069087929572906E-2</v>
      </c>
      <c r="C59" s="19"/>
      <c r="D59" t="s">
        <v>99</v>
      </c>
      <c r="E59">
        <v>2.5522368236888064E-4</v>
      </c>
      <c r="F59">
        <v>1.9221202502337149E-4</v>
      </c>
      <c r="G59">
        <v>4.1399339568706669E-4</v>
      </c>
      <c r="H59">
        <v>2.2044078568445063E-4</v>
      </c>
      <c r="I59">
        <v>2.1397534656586052E-4</v>
      </c>
      <c r="J59">
        <v>3.0066813176013202E-4</v>
      </c>
      <c r="K59">
        <v>2.0880908345229614E-4</v>
      </c>
      <c r="L59">
        <v>3.1456320847435531E-4</v>
      </c>
      <c r="M59">
        <v>1.8796557486450391E-4</v>
      </c>
      <c r="N59">
        <v>2.8186451744458045E-4</v>
      </c>
      <c r="O59">
        <v>3.0781263791693355E-4</v>
      </c>
      <c r="Q59" t="s">
        <v>99</v>
      </c>
      <c r="R59" s="39">
        <v>4.3156217627204993E-4</v>
      </c>
      <c r="S59" s="39">
        <v>3.3677055153426977E-4</v>
      </c>
      <c r="T59" s="39">
        <v>4.138132756271394E-4</v>
      </c>
      <c r="U59" s="39">
        <v>4.8037167659525514E-4</v>
      </c>
      <c r="V59" s="39">
        <v>4.3772754389408136E-4</v>
      </c>
      <c r="W59" s="39">
        <v>4.9159586963230513E-4</v>
      </c>
      <c r="X59" s="39">
        <v>5.0056389582412938E-4</v>
      </c>
      <c r="Y59" s="39">
        <v>4.8513641952045109E-4</v>
      </c>
      <c r="Z59" s="39">
        <v>4.5451028881027532E-4</v>
      </c>
      <c r="AA59" s="39">
        <v>4.2666831834222747E-4</v>
      </c>
      <c r="AB59" s="39">
        <v>5.1362393486608889E-4</v>
      </c>
      <c r="AC59" s="45">
        <f>_xlfn.STDEV.P(C2:C53)</f>
        <v>2.0342400930744124E-2</v>
      </c>
      <c r="AE59" t="s">
        <v>99</v>
      </c>
      <c r="AF59" s="5">
        <v>0.59139492847489883</v>
      </c>
      <c r="AG59" s="5">
        <v>0.57075069107938914</v>
      </c>
      <c r="AH59" s="5">
        <v>1.0004352689257112</v>
      </c>
      <c r="AI59" s="5">
        <v>0.4588963013949437</v>
      </c>
      <c r="AJ59" s="5">
        <v>0.48883226461444007</v>
      </c>
      <c r="AK59" s="5">
        <v>0.61161647266284047</v>
      </c>
      <c r="AL59" s="5">
        <v>0.41714771119981087</v>
      </c>
      <c r="AM59" s="5">
        <v>0.64840155432011382</v>
      </c>
      <c r="AN59" s="5">
        <v>0.41355625932368217</v>
      </c>
      <c r="AO59" s="5">
        <v>0.66061740543505509</v>
      </c>
      <c r="AP59" s="5">
        <v>0.59929574348435677</v>
      </c>
    </row>
    <row r="60" spans="1:42" x14ac:dyDescent="0.2">
      <c r="A60" t="s">
        <v>125</v>
      </c>
      <c r="B60" s="19">
        <f>AVERAGE(D2:D53)*52</f>
        <v>-2.9013806597215332E-2</v>
      </c>
      <c r="C60" s="19"/>
      <c r="D60" t="s">
        <v>125</v>
      </c>
      <c r="E60">
        <v>2.9795826771154073E-4</v>
      </c>
      <c r="F60">
        <v>1.537555801404436E-4</v>
      </c>
      <c r="G60">
        <v>2.2044078568445063E-4</v>
      </c>
      <c r="H60">
        <v>5.5794675606468159E-4</v>
      </c>
      <c r="I60">
        <v>3.2876252453080119E-4</v>
      </c>
      <c r="J60">
        <v>4.2070018105792043E-4</v>
      </c>
      <c r="K60">
        <v>2.5262121060005928E-4</v>
      </c>
      <c r="L60">
        <v>3.8989309035148345E-4</v>
      </c>
      <c r="M60">
        <v>1.2361186332792814E-4</v>
      </c>
      <c r="N60">
        <v>2.8566090315031498E-4</v>
      </c>
      <c r="O60">
        <v>2.0228661016204235E-4</v>
      </c>
      <c r="Q60" t="s">
        <v>125</v>
      </c>
      <c r="R60" s="39">
        <v>5.0097533931631438E-4</v>
      </c>
      <c r="S60" s="39">
        <v>3.9093727532847703E-4</v>
      </c>
      <c r="T60" s="39">
        <v>4.8037167659525514E-4</v>
      </c>
      <c r="U60" s="39">
        <v>5.5763543913670065E-4</v>
      </c>
      <c r="V60" s="39">
        <v>5.0813235470431248E-4</v>
      </c>
      <c r="W60" s="39">
        <v>5.7066494965558174E-4</v>
      </c>
      <c r="X60" s="39">
        <v>5.8107540778065756E-4</v>
      </c>
      <c r="Y60" s="39">
        <v>5.6316655107131167E-4</v>
      </c>
      <c r="Z60" s="39">
        <v>5.2761446363628077E-4</v>
      </c>
      <c r="AA60" s="39">
        <v>4.9529434530952465E-4</v>
      </c>
      <c r="AB60" s="39">
        <v>5.9623604476476046E-4</v>
      </c>
      <c r="AC60" s="45">
        <f>_xlfn.STDEV.P(D2:D53)</f>
        <v>2.3614305815261659E-2</v>
      </c>
      <c r="AE60" t="s">
        <v>125</v>
      </c>
      <c r="AF60" s="5">
        <v>0.59475635690604467</v>
      </c>
      <c r="AG60" s="5">
        <v>0.39329987147235734</v>
      </c>
      <c r="AH60" s="5">
        <v>0.4588963013949437</v>
      </c>
      <c r="AI60" s="5">
        <v>1.0005582803855919</v>
      </c>
      <c r="AJ60" s="5">
        <v>0.64700175355318901</v>
      </c>
      <c r="AK60" s="5">
        <v>0.73721047930458872</v>
      </c>
      <c r="AL60" s="5">
        <v>0.43474772330309647</v>
      </c>
      <c r="AM60" s="5">
        <v>0.69232288318578206</v>
      </c>
      <c r="AN60" s="5">
        <v>0.23428444792055947</v>
      </c>
      <c r="AO60" s="5">
        <v>0.57674977688630125</v>
      </c>
      <c r="AP60" s="5">
        <v>0.33927269566846247</v>
      </c>
    </row>
    <row r="61" spans="1:42" x14ac:dyDescent="0.2">
      <c r="A61" t="s">
        <v>126</v>
      </c>
      <c r="B61" s="19">
        <f>AVERAGE(E2:E53)*52</f>
        <v>-0.10222175524724085</v>
      </c>
      <c r="C61" s="19"/>
      <c r="D61" t="s">
        <v>126</v>
      </c>
      <c r="E61">
        <v>3.1689688313346246E-4</v>
      </c>
      <c r="F61">
        <v>2.3879467906508649E-4</v>
      </c>
      <c r="G61">
        <v>2.1397534656586052E-4</v>
      </c>
      <c r="H61">
        <v>3.2876252453080119E-4</v>
      </c>
      <c r="I61">
        <v>4.668881990482302E-4</v>
      </c>
      <c r="J61">
        <v>4.1618577766301386E-4</v>
      </c>
      <c r="K61">
        <v>3.1567818436637493E-4</v>
      </c>
      <c r="L61">
        <v>4.2620672818353207E-4</v>
      </c>
      <c r="M61">
        <v>3.0103871160006598E-4</v>
      </c>
      <c r="N61">
        <v>3.3039543144806161E-4</v>
      </c>
      <c r="O61">
        <v>3.0216920517630859E-4</v>
      </c>
      <c r="Q61" t="s">
        <v>126</v>
      </c>
      <c r="R61" s="39">
        <v>4.5650215346730604E-4</v>
      </c>
      <c r="S61" s="39">
        <v>3.5623252094931857E-4</v>
      </c>
      <c r="T61" s="39">
        <v>4.3772754389408136E-4</v>
      </c>
      <c r="U61" s="39">
        <v>5.0813235470431248E-4</v>
      </c>
      <c r="V61" s="39">
        <v>4.6302381767033559E-4</v>
      </c>
      <c r="W61" s="39">
        <v>5.2000519383170636E-4</v>
      </c>
      <c r="X61" s="39">
        <v>5.294914822369678E-4</v>
      </c>
      <c r="Y61" s="39">
        <v>5.1317245211242931E-4</v>
      </c>
      <c r="Z61" s="39">
        <v>4.8077643737745617E-4</v>
      </c>
      <c r="AA61" s="39">
        <v>4.5132547949873589E-4</v>
      </c>
      <c r="AB61" s="39">
        <v>5.4330626090576218E-4</v>
      </c>
      <c r="AC61" s="45">
        <f>_xlfn.STDEV.P(E2:E53)</f>
        <v>2.1517988234738293E-2</v>
      </c>
      <c r="AE61" t="s">
        <v>126</v>
      </c>
      <c r="AF61" s="5">
        <v>0.69418485920934025</v>
      </c>
      <c r="AG61" s="5">
        <v>0.67033374277206981</v>
      </c>
      <c r="AH61" s="5">
        <v>0.48883226461444007</v>
      </c>
      <c r="AI61" s="5">
        <v>0.64700175355318901</v>
      </c>
      <c r="AJ61" s="5">
        <v>1.008345966730908</v>
      </c>
      <c r="AK61" s="5">
        <v>0.80034927073768336</v>
      </c>
      <c r="AL61" s="5">
        <v>0.59619124189253114</v>
      </c>
      <c r="AM61" s="5">
        <v>0.83053314032951209</v>
      </c>
      <c r="AN61" s="5">
        <v>0.62615113428223479</v>
      </c>
      <c r="AO61" s="5">
        <v>0.73205579223006623</v>
      </c>
      <c r="AP61" s="5">
        <v>0.55616735333134804</v>
      </c>
    </row>
    <row r="62" spans="1:42" x14ac:dyDescent="0.2">
      <c r="A62" t="s">
        <v>127</v>
      </c>
      <c r="B62" s="19">
        <f>AVERAGE(F2:F53)*52</f>
        <v>7.1546563254796469E-2</v>
      </c>
      <c r="C62" s="19"/>
      <c r="D62" t="s">
        <v>127</v>
      </c>
      <c r="E62">
        <v>4.2982689194867265E-4</v>
      </c>
      <c r="F62">
        <v>2.7695706881699581E-4</v>
      </c>
      <c r="G62">
        <v>3.0066813176013202E-4</v>
      </c>
      <c r="H62">
        <v>4.2070018105792043E-4</v>
      </c>
      <c r="I62">
        <v>4.1618577766301386E-4</v>
      </c>
      <c r="J62">
        <v>5.8589199134557947E-4</v>
      </c>
      <c r="K62">
        <v>4.0346020815658964E-4</v>
      </c>
      <c r="L62">
        <v>5.2277055249389448E-4</v>
      </c>
      <c r="M62">
        <v>2.7442605175609678E-4</v>
      </c>
      <c r="N62">
        <v>3.49485981862691E-4</v>
      </c>
      <c r="O62">
        <v>3.8879756642813543E-4</v>
      </c>
      <c r="Q62" t="s">
        <v>127</v>
      </c>
      <c r="R62" s="39">
        <v>5.1268095017818391E-4</v>
      </c>
      <c r="S62" s="39">
        <v>4.0007177608581941E-4</v>
      </c>
      <c r="T62" s="39">
        <v>4.9159586963230513E-4</v>
      </c>
      <c r="U62" s="39">
        <v>5.7066494965558174E-4</v>
      </c>
      <c r="V62" s="39">
        <v>5.2000519383170636E-4</v>
      </c>
      <c r="W62" s="39">
        <v>5.8399890306393295E-4</v>
      </c>
      <c r="X62" s="39">
        <v>5.9465260823560423E-4</v>
      </c>
      <c r="Y62" s="39">
        <v>5.763252995762948E-4</v>
      </c>
      <c r="Z62" s="39">
        <v>5.3994251476320631E-4</v>
      </c>
      <c r="AA62" s="39">
        <v>5.0686721609432205E-4</v>
      </c>
      <c r="AB62" s="39">
        <v>6.1016748324906045E-4</v>
      </c>
      <c r="AC62" s="45">
        <f>_xlfn.STDEV.P(F2:F53)</f>
        <v>2.4166069251409773E-2</v>
      </c>
      <c r="AE62" t="s">
        <v>127</v>
      </c>
      <c r="AF62" s="5">
        <v>0.8383906049157569</v>
      </c>
      <c r="AG62" s="5">
        <v>0.69226845124307335</v>
      </c>
      <c r="AH62" s="5">
        <v>0.61161647266284047</v>
      </c>
      <c r="AI62" s="5">
        <v>0.73721047930458872</v>
      </c>
      <c r="AJ62" s="5">
        <v>0.80034927073768336</v>
      </c>
      <c r="AK62" s="5">
        <v>1.0032415956121057</v>
      </c>
      <c r="AL62" s="5">
        <v>0.67848051546212462</v>
      </c>
      <c r="AM62" s="5">
        <v>0.90707548823247408</v>
      </c>
      <c r="AN62" s="5">
        <v>0.50825049751166063</v>
      </c>
      <c r="AO62" s="5">
        <v>0.68950204464921583</v>
      </c>
      <c r="AP62" s="5">
        <v>0.63719810888289274</v>
      </c>
    </row>
    <row r="63" spans="1:42" x14ac:dyDescent="0.2">
      <c r="A63" t="s">
        <v>128</v>
      </c>
      <c r="B63" s="19">
        <f>AVERAGE(G2:G53)*52</f>
        <v>7.1339426750240381E-2</v>
      </c>
      <c r="C63" s="19"/>
      <c r="D63" t="s">
        <v>128</v>
      </c>
      <c r="E63">
        <v>3.1383720769576469E-4</v>
      </c>
      <c r="F63">
        <v>3.0596164406669889E-4</v>
      </c>
      <c r="G63">
        <v>2.0880908345229614E-4</v>
      </c>
      <c r="H63">
        <v>2.5262121060005928E-4</v>
      </c>
      <c r="I63">
        <v>3.1567818436637493E-4</v>
      </c>
      <c r="J63">
        <v>4.0346020815658964E-4</v>
      </c>
      <c r="K63">
        <v>6.0738280822354382E-4</v>
      </c>
      <c r="L63">
        <v>3.511276674205707E-4</v>
      </c>
      <c r="M63">
        <v>2.3803751578771893E-4</v>
      </c>
      <c r="N63">
        <v>3.0946465983626708E-4</v>
      </c>
      <c r="O63">
        <v>3.3438533048083761E-4</v>
      </c>
      <c r="Q63" t="s">
        <v>128</v>
      </c>
      <c r="R63" s="39">
        <v>5.2203362474944552E-4</v>
      </c>
      <c r="S63" s="39">
        <v>4.0737015751695477E-4</v>
      </c>
      <c r="T63" s="39">
        <v>5.0056389582412938E-4</v>
      </c>
      <c r="U63" s="39">
        <v>5.8107540778065756E-4</v>
      </c>
      <c r="V63" s="39">
        <v>5.294914822369678E-4</v>
      </c>
      <c r="W63" s="39">
        <v>5.9465260823560423E-4</v>
      </c>
      <c r="X63" s="39">
        <v>6.0550066554268111E-4</v>
      </c>
      <c r="Y63" s="39">
        <v>5.8683901765427011E-4</v>
      </c>
      <c r="Z63" s="39">
        <v>5.4979251333641982E-4</v>
      </c>
      <c r="AA63" s="39">
        <v>5.1611383257446218E-4</v>
      </c>
      <c r="AB63" s="39">
        <v>6.2129857345791402E-4</v>
      </c>
      <c r="AC63" s="45">
        <f>_xlfn.STDEV.P(G2:G53)</f>
        <v>2.4606923122216663E-2</v>
      </c>
      <c r="AE63" t="s">
        <v>128</v>
      </c>
      <c r="AF63" s="5">
        <v>0.60118197912326732</v>
      </c>
      <c r="AG63" s="5">
        <v>0.75106543378540125</v>
      </c>
      <c r="AH63" s="5">
        <v>0.41714771119981087</v>
      </c>
      <c r="AI63" s="5">
        <v>0.43474772330309647</v>
      </c>
      <c r="AJ63" s="5">
        <v>0.59619124189253114</v>
      </c>
      <c r="AK63" s="5">
        <v>0.67848051546212462</v>
      </c>
      <c r="AL63" s="5">
        <v>1.0031084072866805</v>
      </c>
      <c r="AM63" s="5">
        <v>0.59833728988251045</v>
      </c>
      <c r="AN63" s="5">
        <v>0.43295881630542138</v>
      </c>
      <c r="AO63" s="5">
        <v>0.5996054364453004</v>
      </c>
      <c r="AP63" s="5">
        <v>0.53820392443487308</v>
      </c>
    </row>
    <row r="64" spans="1:42" x14ac:dyDescent="0.2">
      <c r="A64" t="s">
        <v>129</v>
      </c>
      <c r="B64" s="19">
        <f>AVERAGE(H2:H53)*52</f>
        <v>-6.6606258036429167E-2</v>
      </c>
      <c r="C64" s="19"/>
      <c r="D64" t="s">
        <v>129</v>
      </c>
      <c r="E64">
        <v>4.1196117443390479E-4</v>
      </c>
      <c r="F64">
        <v>2.6515821333102156E-4</v>
      </c>
      <c r="G64">
        <v>3.1456320847435531E-4</v>
      </c>
      <c r="H64">
        <v>3.8989309035148345E-4</v>
      </c>
      <c r="I64" s="19">
        <v>4.2620672818353207E-4</v>
      </c>
      <c r="J64">
        <v>5.2277055249389448E-4</v>
      </c>
      <c r="K64">
        <v>3.511276674205707E-4</v>
      </c>
      <c r="L64">
        <v>5.7039320348140782E-4</v>
      </c>
      <c r="M64">
        <v>3.205065026869258E-4</v>
      </c>
      <c r="N64">
        <v>3.6178513996886575E-4</v>
      </c>
      <c r="O64">
        <v>3.8863027505833993E-4</v>
      </c>
      <c r="Q64" t="s">
        <v>129</v>
      </c>
      <c r="R64" s="39">
        <v>5.0594444723837918E-4</v>
      </c>
      <c r="S64" s="39">
        <v>3.9481493029352234E-4</v>
      </c>
      <c r="T64" s="39">
        <v>4.8513641952045109E-4</v>
      </c>
      <c r="U64" s="39">
        <v>5.6316655107131167E-4</v>
      </c>
      <c r="V64" s="58">
        <v>5.1317245211242931E-4</v>
      </c>
      <c r="W64" s="39">
        <v>5.763252995762948E-4</v>
      </c>
      <c r="X64" s="39">
        <v>5.8683901765427011E-4</v>
      </c>
      <c r="Y64" s="39">
        <v>5.6875252537134284E-4</v>
      </c>
      <c r="Z64" s="39">
        <v>5.3284780149803865E-4</v>
      </c>
      <c r="AA64" s="39">
        <v>5.0020710420578139E-4</v>
      </c>
      <c r="AB64" s="39">
        <v>6.0215003098512904E-4</v>
      </c>
      <c r="AC64" s="45">
        <f>_xlfn.STDEV.P(H2:H53)</f>
        <v>2.3848532981534585E-2</v>
      </c>
      <c r="AE64" t="s">
        <v>129</v>
      </c>
      <c r="AF64" s="5">
        <v>0.81424191268929269</v>
      </c>
      <c r="AG64" s="5">
        <v>0.67160128198265345</v>
      </c>
      <c r="AH64" s="5">
        <v>0.64840155432011382</v>
      </c>
      <c r="AI64" s="5">
        <v>0.69232288318578206</v>
      </c>
      <c r="AJ64" s="5">
        <v>0.83053314032951209</v>
      </c>
      <c r="AK64" s="5">
        <v>0.90707548823247408</v>
      </c>
      <c r="AL64" s="5">
        <v>0.59833728988251045</v>
      </c>
      <c r="AM64" s="5">
        <v>1.0028846959562838</v>
      </c>
      <c r="AN64" s="5">
        <v>0.60149727893379612</v>
      </c>
      <c r="AO64" s="5">
        <v>0.72327069513197095</v>
      </c>
      <c r="AP64" s="5">
        <v>0.64540439269351746</v>
      </c>
    </row>
    <row r="65" spans="1:42" x14ac:dyDescent="0.2">
      <c r="A65" t="s">
        <v>130</v>
      </c>
      <c r="B65" s="19">
        <f>AVERAGE(I2:I53)*52</f>
        <v>-0.16796010894745494</v>
      </c>
      <c r="C65" s="19"/>
      <c r="D65" t="s">
        <v>130</v>
      </c>
      <c r="E65">
        <v>2.3456244079022871E-4</v>
      </c>
      <c r="F65">
        <v>2.5621713494804567E-4</v>
      </c>
      <c r="G65">
        <v>1.8796557486450391E-4</v>
      </c>
      <c r="H65">
        <v>1.2361186332792814E-4</v>
      </c>
      <c r="I65">
        <v>3.0103871160006598E-4</v>
      </c>
      <c r="J65">
        <v>2.7442605175609678E-4</v>
      </c>
      <c r="K65">
        <v>2.3803751578771893E-4</v>
      </c>
      <c r="L65">
        <v>3.205065026869258E-4</v>
      </c>
      <c r="M65">
        <v>5.0964261704480862E-4</v>
      </c>
      <c r="N65">
        <v>3.1363352012741999E-4</v>
      </c>
      <c r="O65">
        <v>3.4507741962855456E-4</v>
      </c>
      <c r="Q65" t="s">
        <v>130</v>
      </c>
      <c r="R65" s="39">
        <v>4.7400472853301607E-4</v>
      </c>
      <c r="S65" s="39">
        <v>3.6989069625343376E-4</v>
      </c>
      <c r="T65" s="39">
        <v>4.5451028881027532E-4</v>
      </c>
      <c r="U65" s="39">
        <v>5.2761446363628077E-4</v>
      </c>
      <c r="V65" s="39">
        <v>4.8077643737745617E-4</v>
      </c>
      <c r="W65" s="39">
        <v>5.3994251476320631E-4</v>
      </c>
      <c r="X65" s="39">
        <v>5.4979251333641982E-4</v>
      </c>
      <c r="Y65" s="39">
        <v>5.3284780149803865E-4</v>
      </c>
      <c r="Z65" s="39">
        <v>4.992097035101782E-4</v>
      </c>
      <c r="AA65" s="39">
        <v>4.6862957768095822E-4</v>
      </c>
      <c r="AB65" s="39">
        <v>5.6413695916851287E-4</v>
      </c>
      <c r="AC65" s="45">
        <f>_xlfn.STDEV.P(I2:I53)</f>
        <v>2.2343001219849095E-2</v>
      </c>
      <c r="AE65" t="s">
        <v>130</v>
      </c>
      <c r="AF65" s="5">
        <v>0.49485253346769226</v>
      </c>
      <c r="AG65" s="5">
        <v>0.692683372529317</v>
      </c>
      <c r="AH65" s="5">
        <v>0.41355625932368217</v>
      </c>
      <c r="AI65" s="5">
        <v>0.23428444792055947</v>
      </c>
      <c r="AJ65" s="5">
        <v>0.62615113428223479</v>
      </c>
      <c r="AK65" s="5">
        <v>0.50825049751166063</v>
      </c>
      <c r="AL65" s="5">
        <v>0.43295881630542138</v>
      </c>
      <c r="AM65" s="5">
        <v>0.60149727893379612</v>
      </c>
      <c r="AN65" s="5">
        <v>1.0208988596601223</v>
      </c>
      <c r="AO65" s="5">
        <v>0.66925677563813712</v>
      </c>
      <c r="AP65" s="5">
        <v>0.61169085630760245</v>
      </c>
    </row>
    <row r="66" spans="1:42" x14ac:dyDescent="0.2">
      <c r="A66" t="s">
        <v>131</v>
      </c>
      <c r="B66" s="19">
        <f>AVERAGE(J2:J53)*52</f>
        <v>-0.18215740324920254</v>
      </c>
      <c r="C66" s="19"/>
      <c r="D66" t="s">
        <v>131</v>
      </c>
      <c r="E66">
        <v>2.7572381178023203E-4</v>
      </c>
      <c r="F66">
        <v>2.6867868078173085E-4</v>
      </c>
      <c r="G66">
        <v>2.8186451744458045E-4</v>
      </c>
      <c r="H66">
        <v>2.8566090315031498E-4</v>
      </c>
      <c r="I66">
        <v>3.3039543144806161E-4</v>
      </c>
      <c r="J66">
        <v>3.49485981862691E-4</v>
      </c>
      <c r="K66">
        <v>3.0946465983626708E-4</v>
      </c>
      <c r="L66">
        <v>3.6178513996886575E-4</v>
      </c>
      <c r="M66">
        <v>3.1363352012741999E-4</v>
      </c>
      <c r="N66">
        <v>4.5219389894904784E-4</v>
      </c>
      <c r="O66">
        <v>3.518786082661328E-4</v>
      </c>
      <c r="Q66" t="s">
        <v>131</v>
      </c>
      <c r="R66" s="39">
        <v>4.449685857251683E-4</v>
      </c>
      <c r="S66" s="39">
        <v>3.4723227444201322E-4</v>
      </c>
      <c r="T66" s="39">
        <v>4.2666831834222747E-4</v>
      </c>
      <c r="U66" s="39">
        <v>4.9529434530952465E-4</v>
      </c>
      <c r="V66" s="39">
        <v>4.5132547949873589E-4</v>
      </c>
      <c r="W66" s="39">
        <v>5.0686721609432205E-4</v>
      </c>
      <c r="X66" s="39">
        <v>5.1611383257446218E-4</v>
      </c>
      <c r="Y66" s="39">
        <v>5.0020710420578139E-4</v>
      </c>
      <c r="Z66" s="39">
        <v>4.6862957768095822E-4</v>
      </c>
      <c r="AA66" s="39">
        <v>4.3992270088747515E-4</v>
      </c>
      <c r="AB66" s="39">
        <v>5.2957957962443739E-4</v>
      </c>
      <c r="AC66" s="45">
        <f>_xlfn.STDEV.P(J2:J53)</f>
        <v>2.0974334337172065E-2</v>
      </c>
      <c r="AE66" t="s">
        <v>131</v>
      </c>
      <c r="AF66" s="5">
        <v>0.61964781475726671</v>
      </c>
      <c r="AG66" s="5">
        <v>0.77377219964211419</v>
      </c>
      <c r="AH66" s="5">
        <v>0.66061740543505509</v>
      </c>
      <c r="AI66" s="5">
        <v>0.57674977688630125</v>
      </c>
      <c r="AJ66" s="5">
        <v>0.73205579223006623</v>
      </c>
      <c r="AK66" s="5">
        <v>0.68950204464921583</v>
      </c>
      <c r="AL66" s="5">
        <v>0.5996054364453004</v>
      </c>
      <c r="AM66" s="5">
        <v>0.72327069513197095</v>
      </c>
      <c r="AN66" s="5">
        <v>0.66925677563813712</v>
      </c>
      <c r="AO66" s="5">
        <v>1.0278939869136496</v>
      </c>
      <c r="AP66" s="5">
        <v>0.66444897387409652</v>
      </c>
    </row>
    <row r="67" spans="1:42" x14ac:dyDescent="0.2">
      <c r="A67" t="s">
        <v>132</v>
      </c>
      <c r="B67" s="19">
        <f>AVERAGE(K2:K53)*52</f>
        <v>8.7811336872197665E-2</v>
      </c>
      <c r="C67" s="19"/>
      <c r="D67" t="s">
        <v>132</v>
      </c>
      <c r="E67">
        <v>3.056749008517558E-4</v>
      </c>
      <c r="F67">
        <v>2.7852065708643679E-4</v>
      </c>
      <c r="G67">
        <v>3.0781263791693355E-4</v>
      </c>
      <c r="H67">
        <v>2.0228661016204235E-4</v>
      </c>
      <c r="I67">
        <v>3.0216920517630859E-4</v>
      </c>
      <c r="J67">
        <v>3.8879756642813543E-4</v>
      </c>
      <c r="K67">
        <v>3.3438533048083761E-4</v>
      </c>
      <c r="L67">
        <v>3.8863027505833993E-4</v>
      </c>
      <c r="M67">
        <v>3.4507741962855456E-4</v>
      </c>
      <c r="N67">
        <v>3.518786082661328E-4</v>
      </c>
      <c r="O67">
        <v>6.4036029775111248E-4</v>
      </c>
      <c r="Q67" t="s">
        <v>132</v>
      </c>
      <c r="R67" s="39">
        <v>5.3565382304444757E-4</v>
      </c>
      <c r="S67" s="39">
        <v>4.1799871104645239E-4</v>
      </c>
      <c r="T67" s="39">
        <v>5.1362393486608889E-4</v>
      </c>
      <c r="U67" s="39">
        <v>5.9623604476476046E-4</v>
      </c>
      <c r="V67" s="39">
        <v>5.4330626090576218E-4</v>
      </c>
      <c r="W67" s="39">
        <v>6.1016748324906045E-4</v>
      </c>
      <c r="X67" s="39">
        <v>6.2129857345791402E-4</v>
      </c>
      <c r="Y67" s="39">
        <v>6.0215003098512904E-4</v>
      </c>
      <c r="Z67" s="39">
        <v>5.6413695916851287E-4</v>
      </c>
      <c r="AA67" s="39">
        <v>5.2957957962443739E-4</v>
      </c>
      <c r="AB67" s="39">
        <v>6.3750865911084528E-4</v>
      </c>
      <c r="AC67" s="45">
        <f>_xlfn.STDEV.P(K2:K53)</f>
        <v>2.524893382126947E-2</v>
      </c>
      <c r="AE67" t="s">
        <v>132</v>
      </c>
      <c r="AF67" s="5">
        <v>0.57065755475134816</v>
      </c>
      <c r="AG67" s="5">
        <v>0.6663194161273015</v>
      </c>
      <c r="AH67" s="5">
        <v>0.59929574348435677</v>
      </c>
      <c r="AI67" s="5">
        <v>0.33927269566846247</v>
      </c>
      <c r="AJ67" s="5">
        <v>0.55616735333134804</v>
      </c>
      <c r="AK67" s="5">
        <v>0.63719810888289274</v>
      </c>
      <c r="AL67" s="5">
        <v>0.53820392443487308</v>
      </c>
      <c r="AM67" s="5">
        <v>0.64540439269351746</v>
      </c>
      <c r="AN67" s="5">
        <v>0.61169085630760245</v>
      </c>
      <c r="AO67" s="5">
        <v>0.66444897387409652</v>
      </c>
      <c r="AP67" s="5">
        <v>1.0044730978936733</v>
      </c>
    </row>
    <row r="69" spans="1:42" x14ac:dyDescent="0.2">
      <c r="A69" s="74" t="s">
        <v>88</v>
      </c>
      <c r="B69" s="74"/>
      <c r="C69" s="74"/>
      <c r="D69" s="74"/>
      <c r="E69" s="74"/>
    </row>
    <row r="70" spans="1:42" x14ac:dyDescent="0.2">
      <c r="B70" t="s">
        <v>89</v>
      </c>
      <c r="C70" s="5" t="s">
        <v>90</v>
      </c>
      <c r="D70" s="5" t="s">
        <v>98</v>
      </c>
      <c r="E70" s="5" t="s">
        <v>91</v>
      </c>
    </row>
    <row r="71" spans="1:42" x14ac:dyDescent="0.2">
      <c r="A71" t="s">
        <v>93</v>
      </c>
      <c r="C71" s="5">
        <f>MIN(J64:J66)</f>
        <v>2.7442605175609678E-4</v>
      </c>
      <c r="D71" s="5">
        <f>MAX(G74:G76)</f>
        <v>0</v>
      </c>
      <c r="E71" s="5"/>
    </row>
    <row r="72" spans="1:42" x14ac:dyDescent="0.2">
      <c r="A72" t="s">
        <v>92</v>
      </c>
      <c r="C72" s="5"/>
      <c r="D72" s="5"/>
      <c r="E72" s="5"/>
    </row>
    <row r="73" spans="1:42" x14ac:dyDescent="0.2">
      <c r="B73" s="75" t="s">
        <v>136</v>
      </c>
      <c r="C73" s="75"/>
      <c r="D73" s="75"/>
      <c r="E73" s="75"/>
    </row>
    <row r="74" spans="1:42" x14ac:dyDescent="0.2">
      <c r="A74" t="s">
        <v>123</v>
      </c>
      <c r="B74" s="5">
        <v>0.51570256839217765</v>
      </c>
      <c r="C74" s="5">
        <v>0.40631978789769579</v>
      </c>
      <c r="D74" s="5">
        <v>0.26154699636369261</v>
      </c>
      <c r="E74" s="5">
        <v>0.40631978789769579</v>
      </c>
      <c r="F74" s="5">
        <v>0.38992155241834325</v>
      </c>
      <c r="G74" s="5"/>
      <c r="H74" s="5">
        <v>0.18386514618491229</v>
      </c>
    </row>
    <row r="75" spans="1:42" x14ac:dyDescent="0.2">
      <c r="A75" t="s">
        <v>124</v>
      </c>
      <c r="B75" s="5">
        <v>0.78291150188356784</v>
      </c>
      <c r="C75" s="5">
        <v>4.3365603709372182E-2</v>
      </c>
      <c r="D75" s="5">
        <v>0.34952536570009285</v>
      </c>
      <c r="E75" s="5">
        <v>4.3365603709372182E-2</v>
      </c>
      <c r="F75" s="5">
        <v>3.3205330617257972E-2</v>
      </c>
      <c r="G75" s="5"/>
      <c r="H75" s="5">
        <v>0.05</v>
      </c>
    </row>
    <row r="76" spans="1:42" x14ac:dyDescent="0.2">
      <c r="A76" t="s">
        <v>99</v>
      </c>
      <c r="B76" s="5">
        <v>0.36169641177668932</v>
      </c>
      <c r="C76" s="5">
        <v>9.4046727681838554E-2</v>
      </c>
      <c r="D76" s="5">
        <v>0.13205261124147594</v>
      </c>
      <c r="E76" s="5">
        <v>9.4046727681838554E-2</v>
      </c>
      <c r="F76" s="5">
        <v>9.5619354714211846E-2</v>
      </c>
      <c r="G76" s="5"/>
      <c r="H76" s="5">
        <v>0.05</v>
      </c>
    </row>
    <row r="77" spans="1:42" x14ac:dyDescent="0.2">
      <c r="A77" t="s">
        <v>125</v>
      </c>
      <c r="B77" s="5">
        <v>0.462802088749731</v>
      </c>
      <c r="C77" s="5">
        <v>3.0471466788196244E-2</v>
      </c>
      <c r="D77" s="5">
        <v>9.2881613667726209E-2</v>
      </c>
      <c r="E77" s="5">
        <v>3.0471466788196244E-2</v>
      </c>
      <c r="F77" s="5">
        <v>2.1318544534129742E-2</v>
      </c>
      <c r="G77" s="5"/>
      <c r="H77" s="5">
        <v>0.05</v>
      </c>
    </row>
    <row r="78" spans="1:42" x14ac:dyDescent="0.2">
      <c r="A78" t="s">
        <v>126</v>
      </c>
      <c r="B78" s="5">
        <v>9.8148931884879637E-2</v>
      </c>
      <c r="C78" s="5">
        <v>0</v>
      </c>
      <c r="D78" s="5">
        <v>0</v>
      </c>
      <c r="E78" s="5">
        <v>0</v>
      </c>
      <c r="F78" s="5">
        <v>9.9999999999999985E-3</v>
      </c>
      <c r="G78" s="5"/>
      <c r="H78" s="5">
        <v>0.05</v>
      </c>
    </row>
    <row r="79" spans="1:42" x14ac:dyDescent="0.2">
      <c r="A79" t="s">
        <v>127</v>
      </c>
      <c r="B79" s="5">
        <v>0.10101659762292474</v>
      </c>
      <c r="C79" s="5">
        <v>0</v>
      </c>
      <c r="D79" s="5">
        <v>0</v>
      </c>
      <c r="E79" s="5">
        <v>0</v>
      </c>
      <c r="F79" s="5">
        <v>0.01</v>
      </c>
      <c r="G79" s="5"/>
      <c r="H79" s="5">
        <v>0.05</v>
      </c>
    </row>
    <row r="80" spans="1:42" x14ac:dyDescent="0.2">
      <c r="A80" t="s">
        <v>128</v>
      </c>
      <c r="B80" s="5">
        <v>6.2507857242086531E-2</v>
      </c>
      <c r="C80" s="5">
        <v>0.20146496716935838</v>
      </c>
      <c r="D80" s="5">
        <v>6.3015849635634988E-2</v>
      </c>
      <c r="E80" s="5">
        <v>0.20146496716935838</v>
      </c>
      <c r="F80" s="5">
        <v>0.1975952212203487</v>
      </c>
      <c r="G80" s="5"/>
      <c r="H80" s="5">
        <v>0.14518543848346385</v>
      </c>
    </row>
    <row r="81" spans="1:8" x14ac:dyDescent="0.2">
      <c r="A81" t="s">
        <v>129</v>
      </c>
      <c r="B81" s="5">
        <v>-0.86167647722525131</v>
      </c>
      <c r="C81" s="5">
        <v>0</v>
      </c>
      <c r="D81" s="5">
        <v>0</v>
      </c>
      <c r="E81" s="5">
        <v>0</v>
      </c>
      <c r="F81" s="5">
        <v>0.01</v>
      </c>
      <c r="G81" s="5"/>
      <c r="H81" s="5">
        <v>0.05</v>
      </c>
    </row>
    <row r="82" spans="1:8" x14ac:dyDescent="0.2">
      <c r="A82" t="s">
        <v>130</v>
      </c>
      <c r="B82" s="5">
        <v>2.2240912274793835E-2</v>
      </c>
      <c r="C82" s="5">
        <v>0</v>
      </c>
      <c r="D82" s="5">
        <v>0</v>
      </c>
      <c r="E82" s="5">
        <v>0</v>
      </c>
      <c r="F82" s="5">
        <v>0.01</v>
      </c>
      <c r="G82" s="5"/>
      <c r="H82" s="5">
        <v>0.05</v>
      </c>
    </row>
    <row r="83" spans="1:8" x14ac:dyDescent="0.2">
      <c r="A83" t="s">
        <v>131</v>
      </c>
      <c r="B83" s="5">
        <v>-0.91213136824155594</v>
      </c>
      <c r="C83" s="5">
        <v>0</v>
      </c>
      <c r="D83" s="5">
        <v>0</v>
      </c>
      <c r="E83" s="5">
        <v>0</v>
      </c>
      <c r="F83" s="5">
        <v>0.01</v>
      </c>
      <c r="G83" s="5"/>
      <c r="H83" s="5">
        <v>0.05</v>
      </c>
    </row>
    <row r="84" spans="1:8" x14ac:dyDescent="0.2">
      <c r="A84" s="4" t="s">
        <v>132</v>
      </c>
      <c r="B84" s="11">
        <v>0.36678097563995699</v>
      </c>
      <c r="C84" s="11">
        <v>0.22433144675353864</v>
      </c>
      <c r="D84" s="11">
        <v>0.10097756339137738</v>
      </c>
      <c r="E84" s="11">
        <v>0.22433144675353864</v>
      </c>
      <c r="F84" s="5">
        <v>0.21233999649570842</v>
      </c>
      <c r="G84" s="5"/>
      <c r="H84" s="5">
        <v>0.27094941533162376</v>
      </c>
    </row>
    <row r="85" spans="1:8" x14ac:dyDescent="0.2">
      <c r="A85" s="14" t="s">
        <v>137</v>
      </c>
      <c r="B85" s="16">
        <f>SUM(B74:B84)</f>
        <v>1.0000000000000004</v>
      </c>
      <c r="C85" s="16">
        <f t="shared" ref="C85:E85" si="0">SUM(C74:C84)</f>
        <v>0.99999999999999978</v>
      </c>
      <c r="D85" s="16">
        <f t="shared" si="0"/>
        <v>1</v>
      </c>
      <c r="E85" s="16">
        <f t="shared" si="0"/>
        <v>0.99999999999999978</v>
      </c>
      <c r="F85" s="16">
        <f t="shared" ref="F85" si="1">SUM(F74:F84)</f>
        <v>1</v>
      </c>
      <c r="G85" s="16"/>
      <c r="H85" s="16">
        <f>SUM(H74:H84)</f>
        <v>1</v>
      </c>
    </row>
    <row r="86" spans="1:8" x14ac:dyDescent="0.2">
      <c r="A86" s="14" t="s">
        <v>85</v>
      </c>
      <c r="B86" s="5">
        <f t="array" ref="B86">MMULT(TRANSPOSE(B74:B84),$B$57:$B$67)</f>
        <v>0.23279221922878252</v>
      </c>
      <c r="C86" s="5">
        <f t="array" ref="C86">MMULT(TRANSPOSE(C74:C84),$B$57:$B$67)</f>
        <v>5.5377232407829144E-2</v>
      </c>
      <c r="D86" s="5">
        <f t="array" ref="D86">MMULT(TRANSPOSE(D74:D84),$B$57:$B$67)</f>
        <v>9.9999997321591084E-3</v>
      </c>
      <c r="E86" s="5">
        <f t="array" ref="E86">MMULT(TRANSPOSE(E74:E84),$B$57:$B$67)</f>
        <v>5.5377232407829144E-2</v>
      </c>
      <c r="F86" s="5">
        <f t="array" ref="F86">MMULT(TRANSPOSE(F74:F84),$B$57:$B$67)</f>
        <v>4.9175441977254375E-2</v>
      </c>
      <c r="G86" s="5"/>
      <c r="H86" s="5">
        <f t="array" ref="H86">MMULT(TRANSPOSE(H74:H84),$B$57:$B$67)</f>
        <v>1.89431978547095E-2</v>
      </c>
    </row>
    <row r="87" spans="1:8" x14ac:dyDescent="0.2">
      <c r="A87" s="14" t="s">
        <v>96</v>
      </c>
      <c r="B87" s="19">
        <f t="array" ref="B87">SQRT(MMULT(MMULT(TRANSPOSE(B74:B84), $E$57:$O$67), B74:B84))*SQRT(52)</f>
        <v>0.13470010179325004</v>
      </c>
      <c r="C87" s="19">
        <f t="array" ref="C87">SQRT(MMULT(MMULT(TRANSPOSE(C74:C84), $E$57:$O$67), C74:C84))*SQRT(52)</f>
        <v>0.13470011521643124</v>
      </c>
      <c r="D87" s="19">
        <f t="array" ref="D87">SQRT(MMULT(MMULT(TRANSPOSE(D74:D84), $E$57:$O$67), D74:D84))*SQRT(52)</f>
        <v>0.11925632172923067</v>
      </c>
      <c r="E87" s="19">
        <f t="array" ref="E87">SQRT(MMULT(MMULT(TRANSPOSE(E74:E84), $E$57:$O$67), E74:E84))*SQRT(52)</f>
        <v>0.13470011521643124</v>
      </c>
      <c r="F87" s="19">
        <f t="array" ref="F87">SQRT(MMULT(MMULT(TRANSPOSE(F74:F84), $E$57:$O$67), F74:F84))*SQRT(52)</f>
        <v>0.13470009922463486</v>
      </c>
      <c r="G87" s="19"/>
      <c r="H87" s="19">
        <f t="array" ref="H87">SQRT(MMULT(MMULT(TRANSPOSE(H74:H84), $E$57:$O$67), H74:H84))*SQRT(52)</f>
        <v>0.13470012895881342</v>
      </c>
    </row>
    <row r="88" spans="1:8" x14ac:dyDescent="0.2">
      <c r="A88" s="14" t="s">
        <v>138</v>
      </c>
      <c r="B88" s="5">
        <v>5.1999999999999998E-3</v>
      </c>
      <c r="C88" s="5">
        <v>5.1999999999999998E-3</v>
      </c>
      <c r="D88" s="5">
        <v>5.1999999999999998E-3</v>
      </c>
      <c r="E88" s="5">
        <v>5.1999999999999998E-3</v>
      </c>
      <c r="F88" s="5">
        <v>5.1999999999999998E-3</v>
      </c>
      <c r="G88" s="5"/>
      <c r="H88" s="5">
        <v>5.1999999999999998E-3</v>
      </c>
    </row>
    <row r="89" spans="1:8" x14ac:dyDescent="0.2">
      <c r="A89" s="14" t="s">
        <v>97</v>
      </c>
      <c r="B89">
        <f>(B86-B88)/B87</f>
        <v>1.689621731527061</v>
      </c>
      <c r="C89">
        <f t="shared" ref="C89:E89" si="2">(C86-C88)/C87</f>
        <v>0.37251068662566617</v>
      </c>
      <c r="D89">
        <f t="shared" si="2"/>
        <v>4.0249436361599528E-2</v>
      </c>
      <c r="E89">
        <f t="shared" si="2"/>
        <v>0.37251068662566617</v>
      </c>
      <c r="F89">
        <f t="shared" ref="F89" si="3">(F86-F88)/F87</f>
        <v>0.32646926194106213</v>
      </c>
      <c r="H89">
        <f>(H86-H88)/H87</f>
        <v>0.10202809723301519</v>
      </c>
    </row>
    <row r="90" spans="1:8" x14ac:dyDescent="0.2">
      <c r="B90" t="s">
        <v>140</v>
      </c>
      <c r="C90" t="s">
        <v>91</v>
      </c>
      <c r="D90" t="s">
        <v>90</v>
      </c>
      <c r="E90" t="s">
        <v>139</v>
      </c>
    </row>
    <row r="94" spans="1:8" x14ac:dyDescent="0.2">
      <c r="A94" s="9" t="s">
        <v>0</v>
      </c>
      <c r="B94" s="16">
        <f>$C$74*'Consumer Discretionary'!B74</f>
        <v>5.8045683985385108E-2</v>
      </c>
    </row>
    <row r="95" spans="1:8" x14ac:dyDescent="0.2">
      <c r="A95" s="9" t="s">
        <v>29</v>
      </c>
      <c r="B95" s="16">
        <f>$C$75*'Consumer Staples'!B72</f>
        <v>8.6731207418744363E-3</v>
      </c>
    </row>
    <row r="96" spans="1:8" x14ac:dyDescent="0.2">
      <c r="A96" s="9" t="s">
        <v>14</v>
      </c>
      <c r="B96" s="16">
        <f>$C$75*'Consumer Staples'!B73</f>
        <v>8.6731207418744363E-3</v>
      </c>
    </row>
    <row r="97" spans="1:2" x14ac:dyDescent="0.2">
      <c r="A97" s="9" t="s">
        <v>32</v>
      </c>
      <c r="B97" s="16">
        <f>$C$77*Financials!B78</f>
        <v>3.0471466788196244E-3</v>
      </c>
    </row>
    <row r="98" spans="1:2" x14ac:dyDescent="0.2">
      <c r="A98" s="9" t="s">
        <v>33</v>
      </c>
      <c r="B98" s="16">
        <f>$C$80*'Information Technology'!B70</f>
        <v>6.7154989056452785E-2</v>
      </c>
    </row>
    <row r="99" spans="1:2" x14ac:dyDescent="0.2">
      <c r="A99" s="9" t="s">
        <v>35</v>
      </c>
      <c r="B99" s="16">
        <f>$C$77*Financials!B79</f>
        <v>3.0471466788196244E-3</v>
      </c>
    </row>
    <row r="100" spans="1:2" x14ac:dyDescent="0.2">
      <c r="A100" s="9" t="s">
        <v>36</v>
      </c>
      <c r="B100" s="16">
        <f>$C$74*'Consumer Discretionary'!B75</f>
        <v>5.8045683985385108E-2</v>
      </c>
    </row>
    <row r="101" spans="1:2" x14ac:dyDescent="0.2">
      <c r="A101" s="9" t="s">
        <v>15</v>
      </c>
      <c r="B101" s="16">
        <f>$C$75*'Consumer Staples'!B74</f>
        <v>8.6731207418744363E-3</v>
      </c>
    </row>
    <row r="102" spans="1:2" x14ac:dyDescent="0.2">
      <c r="A102" s="9" t="s">
        <v>37</v>
      </c>
      <c r="B102" s="16">
        <f>$C$77*Financials!B80</f>
        <v>3.0471466788196244E-3</v>
      </c>
    </row>
    <row r="103" spans="1:2" x14ac:dyDescent="0.2">
      <c r="A103" s="9" t="s">
        <v>4</v>
      </c>
      <c r="B103" s="16">
        <f>$C$77*Financials!B81</f>
        <v>3.0471466788196244E-3</v>
      </c>
    </row>
    <row r="104" spans="1:2" x14ac:dyDescent="0.2">
      <c r="A104" s="9" t="s">
        <v>39</v>
      </c>
      <c r="B104" s="16">
        <f>$C$74*'Consumer Discretionary'!B76</f>
        <v>5.8045683985385108E-2</v>
      </c>
    </row>
    <row r="105" spans="1:2" x14ac:dyDescent="0.2">
      <c r="A105" s="9" t="s">
        <v>40</v>
      </c>
      <c r="B105" s="16">
        <f>$C$77*Financials!B82</f>
        <v>3.0471466788196244E-3</v>
      </c>
    </row>
    <row r="106" spans="1:2" x14ac:dyDescent="0.2">
      <c r="A106" s="9" t="s">
        <v>44</v>
      </c>
      <c r="B106" s="16">
        <f>$C$84*Utilities!B71</f>
        <v>5.608286168838466E-2</v>
      </c>
    </row>
    <row r="107" spans="1:2" x14ac:dyDescent="0.2">
      <c r="A107" s="9" t="s">
        <v>12</v>
      </c>
      <c r="B107" s="16">
        <f>$C$84*Utilities!B72</f>
        <v>5.608286168838466E-2</v>
      </c>
    </row>
    <row r="108" spans="1:2" x14ac:dyDescent="0.2">
      <c r="A108" s="9" t="s">
        <v>45</v>
      </c>
      <c r="B108" s="16">
        <f>$C$76*Energy!B71</f>
        <v>4.7023363840919277E-2</v>
      </c>
    </row>
    <row r="109" spans="1:2" x14ac:dyDescent="0.2">
      <c r="A109" s="9" t="s">
        <v>11</v>
      </c>
      <c r="B109" s="16">
        <f>$C$84*Utilities!B73</f>
        <v>5.608286168838466E-2</v>
      </c>
    </row>
    <row r="110" spans="1:2" x14ac:dyDescent="0.2">
      <c r="A110" s="9" t="s">
        <v>46</v>
      </c>
      <c r="B110" s="16">
        <f>$C$76*Energy!B72</f>
        <v>4.7023363840919277E-2</v>
      </c>
    </row>
    <row r="111" spans="1:2" x14ac:dyDescent="0.2">
      <c r="A111" s="9" t="s">
        <v>47</v>
      </c>
      <c r="B111" s="16">
        <f>$C$77*Financials!B83</f>
        <v>3.0471466788196244E-3</v>
      </c>
    </row>
    <row r="112" spans="1:2" x14ac:dyDescent="0.2">
      <c r="A112" s="9" t="s">
        <v>48</v>
      </c>
      <c r="B112" s="16">
        <f>$C$84*Utilities!B74</f>
        <v>5.608286168838466E-2</v>
      </c>
    </row>
    <row r="113" spans="1:2" x14ac:dyDescent="0.2">
      <c r="A113" s="9" t="s">
        <v>49</v>
      </c>
      <c r="B113" s="16">
        <f>$C$77*Financials!B84</f>
        <v>3.0471466788196244E-3</v>
      </c>
    </row>
    <row r="114" spans="1:2" x14ac:dyDescent="0.2">
      <c r="A114" s="9" t="s">
        <v>50</v>
      </c>
      <c r="B114" s="16">
        <f>$C$77*Financials!B85</f>
        <v>3.0471466788196244E-3</v>
      </c>
    </row>
    <row r="115" spans="1:2" x14ac:dyDescent="0.2">
      <c r="A115" s="9" t="s">
        <v>13</v>
      </c>
      <c r="B115" s="16">
        <f>$C$74*'Consumer Discretionary'!B77</f>
        <v>5.8045683985385108E-2</v>
      </c>
    </row>
    <row r="116" spans="1:2" x14ac:dyDescent="0.2">
      <c r="A116" s="9" t="s">
        <v>51</v>
      </c>
      <c r="B116" s="16">
        <f>$C$74*'Consumer Discretionary'!B78</f>
        <v>5.8045683985385108E-2</v>
      </c>
    </row>
    <row r="117" spans="1:2" x14ac:dyDescent="0.2">
      <c r="A117" s="9" t="s">
        <v>52</v>
      </c>
      <c r="B117" s="16">
        <f>$C$77*Financials!B86</f>
        <v>3.0471466788196244E-3</v>
      </c>
    </row>
    <row r="118" spans="1:2" x14ac:dyDescent="0.2">
      <c r="A118" s="9" t="s">
        <v>53</v>
      </c>
      <c r="B118" s="16">
        <f>$C$80*'Information Technology'!B71</f>
        <v>6.7154989056452785E-2</v>
      </c>
    </row>
    <row r="119" spans="1:2" x14ac:dyDescent="0.2">
      <c r="A119" s="9" t="s">
        <v>2</v>
      </c>
      <c r="B119" s="16">
        <f>$C$75*'Consumer Staples'!B75</f>
        <v>8.6731207418744363E-3</v>
      </c>
    </row>
    <row r="120" spans="1:2" x14ac:dyDescent="0.2">
      <c r="A120" s="9" t="s">
        <v>57</v>
      </c>
      <c r="B120" s="16">
        <f>$C$77*Financials!B87</f>
        <v>3.0471466788196244E-3</v>
      </c>
    </row>
    <row r="121" spans="1:2" x14ac:dyDescent="0.2">
      <c r="A121" s="9" t="s">
        <v>58</v>
      </c>
      <c r="B121" s="16">
        <f>$C$80*'Information Technology'!B72</f>
        <v>6.7154989056452785E-2</v>
      </c>
    </row>
    <row r="122" spans="1:2" x14ac:dyDescent="0.2">
      <c r="A122" s="9" t="s">
        <v>3</v>
      </c>
      <c r="B122" s="16">
        <f>$C$75*'Consumer Staples'!B76</f>
        <v>8.6731207418744363E-3</v>
      </c>
    </row>
    <row r="123" spans="1:2" x14ac:dyDescent="0.2">
      <c r="A123" s="9" t="s">
        <v>1</v>
      </c>
      <c r="B123" s="16">
        <f>$C$74*'Consumer Discretionary'!B79</f>
        <v>5.8045683985385108E-2</v>
      </c>
    </row>
    <row r="124" spans="1:2" x14ac:dyDescent="0.2">
      <c r="A124" s="9" t="s">
        <v>62</v>
      </c>
      <c r="B124" s="16">
        <f>$C$74*'Consumer Discretionary'!B80</f>
        <v>5.8045683985385108E-2</v>
      </c>
    </row>
    <row r="126" spans="1:2" x14ac:dyDescent="0.2">
      <c r="B126" s="16">
        <f>SUM(B94:B124)</f>
        <v>0.99999999999999989</v>
      </c>
    </row>
  </sheetData>
  <autoFilter ref="A94:B124">
    <sortState ref="A95:B124">
      <sortCondition ref="A94:A124"/>
    </sortState>
  </autoFilter>
  <mergeCells count="5">
    <mergeCell ref="D55:O55"/>
    <mergeCell ref="Q55:AB55"/>
    <mergeCell ref="AE55:AP55"/>
    <mergeCell ref="A69:E69"/>
    <mergeCell ref="B73:E73"/>
  </mergeCells>
  <conditionalFormatting sqref="B89:G8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0"/>
  <sheetViews>
    <sheetView zoomScale="37" workbookViewId="0">
      <selection activeCell="B130" sqref="B130"/>
    </sheetView>
  </sheetViews>
  <sheetFormatPr baseColWidth="10" defaultRowHeight="15" x14ac:dyDescent="0.2"/>
  <sheetData>
    <row r="1" spans="1:93" x14ac:dyDescent="0.2">
      <c r="A1" t="s">
        <v>29</v>
      </c>
      <c r="B1" t="s">
        <v>0</v>
      </c>
      <c r="C1" t="s">
        <v>14</v>
      </c>
      <c r="D1" t="s">
        <v>32</v>
      </c>
      <c r="E1" t="s">
        <v>33</v>
      </c>
      <c r="F1" t="s">
        <v>35</v>
      </c>
      <c r="G1" t="s">
        <v>36</v>
      </c>
      <c r="H1" t="s">
        <v>15</v>
      </c>
      <c r="I1" t="s">
        <v>37</v>
      </c>
      <c r="J1" t="s">
        <v>4</v>
      </c>
      <c r="K1" t="s">
        <v>39</v>
      </c>
      <c r="L1" t="s">
        <v>40</v>
      </c>
      <c r="M1" t="s">
        <v>44</v>
      </c>
      <c r="N1" t="s">
        <v>12</v>
      </c>
      <c r="O1" t="s">
        <v>45</v>
      </c>
      <c r="P1" t="s">
        <v>11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13</v>
      </c>
      <c r="W1" t="s">
        <v>51</v>
      </c>
      <c r="X1" t="s">
        <v>52</v>
      </c>
      <c r="Y1" t="s">
        <v>53</v>
      </c>
      <c r="Z1" t="s">
        <v>2</v>
      </c>
      <c r="AA1" t="s">
        <v>57</v>
      </c>
      <c r="AB1" t="s">
        <v>58</v>
      </c>
      <c r="AC1" t="s">
        <v>3</v>
      </c>
      <c r="AD1" t="s">
        <v>1</v>
      </c>
      <c r="AE1" s="40" t="s">
        <v>62</v>
      </c>
      <c r="AF1" s="81" t="s">
        <v>101</v>
      </c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2"/>
      <c r="BK1" s="81" t="s">
        <v>116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2"/>
    </row>
    <row r="2" spans="1:93" x14ac:dyDescent="0.2">
      <c r="A2">
        <v>102.4</v>
      </c>
      <c r="B2">
        <v>178.55</v>
      </c>
      <c r="C2">
        <v>19.8</v>
      </c>
      <c r="D2">
        <v>169.55</v>
      </c>
      <c r="E2">
        <v>122.95</v>
      </c>
      <c r="F2">
        <v>7.1890000000000001</v>
      </c>
      <c r="G2">
        <v>83.68</v>
      </c>
      <c r="H2">
        <v>63.61</v>
      </c>
      <c r="I2">
        <v>60.46</v>
      </c>
      <c r="J2">
        <v>23.55</v>
      </c>
      <c r="K2">
        <v>70.56</v>
      </c>
      <c r="L2">
        <v>15.535</v>
      </c>
      <c r="M2">
        <v>4.2880000000000003</v>
      </c>
      <c r="N2">
        <v>12.58</v>
      </c>
      <c r="O2">
        <v>14.99</v>
      </c>
      <c r="P2">
        <v>7.2620000000000005</v>
      </c>
      <c r="Q2">
        <v>46.21</v>
      </c>
      <c r="R2">
        <v>47.314999999999998</v>
      </c>
      <c r="S2">
        <v>6.4850000000000003</v>
      </c>
      <c r="T2">
        <v>13.765000000000001</v>
      </c>
      <c r="U2">
        <v>2.5380000000000003</v>
      </c>
      <c r="V2">
        <v>32.35</v>
      </c>
      <c r="W2">
        <v>201.1</v>
      </c>
      <c r="X2">
        <v>178.7</v>
      </c>
      <c r="Y2">
        <v>4.9580000000000002</v>
      </c>
      <c r="Z2">
        <v>177.85</v>
      </c>
      <c r="AA2">
        <v>5.6210000000000004</v>
      </c>
      <c r="AB2">
        <v>90.8</v>
      </c>
      <c r="AC2">
        <v>46.6</v>
      </c>
      <c r="AD2">
        <v>17.164999999999999</v>
      </c>
      <c r="AE2" s="40">
        <v>135.80000000000001</v>
      </c>
      <c r="BJ2" s="40"/>
    </row>
    <row r="3" spans="1:93" x14ac:dyDescent="0.2">
      <c r="A3">
        <v>102.9</v>
      </c>
      <c r="B3">
        <v>178.3</v>
      </c>
      <c r="C3">
        <v>20.059999999999999</v>
      </c>
      <c r="D3">
        <v>173.65</v>
      </c>
      <c r="E3">
        <v>124.4</v>
      </c>
      <c r="F3">
        <v>7.27</v>
      </c>
      <c r="G3">
        <v>85.51</v>
      </c>
      <c r="H3">
        <v>63.76</v>
      </c>
      <c r="I3">
        <v>62.43</v>
      </c>
      <c r="J3">
        <v>24.254999999999999</v>
      </c>
      <c r="K3">
        <v>69.2</v>
      </c>
      <c r="L3">
        <v>16.149999999999999</v>
      </c>
      <c r="M3">
        <v>4.4139999999999997</v>
      </c>
      <c r="N3">
        <v>13.28</v>
      </c>
      <c r="O3">
        <v>15.35</v>
      </c>
      <c r="P3">
        <v>7.4509999999999996</v>
      </c>
      <c r="Q3">
        <v>47.414999999999999</v>
      </c>
      <c r="R3">
        <v>47.55</v>
      </c>
      <c r="S3">
        <v>6.7050000000000001</v>
      </c>
      <c r="T3">
        <v>14.17</v>
      </c>
      <c r="U3">
        <v>2.5460000000000003</v>
      </c>
      <c r="V3">
        <v>33.04</v>
      </c>
      <c r="W3">
        <v>205.85</v>
      </c>
      <c r="X3">
        <v>183.4</v>
      </c>
      <c r="Y3">
        <v>5.03</v>
      </c>
      <c r="Z3">
        <v>180.15</v>
      </c>
      <c r="AA3">
        <v>5.6505000000000001</v>
      </c>
      <c r="AB3">
        <v>91.98</v>
      </c>
      <c r="AC3">
        <v>46.57</v>
      </c>
      <c r="AD3">
        <v>18.225000000000001</v>
      </c>
      <c r="AE3" s="40">
        <v>136.6</v>
      </c>
      <c r="AF3" s="5">
        <f>A3/A2-1</f>
        <v>4.8828125E-3</v>
      </c>
      <c r="AG3" s="5">
        <f t="shared" ref="AG3:BJ11" si="0">B3/B2-1</f>
        <v>-1.4001680201624067E-3</v>
      </c>
      <c r="AH3" s="5">
        <f t="shared" si="0"/>
        <v>1.3131313131313105E-2</v>
      </c>
      <c r="AI3" s="5">
        <f t="shared" si="0"/>
        <v>2.418165732822164E-2</v>
      </c>
      <c r="AJ3" s="5">
        <f t="shared" si="0"/>
        <v>1.1793411956079636E-2</v>
      </c>
      <c r="AK3" s="5">
        <f t="shared" si="0"/>
        <v>1.1267213798859199E-2</v>
      </c>
      <c r="AL3" s="5">
        <f t="shared" si="0"/>
        <v>2.1869024856596475E-2</v>
      </c>
      <c r="AM3" s="5">
        <f t="shared" si="0"/>
        <v>2.358119792485347E-3</v>
      </c>
      <c r="AN3" s="5">
        <f t="shared" si="0"/>
        <v>3.2583526298379129E-2</v>
      </c>
      <c r="AO3" s="5">
        <f t="shared" si="0"/>
        <v>2.9936305732483959E-2</v>
      </c>
      <c r="AP3" s="5">
        <f t="shared" si="0"/>
        <v>-1.9274376417233507E-2</v>
      </c>
      <c r="AQ3" s="5">
        <f t="shared" si="0"/>
        <v>3.9588027035725615E-2</v>
      </c>
      <c r="AR3" s="5">
        <f t="shared" si="0"/>
        <v>2.9384328358208922E-2</v>
      </c>
      <c r="AS3" s="5">
        <f t="shared" si="0"/>
        <v>5.5643879173290944E-2</v>
      </c>
      <c r="AT3" s="5">
        <f t="shared" si="0"/>
        <v>2.4016010673782562E-2</v>
      </c>
      <c r="AU3" s="5">
        <f t="shared" si="0"/>
        <v>2.6025888185072787E-2</v>
      </c>
      <c r="AV3" s="5">
        <f t="shared" si="0"/>
        <v>2.607660679506596E-2</v>
      </c>
      <c r="AW3" s="5">
        <f t="shared" si="0"/>
        <v>4.9667124590511147E-3</v>
      </c>
      <c r="AX3" s="5">
        <f t="shared" si="0"/>
        <v>3.3924441017733287E-2</v>
      </c>
      <c r="AY3" s="5">
        <f t="shared" si="0"/>
        <v>2.9422448238285437E-2</v>
      </c>
      <c r="AZ3" s="5">
        <f t="shared" si="0"/>
        <v>3.1520882584712417E-3</v>
      </c>
      <c r="BA3" s="5">
        <f t="shared" si="0"/>
        <v>2.1329211746522247E-2</v>
      </c>
      <c r="BB3" s="5">
        <f t="shared" si="0"/>
        <v>2.3620089507707664E-2</v>
      </c>
      <c r="BC3" s="5">
        <f t="shared" si="0"/>
        <v>2.6301063234471345E-2</v>
      </c>
      <c r="BD3" s="5">
        <f t="shared" si="0"/>
        <v>1.452198467123833E-2</v>
      </c>
      <c r="BE3" s="5">
        <f t="shared" si="0"/>
        <v>1.293224627495082E-2</v>
      </c>
      <c r="BF3" s="5">
        <f t="shared" si="0"/>
        <v>5.248176481053024E-3</v>
      </c>
      <c r="BG3" s="5">
        <f t="shared" si="0"/>
        <v>1.2995594713656411E-2</v>
      </c>
      <c r="BH3" s="5">
        <f t="shared" si="0"/>
        <v>-6.4377682403438108E-4</v>
      </c>
      <c r="BI3" s="5">
        <f t="shared" si="0"/>
        <v>6.1753568307602924E-2</v>
      </c>
      <c r="BJ3" s="42">
        <f t="shared" si="0"/>
        <v>5.8910162002945299E-3</v>
      </c>
      <c r="BK3" s="16">
        <f>AF3-AF$56</f>
        <v>7.620253812750645E-3</v>
      </c>
      <c r="BL3" s="16">
        <f t="shared" ref="BL3:CO11" si="1">AG3-AG$56</f>
        <v>-3.6804012725901577E-3</v>
      </c>
      <c r="BM3" s="16">
        <f t="shared" si="1"/>
        <v>1.3750209675673959E-2</v>
      </c>
      <c r="BN3" s="16">
        <f t="shared" si="1"/>
        <v>2.2751115606602292E-2</v>
      </c>
      <c r="BO3" s="16">
        <f t="shared" si="1"/>
        <v>5.6463676194849037E-3</v>
      </c>
      <c r="BP3" s="16">
        <f t="shared" si="1"/>
        <v>1.3524814424549728E-2</v>
      </c>
      <c r="BQ3" s="16">
        <f t="shared" si="1"/>
        <v>2.1462526438797855E-2</v>
      </c>
      <c r="BR3" s="16">
        <f t="shared" si="1"/>
        <v>1.9222905494432512E-3</v>
      </c>
      <c r="BS3" s="16">
        <f t="shared" si="1"/>
        <v>3.2528355428581499E-2</v>
      </c>
      <c r="BT3" s="16">
        <f t="shared" si="1"/>
        <v>3.1483122661088256E-2</v>
      </c>
      <c r="BU3" s="16">
        <f t="shared" si="1"/>
        <v>-1.822000692441034E-2</v>
      </c>
      <c r="BV3" s="16">
        <f t="shared" si="1"/>
        <v>4.467867038328463E-2</v>
      </c>
      <c r="BW3" s="16">
        <f t="shared" si="1"/>
        <v>2.6609829122757316E-2</v>
      </c>
      <c r="BX3" s="16">
        <f t="shared" si="1"/>
        <v>5.4254108801315197E-2</v>
      </c>
      <c r="BY3" s="16">
        <f t="shared" si="1"/>
        <v>2.4918313118504697E-2</v>
      </c>
      <c r="BZ3" s="16">
        <f t="shared" si="1"/>
        <v>2.1495229023698187E-2</v>
      </c>
      <c r="CA3" s="16">
        <f t="shared" si="1"/>
        <v>2.6023115424558169E-2</v>
      </c>
      <c r="CB3" s="16">
        <f t="shared" si="1"/>
        <v>6.0050313946912589E-3</v>
      </c>
      <c r="CC3" s="16">
        <f t="shared" si="1"/>
        <v>3.5864651565596962E-2</v>
      </c>
      <c r="CD3" s="16">
        <f t="shared" si="1"/>
        <v>2.9584480513549876E-2</v>
      </c>
      <c r="CE3" s="16">
        <f t="shared" si="1"/>
        <v>-1.4033563541334358E-4</v>
      </c>
      <c r="CF3" s="16">
        <f t="shared" si="1"/>
        <v>2.5809624303228945E-2</v>
      </c>
      <c r="CG3" s="16">
        <f t="shared" si="1"/>
        <v>1.9539842666921738E-2</v>
      </c>
      <c r="CH3" s="16">
        <f t="shared" si="1"/>
        <v>2.541470995927874E-2</v>
      </c>
      <c r="CI3" s="16">
        <f t="shared" si="1"/>
        <v>1.5370431736053384E-2</v>
      </c>
      <c r="CJ3" s="16">
        <f t="shared" si="1"/>
        <v>1.293612836797889E-2</v>
      </c>
      <c r="CK3" s="16">
        <f t="shared" si="1"/>
        <v>6.3968323205609431E-3</v>
      </c>
      <c r="CL3" s="16">
        <f t="shared" si="1"/>
        <v>1.4178455826768376E-2</v>
      </c>
      <c r="CM3" s="16">
        <f t="shared" si="1"/>
        <v>4.3005417958640784E-4</v>
      </c>
      <c r="CN3" s="16">
        <f t="shared" si="1"/>
        <v>5.7328387908299833E-2</v>
      </c>
      <c r="CO3" s="16">
        <f t="shared" si="1"/>
        <v>2.9116882621928594E-3</v>
      </c>
    </row>
    <row r="4" spans="1:93" x14ac:dyDescent="0.2">
      <c r="A4">
        <v>103.8</v>
      </c>
      <c r="B4">
        <v>178.3</v>
      </c>
      <c r="C4">
        <v>19.34</v>
      </c>
      <c r="D4">
        <v>172.55</v>
      </c>
      <c r="E4">
        <v>123.95</v>
      </c>
      <c r="F4">
        <v>7.1210000000000004</v>
      </c>
      <c r="G4">
        <v>82.79</v>
      </c>
      <c r="H4">
        <v>64.17</v>
      </c>
      <c r="I4">
        <v>60.9</v>
      </c>
      <c r="J4">
        <v>23.68</v>
      </c>
      <c r="K4">
        <v>67</v>
      </c>
      <c r="L4">
        <v>15.53</v>
      </c>
      <c r="M4">
        <v>4.4000000000000004</v>
      </c>
      <c r="N4">
        <v>13.45</v>
      </c>
      <c r="O4">
        <v>15.23</v>
      </c>
      <c r="P4">
        <v>7.39</v>
      </c>
      <c r="Q4">
        <v>49</v>
      </c>
      <c r="R4">
        <v>46.52</v>
      </c>
      <c r="S4">
        <v>6.7690000000000001</v>
      </c>
      <c r="T4">
        <v>14.07</v>
      </c>
      <c r="U4">
        <v>2.54</v>
      </c>
      <c r="V4">
        <v>33.92</v>
      </c>
      <c r="W4">
        <v>209.25</v>
      </c>
      <c r="X4">
        <v>182.75</v>
      </c>
      <c r="Y4">
        <v>4.952</v>
      </c>
      <c r="Z4">
        <v>180.7</v>
      </c>
      <c r="AA4">
        <v>5.68</v>
      </c>
      <c r="AB4">
        <v>91.79</v>
      </c>
      <c r="AC4">
        <v>47.65</v>
      </c>
      <c r="AD4">
        <v>18.074999999999999</v>
      </c>
      <c r="AE4" s="40">
        <v>132.9</v>
      </c>
      <c r="AF4" s="5">
        <f t="shared" ref="AF4:AF54" si="2">A4/A3-1</f>
        <v>8.7463556851310464E-3</v>
      </c>
      <c r="AG4" s="5">
        <f t="shared" si="0"/>
        <v>0</v>
      </c>
      <c r="AH4" s="5">
        <f t="shared" si="0"/>
        <v>-3.5892323030907169E-2</v>
      </c>
      <c r="AI4" s="5">
        <f t="shared" si="0"/>
        <v>-6.3345810538438796E-3</v>
      </c>
      <c r="AJ4" s="5">
        <f t="shared" si="0"/>
        <v>-3.6173633440514941E-3</v>
      </c>
      <c r="AK4" s="5">
        <f t="shared" si="0"/>
        <v>-2.0495185694635376E-2</v>
      </c>
      <c r="AL4" s="5">
        <f t="shared" si="0"/>
        <v>-3.1809145129224614E-2</v>
      </c>
      <c r="AM4" s="5">
        <f t="shared" si="0"/>
        <v>6.430363864491806E-3</v>
      </c>
      <c r="AN4" s="5">
        <f t="shared" si="0"/>
        <v>-2.4507448342143245E-2</v>
      </c>
      <c r="AO4" s="5">
        <f t="shared" si="0"/>
        <v>-2.3706452277880818E-2</v>
      </c>
      <c r="AP4" s="5">
        <f t="shared" si="0"/>
        <v>-3.1791907514450934E-2</v>
      </c>
      <c r="AQ4" s="5">
        <f t="shared" si="0"/>
        <v>-3.8390092879256876E-2</v>
      </c>
      <c r="AR4" s="5">
        <f t="shared" si="0"/>
        <v>-3.1717263253283612E-3</v>
      </c>
      <c r="AS4" s="5">
        <f t="shared" si="0"/>
        <v>1.2801204819277157E-2</v>
      </c>
      <c r="AT4" s="5">
        <f t="shared" si="0"/>
        <v>-7.8175895765472125E-3</v>
      </c>
      <c r="AU4" s="5">
        <f t="shared" si="0"/>
        <v>-8.186820560998509E-3</v>
      </c>
      <c r="AV4" s="5">
        <f t="shared" si="0"/>
        <v>3.342824000843625E-2</v>
      </c>
      <c r="AW4" s="5">
        <f t="shared" si="0"/>
        <v>-2.1661409043112423E-2</v>
      </c>
      <c r="AX4" s="5">
        <f t="shared" si="0"/>
        <v>9.5451155853840675E-3</v>
      </c>
      <c r="AY4" s="5">
        <f t="shared" si="0"/>
        <v>-7.0571630204657732E-3</v>
      </c>
      <c r="AZ4" s="5">
        <f t="shared" si="0"/>
        <v>-2.3566378633150808E-3</v>
      </c>
      <c r="BA4" s="5">
        <f t="shared" si="0"/>
        <v>2.6634382566586012E-2</v>
      </c>
      <c r="BB4" s="5">
        <f t="shared" si="0"/>
        <v>1.6516881224192481E-2</v>
      </c>
      <c r="BC4" s="5">
        <f t="shared" si="0"/>
        <v>-3.5441657579062813E-3</v>
      </c>
      <c r="BD4" s="5">
        <f t="shared" si="0"/>
        <v>-1.5506958250497083E-2</v>
      </c>
      <c r="BE4" s="5">
        <f t="shared" si="0"/>
        <v>3.0530113794060565E-3</v>
      </c>
      <c r="BF4" s="5">
        <f t="shared" si="0"/>
        <v>5.2207769223961975E-3</v>
      </c>
      <c r="BG4" s="5">
        <f t="shared" si="0"/>
        <v>-2.0656664492281207E-3</v>
      </c>
      <c r="BH4" s="5">
        <f t="shared" si="0"/>
        <v>2.3190895426240088E-2</v>
      </c>
      <c r="BI4" s="5">
        <f t="shared" si="0"/>
        <v>-8.2304526748971929E-3</v>
      </c>
      <c r="BJ4" s="42">
        <f t="shared" si="0"/>
        <v>-2.7086383601756858E-2</v>
      </c>
      <c r="BK4" s="16">
        <f t="shared" ref="BK4:BK54" si="3">AF4-AF$56</f>
        <v>1.1483796997881691E-2</v>
      </c>
      <c r="BL4" s="16">
        <f t="shared" si="1"/>
        <v>-2.280233252427751E-3</v>
      </c>
      <c r="BM4" s="16">
        <f t="shared" si="1"/>
        <v>-3.5273426486546314E-2</v>
      </c>
      <c r="BN4" s="16">
        <f t="shared" si="1"/>
        <v>-7.7651227754632277E-3</v>
      </c>
      <c r="BO4" s="16">
        <f t="shared" si="1"/>
        <v>-9.7644076806462261E-3</v>
      </c>
      <c r="BP4" s="16">
        <f t="shared" si="1"/>
        <v>-1.8237585068944847E-2</v>
      </c>
      <c r="BQ4" s="16">
        <f t="shared" si="1"/>
        <v>-3.2215643547023234E-2</v>
      </c>
      <c r="BR4" s="16">
        <f t="shared" si="1"/>
        <v>5.9945346214497104E-3</v>
      </c>
      <c r="BS4" s="16">
        <f t="shared" si="1"/>
        <v>-2.4562619211940875E-2</v>
      </c>
      <c r="BT4" s="16">
        <f t="shared" si="1"/>
        <v>-2.2159635349276525E-2</v>
      </c>
      <c r="BU4" s="16">
        <f t="shared" si="1"/>
        <v>-3.0737538021627767E-2</v>
      </c>
      <c r="BV4" s="16">
        <f t="shared" si="1"/>
        <v>-3.3299449531697861E-2</v>
      </c>
      <c r="BW4" s="16">
        <f t="shared" si="1"/>
        <v>-5.946225560779967E-3</v>
      </c>
      <c r="BX4" s="16">
        <f t="shared" si="1"/>
        <v>1.1411434447301408E-2</v>
      </c>
      <c r="BY4" s="16">
        <f t="shared" si="1"/>
        <v>-6.9152871318250795E-3</v>
      </c>
      <c r="BZ4" s="16">
        <f t="shared" si="1"/>
        <v>-1.2717479722373111E-2</v>
      </c>
      <c r="CA4" s="16">
        <f t="shared" si="1"/>
        <v>3.3374748637928456E-2</v>
      </c>
      <c r="CB4" s="16">
        <f t="shared" si="1"/>
        <v>-2.0623090107472278E-2</v>
      </c>
      <c r="CC4" s="16">
        <f t="shared" si="1"/>
        <v>1.1485326133247743E-2</v>
      </c>
      <c r="CD4" s="16">
        <f t="shared" si="1"/>
        <v>-6.895130745201334E-3</v>
      </c>
      <c r="CE4" s="16">
        <f t="shared" si="1"/>
        <v>-5.6490617571996662E-3</v>
      </c>
      <c r="CF4" s="16">
        <f t="shared" si="1"/>
        <v>3.111479512329271E-2</v>
      </c>
      <c r="CG4" s="16">
        <f t="shared" si="1"/>
        <v>1.2436634383406555E-2</v>
      </c>
      <c r="CH4" s="16">
        <f t="shared" si="1"/>
        <v>-4.4305190330988847E-3</v>
      </c>
      <c r="CI4" s="16">
        <f t="shared" si="1"/>
        <v>-1.465851118568203E-2</v>
      </c>
      <c r="CJ4" s="16">
        <f t="shared" si="1"/>
        <v>3.0568934724341267E-3</v>
      </c>
      <c r="CK4" s="16">
        <f t="shared" si="1"/>
        <v>6.3694327619041166E-3</v>
      </c>
      <c r="CL4" s="16">
        <f t="shared" si="1"/>
        <v>-8.828053361161557E-4</v>
      </c>
      <c r="CM4" s="16">
        <f t="shared" si="1"/>
        <v>2.4264726429860876E-2</v>
      </c>
      <c r="CN4" s="16">
        <f t="shared" si="1"/>
        <v>-1.2655633074200286E-2</v>
      </c>
      <c r="CO4" s="16">
        <f t="shared" si="1"/>
        <v>-3.0065711539858528E-2</v>
      </c>
    </row>
    <row r="5" spans="1:93" x14ac:dyDescent="0.2">
      <c r="A5">
        <v>103.25</v>
      </c>
      <c r="B5">
        <v>178.05</v>
      </c>
      <c r="C5">
        <v>19.39</v>
      </c>
      <c r="D5">
        <v>170.75</v>
      </c>
      <c r="E5">
        <v>122</v>
      </c>
      <c r="F5">
        <v>6.8559999999999999</v>
      </c>
      <c r="G5">
        <v>82.83</v>
      </c>
      <c r="H5">
        <v>64.27</v>
      </c>
      <c r="I5">
        <v>58.3</v>
      </c>
      <c r="J5">
        <v>23.25</v>
      </c>
      <c r="K5">
        <v>66.42</v>
      </c>
      <c r="L5">
        <v>15.125</v>
      </c>
      <c r="M5">
        <v>4.3280000000000003</v>
      </c>
      <c r="N5">
        <v>13.164999999999999</v>
      </c>
      <c r="O5">
        <v>14.99</v>
      </c>
      <c r="P5">
        <v>7.282</v>
      </c>
      <c r="Q5">
        <v>48.03</v>
      </c>
      <c r="R5">
        <v>43.505000000000003</v>
      </c>
      <c r="S5">
        <v>6.6879999999999997</v>
      </c>
      <c r="T5">
        <v>13.81</v>
      </c>
      <c r="U5">
        <v>2.4380000000000002</v>
      </c>
      <c r="V5">
        <v>34.325000000000003</v>
      </c>
      <c r="W5">
        <v>208.6</v>
      </c>
      <c r="X5">
        <v>183</v>
      </c>
      <c r="Y5">
        <v>4.9480000000000004</v>
      </c>
      <c r="Z5">
        <v>181.05</v>
      </c>
      <c r="AA5">
        <v>5.3967999999999998</v>
      </c>
      <c r="AB5">
        <v>91.1</v>
      </c>
      <c r="AC5">
        <v>47.97</v>
      </c>
      <c r="AD5">
        <v>18</v>
      </c>
      <c r="AE5" s="40">
        <v>131.15</v>
      </c>
      <c r="AF5" s="5">
        <f t="shared" si="2"/>
        <v>-5.2986512524084706E-3</v>
      </c>
      <c r="AG5" s="5">
        <f t="shared" si="0"/>
        <v>-1.4021312394839613E-3</v>
      </c>
      <c r="AH5" s="5">
        <f t="shared" si="0"/>
        <v>2.585315408479838E-3</v>
      </c>
      <c r="AI5" s="5">
        <f t="shared" si="0"/>
        <v>-1.0431758910460776E-2</v>
      </c>
      <c r="AJ5" s="5">
        <f t="shared" si="0"/>
        <v>-1.5732150060508321E-2</v>
      </c>
      <c r="AK5" s="5">
        <f t="shared" si="0"/>
        <v>-3.7213874455834905E-2</v>
      </c>
      <c r="AL5" s="5">
        <f t="shared" si="0"/>
        <v>4.8315013890554148E-4</v>
      </c>
      <c r="AM5" s="5">
        <f t="shared" si="0"/>
        <v>1.5583606046438714E-3</v>
      </c>
      <c r="AN5" s="5">
        <f t="shared" si="0"/>
        <v>-4.2692939244663441E-2</v>
      </c>
      <c r="AO5" s="5">
        <f t="shared" si="0"/>
        <v>-1.8158783783783772E-2</v>
      </c>
      <c r="AP5" s="5">
        <f t="shared" si="0"/>
        <v>-8.6567164179104372E-3</v>
      </c>
      <c r="AQ5" s="5">
        <f t="shared" si="0"/>
        <v>-2.6078557630392796E-2</v>
      </c>
      <c r="AR5" s="5">
        <f t="shared" si="0"/>
        <v>-1.6363636363636358E-2</v>
      </c>
      <c r="AS5" s="5">
        <f t="shared" si="0"/>
        <v>-2.1189591078066949E-2</v>
      </c>
      <c r="AT5" s="5">
        <f t="shared" si="0"/>
        <v>-1.5758371634931101E-2</v>
      </c>
      <c r="AU5" s="5">
        <f t="shared" si="0"/>
        <v>-1.4614343707713084E-2</v>
      </c>
      <c r="AV5" s="5">
        <f t="shared" si="0"/>
        <v>-1.9795918367346954E-2</v>
      </c>
      <c r="AW5" s="5">
        <f t="shared" si="0"/>
        <v>-6.481083404987098E-2</v>
      </c>
      <c r="AX5" s="5">
        <f t="shared" si="0"/>
        <v>-1.1966317033535345E-2</v>
      </c>
      <c r="AY5" s="5">
        <f t="shared" si="0"/>
        <v>-1.8479033404406486E-2</v>
      </c>
      <c r="AZ5" s="5">
        <f t="shared" si="0"/>
        <v>-4.0157480314960581E-2</v>
      </c>
      <c r="BA5" s="5">
        <f t="shared" si="0"/>
        <v>1.1939858490566113E-2</v>
      </c>
      <c r="BB5" s="5">
        <f t="shared" si="0"/>
        <v>-3.1063321385902398E-3</v>
      </c>
      <c r="BC5" s="5">
        <f t="shared" si="0"/>
        <v>1.3679890560875929E-3</v>
      </c>
      <c r="BD5" s="5">
        <f t="shared" si="0"/>
        <v>-8.0775444264935548E-4</v>
      </c>
      <c r="BE5" s="5">
        <f t="shared" si="0"/>
        <v>1.9369120088545966E-3</v>
      </c>
      <c r="BF5" s="5">
        <f t="shared" si="0"/>
        <v>-4.9859154929577487E-2</v>
      </c>
      <c r="BG5" s="5">
        <f t="shared" si="0"/>
        <v>-7.517158731888185E-3</v>
      </c>
      <c r="BH5" s="5">
        <f t="shared" si="0"/>
        <v>6.7156348373558217E-3</v>
      </c>
      <c r="BI5" s="5">
        <f t="shared" si="0"/>
        <v>-4.1493775933609811E-3</v>
      </c>
      <c r="BJ5" s="42">
        <f t="shared" si="0"/>
        <v>-1.316779533483825E-2</v>
      </c>
      <c r="BK5" s="16">
        <f t="shared" si="3"/>
        <v>-2.561209939657826E-3</v>
      </c>
      <c r="BL5" s="16">
        <f t="shared" si="1"/>
        <v>-3.6823644919117124E-3</v>
      </c>
      <c r="BM5" s="16">
        <f t="shared" si="1"/>
        <v>3.2042119528406928E-3</v>
      </c>
      <c r="BN5" s="16">
        <f t="shared" si="1"/>
        <v>-1.1862300632080124E-2</v>
      </c>
      <c r="BO5" s="16">
        <f t="shared" si="1"/>
        <v>-2.1879194397103053E-2</v>
      </c>
      <c r="BP5" s="16">
        <f t="shared" si="1"/>
        <v>-3.4956273830144373E-2</v>
      </c>
      <c r="BQ5" s="16">
        <f t="shared" si="1"/>
        <v>7.6651721106920116E-5</v>
      </c>
      <c r="BR5" s="16">
        <f t="shared" si="1"/>
        <v>1.1225313616017756E-3</v>
      </c>
      <c r="BS5" s="16">
        <f t="shared" si="1"/>
        <v>-4.2748110114461071E-2</v>
      </c>
      <c r="BT5" s="16">
        <f t="shared" si="1"/>
        <v>-1.6611966855179478E-2</v>
      </c>
      <c r="BU5" s="16">
        <f t="shared" si="1"/>
        <v>-7.6023469250872684E-3</v>
      </c>
      <c r="BV5" s="16">
        <f t="shared" si="1"/>
        <v>-2.0987914282833781E-2</v>
      </c>
      <c r="BW5" s="16">
        <f t="shared" si="1"/>
        <v>-1.9138135599087964E-2</v>
      </c>
      <c r="BX5" s="16">
        <f t="shared" si="1"/>
        <v>-2.2579361450042697E-2</v>
      </c>
      <c r="BY5" s="16">
        <f t="shared" si="1"/>
        <v>-1.4856069190208968E-2</v>
      </c>
      <c r="BZ5" s="16">
        <f t="shared" si="1"/>
        <v>-1.9145002869087685E-2</v>
      </c>
      <c r="CA5" s="16">
        <f t="shared" si="1"/>
        <v>-1.9849409737854744E-2</v>
      </c>
      <c r="CB5" s="16">
        <f t="shared" si="1"/>
        <v>-6.3772515114230835E-2</v>
      </c>
      <c r="CC5" s="16">
        <f t="shared" si="1"/>
        <v>-1.0026106485671669E-2</v>
      </c>
      <c r="CD5" s="16">
        <f t="shared" si="1"/>
        <v>-1.8317001129142047E-2</v>
      </c>
      <c r="CE5" s="16">
        <f t="shared" si="1"/>
        <v>-4.3449904208845168E-2</v>
      </c>
      <c r="CF5" s="16">
        <f t="shared" si="1"/>
        <v>1.6420271047272811E-2</v>
      </c>
      <c r="CG5" s="16">
        <f t="shared" si="1"/>
        <v>-7.1865789793761669E-3</v>
      </c>
      <c r="CH5" s="16">
        <f t="shared" si="1"/>
        <v>4.8163578089498919E-4</v>
      </c>
      <c r="CI5" s="16">
        <f t="shared" si="1"/>
        <v>4.0692622165697484E-5</v>
      </c>
      <c r="CJ5" s="16">
        <f t="shared" si="1"/>
        <v>1.9407941018826668E-3</v>
      </c>
      <c r="CK5" s="16">
        <f t="shared" si="1"/>
        <v>-4.8710499090069567E-2</v>
      </c>
      <c r="CL5" s="16">
        <f t="shared" si="1"/>
        <v>-6.3342976187762204E-3</v>
      </c>
      <c r="CM5" s="16">
        <f t="shared" si="1"/>
        <v>7.7894658409766102E-3</v>
      </c>
      <c r="CN5" s="16">
        <f t="shared" si="1"/>
        <v>-8.5745579926640742E-3</v>
      </c>
      <c r="CO5" s="16">
        <f t="shared" si="1"/>
        <v>-1.614712327293992E-2</v>
      </c>
    </row>
    <row r="6" spans="1:93" x14ac:dyDescent="0.2">
      <c r="A6">
        <v>101.55</v>
      </c>
      <c r="B6">
        <v>180.4</v>
      </c>
      <c r="C6">
        <v>18.555</v>
      </c>
      <c r="D6">
        <v>170.25</v>
      </c>
      <c r="E6">
        <v>121.6</v>
      </c>
      <c r="F6">
        <v>7.0949999999999998</v>
      </c>
      <c r="G6">
        <v>84.93</v>
      </c>
      <c r="H6">
        <v>62.15</v>
      </c>
      <c r="I6">
        <v>62</v>
      </c>
      <c r="J6">
        <v>23.495000000000001</v>
      </c>
      <c r="K6">
        <v>66.17</v>
      </c>
      <c r="L6">
        <v>15.565</v>
      </c>
      <c r="M6">
        <v>4.1900000000000004</v>
      </c>
      <c r="N6">
        <v>12.785</v>
      </c>
      <c r="O6">
        <v>14.52</v>
      </c>
      <c r="P6">
        <v>7.1740000000000004</v>
      </c>
      <c r="Q6">
        <v>46.48</v>
      </c>
      <c r="R6">
        <v>46.284999999999997</v>
      </c>
      <c r="S6">
        <v>6.5120000000000005</v>
      </c>
      <c r="T6">
        <v>14.21</v>
      </c>
      <c r="U6">
        <v>2.5140000000000002</v>
      </c>
      <c r="V6">
        <v>34.19</v>
      </c>
      <c r="W6">
        <v>206.9</v>
      </c>
      <c r="X6">
        <v>182.4</v>
      </c>
      <c r="Y6">
        <v>4.8319999999999999</v>
      </c>
      <c r="Z6">
        <v>180.8</v>
      </c>
      <c r="AA6">
        <v>5.5768000000000004</v>
      </c>
      <c r="AB6">
        <v>90.92</v>
      </c>
      <c r="AC6">
        <v>47.7</v>
      </c>
      <c r="AD6">
        <v>17.66</v>
      </c>
      <c r="AE6" s="40">
        <v>140</v>
      </c>
      <c r="AF6" s="5">
        <f t="shared" si="2"/>
        <v>-1.6464891041162222E-2</v>
      </c>
      <c r="AG6" s="5">
        <f t="shared" si="0"/>
        <v>1.3198539736029247E-2</v>
      </c>
      <c r="AH6" s="5">
        <f t="shared" si="0"/>
        <v>-4.3063434760185704E-2</v>
      </c>
      <c r="AI6" s="5">
        <f t="shared" si="0"/>
        <v>-2.9282576866763721E-3</v>
      </c>
      <c r="AJ6" s="5">
        <f t="shared" si="0"/>
        <v>-3.2786885245902342E-3</v>
      </c>
      <c r="AK6" s="5">
        <f t="shared" si="0"/>
        <v>3.485997666277707E-2</v>
      </c>
      <c r="AL6" s="5">
        <f t="shared" si="0"/>
        <v>2.5353132922854238E-2</v>
      </c>
      <c r="AM6" s="5">
        <f t="shared" si="0"/>
        <v>-3.2985840983351444E-2</v>
      </c>
      <c r="AN6" s="5">
        <f t="shared" si="0"/>
        <v>6.3464837049742817E-2</v>
      </c>
      <c r="AO6" s="5">
        <f t="shared" si="0"/>
        <v>1.0537634408602115E-2</v>
      </c>
      <c r="AP6" s="5">
        <f t="shared" si="0"/>
        <v>-3.7639265281541601E-3</v>
      </c>
      <c r="AQ6" s="5">
        <f t="shared" si="0"/>
        <v>2.9090909090909056E-2</v>
      </c>
      <c r="AR6" s="5">
        <f t="shared" si="0"/>
        <v>-3.1885397412199645E-2</v>
      </c>
      <c r="AS6" s="5">
        <f t="shared" si="0"/>
        <v>-2.8864413216862839E-2</v>
      </c>
      <c r="AT6" s="5">
        <f t="shared" si="0"/>
        <v>-3.1354236157438375E-2</v>
      </c>
      <c r="AU6" s="5">
        <f t="shared" si="0"/>
        <v>-1.4831090359791244E-2</v>
      </c>
      <c r="AV6" s="5">
        <f t="shared" si="0"/>
        <v>-3.2271496981053582E-2</v>
      </c>
      <c r="AW6" s="5">
        <f t="shared" si="0"/>
        <v>6.3900701068842602E-2</v>
      </c>
      <c r="AX6" s="5">
        <f t="shared" si="0"/>
        <v>-2.631578947368407E-2</v>
      </c>
      <c r="AY6" s="5">
        <f t="shared" si="0"/>
        <v>2.8964518464880573E-2</v>
      </c>
      <c r="AZ6" s="5">
        <f t="shared" si="0"/>
        <v>3.1173092698933536E-2</v>
      </c>
      <c r="BA6" s="5">
        <f t="shared" si="0"/>
        <v>-3.9329934450110793E-3</v>
      </c>
      <c r="BB6" s="5">
        <f t="shared" si="0"/>
        <v>-8.149568552253017E-3</v>
      </c>
      <c r="BC6" s="5">
        <f t="shared" si="0"/>
        <v>-3.2786885245901232E-3</v>
      </c>
      <c r="BD6" s="5">
        <f t="shared" si="0"/>
        <v>-2.3443815683104385E-2</v>
      </c>
      <c r="BE6" s="5">
        <f t="shared" si="0"/>
        <v>-1.3808340237503325E-3</v>
      </c>
      <c r="BF6" s="5">
        <f t="shared" si="0"/>
        <v>3.3353098132226533E-2</v>
      </c>
      <c r="BG6" s="5">
        <f t="shared" si="0"/>
        <v>-1.9758507135015924E-3</v>
      </c>
      <c r="BH6" s="5">
        <f t="shared" si="0"/>
        <v>-5.6285178236397115E-3</v>
      </c>
      <c r="BI6" s="5">
        <f t="shared" si="0"/>
        <v>-1.8888888888888844E-2</v>
      </c>
      <c r="BJ6" s="42">
        <f t="shared" si="0"/>
        <v>6.7479984750285826E-2</v>
      </c>
      <c r="BK6" s="16">
        <f t="shared" si="3"/>
        <v>-1.3727449728411577E-2</v>
      </c>
      <c r="BL6" s="16">
        <f t="shared" si="1"/>
        <v>1.0918306483601495E-2</v>
      </c>
      <c r="BM6" s="16">
        <f t="shared" si="1"/>
        <v>-4.2444538215824848E-2</v>
      </c>
      <c r="BN6" s="16">
        <f t="shared" si="1"/>
        <v>-4.3587994082957202E-3</v>
      </c>
      <c r="BO6" s="16">
        <f t="shared" si="1"/>
        <v>-9.4257328611849663E-3</v>
      </c>
      <c r="BP6" s="16">
        <f t="shared" si="1"/>
        <v>3.7117577288467603E-2</v>
      </c>
      <c r="BQ6" s="16">
        <f t="shared" si="1"/>
        <v>2.4946634505055618E-2</v>
      </c>
      <c r="BR6" s="16">
        <f t="shared" si="1"/>
        <v>-3.3421670226393543E-2</v>
      </c>
      <c r="BS6" s="16">
        <f t="shared" si="1"/>
        <v>6.3409666179945187E-2</v>
      </c>
      <c r="BT6" s="16">
        <f t="shared" si="1"/>
        <v>1.2084451337206408E-2</v>
      </c>
      <c r="BU6" s="16">
        <f t="shared" si="1"/>
        <v>-2.7095570353309916E-3</v>
      </c>
      <c r="BV6" s="16">
        <f t="shared" si="1"/>
        <v>3.4181552438468071E-2</v>
      </c>
      <c r="BW6" s="16">
        <f t="shared" si="1"/>
        <v>-3.4659896647651248E-2</v>
      </c>
      <c r="BX6" s="16">
        <f t="shared" si="1"/>
        <v>-3.0254183588838586E-2</v>
      </c>
      <c r="BY6" s="16">
        <f t="shared" si="1"/>
        <v>-3.0451933712716241E-2</v>
      </c>
      <c r="BZ6" s="16">
        <f t="shared" si="1"/>
        <v>-1.9361749521165844E-2</v>
      </c>
      <c r="CA6" s="16">
        <f t="shared" si="1"/>
        <v>-3.2324988351561376E-2</v>
      </c>
      <c r="CB6" s="16">
        <f t="shared" si="1"/>
        <v>6.4939020004482748E-2</v>
      </c>
      <c r="CC6" s="16">
        <f t="shared" si="1"/>
        <v>-2.4375578925820394E-2</v>
      </c>
      <c r="CD6" s="16">
        <f t="shared" si="1"/>
        <v>2.9126550740145012E-2</v>
      </c>
      <c r="CE6" s="16">
        <f t="shared" si="1"/>
        <v>2.7880668805048948E-2</v>
      </c>
      <c r="CF6" s="16">
        <f t="shared" si="1"/>
        <v>5.4741911169561668E-4</v>
      </c>
      <c r="CG6" s="16">
        <f t="shared" si="1"/>
        <v>-1.2229815393038943E-2</v>
      </c>
      <c r="CH6" s="16">
        <f t="shared" si="1"/>
        <v>-4.1650417997827266E-3</v>
      </c>
      <c r="CI6" s="16">
        <f t="shared" si="1"/>
        <v>-2.2595368618289334E-2</v>
      </c>
      <c r="CJ6" s="16">
        <f t="shared" si="1"/>
        <v>-1.3769519307222622E-3</v>
      </c>
      <c r="CK6" s="16">
        <f t="shared" si="1"/>
        <v>3.4501753971734453E-2</v>
      </c>
      <c r="CL6" s="16">
        <f t="shared" si="1"/>
        <v>-7.9298960038962736E-4</v>
      </c>
      <c r="CM6" s="16">
        <f t="shared" si="1"/>
        <v>-4.5546868200189231E-3</v>
      </c>
      <c r="CN6" s="16">
        <f t="shared" si="1"/>
        <v>-2.3314069288191935E-2</v>
      </c>
      <c r="CO6" s="16">
        <f t="shared" si="1"/>
        <v>6.4500656812184157E-2</v>
      </c>
    </row>
    <row r="7" spans="1:93" x14ac:dyDescent="0.2">
      <c r="A7">
        <v>103.4</v>
      </c>
      <c r="B7">
        <v>183.9</v>
      </c>
      <c r="C7">
        <v>19.02</v>
      </c>
      <c r="D7">
        <v>174.8</v>
      </c>
      <c r="E7">
        <v>121.35</v>
      </c>
      <c r="F7">
        <v>7.3490000000000002</v>
      </c>
      <c r="G7">
        <v>87.65</v>
      </c>
      <c r="H7">
        <v>64.180000000000007</v>
      </c>
      <c r="I7">
        <v>64.78</v>
      </c>
      <c r="J7">
        <v>24.51</v>
      </c>
      <c r="K7">
        <v>68.400000000000006</v>
      </c>
      <c r="L7">
        <v>16.53</v>
      </c>
      <c r="M7">
        <v>4.3639999999999999</v>
      </c>
      <c r="N7">
        <v>12.95</v>
      </c>
      <c r="O7">
        <v>14.27</v>
      </c>
      <c r="P7">
        <v>7.157</v>
      </c>
      <c r="Q7">
        <v>47.17</v>
      </c>
      <c r="R7">
        <v>50.21</v>
      </c>
      <c r="S7">
        <v>6.6020000000000003</v>
      </c>
      <c r="T7">
        <v>14.945</v>
      </c>
      <c r="U7">
        <v>2.6739999999999999</v>
      </c>
      <c r="V7">
        <v>35.21</v>
      </c>
      <c r="W7">
        <v>226.5</v>
      </c>
      <c r="X7">
        <v>175.95</v>
      </c>
      <c r="Y7">
        <v>5.25</v>
      </c>
      <c r="Z7">
        <v>182.85</v>
      </c>
      <c r="AA7">
        <v>5.8884999999999996</v>
      </c>
      <c r="AB7">
        <v>92.07</v>
      </c>
      <c r="AC7">
        <v>48.145000000000003</v>
      </c>
      <c r="AD7">
        <v>18.215</v>
      </c>
      <c r="AE7" s="40">
        <v>145.55000000000001</v>
      </c>
      <c r="AF7" s="5">
        <f t="shared" si="2"/>
        <v>1.8217626784835073E-2</v>
      </c>
      <c r="AG7" s="5">
        <f t="shared" si="0"/>
        <v>1.9401330376940029E-2</v>
      </c>
      <c r="AH7" s="5">
        <f t="shared" si="0"/>
        <v>2.5060630557801167E-2</v>
      </c>
      <c r="AI7" s="5">
        <f t="shared" si="0"/>
        <v>2.6725403817914994E-2</v>
      </c>
      <c r="AJ7" s="5">
        <f t="shared" si="0"/>
        <v>-2.0559210526315264E-3</v>
      </c>
      <c r="AK7" s="5">
        <f t="shared" si="0"/>
        <v>3.5799859055673178E-2</v>
      </c>
      <c r="AL7" s="5">
        <f t="shared" si="0"/>
        <v>3.2026374661485946E-2</v>
      </c>
      <c r="AM7" s="5">
        <f t="shared" si="0"/>
        <v>3.2662912308930148E-2</v>
      </c>
      <c r="AN7" s="5">
        <f t="shared" si="0"/>
        <v>4.483870967741943E-2</v>
      </c>
      <c r="AO7" s="5">
        <f t="shared" si="0"/>
        <v>4.3200680995956642E-2</v>
      </c>
      <c r="AP7" s="5">
        <f t="shared" si="0"/>
        <v>3.3701072993803871E-2</v>
      </c>
      <c r="AQ7" s="5">
        <f t="shared" si="0"/>
        <v>6.199807259877943E-2</v>
      </c>
      <c r="AR7" s="5">
        <f t="shared" si="0"/>
        <v>4.1527446300715809E-2</v>
      </c>
      <c r="AS7" s="5">
        <f t="shared" si="0"/>
        <v>1.2905748924520788E-2</v>
      </c>
      <c r="AT7" s="5">
        <f t="shared" si="0"/>
        <v>-1.7217630853994526E-2</v>
      </c>
      <c r="AU7" s="5">
        <f t="shared" si="0"/>
        <v>-2.3696682464455776E-3</v>
      </c>
      <c r="AV7" s="5">
        <f t="shared" si="0"/>
        <v>1.4845094664371894E-2</v>
      </c>
      <c r="AW7" s="5">
        <f t="shared" si="0"/>
        <v>8.4800691368694059E-2</v>
      </c>
      <c r="AX7" s="5">
        <f t="shared" si="0"/>
        <v>1.3820638820638775E-2</v>
      </c>
      <c r="AY7" s="5">
        <f t="shared" si="0"/>
        <v>5.1724137931034475E-2</v>
      </c>
      <c r="AZ7" s="5">
        <f t="shared" si="0"/>
        <v>6.3643595863166036E-2</v>
      </c>
      <c r="BA7" s="5">
        <f t="shared" si="0"/>
        <v>2.9833284586136433E-2</v>
      </c>
      <c r="BB7" s="5">
        <f t="shared" si="0"/>
        <v>9.4731754470758878E-2</v>
      </c>
      <c r="BC7" s="5">
        <f t="shared" si="0"/>
        <v>-3.5361842105263275E-2</v>
      </c>
      <c r="BD7" s="5">
        <f t="shared" si="0"/>
        <v>8.6506622516556275E-2</v>
      </c>
      <c r="BE7" s="5">
        <f t="shared" si="0"/>
        <v>1.1338495575221152E-2</v>
      </c>
      <c r="BF7" s="5">
        <f t="shared" si="0"/>
        <v>5.5892267967292852E-2</v>
      </c>
      <c r="BG7" s="5">
        <f t="shared" si="0"/>
        <v>1.2648482182137988E-2</v>
      </c>
      <c r="BH7" s="5">
        <f t="shared" si="0"/>
        <v>9.3291404612159123E-3</v>
      </c>
      <c r="BI7" s="5">
        <f t="shared" si="0"/>
        <v>3.1426953567383897E-2</v>
      </c>
      <c r="BJ7" s="42">
        <f t="shared" si="0"/>
        <v>3.9642857142857313E-2</v>
      </c>
      <c r="BK7" s="16">
        <f t="shared" si="3"/>
        <v>2.0955068097585718E-2</v>
      </c>
      <c r="BL7" s="16">
        <f t="shared" si="1"/>
        <v>1.7121097124512277E-2</v>
      </c>
      <c r="BM7" s="16">
        <f t="shared" si="1"/>
        <v>2.5679527102162023E-2</v>
      </c>
      <c r="BN7" s="16">
        <f t="shared" si="1"/>
        <v>2.5294862096295646E-2</v>
      </c>
      <c r="BO7" s="16">
        <f t="shared" si="1"/>
        <v>-8.2029653892262584E-3</v>
      </c>
      <c r="BP7" s="16">
        <f t="shared" si="1"/>
        <v>3.805745968136371E-2</v>
      </c>
      <c r="BQ7" s="16">
        <f t="shared" si="1"/>
        <v>3.1619876243687325E-2</v>
      </c>
      <c r="BR7" s="16">
        <f t="shared" si="1"/>
        <v>3.2227083065888049E-2</v>
      </c>
      <c r="BS7" s="16">
        <f t="shared" si="1"/>
        <v>4.4783538807621801E-2</v>
      </c>
      <c r="BT7" s="16">
        <f t="shared" si="1"/>
        <v>4.4747497924560939E-2</v>
      </c>
      <c r="BU7" s="16">
        <f t="shared" si="1"/>
        <v>3.4755442486627042E-2</v>
      </c>
      <c r="BV7" s="16">
        <f t="shared" si="1"/>
        <v>6.7088715946338445E-2</v>
      </c>
      <c r="BW7" s="16">
        <f t="shared" si="1"/>
        <v>3.8752947065264207E-2</v>
      </c>
      <c r="BX7" s="16">
        <f t="shared" si="1"/>
        <v>1.1515978552545039E-2</v>
      </c>
      <c r="BY7" s="16">
        <f t="shared" si="1"/>
        <v>-1.6315328409272391E-2</v>
      </c>
      <c r="BZ7" s="16">
        <f t="shared" si="1"/>
        <v>-6.9003274078201799E-3</v>
      </c>
      <c r="CA7" s="16">
        <f t="shared" si="1"/>
        <v>1.4791603293864104E-2</v>
      </c>
      <c r="CB7" s="16">
        <f t="shared" si="1"/>
        <v>8.5839010304334204E-2</v>
      </c>
      <c r="CC7" s="16">
        <f t="shared" si="1"/>
        <v>1.5760849368502451E-2</v>
      </c>
      <c r="CD7" s="16">
        <f t="shared" si="1"/>
        <v>5.1886170206298918E-2</v>
      </c>
      <c r="CE7" s="16">
        <f t="shared" si="1"/>
        <v>6.0351171969281449E-2</v>
      </c>
      <c r="CF7" s="16">
        <f t="shared" si="1"/>
        <v>3.431369714284313E-2</v>
      </c>
      <c r="CG7" s="16">
        <f t="shared" si="1"/>
        <v>9.0651507629972955E-2</v>
      </c>
      <c r="CH7" s="16">
        <f t="shared" si="1"/>
        <v>-3.6248195380455879E-2</v>
      </c>
      <c r="CI7" s="16">
        <f t="shared" si="1"/>
        <v>8.7355069581371333E-2</v>
      </c>
      <c r="CJ7" s="16">
        <f t="shared" si="1"/>
        <v>1.1342377668249222E-2</v>
      </c>
      <c r="CK7" s="16">
        <f t="shared" si="1"/>
        <v>5.7040923806800772E-2</v>
      </c>
      <c r="CL7" s="16">
        <f t="shared" si="1"/>
        <v>1.3831343295249952E-2</v>
      </c>
      <c r="CM7" s="16">
        <f t="shared" si="1"/>
        <v>1.0402971464836701E-2</v>
      </c>
      <c r="CN7" s="16">
        <f t="shared" si="1"/>
        <v>2.7001773168080806E-2</v>
      </c>
      <c r="CO7" s="16">
        <f t="shared" si="1"/>
        <v>3.6663529204755643E-2</v>
      </c>
    </row>
    <row r="8" spans="1:93" x14ac:dyDescent="0.2">
      <c r="A8">
        <v>109.3</v>
      </c>
      <c r="B8">
        <v>184.15</v>
      </c>
      <c r="C8">
        <v>19.600000000000001</v>
      </c>
      <c r="D8">
        <v>173.9</v>
      </c>
      <c r="E8">
        <v>122.7</v>
      </c>
      <c r="F8">
        <v>7.8</v>
      </c>
      <c r="G8">
        <v>89.1</v>
      </c>
      <c r="H8">
        <v>65.010000000000005</v>
      </c>
      <c r="I8">
        <v>67.88</v>
      </c>
      <c r="J8">
        <v>25</v>
      </c>
      <c r="K8">
        <v>68.52</v>
      </c>
      <c r="L8">
        <v>17.414999999999999</v>
      </c>
      <c r="M8">
        <v>4.5780000000000003</v>
      </c>
      <c r="N8">
        <v>13.83</v>
      </c>
      <c r="O8">
        <v>14.59</v>
      </c>
      <c r="P8">
        <v>7.0659999999999998</v>
      </c>
      <c r="Q8">
        <v>48</v>
      </c>
      <c r="R8">
        <v>51.88</v>
      </c>
      <c r="S8">
        <v>6.8959999999999999</v>
      </c>
      <c r="T8">
        <v>15.755000000000001</v>
      </c>
      <c r="U8">
        <v>2.8420000000000001</v>
      </c>
      <c r="V8">
        <v>36.314999999999998</v>
      </c>
      <c r="W8">
        <v>238.1</v>
      </c>
      <c r="X8">
        <v>180.3</v>
      </c>
      <c r="Y8">
        <v>5.59</v>
      </c>
      <c r="Z8">
        <v>188.55</v>
      </c>
      <c r="AA8">
        <v>6.1935000000000002</v>
      </c>
      <c r="AB8">
        <v>93.84</v>
      </c>
      <c r="AC8">
        <v>48.125</v>
      </c>
      <c r="AD8">
        <v>18.745000000000001</v>
      </c>
      <c r="AE8" s="40">
        <v>144.19999999999999</v>
      </c>
      <c r="AF8" s="5">
        <f t="shared" si="2"/>
        <v>5.7059961315280461E-2</v>
      </c>
      <c r="AG8" s="5">
        <f t="shared" si="0"/>
        <v>1.3594344752583254E-3</v>
      </c>
      <c r="AH8" s="5">
        <f t="shared" si="0"/>
        <v>3.0494216614090464E-2</v>
      </c>
      <c r="AI8" s="5">
        <f t="shared" si="0"/>
        <v>-5.1487414187643132E-3</v>
      </c>
      <c r="AJ8" s="5">
        <f t="shared" si="0"/>
        <v>1.1124845488257096E-2</v>
      </c>
      <c r="AK8" s="5">
        <f t="shared" si="0"/>
        <v>6.1368893727037577E-2</v>
      </c>
      <c r="AL8" s="5">
        <f t="shared" si="0"/>
        <v>1.6543069024529178E-2</v>
      </c>
      <c r="AM8" s="5">
        <f t="shared" si="0"/>
        <v>1.2932377687753238E-2</v>
      </c>
      <c r="AN8" s="5">
        <f t="shared" si="0"/>
        <v>4.7854276011114472E-2</v>
      </c>
      <c r="AO8" s="5">
        <f t="shared" si="0"/>
        <v>1.9991840065279431E-2</v>
      </c>
      <c r="AP8" s="5">
        <f t="shared" si="0"/>
        <v>1.7543859649120641E-3</v>
      </c>
      <c r="AQ8" s="5">
        <f t="shared" si="0"/>
        <v>5.353901996370225E-2</v>
      </c>
      <c r="AR8" s="5">
        <f t="shared" si="0"/>
        <v>4.9037580201650055E-2</v>
      </c>
      <c r="AS8" s="5">
        <f t="shared" si="0"/>
        <v>6.7953667953668084E-2</v>
      </c>
      <c r="AT8" s="5">
        <f t="shared" si="0"/>
        <v>2.2424667133847276E-2</v>
      </c>
      <c r="AU8" s="5">
        <f t="shared" si="0"/>
        <v>-1.271482464719853E-2</v>
      </c>
      <c r="AV8" s="5">
        <f t="shared" si="0"/>
        <v>1.7595929616281536E-2</v>
      </c>
      <c r="AW8" s="5">
        <f t="shared" si="0"/>
        <v>3.3260306711810461E-2</v>
      </c>
      <c r="AX8" s="5">
        <f t="shared" si="0"/>
        <v>4.4531960012117455E-2</v>
      </c>
      <c r="AY8" s="5">
        <f t="shared" si="0"/>
        <v>5.4198728671796648E-2</v>
      </c>
      <c r="AZ8" s="5">
        <f t="shared" si="0"/>
        <v>6.2827225130890119E-2</v>
      </c>
      <c r="BA8" s="5">
        <f t="shared" si="0"/>
        <v>3.1383129792672548E-2</v>
      </c>
      <c r="BB8" s="5">
        <f t="shared" si="0"/>
        <v>5.1214128035319995E-2</v>
      </c>
      <c r="BC8" s="5">
        <f t="shared" si="0"/>
        <v>2.4722932651321639E-2</v>
      </c>
      <c r="BD8" s="5">
        <f t="shared" si="0"/>
        <v>6.4761904761904798E-2</v>
      </c>
      <c r="BE8" s="5">
        <f t="shared" si="0"/>
        <v>3.1173092698933536E-2</v>
      </c>
      <c r="BF8" s="5">
        <f t="shared" si="0"/>
        <v>5.1795873312388663E-2</v>
      </c>
      <c r="BG8" s="5">
        <f t="shared" si="0"/>
        <v>1.9224503095470968E-2</v>
      </c>
      <c r="BH8" s="5">
        <f t="shared" si="0"/>
        <v>-4.1541177692394626E-4</v>
      </c>
      <c r="BI8" s="5">
        <f t="shared" si="0"/>
        <v>2.9096898160856588E-2</v>
      </c>
      <c r="BJ8" s="42">
        <f t="shared" si="0"/>
        <v>-9.2751631741671003E-3</v>
      </c>
      <c r="BK8" s="16">
        <f t="shared" si="3"/>
        <v>5.9797402628031106E-2</v>
      </c>
      <c r="BL8" s="16">
        <f t="shared" si="1"/>
        <v>-9.2079877716942562E-4</v>
      </c>
      <c r="BM8" s="16">
        <f t="shared" si="1"/>
        <v>3.1113113158451319E-2</v>
      </c>
      <c r="BN8" s="16">
        <f t="shared" si="1"/>
        <v>-6.5792831403836613E-3</v>
      </c>
      <c r="BO8" s="16">
        <f t="shared" si="1"/>
        <v>4.9778011516623637E-3</v>
      </c>
      <c r="BP8" s="16">
        <f t="shared" si="1"/>
        <v>6.3626494352728102E-2</v>
      </c>
      <c r="BQ8" s="16">
        <f t="shared" si="1"/>
        <v>1.6136570606730558E-2</v>
      </c>
      <c r="BR8" s="16">
        <f t="shared" si="1"/>
        <v>1.2496548444711143E-2</v>
      </c>
      <c r="BS8" s="16">
        <f t="shared" si="1"/>
        <v>4.7799105141316842E-2</v>
      </c>
      <c r="BT8" s="16">
        <f t="shared" si="1"/>
        <v>2.1538656993883725E-2</v>
      </c>
      <c r="BU8" s="16">
        <f t="shared" si="1"/>
        <v>2.8087554577352325E-3</v>
      </c>
      <c r="BV8" s="16">
        <f t="shared" si="1"/>
        <v>5.8629663311261265E-2</v>
      </c>
      <c r="BW8" s="16">
        <f t="shared" si="1"/>
        <v>4.6263080966198453E-2</v>
      </c>
      <c r="BX8" s="16">
        <f t="shared" si="1"/>
        <v>6.656389758169233E-2</v>
      </c>
      <c r="BY8" s="16">
        <f t="shared" si="1"/>
        <v>2.3326969578569411E-2</v>
      </c>
      <c r="BZ8" s="16">
        <f t="shared" si="1"/>
        <v>-1.7245483808573131E-2</v>
      </c>
      <c r="CA8" s="16">
        <f t="shared" si="1"/>
        <v>1.7542438245773746E-2</v>
      </c>
      <c r="CB8" s="16">
        <f t="shared" si="1"/>
        <v>3.4298625647450606E-2</v>
      </c>
      <c r="CC8" s="16">
        <f t="shared" si="1"/>
        <v>4.6472170559981131E-2</v>
      </c>
      <c r="CD8" s="16">
        <f t="shared" si="1"/>
        <v>5.436076094706109E-2</v>
      </c>
      <c r="CE8" s="16">
        <f t="shared" si="1"/>
        <v>5.9534801237005532E-2</v>
      </c>
      <c r="CF8" s="16">
        <f t="shared" si="1"/>
        <v>3.5863542349379246E-2</v>
      </c>
      <c r="CG8" s="16">
        <f t="shared" si="1"/>
        <v>4.7133881194534065E-2</v>
      </c>
      <c r="CH8" s="16">
        <f t="shared" si="1"/>
        <v>2.3836579376129034E-2</v>
      </c>
      <c r="CI8" s="16">
        <f t="shared" si="1"/>
        <v>6.5610351826719857E-2</v>
      </c>
      <c r="CJ8" s="16">
        <f t="shared" si="1"/>
        <v>3.1176974791961607E-2</v>
      </c>
      <c r="CK8" s="16">
        <f t="shared" si="1"/>
        <v>5.2944529151896583E-2</v>
      </c>
      <c r="CL8" s="16">
        <f t="shared" si="1"/>
        <v>2.0407364208582933E-2</v>
      </c>
      <c r="CM8" s="16">
        <f t="shared" si="1"/>
        <v>6.5841922669684265E-4</v>
      </c>
      <c r="CN8" s="16">
        <f t="shared" si="1"/>
        <v>2.4671717761553497E-2</v>
      </c>
      <c r="CO8" s="16">
        <f t="shared" si="1"/>
        <v>-1.225449111226877E-2</v>
      </c>
    </row>
    <row r="9" spans="1:93" x14ac:dyDescent="0.2">
      <c r="A9">
        <v>109.35</v>
      </c>
      <c r="B9">
        <v>176.2</v>
      </c>
      <c r="C9">
        <v>19.954999999999998</v>
      </c>
      <c r="D9">
        <v>172.8</v>
      </c>
      <c r="E9">
        <v>123.55</v>
      </c>
      <c r="F9">
        <v>7.3879999999999999</v>
      </c>
      <c r="G9">
        <v>87.24</v>
      </c>
      <c r="H9">
        <v>67.12</v>
      </c>
      <c r="I9">
        <v>66.56</v>
      </c>
      <c r="J9">
        <v>24.234999999999999</v>
      </c>
      <c r="K9">
        <v>69.069999999999993</v>
      </c>
      <c r="L9">
        <v>17.184999999999999</v>
      </c>
      <c r="M9">
        <v>4.5659999999999998</v>
      </c>
      <c r="N9">
        <v>13.8</v>
      </c>
      <c r="O9">
        <v>14.89</v>
      </c>
      <c r="P9">
        <v>7.21</v>
      </c>
      <c r="Q9">
        <v>47.98</v>
      </c>
      <c r="R9">
        <v>49.695</v>
      </c>
      <c r="S9">
        <v>6.76</v>
      </c>
      <c r="T9">
        <v>15.315</v>
      </c>
      <c r="U9">
        <v>2.8279999999999998</v>
      </c>
      <c r="V9">
        <v>36.424999999999997</v>
      </c>
      <c r="W9">
        <v>231.5</v>
      </c>
      <c r="X9">
        <v>175.5</v>
      </c>
      <c r="Y9">
        <v>5.64</v>
      </c>
      <c r="Z9">
        <v>190.05</v>
      </c>
      <c r="AA9">
        <v>5.9288999999999996</v>
      </c>
      <c r="AB9">
        <v>94.66</v>
      </c>
      <c r="AC9">
        <v>49.145000000000003</v>
      </c>
      <c r="AD9">
        <v>19.25</v>
      </c>
      <c r="AE9" s="40">
        <v>144.65</v>
      </c>
      <c r="AF9" s="5">
        <f t="shared" si="2"/>
        <v>4.5745654162843152E-4</v>
      </c>
      <c r="AG9" s="5">
        <f t="shared" si="0"/>
        <v>-4.3171327721965858E-2</v>
      </c>
      <c r="AH9" s="5">
        <f t="shared" si="0"/>
        <v>1.8112244897958929E-2</v>
      </c>
      <c r="AI9" s="5">
        <f t="shared" si="0"/>
        <v>-6.3254744105807337E-3</v>
      </c>
      <c r="AJ9" s="5">
        <f t="shared" si="0"/>
        <v>6.9274653626731908E-3</v>
      </c>
      <c r="AK9" s="5">
        <f t="shared" si="0"/>
        <v>-5.282051282051281E-2</v>
      </c>
      <c r="AL9" s="5">
        <f t="shared" si="0"/>
        <v>-2.0875420875420825E-2</v>
      </c>
      <c r="AM9" s="5">
        <f t="shared" si="0"/>
        <v>3.2456545146900551E-2</v>
      </c>
      <c r="AN9" s="5">
        <f t="shared" si="0"/>
        <v>-1.9446081319976383E-2</v>
      </c>
      <c r="AO9" s="5">
        <f t="shared" si="0"/>
        <v>-3.0600000000000072E-2</v>
      </c>
      <c r="AP9" s="5">
        <f t="shared" si="0"/>
        <v>8.0268534734384556E-3</v>
      </c>
      <c r="AQ9" s="5">
        <f t="shared" si="0"/>
        <v>-1.3207005455067478E-2</v>
      </c>
      <c r="AR9" s="5">
        <f t="shared" si="0"/>
        <v>-2.6212319790301919E-3</v>
      </c>
      <c r="AS9" s="5">
        <f t="shared" si="0"/>
        <v>-2.1691973969630851E-3</v>
      </c>
      <c r="AT9" s="5">
        <f t="shared" si="0"/>
        <v>2.0562028786840436E-2</v>
      </c>
      <c r="AU9" s="5">
        <f t="shared" si="0"/>
        <v>2.0379281064251353E-2</v>
      </c>
      <c r="AV9" s="5">
        <f t="shared" si="0"/>
        <v>-4.166666666667318E-4</v>
      </c>
      <c r="AW9" s="5">
        <f t="shared" si="0"/>
        <v>-4.211642251349268E-2</v>
      </c>
      <c r="AX9" s="5">
        <f t="shared" si="0"/>
        <v>-1.9721577726218076E-2</v>
      </c>
      <c r="AY9" s="5">
        <f t="shared" si="0"/>
        <v>-2.7927642018406917E-2</v>
      </c>
      <c r="AZ9" s="5">
        <f t="shared" si="0"/>
        <v>-4.9261083743843415E-3</v>
      </c>
      <c r="BA9" s="5">
        <f t="shared" si="0"/>
        <v>3.0290513561888055E-3</v>
      </c>
      <c r="BB9" s="5">
        <f t="shared" si="0"/>
        <v>-2.7719445611087745E-2</v>
      </c>
      <c r="BC9" s="5">
        <f t="shared" si="0"/>
        <v>-2.6622296173045013E-2</v>
      </c>
      <c r="BD9" s="5">
        <f t="shared" si="0"/>
        <v>8.9445438282647061E-3</v>
      </c>
      <c r="BE9" s="5">
        <f t="shared" si="0"/>
        <v>7.9554494828957267E-3</v>
      </c>
      <c r="BF9" s="5">
        <f t="shared" si="0"/>
        <v>-4.2722208767256076E-2</v>
      </c>
      <c r="BG9" s="5">
        <f t="shared" si="0"/>
        <v>8.7382779198634797E-3</v>
      </c>
      <c r="BH9" s="5">
        <f t="shared" si="0"/>
        <v>2.1194805194805211E-2</v>
      </c>
      <c r="BI9" s="5">
        <f t="shared" si="0"/>
        <v>2.6940517471325531E-2</v>
      </c>
      <c r="BJ9" s="42">
        <f t="shared" si="0"/>
        <v>3.120665742025075E-3</v>
      </c>
      <c r="BK9" s="16">
        <f t="shared" si="3"/>
        <v>3.1948978543790761E-3</v>
      </c>
      <c r="BL9" s="16">
        <f t="shared" si="1"/>
        <v>-4.5451560974393609E-2</v>
      </c>
      <c r="BM9" s="16">
        <f t="shared" si="1"/>
        <v>1.8731141442319785E-2</v>
      </c>
      <c r="BN9" s="16">
        <f t="shared" si="1"/>
        <v>-7.7560161322000817E-3</v>
      </c>
      <c r="BO9" s="16">
        <f t="shared" si="1"/>
        <v>7.8042102607845873E-4</v>
      </c>
      <c r="BP9" s="16">
        <f t="shared" si="1"/>
        <v>-5.0562912194822278E-2</v>
      </c>
      <c r="BQ9" s="16">
        <f t="shared" si="1"/>
        <v>-2.1281919293219445E-2</v>
      </c>
      <c r="BR9" s="16">
        <f t="shared" si="1"/>
        <v>3.2020715903858452E-2</v>
      </c>
      <c r="BS9" s="16">
        <f t="shared" si="1"/>
        <v>-1.9501252189774013E-2</v>
      </c>
      <c r="BT9" s="16">
        <f t="shared" si="1"/>
        <v>-2.9053183071395778E-2</v>
      </c>
      <c r="BU9" s="16">
        <f t="shared" si="1"/>
        <v>9.0812229662616244E-3</v>
      </c>
      <c r="BV9" s="16">
        <f t="shared" si="1"/>
        <v>-8.1163621075084607E-3</v>
      </c>
      <c r="BW9" s="16">
        <f t="shared" si="1"/>
        <v>-5.3957312144817977E-3</v>
      </c>
      <c r="BX9" s="16">
        <f t="shared" si="1"/>
        <v>-3.5589677689388342E-3</v>
      </c>
      <c r="BY9" s="16">
        <f t="shared" si="1"/>
        <v>2.1464331231562571E-2</v>
      </c>
      <c r="BZ9" s="16">
        <f t="shared" si="1"/>
        <v>1.5848621902876753E-2</v>
      </c>
      <c r="CA9" s="16">
        <f t="shared" si="1"/>
        <v>-4.7015803717452245E-4</v>
      </c>
      <c r="CB9" s="16">
        <f t="shared" si="1"/>
        <v>-4.1078103577852534E-2</v>
      </c>
      <c r="CC9" s="16">
        <f t="shared" si="1"/>
        <v>-1.77813671783544E-2</v>
      </c>
      <c r="CD9" s="16">
        <f t="shared" si="1"/>
        <v>-2.7765609743142478E-2</v>
      </c>
      <c r="CE9" s="16">
        <f t="shared" si="1"/>
        <v>-8.2185322682689268E-3</v>
      </c>
      <c r="CF9" s="16">
        <f t="shared" si="1"/>
        <v>7.5094639128955015E-3</v>
      </c>
      <c r="CG9" s="16">
        <f t="shared" si="1"/>
        <v>-3.1799692451873675E-2</v>
      </c>
      <c r="CH9" s="16">
        <f t="shared" si="1"/>
        <v>-2.7508649448237617E-2</v>
      </c>
      <c r="CI9" s="16">
        <f t="shared" si="1"/>
        <v>9.7929908930797591E-3</v>
      </c>
      <c r="CJ9" s="16">
        <f t="shared" si="1"/>
        <v>7.9593315759237965E-3</v>
      </c>
      <c r="CK9" s="16">
        <f t="shared" si="1"/>
        <v>-4.1573552927748156E-2</v>
      </c>
      <c r="CL9" s="16">
        <f t="shared" si="1"/>
        <v>9.9211390329754442E-3</v>
      </c>
      <c r="CM9" s="16">
        <f t="shared" si="1"/>
        <v>2.2268636198425999E-2</v>
      </c>
      <c r="CN9" s="16">
        <f t="shared" si="1"/>
        <v>2.251533707202244E-2</v>
      </c>
      <c r="CO9" s="16">
        <f t="shared" si="1"/>
        <v>1.4133780392340447E-4</v>
      </c>
    </row>
    <row r="10" spans="1:93" x14ac:dyDescent="0.2">
      <c r="A10">
        <v>105.7</v>
      </c>
      <c r="B10">
        <v>172.5</v>
      </c>
      <c r="C10">
        <v>20.18</v>
      </c>
      <c r="D10">
        <v>169.8</v>
      </c>
      <c r="E10">
        <v>120.45</v>
      </c>
      <c r="F10">
        <v>7.4139999999999997</v>
      </c>
      <c r="G10">
        <v>86.18</v>
      </c>
      <c r="H10">
        <v>65.849999999999994</v>
      </c>
      <c r="I10">
        <v>65.67</v>
      </c>
      <c r="J10">
        <v>23.79</v>
      </c>
      <c r="K10">
        <v>67.89</v>
      </c>
      <c r="L10">
        <v>17.09</v>
      </c>
      <c r="M10">
        <v>4.6840000000000002</v>
      </c>
      <c r="N10">
        <v>13.48</v>
      </c>
      <c r="O10">
        <v>15.04</v>
      </c>
      <c r="P10">
        <v>7.3949999999999996</v>
      </c>
      <c r="Q10">
        <v>48.4</v>
      </c>
      <c r="R10">
        <v>50.02</v>
      </c>
      <c r="S10">
        <v>6.9350000000000005</v>
      </c>
      <c r="T10">
        <v>15.09</v>
      </c>
      <c r="U10">
        <v>2.8</v>
      </c>
      <c r="V10">
        <v>35.935000000000002</v>
      </c>
      <c r="W10">
        <v>229.1</v>
      </c>
      <c r="X10">
        <v>172.35</v>
      </c>
      <c r="Y10">
        <v>5.5649999999999995</v>
      </c>
      <c r="Z10">
        <v>187.1</v>
      </c>
      <c r="AA10">
        <v>5.7370999999999999</v>
      </c>
      <c r="AB10">
        <v>94.1</v>
      </c>
      <c r="AC10">
        <v>49.234999999999999</v>
      </c>
      <c r="AD10">
        <v>18.940000000000001</v>
      </c>
      <c r="AE10" s="40">
        <v>139.4</v>
      </c>
      <c r="AF10" s="5">
        <f t="shared" si="2"/>
        <v>-3.3379058070415968E-2</v>
      </c>
      <c r="AG10" s="5">
        <f t="shared" si="0"/>
        <v>-2.0998864926220162E-2</v>
      </c>
      <c r="AH10" s="5">
        <f t="shared" si="0"/>
        <v>1.1275369581558614E-2</v>
      </c>
      <c r="AI10" s="5">
        <f t="shared" si="0"/>
        <v>-1.736111111111116E-2</v>
      </c>
      <c r="AJ10" s="5">
        <f t="shared" si="0"/>
        <v>-2.5091056252529276E-2</v>
      </c>
      <c r="AK10" s="5">
        <f t="shared" si="0"/>
        <v>3.5192203573362058E-3</v>
      </c>
      <c r="AL10" s="5">
        <f t="shared" si="0"/>
        <v>-1.2150389729481792E-2</v>
      </c>
      <c r="AM10" s="5">
        <f t="shared" si="0"/>
        <v>-1.8921334922527011E-2</v>
      </c>
      <c r="AN10" s="5">
        <f t="shared" si="0"/>
        <v>-1.3371394230769273E-2</v>
      </c>
      <c r="AO10" s="5">
        <f t="shared" si="0"/>
        <v>-1.8361873323705424E-2</v>
      </c>
      <c r="AP10" s="5">
        <f t="shared" si="0"/>
        <v>-1.7084117561893652E-2</v>
      </c>
      <c r="AQ10" s="5">
        <f t="shared" si="0"/>
        <v>-5.5280768111725109E-3</v>
      </c>
      <c r="AR10" s="5">
        <f t="shared" si="0"/>
        <v>2.5843188786684346E-2</v>
      </c>
      <c r="AS10" s="5">
        <f t="shared" si="0"/>
        <v>-2.3188405797101463E-2</v>
      </c>
      <c r="AT10" s="5">
        <f t="shared" si="0"/>
        <v>1.0073875083948858E-2</v>
      </c>
      <c r="AU10" s="5">
        <f t="shared" si="0"/>
        <v>2.5658807212205259E-2</v>
      </c>
      <c r="AV10" s="5">
        <f t="shared" si="0"/>
        <v>8.7536473530638315E-3</v>
      </c>
      <c r="AW10" s="5">
        <f t="shared" si="0"/>
        <v>6.5398933494316136E-3</v>
      </c>
      <c r="AX10" s="5">
        <f t="shared" si="0"/>
        <v>2.5887573964497257E-2</v>
      </c>
      <c r="AY10" s="5">
        <f t="shared" si="0"/>
        <v>-1.4691478942213454E-2</v>
      </c>
      <c r="AZ10" s="5">
        <f t="shared" si="0"/>
        <v>-9.9009900990099098E-3</v>
      </c>
      <c r="BA10" s="5">
        <f t="shared" si="0"/>
        <v>-1.3452299245023891E-2</v>
      </c>
      <c r="BB10" s="5">
        <f t="shared" si="0"/>
        <v>-1.0367170626349953E-2</v>
      </c>
      <c r="BC10" s="5">
        <f t="shared" si="0"/>
        <v>-1.7948717948717996E-2</v>
      </c>
      <c r="BD10" s="5">
        <f t="shared" si="0"/>
        <v>-1.3297872340425565E-2</v>
      </c>
      <c r="BE10" s="5">
        <f t="shared" si="0"/>
        <v>-1.5522230991844355E-2</v>
      </c>
      <c r="BF10" s="5">
        <f t="shared" si="0"/>
        <v>-3.2350014336554822E-2</v>
      </c>
      <c r="BG10" s="5">
        <f t="shared" si="0"/>
        <v>-5.9159095710965559E-3</v>
      </c>
      <c r="BH10" s="5">
        <f t="shared" si="0"/>
        <v>1.8313154949638477E-3</v>
      </c>
      <c r="BI10" s="5">
        <f t="shared" si="0"/>
        <v>-1.6103896103896065E-2</v>
      </c>
      <c r="BJ10" s="42">
        <f t="shared" si="0"/>
        <v>-3.6294503975112358E-2</v>
      </c>
      <c r="BK10" s="16">
        <f t="shared" si="3"/>
        <v>-3.0641616757665323E-2</v>
      </c>
      <c r="BL10" s="16">
        <f t="shared" si="1"/>
        <v>-2.3279098178647914E-2</v>
      </c>
      <c r="BM10" s="16">
        <f t="shared" si="1"/>
        <v>1.1894266125919468E-2</v>
      </c>
      <c r="BN10" s="16">
        <f t="shared" si="1"/>
        <v>-1.8791652832730509E-2</v>
      </c>
      <c r="BO10" s="16">
        <f t="shared" si="1"/>
        <v>-3.1238100589124008E-2</v>
      </c>
      <c r="BP10" s="16">
        <f t="shared" si="1"/>
        <v>5.7768209830267358E-3</v>
      </c>
      <c r="BQ10" s="16">
        <f t="shared" si="1"/>
        <v>-1.2556888147280414E-2</v>
      </c>
      <c r="BR10" s="16">
        <f t="shared" si="1"/>
        <v>-1.9357164165569107E-2</v>
      </c>
      <c r="BS10" s="16">
        <f t="shared" si="1"/>
        <v>-1.3426565100566902E-2</v>
      </c>
      <c r="BT10" s="16">
        <f t="shared" si="1"/>
        <v>-1.6815056395101131E-2</v>
      </c>
      <c r="BU10" s="16">
        <f t="shared" si="1"/>
        <v>-1.6029748069070485E-2</v>
      </c>
      <c r="BV10" s="16">
        <f t="shared" si="1"/>
        <v>-4.3743346361349404E-4</v>
      </c>
      <c r="BW10" s="16">
        <f t="shared" si="1"/>
        <v>2.306868955123274E-2</v>
      </c>
      <c r="BX10" s="16">
        <f t="shared" si="1"/>
        <v>-2.4578176169077211E-2</v>
      </c>
      <c r="BY10" s="16">
        <f t="shared" si="1"/>
        <v>1.0976177528670991E-2</v>
      </c>
      <c r="BZ10" s="16">
        <f t="shared" si="1"/>
        <v>2.1128148050830658E-2</v>
      </c>
      <c r="CA10" s="16">
        <f t="shared" si="1"/>
        <v>8.7001559825560411E-3</v>
      </c>
      <c r="CB10" s="16">
        <f t="shared" si="1"/>
        <v>7.5782122850717578E-3</v>
      </c>
      <c r="CC10" s="16">
        <f t="shared" si="1"/>
        <v>2.7827784512360933E-2</v>
      </c>
      <c r="CD10" s="16">
        <f t="shared" si="1"/>
        <v>-1.4529446666949015E-2</v>
      </c>
      <c r="CE10" s="16">
        <f t="shared" si="1"/>
        <v>-1.3193413992894495E-2</v>
      </c>
      <c r="CF10" s="16">
        <f t="shared" si="1"/>
        <v>-8.971886688317195E-3</v>
      </c>
      <c r="CG10" s="16">
        <f t="shared" si="1"/>
        <v>-1.4447417467135879E-2</v>
      </c>
      <c r="CH10" s="16">
        <f t="shared" si="1"/>
        <v>-1.88350712239106E-2</v>
      </c>
      <c r="CI10" s="16">
        <f t="shared" si="1"/>
        <v>-1.2449425275610512E-2</v>
      </c>
      <c r="CJ10" s="16">
        <f t="shared" si="1"/>
        <v>-1.5518348898816285E-2</v>
      </c>
      <c r="CK10" s="16">
        <f t="shared" si="1"/>
        <v>-3.1201358497046902E-2</v>
      </c>
      <c r="CL10" s="16">
        <f t="shared" si="1"/>
        <v>-4.7330484579845913E-3</v>
      </c>
      <c r="CM10" s="16">
        <f t="shared" si="1"/>
        <v>2.9051464985846366E-3</v>
      </c>
      <c r="CN10" s="16">
        <f t="shared" si="1"/>
        <v>-2.0529076503199156E-2</v>
      </c>
      <c r="CO10" s="16">
        <f t="shared" si="1"/>
        <v>-3.9273831913214027E-2</v>
      </c>
    </row>
    <row r="11" spans="1:93" x14ac:dyDescent="0.2">
      <c r="A11">
        <v>105.55</v>
      </c>
      <c r="B11">
        <v>172.15</v>
      </c>
      <c r="C11">
        <v>19.774999999999999</v>
      </c>
      <c r="D11">
        <v>171.05</v>
      </c>
      <c r="E11">
        <v>119.8</v>
      </c>
      <c r="F11">
        <v>7.45</v>
      </c>
      <c r="G11">
        <v>84.31</v>
      </c>
      <c r="H11">
        <v>66.55</v>
      </c>
      <c r="I11">
        <v>66.39</v>
      </c>
      <c r="J11">
        <v>23.704999999999998</v>
      </c>
      <c r="K11">
        <v>65.38</v>
      </c>
      <c r="L11">
        <v>16.489999999999998</v>
      </c>
      <c r="M11">
        <v>4.8079999999999998</v>
      </c>
      <c r="N11">
        <v>13.24</v>
      </c>
      <c r="O11">
        <v>14.31</v>
      </c>
      <c r="P11">
        <v>7.5380000000000003</v>
      </c>
      <c r="Q11">
        <v>47.435000000000002</v>
      </c>
      <c r="R11">
        <v>49.344999999999999</v>
      </c>
      <c r="S11">
        <v>7.0060000000000002</v>
      </c>
      <c r="T11">
        <v>15.2</v>
      </c>
      <c r="U11">
        <v>2.6219999999999999</v>
      </c>
      <c r="V11">
        <v>36.270000000000003</v>
      </c>
      <c r="W11">
        <v>227.4</v>
      </c>
      <c r="X11">
        <v>172.6</v>
      </c>
      <c r="Y11">
        <v>5.7350000000000003</v>
      </c>
      <c r="Z11">
        <v>189.1</v>
      </c>
      <c r="AA11">
        <v>5.7705000000000002</v>
      </c>
      <c r="AB11">
        <v>94.82</v>
      </c>
      <c r="AC11">
        <v>50.54</v>
      </c>
      <c r="AD11">
        <v>19.579999999999998</v>
      </c>
      <c r="AE11" s="40">
        <v>137.94999999999999</v>
      </c>
      <c r="AF11" s="5">
        <f t="shared" si="2"/>
        <v>-1.4191106906339401E-3</v>
      </c>
      <c r="AG11" s="5">
        <f t="shared" si="0"/>
        <v>-2.0289855072463947E-3</v>
      </c>
      <c r="AH11" s="5">
        <f t="shared" si="0"/>
        <v>-2.0069375619425234E-2</v>
      </c>
      <c r="AI11" s="5">
        <f t="shared" si="0"/>
        <v>7.3616018845701348E-3</v>
      </c>
      <c r="AJ11" s="5">
        <f t="shared" si="0"/>
        <v>-5.3964300539643961E-3</v>
      </c>
      <c r="AK11" s="5">
        <f t="shared" si="0"/>
        <v>4.8556784461830649E-3</v>
      </c>
      <c r="AL11" s="5">
        <f t="shared" si="0"/>
        <v>-2.1698770016245095E-2</v>
      </c>
      <c r="AM11" s="5">
        <f t="shared" si="0"/>
        <v>1.0630220197418438E-2</v>
      </c>
      <c r="AN11" s="5">
        <f t="shared" si="0"/>
        <v>1.0963910461397885E-2</v>
      </c>
      <c r="AO11" s="5">
        <f t="shared" si="0"/>
        <v>-3.5729298024380629E-3</v>
      </c>
      <c r="AP11" s="5">
        <f t="shared" si="0"/>
        <v>-3.6971571660038394E-2</v>
      </c>
      <c r="AQ11" s="5">
        <f t="shared" si="0"/>
        <v>-3.5108250438853239E-2</v>
      </c>
      <c r="AR11" s="5">
        <f t="shared" si="0"/>
        <v>2.6473099914602782E-2</v>
      </c>
      <c r="AS11" s="5">
        <f t="shared" si="0"/>
        <v>-1.7804154302670683E-2</v>
      </c>
      <c r="AT11" s="5">
        <f t="shared" si="0"/>
        <v>-4.8537234042553057E-2</v>
      </c>
      <c r="AU11" s="5">
        <f t="shared" si="0"/>
        <v>1.9337390128465248E-2</v>
      </c>
      <c r="AV11" s="5">
        <f t="shared" ref="AV11:AV54" si="4">Q11/Q10-1</f>
        <v>-1.9938016528925573E-2</v>
      </c>
      <c r="AW11" s="5">
        <f t="shared" ref="AW11:AW54" si="5">R11/R10-1</f>
        <v>-1.3494602159136448E-2</v>
      </c>
      <c r="AX11" s="5">
        <f t="shared" ref="AX11:AX54" si="6">S11/S10-1</f>
        <v>1.0237923576063457E-2</v>
      </c>
      <c r="AY11" s="5">
        <f t="shared" ref="AY11:AY54" si="7">T11/T10-1</f>
        <v>7.2895957587806315E-3</v>
      </c>
      <c r="AZ11" s="5">
        <f t="shared" ref="AZ11:AZ54" si="8">U11/U10-1</f>
        <v>-6.3571428571428501E-2</v>
      </c>
      <c r="BA11" s="5">
        <f t="shared" ref="BA11:BA54" si="9">V11/V10-1</f>
        <v>9.3223876443579989E-3</v>
      </c>
      <c r="BB11" s="5">
        <f t="shared" ref="BB11:BB54" si="10">W11/W10-1</f>
        <v>-7.4203404626800307E-3</v>
      </c>
      <c r="BC11" s="5">
        <f t="shared" ref="BC11:BC54" si="11">X11/X10-1</f>
        <v>1.4505366985784196E-3</v>
      </c>
      <c r="BD11" s="5">
        <f t="shared" ref="BD11:BD54" si="12">Y11/Y10-1</f>
        <v>3.0548068283917429E-2</v>
      </c>
      <c r="BE11" s="5">
        <f t="shared" ref="BE11:BE54" si="13">Z11/Z10-1</f>
        <v>1.0689470871191986E-2</v>
      </c>
      <c r="BF11" s="5">
        <f t="shared" ref="BF11:BF54" si="14">AA11/AA10-1</f>
        <v>5.8217566366283169E-3</v>
      </c>
      <c r="BG11" s="5">
        <f t="shared" ref="BG11:BG54" si="15">AB11/AB10-1</f>
        <v>7.6514346439957581E-3</v>
      </c>
      <c r="BH11" s="5">
        <f t="shared" ref="BH11:BH54" si="16">AC11/AC10-1</f>
        <v>2.6505534680613341E-2</v>
      </c>
      <c r="BI11" s="5">
        <f t="shared" ref="BI11:BI54" si="17">AD11/AD10-1</f>
        <v>3.3790918690601801E-2</v>
      </c>
      <c r="BJ11" s="42">
        <f t="shared" ref="BJ11:BJ54" si="18">AE11/AE10-1</f>
        <v>-1.0401721664275554E-2</v>
      </c>
      <c r="BK11" s="16">
        <f t="shared" si="3"/>
        <v>1.3183306221167044E-3</v>
      </c>
      <c r="BL11" s="16">
        <f t="shared" si="1"/>
        <v>-4.3092187596741457E-3</v>
      </c>
      <c r="BM11" s="16">
        <f t="shared" si="1"/>
        <v>-1.9450479075064378E-2</v>
      </c>
      <c r="BN11" s="16">
        <f t="shared" si="1"/>
        <v>5.9310601629507867E-3</v>
      </c>
      <c r="BO11" s="16">
        <f t="shared" si="1"/>
        <v>-1.1543474390559128E-2</v>
      </c>
      <c r="BP11" s="16">
        <f t="shared" si="1"/>
        <v>7.1132790718735949E-3</v>
      </c>
      <c r="BQ11" s="16">
        <f t="shared" si="1"/>
        <v>-2.2105268434043715E-2</v>
      </c>
      <c r="BR11" s="16">
        <f t="shared" si="1"/>
        <v>1.0194390954376343E-2</v>
      </c>
      <c r="BS11" s="16">
        <f t="shared" si="1"/>
        <v>1.0908739591600257E-2</v>
      </c>
      <c r="BT11" s="16">
        <f t="shared" si="1"/>
        <v>-2.0261128738337693E-3</v>
      </c>
      <c r="BU11" s="16">
        <f t="shared" si="1"/>
        <v>-3.5917202167215223E-2</v>
      </c>
      <c r="BV11" s="16">
        <f t="shared" si="1"/>
        <v>-3.0017607091294224E-2</v>
      </c>
      <c r="BW11" s="16">
        <f t="shared" si="1"/>
        <v>2.3698600679151176E-2</v>
      </c>
      <c r="BX11" s="16">
        <f t="shared" si="1"/>
        <v>-1.919392467464643E-2</v>
      </c>
      <c r="BY11" s="16">
        <f t="shared" si="1"/>
        <v>-4.7634931597830922E-2</v>
      </c>
      <c r="BZ11" s="16">
        <f t="shared" si="1"/>
        <v>1.4806730967090646E-2</v>
      </c>
      <c r="CA11" s="16">
        <f t="shared" ref="CA11:CA54" si="19">AV11-AV$56</f>
        <v>-1.9991507899433363E-2</v>
      </c>
      <c r="CB11" s="16">
        <f t="shared" ref="CB11:CB54" si="20">AW11-AW$56</f>
        <v>-1.2456283223496305E-2</v>
      </c>
      <c r="CC11" s="16">
        <f t="shared" ref="CC11:CC54" si="21">AX11-AX$56</f>
        <v>1.2178134123927133E-2</v>
      </c>
      <c r="CD11" s="16">
        <f t="shared" ref="CD11:CD54" si="22">AY11-AY$56</f>
        <v>7.4516280340450707E-3</v>
      </c>
      <c r="CE11" s="16">
        <f t="shared" ref="CE11:CE54" si="23">AZ11-AZ$56</f>
        <v>-6.6863852465313081E-2</v>
      </c>
      <c r="CF11" s="16">
        <f t="shared" ref="CF11:CF54" si="24">BA11-BA$56</f>
        <v>1.3802800201064695E-2</v>
      </c>
      <c r="CG11" s="16">
        <f t="shared" ref="CG11:CG54" si="25">BB11-BB$56</f>
        <v>-1.1500587303465957E-2</v>
      </c>
      <c r="CH11" s="16">
        <f t="shared" ref="CH11:CH54" si="26">BC11-BC$56</f>
        <v>5.6418342338581588E-4</v>
      </c>
      <c r="CI11" s="16">
        <f t="shared" ref="CI11:CI54" si="27">BD11-BD$56</f>
        <v>3.139651534873248E-2</v>
      </c>
      <c r="CJ11" s="16">
        <f t="shared" ref="CJ11:CJ54" si="28">BE11-BE$56</f>
        <v>1.0693352964220056E-2</v>
      </c>
      <c r="CK11" s="16">
        <f t="shared" ref="CK11:CK54" si="29">BF11-BF$56</f>
        <v>6.970412476136236E-3</v>
      </c>
      <c r="CL11" s="16">
        <f t="shared" ref="CL11:CL54" si="30">BG11-BG$56</f>
        <v>8.8342957571077227E-3</v>
      </c>
      <c r="CM11" s="16">
        <f t="shared" ref="CM11:CM54" si="31">BH11-BH$56</f>
        <v>2.7579365684234129E-2</v>
      </c>
      <c r="CN11" s="16">
        <f t="shared" ref="CN11:CN54" si="32">BI11-BI$56</f>
        <v>2.936573829129871E-2</v>
      </c>
      <c r="CO11" s="16">
        <f t="shared" ref="CO11:CO54" si="33">BJ11-BJ$56</f>
        <v>-1.3381049602377224E-2</v>
      </c>
    </row>
    <row r="12" spans="1:93" x14ac:dyDescent="0.2">
      <c r="A12">
        <v>104.9</v>
      </c>
      <c r="B12">
        <v>171.5</v>
      </c>
      <c r="C12">
        <v>19.704999999999998</v>
      </c>
      <c r="D12">
        <v>173.35</v>
      </c>
      <c r="E12">
        <v>118.95</v>
      </c>
      <c r="F12">
        <v>7.2389999999999999</v>
      </c>
      <c r="G12">
        <v>85.93</v>
      </c>
      <c r="H12">
        <v>67.319999999999993</v>
      </c>
      <c r="I12">
        <v>63.4</v>
      </c>
      <c r="J12">
        <v>23.885000000000002</v>
      </c>
      <c r="K12">
        <v>65.84</v>
      </c>
      <c r="L12">
        <v>15.59</v>
      </c>
      <c r="M12">
        <v>4.7300000000000004</v>
      </c>
      <c r="N12">
        <v>13.5</v>
      </c>
      <c r="O12">
        <v>14.05</v>
      </c>
      <c r="P12">
        <v>7.8330000000000002</v>
      </c>
      <c r="Q12">
        <v>46.8</v>
      </c>
      <c r="R12">
        <v>47.3</v>
      </c>
      <c r="S12">
        <v>7.1470000000000002</v>
      </c>
      <c r="T12">
        <v>14.93</v>
      </c>
      <c r="U12">
        <v>2.59</v>
      </c>
      <c r="V12">
        <v>36.664999999999999</v>
      </c>
      <c r="W12">
        <v>231.45</v>
      </c>
      <c r="X12">
        <v>177.4</v>
      </c>
      <c r="Y12">
        <v>5.83</v>
      </c>
      <c r="Z12">
        <v>192.9</v>
      </c>
      <c r="AA12">
        <v>5.7243000000000004</v>
      </c>
      <c r="AB12">
        <v>96.1</v>
      </c>
      <c r="AC12">
        <v>51.09</v>
      </c>
      <c r="AD12">
        <v>19.920000000000002</v>
      </c>
      <c r="AE12" s="40">
        <v>137.55000000000001</v>
      </c>
      <c r="AF12" s="5">
        <f t="shared" si="2"/>
        <v>-6.1582188536237759E-3</v>
      </c>
      <c r="AG12" s="5">
        <f t="shared" ref="AG12:AG54" si="34">B12/B11-1</f>
        <v>-3.7757769387162243E-3</v>
      </c>
      <c r="AH12" s="5">
        <f t="shared" ref="AH12:AH54" si="35">C12/C11-1</f>
        <v>-3.5398230088495852E-3</v>
      </c>
      <c r="AI12" s="5">
        <f t="shared" ref="AI12:AI54" si="36">D12/D11-1</f>
        <v>1.3446360713241567E-2</v>
      </c>
      <c r="AJ12" s="5">
        <f t="shared" ref="AJ12:AJ54" si="37">E12/E11-1</f>
        <v>-7.0951585976627429E-3</v>
      </c>
      <c r="AK12" s="5">
        <f t="shared" ref="AK12:AK54" si="38">F12/F11-1</f>
        <v>-2.8322147651006713E-2</v>
      </c>
      <c r="AL12" s="5">
        <f t="shared" ref="AL12:AL54" si="39">G12/G11-1</f>
        <v>1.9214802514529783E-2</v>
      </c>
      <c r="AM12" s="5">
        <f t="shared" ref="AM12:AM54" si="40">H12/H11-1</f>
        <v>1.157024793388417E-2</v>
      </c>
      <c r="AN12" s="5">
        <f t="shared" ref="AN12:AN54" si="41">I12/I11-1</f>
        <v>-4.5036903148064522E-2</v>
      </c>
      <c r="AO12" s="5">
        <f t="shared" ref="AO12:AO54" si="42">J12/J11-1</f>
        <v>7.5933347395065187E-3</v>
      </c>
      <c r="AP12" s="5">
        <f t="shared" ref="AP12:AP54" si="43">K12/K11-1</f>
        <v>7.0357907617009108E-3</v>
      </c>
      <c r="AQ12" s="5">
        <f t="shared" ref="AQ12:AQ54" si="44">L12/L11-1</f>
        <v>-5.4578532443905314E-2</v>
      </c>
      <c r="AR12" s="5">
        <f t="shared" ref="AR12:AR54" si="45">M12/M11-1</f>
        <v>-1.6222961730449126E-2</v>
      </c>
      <c r="AS12" s="5">
        <f t="shared" ref="AS12:AS54" si="46">N12/N11-1</f>
        <v>1.9637462235649439E-2</v>
      </c>
      <c r="AT12" s="5">
        <f t="shared" ref="AT12:AT54" si="47">O12/O11-1</f>
        <v>-1.8169112508735097E-2</v>
      </c>
      <c r="AU12" s="5">
        <f t="shared" ref="AU12:AU54" si="48">P12/P11-1</f>
        <v>3.913504908463783E-2</v>
      </c>
      <c r="AV12" s="5">
        <f t="shared" si="4"/>
        <v>-1.3386739749130516E-2</v>
      </c>
      <c r="AW12" s="5">
        <f t="shared" si="5"/>
        <v>-4.1442902016415095E-2</v>
      </c>
      <c r="AX12" s="5">
        <f t="shared" si="6"/>
        <v>2.0125606622894754E-2</v>
      </c>
      <c r="AY12" s="5">
        <f t="shared" si="7"/>
        <v>-1.7763157894736814E-2</v>
      </c>
      <c r="AZ12" s="5">
        <f t="shared" si="8"/>
        <v>-1.2204424103737566E-2</v>
      </c>
      <c r="BA12" s="5">
        <f t="shared" si="9"/>
        <v>1.089054314860749E-2</v>
      </c>
      <c r="BB12" s="5">
        <f t="shared" si="10"/>
        <v>1.7810026385224109E-2</v>
      </c>
      <c r="BC12" s="5">
        <f t="shared" si="11"/>
        <v>2.7809965237543421E-2</v>
      </c>
      <c r="BD12" s="5">
        <f t="shared" si="12"/>
        <v>1.6564952048822912E-2</v>
      </c>
      <c r="BE12" s="5">
        <f t="shared" si="13"/>
        <v>2.0095187731359099E-2</v>
      </c>
      <c r="BF12" s="5">
        <f t="shared" si="14"/>
        <v>-8.0062386275019382E-3</v>
      </c>
      <c r="BG12" s="5">
        <f t="shared" si="15"/>
        <v>1.3499261759122527E-2</v>
      </c>
      <c r="BH12" s="5">
        <f t="shared" si="16"/>
        <v>1.0882469331222833E-2</v>
      </c>
      <c r="BI12" s="5">
        <f t="shared" si="17"/>
        <v>1.736465781409624E-2</v>
      </c>
      <c r="BJ12" s="42">
        <f t="shared" si="18"/>
        <v>-2.8996013048204761E-3</v>
      </c>
      <c r="BK12" s="16">
        <f t="shared" si="3"/>
        <v>-3.4207775408731313E-3</v>
      </c>
      <c r="BL12" s="16">
        <f t="shared" ref="BL12:BL54" si="49">AG12-AG$56</f>
        <v>-6.0560101911439753E-3</v>
      </c>
      <c r="BM12" s="16">
        <f t="shared" ref="BM12:BM54" si="50">AH12-AH$56</f>
        <v>-2.9209264644887304E-3</v>
      </c>
      <c r="BN12" s="16">
        <f t="shared" ref="BN12:BN54" si="51">AI12-AI$56</f>
        <v>1.2015818991622219E-2</v>
      </c>
      <c r="BO12" s="16">
        <f t="shared" ref="BO12:BO54" si="52">AJ12-AJ$56</f>
        <v>-1.3242202934257475E-2</v>
      </c>
      <c r="BP12" s="16">
        <f t="shared" ref="BP12:BP54" si="53">AK12-AK$56</f>
        <v>-2.6064547025316184E-2</v>
      </c>
      <c r="BQ12" s="16">
        <f t="shared" ref="BQ12:BQ54" si="54">AL12-AL$56</f>
        <v>1.8808304096731163E-2</v>
      </c>
      <c r="BR12" s="16">
        <f t="shared" ref="BR12:BR54" si="55">AM12-AM$56</f>
        <v>1.1134418690842075E-2</v>
      </c>
      <c r="BS12" s="16">
        <f t="shared" ref="BS12:BS54" si="56">AN12-AN$56</f>
        <v>-4.5092074017862152E-2</v>
      </c>
      <c r="BT12" s="16">
        <f t="shared" ref="BT12:BT54" si="57">AO12-AO$56</f>
        <v>9.1401516681108123E-3</v>
      </c>
      <c r="BU12" s="16">
        <f t="shared" ref="BU12:BU54" si="58">AP12-AP$56</f>
        <v>8.0901602545240796E-3</v>
      </c>
      <c r="BV12" s="16">
        <f t="shared" ref="BV12:BV54" si="59">AQ12-AQ$56</f>
        <v>-4.9487889096346299E-2</v>
      </c>
      <c r="BW12" s="16">
        <f t="shared" ref="BW12:BW54" si="60">AR12-AR$56</f>
        <v>-1.8997460965900732E-2</v>
      </c>
      <c r="BX12" s="16">
        <f t="shared" ref="BX12:BX54" si="61">AS12-AS$56</f>
        <v>1.8247691863673692E-2</v>
      </c>
      <c r="BY12" s="16">
        <f t="shared" ref="BY12:BY54" si="62">AT12-AT$56</f>
        <v>-1.7266810064012962E-2</v>
      </c>
      <c r="BZ12" s="16">
        <f t="shared" ref="BZ12:BZ54" si="63">AU12-AU$56</f>
        <v>3.4604389923263229E-2</v>
      </c>
      <c r="CA12" s="16">
        <f t="shared" si="19"/>
        <v>-1.3440231119638307E-2</v>
      </c>
      <c r="CB12" s="16">
        <f t="shared" si="20"/>
        <v>-4.040458308077495E-2</v>
      </c>
      <c r="CC12" s="16">
        <f t="shared" si="21"/>
        <v>2.206581717075843E-2</v>
      </c>
      <c r="CD12" s="16">
        <f t="shared" si="22"/>
        <v>-1.7601125619472375E-2</v>
      </c>
      <c r="CE12" s="16">
        <f t="shared" si="23"/>
        <v>-1.5496847997622151E-2</v>
      </c>
      <c r="CF12" s="16">
        <f t="shared" si="24"/>
        <v>1.5370955705314186E-2</v>
      </c>
      <c r="CG12" s="16">
        <f t="shared" si="25"/>
        <v>1.3729779544438183E-2</v>
      </c>
      <c r="CH12" s="16">
        <f t="shared" si="26"/>
        <v>2.6923611962350817E-2</v>
      </c>
      <c r="CI12" s="16">
        <f t="shared" si="27"/>
        <v>1.7413399113637963E-2</v>
      </c>
      <c r="CJ12" s="16">
        <f t="shared" si="28"/>
        <v>2.009906982438717E-2</v>
      </c>
      <c r="CK12" s="16">
        <f t="shared" si="29"/>
        <v>-6.8575827879940191E-3</v>
      </c>
      <c r="CL12" s="16">
        <f t="shared" si="30"/>
        <v>1.4682122872234492E-2</v>
      </c>
      <c r="CM12" s="16">
        <f t="shared" si="31"/>
        <v>1.1956300334843621E-2</v>
      </c>
      <c r="CN12" s="16">
        <f t="shared" si="32"/>
        <v>1.2939477414793147E-2</v>
      </c>
      <c r="CO12" s="16">
        <f t="shared" si="33"/>
        <v>-5.8789292429221466E-3</v>
      </c>
    </row>
    <row r="13" spans="1:93" x14ac:dyDescent="0.2">
      <c r="A13">
        <v>101.55</v>
      </c>
      <c r="B13">
        <v>170</v>
      </c>
      <c r="C13">
        <v>19.28</v>
      </c>
      <c r="D13">
        <v>173.85</v>
      </c>
      <c r="E13">
        <v>119.9</v>
      </c>
      <c r="F13">
        <v>7.4580000000000002</v>
      </c>
      <c r="G13">
        <v>84.43</v>
      </c>
      <c r="H13">
        <v>66.91</v>
      </c>
      <c r="I13">
        <v>64.510000000000005</v>
      </c>
      <c r="J13">
        <v>24.024999999999999</v>
      </c>
      <c r="K13">
        <v>65.459999999999994</v>
      </c>
      <c r="L13">
        <v>15.815</v>
      </c>
      <c r="M13">
        <v>4.8979999999999997</v>
      </c>
      <c r="N13">
        <v>13.93</v>
      </c>
      <c r="O13">
        <v>13.9</v>
      </c>
      <c r="P13">
        <v>8.7970000000000006</v>
      </c>
      <c r="Q13">
        <v>45.695</v>
      </c>
      <c r="R13">
        <v>48</v>
      </c>
      <c r="S13">
        <v>7.15</v>
      </c>
      <c r="T13">
        <v>15.52</v>
      </c>
      <c r="U13">
        <v>2.5859999999999999</v>
      </c>
      <c r="V13">
        <v>36.405000000000001</v>
      </c>
      <c r="W13">
        <v>227.9</v>
      </c>
      <c r="X13">
        <v>177.3</v>
      </c>
      <c r="Y13">
        <v>5.8100000000000005</v>
      </c>
      <c r="Z13">
        <v>190.05</v>
      </c>
      <c r="AA13">
        <v>6.0194000000000001</v>
      </c>
      <c r="AB13">
        <v>96</v>
      </c>
      <c r="AC13">
        <v>50.25</v>
      </c>
      <c r="AD13">
        <v>20.05</v>
      </c>
      <c r="AE13" s="40">
        <v>132.6</v>
      </c>
      <c r="AF13" s="5">
        <f t="shared" si="2"/>
        <v>-3.1935176358436679E-2</v>
      </c>
      <c r="AG13" s="5">
        <f t="shared" si="34"/>
        <v>-8.7463556851311575E-3</v>
      </c>
      <c r="AH13" s="5">
        <f t="shared" si="35"/>
        <v>-2.1568129916264778E-2</v>
      </c>
      <c r="AI13" s="5">
        <f t="shared" si="36"/>
        <v>2.8843380444187883E-3</v>
      </c>
      <c r="AJ13" s="5">
        <f t="shared" si="37"/>
        <v>7.9865489701556047E-3</v>
      </c>
      <c r="AK13" s="5">
        <f t="shared" si="38"/>
        <v>3.0252797347700033E-2</v>
      </c>
      <c r="AL13" s="5">
        <f t="shared" si="39"/>
        <v>-1.7456068893285215E-2</v>
      </c>
      <c r="AM13" s="5">
        <f t="shared" si="40"/>
        <v>-6.0903149138442636E-3</v>
      </c>
      <c r="AN13" s="5">
        <f t="shared" si="41"/>
        <v>1.7507886435331299E-2</v>
      </c>
      <c r="AO13" s="5">
        <f t="shared" si="42"/>
        <v>5.8614193008161841E-3</v>
      </c>
      <c r="AP13" s="5">
        <f t="shared" si="43"/>
        <v>-5.7715674362091018E-3</v>
      </c>
      <c r="AQ13" s="5">
        <f t="shared" si="44"/>
        <v>1.4432328415651119E-2</v>
      </c>
      <c r="AR13" s="5">
        <f t="shared" si="45"/>
        <v>3.5517970401691246E-2</v>
      </c>
      <c r="AS13" s="5">
        <f t="shared" si="46"/>
        <v>3.1851851851851798E-2</v>
      </c>
      <c r="AT13" s="5">
        <f t="shared" si="47"/>
        <v>-1.067615658362997E-2</v>
      </c>
      <c r="AU13" s="5">
        <f t="shared" si="48"/>
        <v>0.12306906676879881</v>
      </c>
      <c r="AV13" s="5">
        <f t="shared" si="4"/>
        <v>-2.3611111111111027E-2</v>
      </c>
      <c r="AW13" s="5">
        <f t="shared" si="5"/>
        <v>1.4799154334038223E-2</v>
      </c>
      <c r="AX13" s="5">
        <f t="shared" si="6"/>
        <v>4.1975654120607331E-4</v>
      </c>
      <c r="AY13" s="5">
        <f t="shared" si="7"/>
        <v>3.9517749497655741E-2</v>
      </c>
      <c r="AZ13" s="5">
        <f t="shared" si="8"/>
        <v>-1.5444015444014969E-3</v>
      </c>
      <c r="BA13" s="5">
        <f t="shared" si="9"/>
        <v>-7.091231419609878E-3</v>
      </c>
      <c r="BB13" s="5">
        <f t="shared" si="10"/>
        <v>-1.5338085979693217E-2</v>
      </c>
      <c r="BC13" s="5">
        <f t="shared" si="11"/>
        <v>-5.6369785794807559E-4</v>
      </c>
      <c r="BD13" s="5">
        <f t="shared" si="12"/>
        <v>-3.4305317324184736E-3</v>
      </c>
      <c r="BE13" s="5">
        <f t="shared" si="13"/>
        <v>-1.4774494556765161E-2</v>
      </c>
      <c r="BF13" s="5">
        <f t="shared" si="14"/>
        <v>5.155215484862774E-2</v>
      </c>
      <c r="BG13" s="5">
        <f t="shared" si="15"/>
        <v>-1.0405827263266776E-3</v>
      </c>
      <c r="BH13" s="5">
        <f t="shared" si="16"/>
        <v>-1.6441573693482203E-2</v>
      </c>
      <c r="BI13" s="5">
        <f t="shared" si="17"/>
        <v>6.5261044176705418E-3</v>
      </c>
      <c r="BJ13" s="42">
        <f t="shared" si="18"/>
        <v>-3.5986913849509361E-2</v>
      </c>
      <c r="BK13" s="16">
        <f t="shared" si="3"/>
        <v>-2.9197735045686034E-2</v>
      </c>
      <c r="BL13" s="16">
        <f t="shared" si="49"/>
        <v>-1.1026588937558909E-2</v>
      </c>
      <c r="BM13" s="16">
        <f t="shared" si="50"/>
        <v>-2.0949233371903922E-2</v>
      </c>
      <c r="BN13" s="16">
        <f t="shared" si="51"/>
        <v>1.4537963227994398E-3</v>
      </c>
      <c r="BO13" s="16">
        <f t="shared" si="52"/>
        <v>1.8395046335608727E-3</v>
      </c>
      <c r="BP13" s="16">
        <f t="shared" si="53"/>
        <v>3.2510397973390566E-2</v>
      </c>
      <c r="BQ13" s="16">
        <f t="shared" si="54"/>
        <v>-1.7862567311083835E-2</v>
      </c>
      <c r="BR13" s="16">
        <f t="shared" si="55"/>
        <v>-6.5261441568863592E-3</v>
      </c>
      <c r="BS13" s="16">
        <f t="shared" si="56"/>
        <v>1.7452715565533669E-2</v>
      </c>
      <c r="BT13" s="16">
        <f t="shared" si="57"/>
        <v>7.4082362294204777E-3</v>
      </c>
      <c r="BU13" s="16">
        <f t="shared" si="58"/>
        <v>-4.717197943385933E-3</v>
      </c>
      <c r="BV13" s="16">
        <f t="shared" si="59"/>
        <v>1.9522971763210134E-2</v>
      </c>
      <c r="BW13" s="16">
        <f t="shared" si="60"/>
        <v>3.2743471166239643E-2</v>
      </c>
      <c r="BX13" s="16">
        <f t="shared" si="61"/>
        <v>3.0462081479876051E-2</v>
      </c>
      <c r="BY13" s="16">
        <f t="shared" si="62"/>
        <v>-9.7738541389078368E-3</v>
      </c>
      <c r="BZ13" s="16">
        <f t="shared" si="63"/>
        <v>0.11853840760742421</v>
      </c>
      <c r="CA13" s="16">
        <f t="shared" si="19"/>
        <v>-2.3664602481618818E-2</v>
      </c>
      <c r="CB13" s="16">
        <f t="shared" si="20"/>
        <v>1.5837473269678368E-2</v>
      </c>
      <c r="CC13" s="16">
        <f t="shared" si="21"/>
        <v>2.3599670890697487E-3</v>
      </c>
      <c r="CD13" s="16">
        <f t="shared" si="22"/>
        <v>3.9679781772920183E-2</v>
      </c>
      <c r="CE13" s="16">
        <f t="shared" si="23"/>
        <v>-4.8368254382860822E-3</v>
      </c>
      <c r="CF13" s="16">
        <f t="shared" si="24"/>
        <v>-2.6108188629031821E-3</v>
      </c>
      <c r="CG13" s="16">
        <f t="shared" si="25"/>
        <v>-1.9418332820479143E-2</v>
      </c>
      <c r="CH13" s="16">
        <f t="shared" si="26"/>
        <v>-1.4500511331406794E-3</v>
      </c>
      <c r="CI13" s="16">
        <f t="shared" si="27"/>
        <v>-2.5820846676034206E-3</v>
      </c>
      <c r="CJ13" s="16">
        <f t="shared" si="28"/>
        <v>-1.4770612463737091E-2</v>
      </c>
      <c r="CK13" s="16">
        <f t="shared" si="29"/>
        <v>5.270081068813566E-2</v>
      </c>
      <c r="CL13" s="16">
        <f t="shared" si="30"/>
        <v>1.4227838678528741E-4</v>
      </c>
      <c r="CM13" s="16">
        <f t="shared" si="31"/>
        <v>-1.5367742689861415E-2</v>
      </c>
      <c r="CN13" s="16">
        <f t="shared" si="32"/>
        <v>2.1009240183674487E-3</v>
      </c>
      <c r="CO13" s="16">
        <f t="shared" si="33"/>
        <v>-3.8966241787611031E-2</v>
      </c>
    </row>
    <row r="14" spans="1:93" x14ac:dyDescent="0.2">
      <c r="A14">
        <v>101.6</v>
      </c>
      <c r="B14">
        <v>174.05</v>
      </c>
      <c r="C14">
        <v>16.7</v>
      </c>
      <c r="D14">
        <v>174.45</v>
      </c>
      <c r="E14">
        <v>116</v>
      </c>
      <c r="F14">
        <v>7.3109999999999999</v>
      </c>
      <c r="G14">
        <v>83.36</v>
      </c>
      <c r="H14">
        <v>67.430000000000007</v>
      </c>
      <c r="I14">
        <v>62.05</v>
      </c>
      <c r="J14">
        <v>24.225000000000001</v>
      </c>
      <c r="K14">
        <v>65.2</v>
      </c>
      <c r="L14">
        <v>15</v>
      </c>
      <c r="M14">
        <v>4.92</v>
      </c>
      <c r="N14">
        <v>14.015000000000001</v>
      </c>
      <c r="O14">
        <v>13.85</v>
      </c>
      <c r="P14">
        <v>8.84</v>
      </c>
      <c r="Q14">
        <v>44.81</v>
      </c>
      <c r="R14">
        <v>46.49</v>
      </c>
      <c r="S14">
        <v>7.18</v>
      </c>
      <c r="T14">
        <v>15.14</v>
      </c>
      <c r="U14">
        <v>2.556</v>
      </c>
      <c r="V14">
        <v>35.21</v>
      </c>
      <c r="W14">
        <v>230.7</v>
      </c>
      <c r="X14">
        <v>176.55</v>
      </c>
      <c r="Y14">
        <v>5.72</v>
      </c>
      <c r="Z14">
        <v>191</v>
      </c>
      <c r="AA14">
        <v>5.7576999999999998</v>
      </c>
      <c r="AB14">
        <v>94.4</v>
      </c>
      <c r="AC14">
        <v>49.81</v>
      </c>
      <c r="AD14">
        <v>20.56</v>
      </c>
      <c r="AE14" s="40">
        <v>131.19999999999999</v>
      </c>
      <c r="AF14" s="5">
        <f t="shared" si="2"/>
        <v>4.9236829148191497E-4</v>
      </c>
      <c r="AG14" s="5">
        <f t="shared" si="34"/>
        <v>2.3823529411764799E-2</v>
      </c>
      <c r="AH14" s="5">
        <f t="shared" si="35"/>
        <v>-0.1338174273858922</v>
      </c>
      <c r="AI14" s="5">
        <f t="shared" si="36"/>
        <v>3.451251078515849E-3</v>
      </c>
      <c r="AJ14" s="5">
        <f t="shared" si="37"/>
        <v>-3.2527105921601351E-2</v>
      </c>
      <c r="AK14" s="5">
        <f t="shared" si="38"/>
        <v>-1.9710378117457794E-2</v>
      </c>
      <c r="AL14" s="5">
        <f t="shared" si="39"/>
        <v>-1.2673220419282316E-2</v>
      </c>
      <c r="AM14" s="5">
        <f t="shared" si="40"/>
        <v>7.7716335375879186E-3</v>
      </c>
      <c r="AN14" s="5">
        <f t="shared" si="41"/>
        <v>-3.81336226941561E-2</v>
      </c>
      <c r="AO14" s="5">
        <f t="shared" si="42"/>
        <v>8.3246618106140868E-3</v>
      </c>
      <c r="AP14" s="5">
        <f t="shared" si="43"/>
        <v>-3.9718912312861621E-3</v>
      </c>
      <c r="AQ14" s="5">
        <f t="shared" si="44"/>
        <v>-5.153335441036988E-2</v>
      </c>
      <c r="AR14" s="5">
        <f t="shared" si="45"/>
        <v>4.4916292364229893E-3</v>
      </c>
      <c r="AS14" s="5">
        <f t="shared" si="46"/>
        <v>6.1019382627423013E-3</v>
      </c>
      <c r="AT14" s="5">
        <f t="shared" si="47"/>
        <v>-3.597122302158362E-3</v>
      </c>
      <c r="AU14" s="5">
        <f t="shared" si="48"/>
        <v>4.8880300102307483E-3</v>
      </c>
      <c r="AV14" s="5">
        <f t="shared" si="4"/>
        <v>-1.9367545683335097E-2</v>
      </c>
      <c r="AW14" s="5">
        <f t="shared" si="5"/>
        <v>-3.1458333333333255E-2</v>
      </c>
      <c r="AX14" s="5">
        <f t="shared" si="6"/>
        <v>4.1958041958041203E-3</v>
      </c>
      <c r="AY14" s="5">
        <f t="shared" si="7"/>
        <v>-2.448453608247414E-2</v>
      </c>
      <c r="AZ14" s="5">
        <f t="shared" si="8"/>
        <v>-1.1600928074245842E-2</v>
      </c>
      <c r="BA14" s="5">
        <f t="shared" si="9"/>
        <v>-3.2825161378931433E-2</v>
      </c>
      <c r="BB14" s="5">
        <f t="shared" si="10"/>
        <v>1.2286090390521975E-2</v>
      </c>
      <c r="BC14" s="5">
        <f t="shared" si="11"/>
        <v>-4.230118443316444E-3</v>
      </c>
      <c r="BD14" s="5">
        <f t="shared" si="12"/>
        <v>-1.5490533562822817E-2</v>
      </c>
      <c r="BE14" s="5">
        <f t="shared" si="13"/>
        <v>4.9986845566956095E-3</v>
      </c>
      <c r="BF14" s="5">
        <f t="shared" si="14"/>
        <v>-4.3476093962853457E-2</v>
      </c>
      <c r="BG14" s="5">
        <f t="shared" si="15"/>
        <v>-1.6666666666666607E-2</v>
      </c>
      <c r="BH14" s="5">
        <f t="shared" si="16"/>
        <v>-8.7562189054726236E-3</v>
      </c>
      <c r="BI14" s="5">
        <f t="shared" si="17"/>
        <v>2.5436408977556058E-2</v>
      </c>
      <c r="BJ14" s="42">
        <f t="shared" si="18"/>
        <v>-1.0558069381598867E-2</v>
      </c>
      <c r="BK14" s="16">
        <f t="shared" si="3"/>
        <v>3.2298096042325595E-3</v>
      </c>
      <c r="BL14" s="16">
        <f t="shared" si="49"/>
        <v>2.1543296159337047E-2</v>
      </c>
      <c r="BM14" s="16">
        <f t="shared" si="50"/>
        <v>-0.13319853084153135</v>
      </c>
      <c r="BN14" s="16">
        <f t="shared" si="51"/>
        <v>2.0207093568965005E-3</v>
      </c>
      <c r="BO14" s="16">
        <f t="shared" si="52"/>
        <v>-3.867415025819608E-2</v>
      </c>
      <c r="BP14" s="16">
        <f t="shared" si="53"/>
        <v>-1.7452777491767265E-2</v>
      </c>
      <c r="BQ14" s="16">
        <f t="shared" si="54"/>
        <v>-1.3079718837080938E-2</v>
      </c>
      <c r="BR14" s="16">
        <f t="shared" si="55"/>
        <v>7.3358042945458231E-3</v>
      </c>
      <c r="BS14" s="16">
        <f t="shared" si="56"/>
        <v>-3.818879356395373E-2</v>
      </c>
      <c r="BT14" s="16">
        <f t="shared" si="57"/>
        <v>9.8714787392183805E-3</v>
      </c>
      <c r="BU14" s="16">
        <f t="shared" si="58"/>
        <v>-2.9175217384629936E-3</v>
      </c>
      <c r="BV14" s="16">
        <f t="shared" si="59"/>
        <v>-4.6442711062810865E-2</v>
      </c>
      <c r="BW14" s="16">
        <f t="shared" si="60"/>
        <v>1.7171300009713839E-3</v>
      </c>
      <c r="BX14" s="16">
        <f t="shared" si="61"/>
        <v>4.7121678907665523E-3</v>
      </c>
      <c r="BY14" s="16">
        <f t="shared" si="62"/>
        <v>-2.694819857436229E-3</v>
      </c>
      <c r="BZ14" s="16">
        <f t="shared" si="63"/>
        <v>3.5737084885614605E-4</v>
      </c>
      <c r="CA14" s="16">
        <f t="shared" si="19"/>
        <v>-1.9421037053842887E-2</v>
      </c>
      <c r="CB14" s="16">
        <f t="shared" si="20"/>
        <v>-3.042001439769311E-2</v>
      </c>
      <c r="CC14" s="16">
        <f t="shared" si="21"/>
        <v>6.1360147436677961E-3</v>
      </c>
      <c r="CD14" s="16">
        <f t="shared" si="22"/>
        <v>-2.4322503807209701E-2</v>
      </c>
      <c r="CE14" s="16">
        <f t="shared" si="23"/>
        <v>-1.4893351968130427E-2</v>
      </c>
      <c r="CF14" s="16">
        <f t="shared" si="24"/>
        <v>-2.8344748822224736E-2</v>
      </c>
      <c r="CG14" s="16">
        <f t="shared" si="25"/>
        <v>8.2058435497360492E-3</v>
      </c>
      <c r="CH14" s="16">
        <f t="shared" si="26"/>
        <v>-5.1164717185090474E-3</v>
      </c>
      <c r="CI14" s="16">
        <f t="shared" si="27"/>
        <v>-1.4642086498007764E-2</v>
      </c>
      <c r="CJ14" s="16">
        <f t="shared" si="28"/>
        <v>5.0025666497236793E-3</v>
      </c>
      <c r="CK14" s="16">
        <f t="shared" si="29"/>
        <v>-4.2327438123345537E-2</v>
      </c>
      <c r="CL14" s="16">
        <f t="shared" si="30"/>
        <v>-1.5483805553554643E-2</v>
      </c>
      <c r="CM14" s="16">
        <f t="shared" si="31"/>
        <v>-7.6823879018518351E-3</v>
      </c>
      <c r="CN14" s="16">
        <f t="shared" si="32"/>
        <v>2.1011228578252966E-2</v>
      </c>
      <c r="CO14" s="16">
        <f t="shared" si="33"/>
        <v>-1.3537397319700537E-2</v>
      </c>
    </row>
    <row r="15" spans="1:93" x14ac:dyDescent="0.2">
      <c r="A15">
        <v>100.95</v>
      </c>
      <c r="B15">
        <v>168.5</v>
      </c>
      <c r="C15">
        <v>17.09</v>
      </c>
      <c r="D15">
        <v>173.9</v>
      </c>
      <c r="E15">
        <v>120</v>
      </c>
      <c r="F15">
        <v>7.2379999999999995</v>
      </c>
      <c r="G15">
        <v>83.6</v>
      </c>
      <c r="H15">
        <v>67.48</v>
      </c>
      <c r="I15">
        <v>61.5</v>
      </c>
      <c r="J15">
        <v>23.92</v>
      </c>
      <c r="K15">
        <v>65.34</v>
      </c>
      <c r="L15">
        <v>14.9</v>
      </c>
      <c r="M15">
        <v>4.8979999999999997</v>
      </c>
      <c r="N15">
        <v>13.914999999999999</v>
      </c>
      <c r="O15">
        <v>13.58</v>
      </c>
      <c r="P15">
        <v>8.9049999999999994</v>
      </c>
      <c r="Q15">
        <v>44.11</v>
      </c>
      <c r="R15">
        <v>46.085000000000001</v>
      </c>
      <c r="S15">
        <v>7.07</v>
      </c>
      <c r="T15">
        <v>14.925000000000001</v>
      </c>
      <c r="U15">
        <v>2.6160000000000001</v>
      </c>
      <c r="V15">
        <v>34.86</v>
      </c>
      <c r="W15">
        <v>231.65</v>
      </c>
      <c r="X15">
        <v>177.3</v>
      </c>
      <c r="Y15">
        <v>5.76</v>
      </c>
      <c r="Z15">
        <v>188.1</v>
      </c>
      <c r="AA15">
        <v>5.6997</v>
      </c>
      <c r="AB15">
        <v>95.93</v>
      </c>
      <c r="AC15">
        <v>49.91</v>
      </c>
      <c r="AD15">
        <v>20.594999999999999</v>
      </c>
      <c r="AE15" s="40">
        <v>133.65</v>
      </c>
      <c r="AF15" s="5">
        <f t="shared" si="2"/>
        <v>-6.3976377952754682E-3</v>
      </c>
      <c r="AG15" s="5">
        <f t="shared" si="34"/>
        <v>-3.1887388681413498E-2</v>
      </c>
      <c r="AH15" s="5">
        <f t="shared" si="35"/>
        <v>2.3353293413173715E-2</v>
      </c>
      <c r="AI15" s="5">
        <f t="shared" si="36"/>
        <v>-3.1527658354828514E-3</v>
      </c>
      <c r="AJ15" s="5">
        <f t="shared" si="37"/>
        <v>3.4482758620689724E-2</v>
      </c>
      <c r="AK15" s="5">
        <f t="shared" si="38"/>
        <v>-9.984954178634986E-3</v>
      </c>
      <c r="AL15" s="5">
        <f t="shared" si="39"/>
        <v>2.8790786948176272E-3</v>
      </c>
      <c r="AM15" s="5">
        <f t="shared" si="40"/>
        <v>7.4150971377728858E-4</v>
      </c>
      <c r="AN15" s="5">
        <f t="shared" si="41"/>
        <v>-8.8638195004028253E-3</v>
      </c>
      <c r="AO15" s="5">
        <f t="shared" si="42"/>
        <v>-1.2590299277605799E-2</v>
      </c>
      <c r="AP15" s="5">
        <f t="shared" si="43"/>
        <v>2.1472392638037796E-3</v>
      </c>
      <c r="AQ15" s="5">
        <f t="shared" si="44"/>
        <v>-6.6666666666665986E-3</v>
      </c>
      <c r="AR15" s="5">
        <f t="shared" si="45"/>
        <v>-4.4715447154471955E-3</v>
      </c>
      <c r="AS15" s="5">
        <f t="shared" si="46"/>
        <v>-7.1352122725651945E-3</v>
      </c>
      <c r="AT15" s="5">
        <f t="shared" si="47"/>
        <v>-1.949458483754507E-2</v>
      </c>
      <c r="AU15" s="5">
        <f t="shared" si="48"/>
        <v>7.3529411764705621E-3</v>
      </c>
      <c r="AV15" s="5">
        <f t="shared" si="4"/>
        <v>-1.5621513055121716E-2</v>
      </c>
      <c r="AW15" s="5">
        <f t="shared" si="5"/>
        <v>-8.7115508711551604E-3</v>
      </c>
      <c r="AX15" s="5">
        <f t="shared" si="6"/>
        <v>-1.532033426183832E-2</v>
      </c>
      <c r="AY15" s="5">
        <f t="shared" si="7"/>
        <v>-1.4200792602377832E-2</v>
      </c>
      <c r="AZ15" s="5">
        <f t="shared" si="8"/>
        <v>2.3474178403755985E-2</v>
      </c>
      <c r="BA15" s="5">
        <f t="shared" si="9"/>
        <v>-9.9403578528827197E-3</v>
      </c>
      <c r="BB15" s="5">
        <f t="shared" si="10"/>
        <v>4.1179020372779096E-3</v>
      </c>
      <c r="BC15" s="5">
        <f t="shared" si="11"/>
        <v>4.2480883602378228E-3</v>
      </c>
      <c r="BD15" s="5">
        <f t="shared" si="12"/>
        <v>6.9930069930070893E-3</v>
      </c>
      <c r="BE15" s="5">
        <f t="shared" si="13"/>
        <v>-1.5183246073298462E-2</v>
      </c>
      <c r="BF15" s="5">
        <f t="shared" si="14"/>
        <v>-1.0073466835715639E-2</v>
      </c>
      <c r="BG15" s="5">
        <f t="shared" si="15"/>
        <v>1.6207627118643986E-2</v>
      </c>
      <c r="BH15" s="5">
        <f t="shared" si="16"/>
        <v>2.0076289901624911E-3</v>
      </c>
      <c r="BI15" s="5">
        <f t="shared" si="17"/>
        <v>1.7023346303501885E-3</v>
      </c>
      <c r="BJ15" s="42">
        <f t="shared" si="18"/>
        <v>1.8673780487804992E-2</v>
      </c>
      <c r="BK15" s="16">
        <f t="shared" si="3"/>
        <v>-3.6601964825248236E-3</v>
      </c>
      <c r="BL15" s="16">
        <f t="shared" si="49"/>
        <v>-3.416762193384125E-2</v>
      </c>
      <c r="BM15" s="16">
        <f t="shared" si="50"/>
        <v>2.397218995753457E-2</v>
      </c>
      <c r="BN15" s="16">
        <f t="shared" si="51"/>
        <v>-4.5833075571021994E-3</v>
      </c>
      <c r="BO15" s="16">
        <f t="shared" si="52"/>
        <v>2.8335714284094992E-2</v>
      </c>
      <c r="BP15" s="16">
        <f t="shared" si="53"/>
        <v>-7.727353552944456E-3</v>
      </c>
      <c r="BQ15" s="16">
        <f t="shared" si="54"/>
        <v>2.4725802770190061E-3</v>
      </c>
      <c r="BR15" s="16">
        <f t="shared" si="55"/>
        <v>3.0568047073519276E-4</v>
      </c>
      <c r="BS15" s="16">
        <f t="shared" si="56"/>
        <v>-8.9189903702004535E-3</v>
      </c>
      <c r="BT15" s="16">
        <f t="shared" si="57"/>
        <v>-1.1043482349001505E-2</v>
      </c>
      <c r="BU15" s="16">
        <f t="shared" si="58"/>
        <v>3.201608756626948E-3</v>
      </c>
      <c r="BV15" s="16">
        <f t="shared" si="59"/>
        <v>-1.5760233191075817E-3</v>
      </c>
      <c r="BW15" s="16">
        <f t="shared" si="60"/>
        <v>-7.2460439508988013E-3</v>
      </c>
      <c r="BX15" s="16">
        <f t="shared" si="61"/>
        <v>-8.5249826445409436E-3</v>
      </c>
      <c r="BY15" s="16">
        <f t="shared" si="62"/>
        <v>-1.8592282392822936E-2</v>
      </c>
      <c r="BZ15" s="16">
        <f t="shared" si="63"/>
        <v>2.8222820150959598E-3</v>
      </c>
      <c r="CA15" s="16">
        <f t="shared" si="19"/>
        <v>-1.5675004425629507E-2</v>
      </c>
      <c r="CB15" s="16">
        <f t="shared" si="20"/>
        <v>-7.6732319355150161E-3</v>
      </c>
      <c r="CC15" s="16">
        <f t="shared" si="21"/>
        <v>-1.3380123713974644E-2</v>
      </c>
      <c r="CD15" s="16">
        <f t="shared" si="22"/>
        <v>-1.4038760327113393E-2</v>
      </c>
      <c r="CE15" s="16">
        <f t="shared" si="23"/>
        <v>2.0181754509871398E-2</v>
      </c>
      <c r="CF15" s="16">
        <f t="shared" si="24"/>
        <v>-5.4599452961760237E-3</v>
      </c>
      <c r="CG15" s="16">
        <f t="shared" si="25"/>
        <v>3.7655196491982561E-5</v>
      </c>
      <c r="CH15" s="16">
        <f t="shared" si="26"/>
        <v>3.3617350850452189E-3</v>
      </c>
      <c r="CI15" s="16">
        <f t="shared" si="27"/>
        <v>7.8414540578221423E-3</v>
      </c>
      <c r="CJ15" s="16">
        <f t="shared" si="28"/>
        <v>-1.5179363980270392E-2</v>
      </c>
      <c r="CK15" s="16">
        <f t="shared" si="29"/>
        <v>-8.9248109962077205E-3</v>
      </c>
      <c r="CL15" s="16">
        <f t="shared" si="30"/>
        <v>1.739048823175595E-2</v>
      </c>
      <c r="CM15" s="16">
        <f t="shared" si="31"/>
        <v>3.08145999378328E-3</v>
      </c>
      <c r="CN15" s="16">
        <f t="shared" si="32"/>
        <v>-2.7228457689529046E-3</v>
      </c>
      <c r="CO15" s="16">
        <f t="shared" si="33"/>
        <v>1.5694452549703322E-2</v>
      </c>
    </row>
    <row r="16" spans="1:93" x14ac:dyDescent="0.2">
      <c r="A16">
        <v>96.71</v>
      </c>
      <c r="B16">
        <v>167.75</v>
      </c>
      <c r="C16">
        <v>16.739999999999998</v>
      </c>
      <c r="D16">
        <v>172.4</v>
      </c>
      <c r="E16">
        <v>114.1</v>
      </c>
      <c r="F16">
        <v>7.2649999999999997</v>
      </c>
      <c r="G16">
        <v>81.28</v>
      </c>
      <c r="H16">
        <v>65.81</v>
      </c>
      <c r="I16">
        <v>63.06</v>
      </c>
      <c r="J16">
        <v>23.95</v>
      </c>
      <c r="K16">
        <v>63.37</v>
      </c>
      <c r="L16">
        <v>15.525</v>
      </c>
      <c r="M16">
        <v>4.694</v>
      </c>
      <c r="N16">
        <v>13.215</v>
      </c>
      <c r="O16">
        <v>13.16</v>
      </c>
      <c r="P16">
        <v>8.2479999999999993</v>
      </c>
      <c r="Q16">
        <v>43.284999999999997</v>
      </c>
      <c r="R16">
        <v>47.11</v>
      </c>
      <c r="S16">
        <v>6.9329999999999998</v>
      </c>
      <c r="T16">
        <v>15.1</v>
      </c>
      <c r="U16">
        <v>2.7759999999999998</v>
      </c>
      <c r="V16">
        <v>33.61</v>
      </c>
      <c r="W16">
        <v>218.3</v>
      </c>
      <c r="X16">
        <v>176.55</v>
      </c>
      <c r="Y16">
        <v>5.3550000000000004</v>
      </c>
      <c r="Z16">
        <v>182.4</v>
      </c>
      <c r="AA16">
        <v>5.6967999999999996</v>
      </c>
      <c r="AB16">
        <v>91.45</v>
      </c>
      <c r="AC16">
        <v>48.32</v>
      </c>
      <c r="AD16">
        <v>19.489999999999998</v>
      </c>
      <c r="AE16" s="40">
        <v>133.35</v>
      </c>
      <c r="AF16" s="5">
        <f t="shared" si="2"/>
        <v>-4.2000990589400766E-2</v>
      </c>
      <c r="AG16" s="5">
        <f t="shared" si="34"/>
        <v>-4.4510385756676429E-3</v>
      </c>
      <c r="AH16" s="5">
        <f t="shared" si="35"/>
        <v>-2.0479812755997751E-2</v>
      </c>
      <c r="AI16" s="5">
        <f t="shared" si="36"/>
        <v>-8.6256469235193034E-3</v>
      </c>
      <c r="AJ16" s="5">
        <f t="shared" si="37"/>
        <v>-4.9166666666666692E-2</v>
      </c>
      <c r="AK16" s="5">
        <f t="shared" si="38"/>
        <v>3.7303122409506617E-3</v>
      </c>
      <c r="AL16" s="5">
        <f t="shared" si="39"/>
        <v>-2.7751196172248749E-2</v>
      </c>
      <c r="AM16" s="5">
        <f t="shared" si="40"/>
        <v>-2.4748073503260248E-2</v>
      </c>
      <c r="AN16" s="5">
        <f t="shared" si="41"/>
        <v>2.5365853658536608E-2</v>
      </c>
      <c r="AO16" s="5">
        <f t="shared" si="42"/>
        <v>1.2541806020065493E-3</v>
      </c>
      <c r="AP16" s="5">
        <f t="shared" si="43"/>
        <v>-3.014998469543928E-2</v>
      </c>
      <c r="AQ16" s="5">
        <f t="shared" si="44"/>
        <v>4.1946308724832182E-2</v>
      </c>
      <c r="AR16" s="5">
        <f t="shared" si="45"/>
        <v>-4.164965291955891E-2</v>
      </c>
      <c r="AS16" s="5">
        <f t="shared" si="46"/>
        <v>-5.0305425799496928E-2</v>
      </c>
      <c r="AT16" s="5">
        <f t="shared" si="47"/>
        <v>-3.0927835051546393E-2</v>
      </c>
      <c r="AU16" s="5">
        <f t="shared" si="48"/>
        <v>-7.3778775968556976E-2</v>
      </c>
      <c r="AV16" s="5">
        <f t="shared" si="4"/>
        <v>-1.8703241895261957E-2</v>
      </c>
      <c r="AW16" s="5">
        <f t="shared" si="5"/>
        <v>2.224151025279375E-2</v>
      </c>
      <c r="AX16" s="5">
        <f t="shared" si="6"/>
        <v>-1.9377652050919458E-2</v>
      </c>
      <c r="AY16" s="5">
        <f t="shared" si="7"/>
        <v>1.1725293132328174E-2</v>
      </c>
      <c r="AZ16" s="5">
        <f t="shared" si="8"/>
        <v>6.1162079510703293E-2</v>
      </c>
      <c r="BA16" s="5">
        <f t="shared" si="9"/>
        <v>-3.5857716580608101E-2</v>
      </c>
      <c r="BB16" s="5">
        <f t="shared" si="10"/>
        <v>-5.7630045327001889E-2</v>
      </c>
      <c r="BC16" s="5">
        <f t="shared" si="11"/>
        <v>-4.230118443316444E-3</v>
      </c>
      <c r="BD16" s="5">
        <f t="shared" si="12"/>
        <v>-7.0312499999999889E-2</v>
      </c>
      <c r="BE16" s="5">
        <f t="shared" si="13"/>
        <v>-3.0303030303030276E-2</v>
      </c>
      <c r="BF16" s="5">
        <f t="shared" si="14"/>
        <v>-5.0879870870401689E-4</v>
      </c>
      <c r="BG16" s="5">
        <f t="shared" si="15"/>
        <v>-4.6700719274471059E-2</v>
      </c>
      <c r="BH16" s="5">
        <f t="shared" si="16"/>
        <v>-3.1857343217791989E-2</v>
      </c>
      <c r="BI16" s="5">
        <f t="shared" si="17"/>
        <v>-5.3653799465889773E-2</v>
      </c>
      <c r="BJ16" s="42">
        <f t="shared" si="18"/>
        <v>-2.2446689113356788E-3</v>
      </c>
      <c r="BK16" s="16">
        <f t="shared" si="3"/>
        <v>-3.9263549276650121E-2</v>
      </c>
      <c r="BL16" s="16">
        <f t="shared" si="49"/>
        <v>-6.7312718280953939E-3</v>
      </c>
      <c r="BM16" s="16">
        <f t="shared" si="50"/>
        <v>-1.9860916211636895E-2</v>
      </c>
      <c r="BN16" s="16">
        <f t="shared" si="51"/>
        <v>-1.0056188645138651E-2</v>
      </c>
      <c r="BO16" s="16">
        <f t="shared" si="52"/>
        <v>-5.531371100326142E-2</v>
      </c>
      <c r="BP16" s="16">
        <f t="shared" si="53"/>
        <v>5.9879128666411917E-3</v>
      </c>
      <c r="BQ16" s="16">
        <f t="shared" si="54"/>
        <v>-2.8157694590047369E-2</v>
      </c>
      <c r="BR16" s="16">
        <f t="shared" si="55"/>
        <v>-2.5183902746302344E-2</v>
      </c>
      <c r="BS16" s="16">
        <f t="shared" si="56"/>
        <v>2.5310682788738978E-2</v>
      </c>
      <c r="BT16" s="16">
        <f t="shared" si="57"/>
        <v>2.800997530610843E-3</v>
      </c>
      <c r="BU16" s="16">
        <f t="shared" si="58"/>
        <v>-2.9095615202616113E-2</v>
      </c>
      <c r="BV16" s="16">
        <f t="shared" si="59"/>
        <v>4.7036952072391197E-2</v>
      </c>
      <c r="BW16" s="16">
        <f t="shared" si="60"/>
        <v>-4.4424152155010513E-2</v>
      </c>
      <c r="BX16" s="16">
        <f t="shared" si="61"/>
        <v>-5.1695196171472675E-2</v>
      </c>
      <c r="BY16" s="16">
        <f t="shared" si="62"/>
        <v>-3.0025532606824258E-2</v>
      </c>
      <c r="BZ16" s="16">
        <f t="shared" si="63"/>
        <v>-7.8309435129931576E-2</v>
      </c>
      <c r="CA16" s="16">
        <f t="shared" si="19"/>
        <v>-1.8756733265769748E-2</v>
      </c>
      <c r="CB16" s="16">
        <f t="shared" si="20"/>
        <v>2.3279829188433895E-2</v>
      </c>
      <c r="CC16" s="16">
        <f t="shared" si="21"/>
        <v>-1.7437441503055782E-2</v>
      </c>
      <c r="CD16" s="16">
        <f t="shared" si="22"/>
        <v>1.1887325407592613E-2</v>
      </c>
      <c r="CE16" s="16">
        <f t="shared" si="23"/>
        <v>5.7869655616818706E-2</v>
      </c>
      <c r="CF16" s="16">
        <f t="shared" si="24"/>
        <v>-3.1377304023901403E-2</v>
      </c>
      <c r="CG16" s="16">
        <f t="shared" si="25"/>
        <v>-6.1710292167787818E-2</v>
      </c>
      <c r="CH16" s="16">
        <f t="shared" si="26"/>
        <v>-5.1164717185090474E-3</v>
      </c>
      <c r="CI16" s="16">
        <f t="shared" si="27"/>
        <v>-6.9464052935184831E-2</v>
      </c>
      <c r="CJ16" s="16">
        <f t="shared" si="28"/>
        <v>-3.0299148210002205E-2</v>
      </c>
      <c r="CK16" s="16">
        <f t="shared" si="29"/>
        <v>6.3985713080390197E-4</v>
      </c>
      <c r="CL16" s="16">
        <f t="shared" si="30"/>
        <v>-4.5517858161359094E-2</v>
      </c>
      <c r="CM16" s="16">
        <f t="shared" si="31"/>
        <v>-3.0783512214171201E-2</v>
      </c>
      <c r="CN16" s="16">
        <f t="shared" si="32"/>
        <v>-5.8078979865192865E-2</v>
      </c>
      <c r="CO16" s="16">
        <f t="shared" si="33"/>
        <v>-5.2239968494373493E-3</v>
      </c>
    </row>
    <row r="17" spans="1:93" x14ac:dyDescent="0.2">
      <c r="A17">
        <v>97.36</v>
      </c>
      <c r="B17">
        <v>176.2</v>
      </c>
      <c r="C17">
        <v>16.62</v>
      </c>
      <c r="D17">
        <v>178.75</v>
      </c>
      <c r="E17">
        <v>116.5</v>
      </c>
      <c r="F17">
        <v>7.5309999999999997</v>
      </c>
      <c r="G17">
        <v>81.38</v>
      </c>
      <c r="H17">
        <v>65.58</v>
      </c>
      <c r="I17">
        <v>65.52</v>
      </c>
      <c r="J17">
        <v>25</v>
      </c>
      <c r="K17">
        <v>63.48</v>
      </c>
      <c r="L17">
        <v>16.68</v>
      </c>
      <c r="M17">
        <v>4.72</v>
      </c>
      <c r="N17">
        <v>13.095000000000001</v>
      </c>
      <c r="O17">
        <v>12.96</v>
      </c>
      <c r="P17">
        <v>8.2430000000000003</v>
      </c>
      <c r="Q17">
        <v>42.46</v>
      </c>
      <c r="R17">
        <v>49.424999999999997</v>
      </c>
      <c r="S17">
        <v>6.6749999999999998</v>
      </c>
      <c r="T17">
        <v>15.6</v>
      </c>
      <c r="U17">
        <v>2.84</v>
      </c>
      <c r="V17">
        <v>33.634999999999998</v>
      </c>
      <c r="W17">
        <v>216.4</v>
      </c>
      <c r="X17">
        <v>180.1</v>
      </c>
      <c r="Y17">
        <v>5.4749999999999996</v>
      </c>
      <c r="Z17">
        <v>179.35</v>
      </c>
      <c r="AA17">
        <v>5.8090000000000002</v>
      </c>
      <c r="AB17">
        <v>90.36</v>
      </c>
      <c r="AC17">
        <v>48.07</v>
      </c>
      <c r="AD17">
        <v>19.55</v>
      </c>
      <c r="AE17" s="40">
        <v>138.75</v>
      </c>
      <c r="AF17" s="5">
        <f t="shared" si="2"/>
        <v>6.7211250129253219E-3</v>
      </c>
      <c r="AG17" s="5">
        <f t="shared" si="34"/>
        <v>5.0372578241430599E-2</v>
      </c>
      <c r="AH17" s="5">
        <f t="shared" si="35"/>
        <v>-7.1684587813618528E-3</v>
      </c>
      <c r="AI17" s="5">
        <f t="shared" si="36"/>
        <v>3.683294663573089E-2</v>
      </c>
      <c r="AJ17" s="5">
        <f t="shared" si="37"/>
        <v>2.103418054338313E-2</v>
      </c>
      <c r="AK17" s="5">
        <f t="shared" si="38"/>
        <v>3.6613902271163123E-2</v>
      </c>
      <c r="AL17" s="5">
        <f t="shared" si="39"/>
        <v>1.2303149606298636E-3</v>
      </c>
      <c r="AM17" s="5">
        <f t="shared" si="40"/>
        <v>-3.4949095882085279E-3</v>
      </c>
      <c r="AN17" s="5">
        <f t="shared" si="41"/>
        <v>3.9010466222644924E-2</v>
      </c>
      <c r="AO17" s="5">
        <f t="shared" si="42"/>
        <v>4.3841336116910323E-2</v>
      </c>
      <c r="AP17" s="5">
        <f t="shared" si="43"/>
        <v>1.7358371469149425E-3</v>
      </c>
      <c r="AQ17" s="5">
        <f t="shared" si="44"/>
        <v>7.4396135265700547E-2</v>
      </c>
      <c r="AR17" s="5">
        <f t="shared" si="45"/>
        <v>5.5389859394971985E-3</v>
      </c>
      <c r="AS17" s="5">
        <f t="shared" si="46"/>
        <v>-9.0805902383653825E-3</v>
      </c>
      <c r="AT17" s="5">
        <f t="shared" si="47"/>
        <v>-1.5197568389057725E-2</v>
      </c>
      <c r="AU17" s="5">
        <f t="shared" si="48"/>
        <v>-6.0620756547025145E-4</v>
      </c>
      <c r="AV17" s="5">
        <f t="shared" si="4"/>
        <v>-1.9059720457433205E-2</v>
      </c>
      <c r="AW17" s="5">
        <f t="shared" si="5"/>
        <v>4.9140309912969693E-2</v>
      </c>
      <c r="AX17" s="5">
        <f t="shared" si="6"/>
        <v>-3.7213327563825227E-2</v>
      </c>
      <c r="AY17" s="5">
        <f t="shared" si="7"/>
        <v>3.3112582781456901E-2</v>
      </c>
      <c r="AZ17" s="5">
        <f t="shared" si="8"/>
        <v>2.3054755043227626E-2</v>
      </c>
      <c r="BA17" s="5">
        <f t="shared" si="9"/>
        <v>7.4382624218971571E-4</v>
      </c>
      <c r="BB17" s="5">
        <f t="shared" si="10"/>
        <v>-8.7036188731104414E-3</v>
      </c>
      <c r="BC17" s="5">
        <f t="shared" si="11"/>
        <v>2.0107618238459191E-2</v>
      </c>
      <c r="BD17" s="5">
        <f t="shared" si="12"/>
        <v>2.2408963585434094E-2</v>
      </c>
      <c r="BE17" s="5">
        <f t="shared" si="13"/>
        <v>-1.6721491228070207E-2</v>
      </c>
      <c r="BF17" s="5">
        <f t="shared" si="14"/>
        <v>1.9695267518607062E-2</v>
      </c>
      <c r="BG17" s="5">
        <f t="shared" si="15"/>
        <v>-1.1919081465281645E-2</v>
      </c>
      <c r="BH17" s="5">
        <f t="shared" si="16"/>
        <v>-5.173841059602613E-3</v>
      </c>
      <c r="BI17" s="5">
        <f t="shared" si="17"/>
        <v>3.0785017957928318E-3</v>
      </c>
      <c r="BJ17" s="42">
        <f t="shared" si="18"/>
        <v>4.0494938132733527E-2</v>
      </c>
      <c r="BK17" s="16">
        <f t="shared" si="3"/>
        <v>9.4585663256759669E-3</v>
      </c>
      <c r="BL17" s="16">
        <f t="shared" si="49"/>
        <v>4.8092344989002847E-2</v>
      </c>
      <c r="BM17" s="16">
        <f t="shared" si="50"/>
        <v>-6.5495622370009979E-3</v>
      </c>
      <c r="BN17" s="16">
        <f t="shared" si="51"/>
        <v>3.5402404914111542E-2</v>
      </c>
      <c r="BO17" s="16">
        <f t="shared" si="52"/>
        <v>1.4887136206788398E-2</v>
      </c>
      <c r="BP17" s="16">
        <f t="shared" si="53"/>
        <v>3.8871502896853656E-2</v>
      </c>
      <c r="BQ17" s="16">
        <f t="shared" si="54"/>
        <v>8.238165428312422E-4</v>
      </c>
      <c r="BR17" s="16">
        <f t="shared" si="55"/>
        <v>-3.9307388312506235E-3</v>
      </c>
      <c r="BS17" s="16">
        <f t="shared" si="56"/>
        <v>3.8955295352847294E-2</v>
      </c>
      <c r="BT17" s="16">
        <f t="shared" si="57"/>
        <v>4.538815304551462E-2</v>
      </c>
      <c r="BU17" s="16">
        <f t="shared" si="58"/>
        <v>2.7902066397381109E-3</v>
      </c>
      <c r="BV17" s="16">
        <f t="shared" si="59"/>
        <v>7.9486778613259562E-2</v>
      </c>
      <c r="BW17" s="16">
        <f t="shared" si="60"/>
        <v>2.7644867040455931E-3</v>
      </c>
      <c r="BX17" s="16">
        <f t="shared" si="61"/>
        <v>-1.0470360610341132E-2</v>
      </c>
      <c r="BY17" s="16">
        <f t="shared" si="62"/>
        <v>-1.4295265944335592E-2</v>
      </c>
      <c r="BZ17" s="16">
        <f t="shared" si="63"/>
        <v>-5.1368667268448538E-3</v>
      </c>
      <c r="CA17" s="16">
        <f t="shared" si="19"/>
        <v>-1.9113211827940995E-2</v>
      </c>
      <c r="CB17" s="16">
        <f t="shared" si="20"/>
        <v>5.0178628848609838E-2</v>
      </c>
      <c r="CC17" s="16">
        <f t="shared" si="21"/>
        <v>-3.5273117015961551E-2</v>
      </c>
      <c r="CD17" s="16">
        <f t="shared" si="22"/>
        <v>3.3274615056721343E-2</v>
      </c>
      <c r="CE17" s="16">
        <f t="shared" si="23"/>
        <v>1.9762331149343039E-2</v>
      </c>
      <c r="CF17" s="16">
        <f t="shared" si="24"/>
        <v>5.2242387988964117E-3</v>
      </c>
      <c r="CG17" s="16">
        <f t="shared" si="25"/>
        <v>-1.2783865713896368E-2</v>
      </c>
      <c r="CH17" s="16">
        <f t="shared" si="26"/>
        <v>1.9221264963266586E-2</v>
      </c>
      <c r="CI17" s="16">
        <f t="shared" si="27"/>
        <v>2.3257410650249145E-2</v>
      </c>
      <c r="CJ17" s="16">
        <f t="shared" si="28"/>
        <v>-1.6717609135042135E-2</v>
      </c>
      <c r="CK17" s="16">
        <f t="shared" si="29"/>
        <v>2.0843923358114982E-2</v>
      </c>
      <c r="CL17" s="16">
        <f t="shared" si="30"/>
        <v>-1.073622035216968E-2</v>
      </c>
      <c r="CM17" s="16">
        <f t="shared" si="31"/>
        <v>-4.1000100559818245E-3</v>
      </c>
      <c r="CN17" s="16">
        <f t="shared" si="32"/>
        <v>-1.3466786035102613E-3</v>
      </c>
      <c r="CO17" s="16">
        <f t="shared" si="33"/>
        <v>3.7515610194631857E-2</v>
      </c>
    </row>
    <row r="18" spans="1:93" x14ac:dyDescent="0.2">
      <c r="A18">
        <v>99.29</v>
      </c>
      <c r="B18">
        <v>180.6</v>
      </c>
      <c r="C18">
        <v>17.195</v>
      </c>
      <c r="D18">
        <v>182.8</v>
      </c>
      <c r="E18">
        <v>121.6</v>
      </c>
      <c r="F18">
        <v>7.6779999999999999</v>
      </c>
      <c r="G18">
        <v>83.74</v>
      </c>
      <c r="H18">
        <v>65.94</v>
      </c>
      <c r="I18">
        <v>66.3</v>
      </c>
      <c r="J18">
        <v>25.215</v>
      </c>
      <c r="K18">
        <v>64.87</v>
      </c>
      <c r="L18">
        <v>16.37</v>
      </c>
      <c r="M18">
        <v>4.97</v>
      </c>
      <c r="N18">
        <v>13.315</v>
      </c>
      <c r="O18">
        <v>13.24</v>
      </c>
      <c r="P18">
        <v>8.5719999999999992</v>
      </c>
      <c r="Q18">
        <v>43.335000000000001</v>
      </c>
      <c r="R18">
        <v>48.98</v>
      </c>
      <c r="S18">
        <v>6.89</v>
      </c>
      <c r="T18">
        <v>15.7</v>
      </c>
      <c r="U18">
        <v>2.8639999999999999</v>
      </c>
      <c r="V18">
        <v>34.200000000000003</v>
      </c>
      <c r="W18">
        <v>219.75</v>
      </c>
      <c r="X18">
        <v>181.8</v>
      </c>
      <c r="Y18">
        <v>5.4950000000000001</v>
      </c>
      <c r="Z18">
        <v>184.15</v>
      </c>
      <c r="AA18">
        <v>5.7949999999999999</v>
      </c>
      <c r="AB18">
        <v>91.34</v>
      </c>
      <c r="AC18">
        <v>49.555</v>
      </c>
      <c r="AD18">
        <v>19.815000000000001</v>
      </c>
      <c r="AE18" s="40">
        <v>145.44999999999999</v>
      </c>
      <c r="AF18" s="5">
        <f t="shared" si="2"/>
        <v>1.9823336072309017E-2</v>
      </c>
      <c r="AG18" s="5">
        <f t="shared" si="34"/>
        <v>2.4971623155505052E-2</v>
      </c>
      <c r="AH18" s="5">
        <f t="shared" si="35"/>
        <v>3.4596871239470417E-2</v>
      </c>
      <c r="AI18" s="5">
        <f t="shared" si="36"/>
        <v>2.265734265734265E-2</v>
      </c>
      <c r="AJ18" s="5">
        <f t="shared" si="37"/>
        <v>4.3776824034334805E-2</v>
      </c>
      <c r="AK18" s="5">
        <f t="shared" si="38"/>
        <v>1.9519320143407182E-2</v>
      </c>
      <c r="AL18" s="5">
        <f t="shared" si="39"/>
        <v>2.8999754239370956E-2</v>
      </c>
      <c r="AM18" s="5">
        <f t="shared" si="40"/>
        <v>5.4894784995425105E-3</v>
      </c>
      <c r="AN18" s="5">
        <f t="shared" si="41"/>
        <v>1.1904761904761862E-2</v>
      </c>
      <c r="AO18" s="5">
        <f t="shared" si="42"/>
        <v>8.599999999999941E-3</v>
      </c>
      <c r="AP18" s="5">
        <f t="shared" si="43"/>
        <v>2.1896660365469556E-2</v>
      </c>
      <c r="AQ18" s="5">
        <f t="shared" si="44"/>
        <v>-1.8585131894484297E-2</v>
      </c>
      <c r="AR18" s="5">
        <f t="shared" si="45"/>
        <v>5.2966101694915224E-2</v>
      </c>
      <c r="AS18" s="5">
        <f t="shared" si="46"/>
        <v>1.6800305460099141E-2</v>
      </c>
      <c r="AT18" s="5">
        <f t="shared" si="47"/>
        <v>2.1604938271604812E-2</v>
      </c>
      <c r="AU18" s="5">
        <f t="shared" si="48"/>
        <v>3.9912653160256939E-2</v>
      </c>
      <c r="AV18" s="5">
        <f t="shared" si="4"/>
        <v>2.0607630711257707E-2</v>
      </c>
      <c r="AW18" s="5">
        <f t="shared" si="5"/>
        <v>-9.0035407182600391E-3</v>
      </c>
      <c r="AX18" s="5">
        <f t="shared" si="6"/>
        <v>3.2209737827715301E-2</v>
      </c>
      <c r="AY18" s="5">
        <f t="shared" si="7"/>
        <v>6.4102564102563875E-3</v>
      </c>
      <c r="AZ18" s="5">
        <f t="shared" si="8"/>
        <v>8.4507042253521014E-3</v>
      </c>
      <c r="BA18" s="5">
        <f t="shared" si="9"/>
        <v>1.6797978296417604E-2</v>
      </c>
      <c r="BB18" s="5">
        <f t="shared" si="10"/>
        <v>1.5480591497227358E-2</v>
      </c>
      <c r="BC18" s="5">
        <f t="shared" si="11"/>
        <v>9.4392004441976596E-3</v>
      </c>
      <c r="BD18" s="5">
        <f t="shared" si="12"/>
        <v>3.6529680365298134E-3</v>
      </c>
      <c r="BE18" s="5">
        <f t="shared" si="13"/>
        <v>2.6763311959855152E-2</v>
      </c>
      <c r="BF18" s="5">
        <f t="shared" si="14"/>
        <v>-2.4100533654674017E-3</v>
      </c>
      <c r="BG18" s="5">
        <f t="shared" si="15"/>
        <v>1.0845506861443255E-2</v>
      </c>
      <c r="BH18" s="5">
        <f t="shared" si="16"/>
        <v>3.0892448512585879E-2</v>
      </c>
      <c r="BI18" s="5">
        <f t="shared" si="17"/>
        <v>1.3554987212276215E-2</v>
      </c>
      <c r="BJ18" s="42">
        <f t="shared" si="18"/>
        <v>4.8288288288288239E-2</v>
      </c>
      <c r="BK18" s="16">
        <f t="shared" si="3"/>
        <v>2.2560777385059662E-2</v>
      </c>
      <c r="BL18" s="16">
        <f t="shared" si="49"/>
        <v>2.26913899030773E-2</v>
      </c>
      <c r="BM18" s="16">
        <f t="shared" si="50"/>
        <v>3.5215767783831273E-2</v>
      </c>
      <c r="BN18" s="16">
        <f t="shared" si="51"/>
        <v>2.1226800935723301E-2</v>
      </c>
      <c r="BO18" s="16">
        <f t="shared" si="52"/>
        <v>3.7629779697740076E-2</v>
      </c>
      <c r="BP18" s="16">
        <f t="shared" si="53"/>
        <v>2.1776920769097711E-2</v>
      </c>
      <c r="BQ18" s="16">
        <f t="shared" si="54"/>
        <v>2.8593255821572336E-2</v>
      </c>
      <c r="BR18" s="16">
        <f t="shared" si="55"/>
        <v>5.053649256500415E-3</v>
      </c>
      <c r="BS18" s="16">
        <f t="shared" si="56"/>
        <v>1.1849591034964234E-2</v>
      </c>
      <c r="BT18" s="16">
        <f t="shared" si="57"/>
        <v>1.0146816928604235E-2</v>
      </c>
      <c r="BU18" s="16">
        <f t="shared" si="58"/>
        <v>2.2951029858292723E-2</v>
      </c>
      <c r="BV18" s="16">
        <f t="shared" si="59"/>
        <v>-1.349448854692528E-2</v>
      </c>
      <c r="BW18" s="16">
        <f t="shared" si="60"/>
        <v>5.0191602459463622E-2</v>
      </c>
      <c r="BX18" s="16">
        <f t="shared" si="61"/>
        <v>1.5410535088123392E-2</v>
      </c>
      <c r="BY18" s="16">
        <f t="shared" si="62"/>
        <v>2.2507240716326947E-2</v>
      </c>
      <c r="BZ18" s="16">
        <f t="shared" si="63"/>
        <v>3.5381993998882338E-2</v>
      </c>
      <c r="CA18" s="16">
        <f t="shared" si="19"/>
        <v>2.0554139340749917E-2</v>
      </c>
      <c r="CB18" s="16">
        <f t="shared" si="20"/>
        <v>-7.9652217826198957E-3</v>
      </c>
      <c r="CC18" s="16">
        <f t="shared" si="21"/>
        <v>3.4149948375578977E-2</v>
      </c>
      <c r="CD18" s="16">
        <f t="shared" si="22"/>
        <v>6.5722886855208267E-3</v>
      </c>
      <c r="CE18" s="16">
        <f t="shared" si="23"/>
        <v>5.1582803314675161E-3</v>
      </c>
      <c r="CF18" s="16">
        <f t="shared" si="24"/>
        <v>2.1278390853124302E-2</v>
      </c>
      <c r="CG18" s="16">
        <f t="shared" si="25"/>
        <v>1.1400344656441432E-2</v>
      </c>
      <c r="CH18" s="16">
        <f t="shared" si="26"/>
        <v>8.5528471690050553E-3</v>
      </c>
      <c r="CI18" s="16">
        <f t="shared" si="27"/>
        <v>4.5014151013448665E-3</v>
      </c>
      <c r="CJ18" s="16">
        <f t="shared" si="28"/>
        <v>2.6767194052883223E-2</v>
      </c>
      <c r="CK18" s="16">
        <f t="shared" si="29"/>
        <v>-1.2613975259594828E-3</v>
      </c>
      <c r="CL18" s="16">
        <f t="shared" si="30"/>
        <v>1.2028367974555219E-2</v>
      </c>
      <c r="CM18" s="16">
        <f t="shared" si="31"/>
        <v>3.1966279516206668E-2</v>
      </c>
      <c r="CN18" s="16">
        <f t="shared" si="32"/>
        <v>9.1298068129731218E-3</v>
      </c>
      <c r="CO18" s="16">
        <f t="shared" si="33"/>
        <v>4.530896035018657E-2</v>
      </c>
    </row>
    <row r="19" spans="1:93" x14ac:dyDescent="0.2">
      <c r="A19">
        <v>98.5</v>
      </c>
      <c r="B19">
        <v>177.2</v>
      </c>
      <c r="C19">
        <v>17.14</v>
      </c>
      <c r="D19">
        <v>176.85</v>
      </c>
      <c r="E19">
        <v>131.6</v>
      </c>
      <c r="F19">
        <v>7.4210000000000003</v>
      </c>
      <c r="G19">
        <v>81.19</v>
      </c>
      <c r="H19">
        <v>64.650000000000006</v>
      </c>
      <c r="I19">
        <v>63.64</v>
      </c>
      <c r="J19">
        <v>24.56</v>
      </c>
      <c r="K19">
        <v>62.58</v>
      </c>
      <c r="L19">
        <v>15.625</v>
      </c>
      <c r="M19">
        <v>4.91</v>
      </c>
      <c r="N19">
        <v>13.57</v>
      </c>
      <c r="O19">
        <v>13.04</v>
      </c>
      <c r="P19">
        <v>8.3610000000000007</v>
      </c>
      <c r="Q19">
        <v>42.715000000000003</v>
      </c>
      <c r="R19">
        <v>47.6</v>
      </c>
      <c r="S19">
        <v>6.774</v>
      </c>
      <c r="T19">
        <v>15.465</v>
      </c>
      <c r="U19">
        <v>2.8519999999999999</v>
      </c>
      <c r="V19">
        <v>33.625</v>
      </c>
      <c r="W19">
        <v>219.25</v>
      </c>
      <c r="X19">
        <v>177.65</v>
      </c>
      <c r="Y19">
        <v>5.3250000000000002</v>
      </c>
      <c r="Z19">
        <v>180.9</v>
      </c>
      <c r="AA19">
        <v>5.6370000000000005</v>
      </c>
      <c r="AB19">
        <v>88.88</v>
      </c>
      <c r="AC19">
        <v>49.664999999999999</v>
      </c>
      <c r="AD19">
        <v>19.585000000000001</v>
      </c>
      <c r="AE19" s="40">
        <v>137.75</v>
      </c>
      <c r="AF19" s="5">
        <f t="shared" si="2"/>
        <v>-7.9564910867157002E-3</v>
      </c>
      <c r="AG19" s="5">
        <f t="shared" si="34"/>
        <v>-1.8826135105204922E-2</v>
      </c>
      <c r="AH19" s="5">
        <f t="shared" si="35"/>
        <v>-3.198604245420178E-3</v>
      </c>
      <c r="AI19" s="5">
        <f t="shared" si="36"/>
        <v>-3.254923413566746E-2</v>
      </c>
      <c r="AJ19" s="5">
        <f t="shared" si="37"/>
        <v>8.2236842105263053E-2</v>
      </c>
      <c r="AK19" s="5">
        <f t="shared" si="38"/>
        <v>-3.3472258400625066E-2</v>
      </c>
      <c r="AL19" s="5">
        <f t="shared" si="39"/>
        <v>-3.0451397181753048E-2</v>
      </c>
      <c r="AM19" s="5">
        <f t="shared" si="40"/>
        <v>-1.9563239308462155E-2</v>
      </c>
      <c r="AN19" s="5">
        <f t="shared" si="41"/>
        <v>-4.0120663650075383E-2</v>
      </c>
      <c r="AO19" s="5">
        <f t="shared" si="42"/>
        <v>-2.5976601229427021E-2</v>
      </c>
      <c r="AP19" s="5">
        <f t="shared" si="43"/>
        <v>-3.530137197471872E-2</v>
      </c>
      <c r="AQ19" s="5">
        <f t="shared" si="44"/>
        <v>-4.5510079413561444E-2</v>
      </c>
      <c r="AR19" s="5">
        <f t="shared" si="45"/>
        <v>-1.2072434607645843E-2</v>
      </c>
      <c r="AS19" s="5">
        <f t="shared" si="46"/>
        <v>1.9151333082989108E-2</v>
      </c>
      <c r="AT19" s="5">
        <f t="shared" si="47"/>
        <v>-1.5105740181268978E-2</v>
      </c>
      <c r="AU19" s="5">
        <f t="shared" si="48"/>
        <v>-2.4615025664955548E-2</v>
      </c>
      <c r="AV19" s="5">
        <f t="shared" si="4"/>
        <v>-1.4307142032998654E-2</v>
      </c>
      <c r="AW19" s="5">
        <f t="shared" si="5"/>
        <v>-2.8174765210289832E-2</v>
      </c>
      <c r="AX19" s="5">
        <f t="shared" si="6"/>
        <v>-1.6835994194484671E-2</v>
      </c>
      <c r="AY19" s="5">
        <f t="shared" si="7"/>
        <v>-1.4968152866241979E-2</v>
      </c>
      <c r="AZ19" s="5">
        <f t="shared" si="8"/>
        <v>-4.1899441340782495E-3</v>
      </c>
      <c r="BA19" s="5">
        <f t="shared" si="9"/>
        <v>-1.6812865497076057E-2</v>
      </c>
      <c r="BB19" s="5">
        <f t="shared" si="10"/>
        <v>-2.2753128555176305E-3</v>
      </c>
      <c r="BC19" s="5">
        <f t="shared" si="11"/>
        <v>-2.2827282728272835E-2</v>
      </c>
      <c r="BD19" s="5">
        <f t="shared" si="12"/>
        <v>-3.0937215650591487E-2</v>
      </c>
      <c r="BE19" s="5">
        <f t="shared" si="13"/>
        <v>-1.7648655986967188E-2</v>
      </c>
      <c r="BF19" s="5">
        <f t="shared" si="14"/>
        <v>-2.7264883520276006E-2</v>
      </c>
      <c r="BG19" s="5">
        <f t="shared" si="15"/>
        <v>-2.6932340705058122E-2</v>
      </c>
      <c r="BH19" s="5">
        <f t="shared" si="16"/>
        <v>2.2197558268590711E-3</v>
      </c>
      <c r="BI19" s="5">
        <f t="shared" si="17"/>
        <v>-1.1607368155437836E-2</v>
      </c>
      <c r="BJ19" s="42">
        <f t="shared" si="18"/>
        <v>-5.2939154348573325E-2</v>
      </c>
      <c r="BK19" s="16">
        <f t="shared" si="3"/>
        <v>-5.2190497739650552E-3</v>
      </c>
      <c r="BL19" s="16">
        <f t="shared" si="49"/>
        <v>-2.1106368357632674E-2</v>
      </c>
      <c r="BM19" s="16">
        <f t="shared" si="50"/>
        <v>-2.5797077010593231E-3</v>
      </c>
      <c r="BN19" s="16">
        <f t="shared" si="51"/>
        <v>-3.3979775857286808E-2</v>
      </c>
      <c r="BO19" s="16">
        <f t="shared" si="52"/>
        <v>7.6089797768668324E-2</v>
      </c>
      <c r="BP19" s="16">
        <f t="shared" si="53"/>
        <v>-3.1214657774934536E-2</v>
      </c>
      <c r="BQ19" s="16">
        <f t="shared" si="54"/>
        <v>-3.0857895599551668E-2</v>
      </c>
      <c r="BR19" s="16">
        <f t="shared" si="55"/>
        <v>-1.999906855150425E-2</v>
      </c>
      <c r="BS19" s="16">
        <f t="shared" si="56"/>
        <v>-4.0175834519873013E-2</v>
      </c>
      <c r="BT19" s="16">
        <f t="shared" si="57"/>
        <v>-2.4429784300822727E-2</v>
      </c>
      <c r="BU19" s="16">
        <f t="shared" si="58"/>
        <v>-3.424700248189555E-2</v>
      </c>
      <c r="BV19" s="16">
        <f t="shared" si="59"/>
        <v>-4.0419436066002429E-2</v>
      </c>
      <c r="BW19" s="16">
        <f t="shared" si="60"/>
        <v>-1.4846933843097449E-2</v>
      </c>
      <c r="BX19" s="16">
        <f t="shared" si="61"/>
        <v>1.7761562711013361E-2</v>
      </c>
      <c r="BY19" s="16">
        <f t="shared" si="62"/>
        <v>-1.4203437736546845E-2</v>
      </c>
      <c r="BZ19" s="16">
        <f t="shared" si="63"/>
        <v>-2.9145684826330148E-2</v>
      </c>
      <c r="CA19" s="16">
        <f t="shared" si="19"/>
        <v>-1.4360633403506445E-2</v>
      </c>
      <c r="CB19" s="16">
        <f t="shared" si="20"/>
        <v>-2.7136446274649687E-2</v>
      </c>
      <c r="CC19" s="16">
        <f t="shared" si="21"/>
        <v>-1.4895783646620996E-2</v>
      </c>
      <c r="CD19" s="16">
        <f t="shared" si="22"/>
        <v>-1.480612059097754E-2</v>
      </c>
      <c r="CE19" s="16">
        <f t="shared" si="23"/>
        <v>-7.4823680279628348E-3</v>
      </c>
      <c r="CF19" s="16">
        <f t="shared" si="24"/>
        <v>-1.2332452940369361E-2</v>
      </c>
      <c r="CG19" s="16">
        <f t="shared" si="25"/>
        <v>-6.3555596963035576E-3</v>
      </c>
      <c r="CH19" s="16">
        <f t="shared" si="26"/>
        <v>-2.3713636003465439E-2</v>
      </c>
      <c r="CI19" s="16">
        <f t="shared" si="27"/>
        <v>-3.0088768585776436E-2</v>
      </c>
      <c r="CJ19" s="16">
        <f t="shared" si="28"/>
        <v>-1.7644773893939116E-2</v>
      </c>
      <c r="CK19" s="16">
        <f t="shared" si="29"/>
        <v>-2.6116227680768087E-2</v>
      </c>
      <c r="CL19" s="16">
        <f t="shared" si="30"/>
        <v>-2.5749479591946157E-2</v>
      </c>
      <c r="CM19" s="16">
        <f t="shared" si="31"/>
        <v>3.2935868304798601E-3</v>
      </c>
      <c r="CN19" s="16">
        <f t="shared" si="32"/>
        <v>-1.6032548554740927E-2</v>
      </c>
      <c r="CO19" s="16">
        <f t="shared" si="33"/>
        <v>-5.5918482286674995E-2</v>
      </c>
    </row>
    <row r="20" spans="1:93" x14ac:dyDescent="0.2">
      <c r="A20">
        <v>103.35</v>
      </c>
      <c r="B20">
        <v>192.55</v>
      </c>
      <c r="C20">
        <v>17.414999999999999</v>
      </c>
      <c r="D20">
        <v>180.65</v>
      </c>
      <c r="E20">
        <v>129.85</v>
      </c>
      <c r="F20">
        <v>7.7080000000000002</v>
      </c>
      <c r="G20">
        <v>77.849999999999994</v>
      </c>
      <c r="H20">
        <v>63.65</v>
      </c>
      <c r="I20">
        <v>66.099999999999994</v>
      </c>
      <c r="J20">
        <v>25.145</v>
      </c>
      <c r="K20">
        <v>59.85</v>
      </c>
      <c r="L20">
        <v>15.41</v>
      </c>
      <c r="M20">
        <v>4.8140000000000001</v>
      </c>
      <c r="N20">
        <v>13.64</v>
      </c>
      <c r="O20">
        <v>13.26</v>
      </c>
      <c r="P20">
        <v>8.2620000000000005</v>
      </c>
      <c r="Q20">
        <v>42.99</v>
      </c>
      <c r="R20">
        <v>49.954999999999998</v>
      </c>
      <c r="S20">
        <v>6.6520000000000001</v>
      </c>
      <c r="T20">
        <v>15.81</v>
      </c>
      <c r="U20">
        <v>2.9039999999999999</v>
      </c>
      <c r="V20">
        <v>33.5</v>
      </c>
      <c r="W20">
        <v>213.15</v>
      </c>
      <c r="X20">
        <v>180.9</v>
      </c>
      <c r="Y20">
        <v>5.39</v>
      </c>
      <c r="Z20">
        <v>176.05</v>
      </c>
      <c r="AA20">
        <v>5.8</v>
      </c>
      <c r="AB20">
        <v>90.3</v>
      </c>
      <c r="AC20">
        <v>49.435000000000002</v>
      </c>
      <c r="AD20">
        <v>19.829999999999998</v>
      </c>
      <c r="AE20" s="40">
        <v>131.80000000000001</v>
      </c>
      <c r="AF20" s="5">
        <f t="shared" si="2"/>
        <v>4.9238578680202982E-2</v>
      </c>
      <c r="AG20" s="5">
        <f t="shared" si="34"/>
        <v>8.6625282167043016E-2</v>
      </c>
      <c r="AH20" s="5">
        <f t="shared" si="35"/>
        <v>1.6044340723453843E-2</v>
      </c>
      <c r="AI20" s="5">
        <f t="shared" si="36"/>
        <v>2.1487135990952755E-2</v>
      </c>
      <c r="AJ20" s="5">
        <f t="shared" si="37"/>
        <v>-1.3297872340425565E-2</v>
      </c>
      <c r="AK20" s="5">
        <f t="shared" si="38"/>
        <v>3.8674033149171283E-2</v>
      </c>
      <c r="AL20" s="5">
        <f t="shared" si="39"/>
        <v>-4.113807119103341E-2</v>
      </c>
      <c r="AM20" s="5">
        <f t="shared" si="40"/>
        <v>-1.5467904098994678E-2</v>
      </c>
      <c r="AN20" s="5">
        <f t="shared" si="41"/>
        <v>3.865493400377118E-2</v>
      </c>
      <c r="AO20" s="5">
        <f t="shared" si="42"/>
        <v>2.3819218241042384E-2</v>
      </c>
      <c r="AP20" s="5">
        <f t="shared" si="43"/>
        <v>-4.3624161073825496E-2</v>
      </c>
      <c r="AQ20" s="5">
        <f t="shared" si="44"/>
        <v>-1.3759999999999994E-2</v>
      </c>
      <c r="AR20" s="5">
        <f t="shared" si="45"/>
        <v>-1.9551934826883888E-2</v>
      </c>
      <c r="AS20" s="5">
        <f t="shared" si="46"/>
        <v>5.1584377302873463E-3</v>
      </c>
      <c r="AT20" s="5">
        <f t="shared" si="47"/>
        <v>1.6871165644171793E-2</v>
      </c>
      <c r="AU20" s="5">
        <f t="shared" si="48"/>
        <v>-1.1840688912809538E-2</v>
      </c>
      <c r="AV20" s="5">
        <f t="shared" si="4"/>
        <v>6.4380194311131067E-3</v>
      </c>
      <c r="AW20" s="5">
        <f t="shared" si="5"/>
        <v>4.9474789915966211E-2</v>
      </c>
      <c r="AX20" s="5">
        <f t="shared" si="6"/>
        <v>-1.8010038382048954E-2</v>
      </c>
      <c r="AY20" s="5">
        <f t="shared" si="7"/>
        <v>2.2308438409311293E-2</v>
      </c>
      <c r="AZ20" s="5">
        <f t="shared" si="8"/>
        <v>1.8232819074333717E-2</v>
      </c>
      <c r="BA20" s="5">
        <f t="shared" si="9"/>
        <v>-3.7174721189591198E-3</v>
      </c>
      <c r="BB20" s="5">
        <f t="shared" si="10"/>
        <v>-2.7822120866590638E-2</v>
      </c>
      <c r="BC20" s="5">
        <f t="shared" si="11"/>
        <v>1.8294399099352709E-2</v>
      </c>
      <c r="BD20" s="5">
        <f t="shared" si="12"/>
        <v>1.2206572769952961E-2</v>
      </c>
      <c r="BE20" s="5">
        <f t="shared" si="13"/>
        <v>-2.6810392482034207E-2</v>
      </c>
      <c r="BF20" s="5">
        <f t="shared" si="14"/>
        <v>2.8916090118857429E-2</v>
      </c>
      <c r="BG20" s="5">
        <f t="shared" si="15"/>
        <v>1.597659765976589E-2</v>
      </c>
      <c r="BH20" s="5">
        <f t="shared" si="16"/>
        <v>-4.6310278868417765E-3</v>
      </c>
      <c r="BI20" s="5">
        <f t="shared" si="17"/>
        <v>1.2509573653306072E-2</v>
      </c>
      <c r="BJ20" s="42">
        <f t="shared" si="18"/>
        <v>-4.3194192377495333E-2</v>
      </c>
      <c r="BK20" s="16">
        <f t="shared" si="3"/>
        <v>5.1976019992953627E-2</v>
      </c>
      <c r="BL20" s="16">
        <f t="shared" si="49"/>
        <v>8.4345048914615264E-2</v>
      </c>
      <c r="BM20" s="16">
        <f t="shared" si="50"/>
        <v>1.6663237267814698E-2</v>
      </c>
      <c r="BN20" s="16">
        <f t="shared" si="51"/>
        <v>2.0056594269333407E-2</v>
      </c>
      <c r="BO20" s="16">
        <f t="shared" si="52"/>
        <v>-1.9444916677020297E-2</v>
      </c>
      <c r="BP20" s="16">
        <f t="shared" si="53"/>
        <v>4.0931633774861816E-2</v>
      </c>
      <c r="BQ20" s="16">
        <f t="shared" si="54"/>
        <v>-4.154456960883203E-2</v>
      </c>
      <c r="BR20" s="16">
        <f t="shared" si="55"/>
        <v>-1.5903733342036774E-2</v>
      </c>
      <c r="BS20" s="16">
        <f t="shared" si="56"/>
        <v>3.859976313397355E-2</v>
      </c>
      <c r="BT20" s="16">
        <f t="shared" si="57"/>
        <v>2.5366035169646677E-2</v>
      </c>
      <c r="BU20" s="16">
        <f t="shared" si="58"/>
        <v>-4.2569791581002325E-2</v>
      </c>
      <c r="BV20" s="16">
        <f t="shared" si="59"/>
        <v>-8.6693566524409776E-3</v>
      </c>
      <c r="BW20" s="16">
        <f t="shared" si="60"/>
        <v>-2.2326434062335494E-2</v>
      </c>
      <c r="BX20" s="16">
        <f t="shared" si="61"/>
        <v>3.7686673583115973E-3</v>
      </c>
      <c r="BY20" s="16">
        <f t="shared" si="62"/>
        <v>1.7773468088893928E-2</v>
      </c>
      <c r="BZ20" s="16">
        <f t="shared" si="63"/>
        <v>-1.6371348074184139E-2</v>
      </c>
      <c r="CA20" s="16">
        <f t="shared" si="19"/>
        <v>6.3845280606053163E-3</v>
      </c>
      <c r="CB20" s="16">
        <f t="shared" si="20"/>
        <v>5.0513108851606356E-2</v>
      </c>
      <c r="CC20" s="16">
        <f t="shared" si="21"/>
        <v>-1.6069827834185278E-2</v>
      </c>
      <c r="CD20" s="16">
        <f t="shared" si="22"/>
        <v>2.2470470684575732E-2</v>
      </c>
      <c r="CE20" s="16">
        <f t="shared" si="23"/>
        <v>1.4940395180449132E-2</v>
      </c>
      <c r="CF20" s="16">
        <f t="shared" si="24"/>
        <v>7.6294043774757618E-4</v>
      </c>
      <c r="CG20" s="16">
        <f t="shared" si="25"/>
        <v>-3.1902367707376568E-2</v>
      </c>
      <c r="CH20" s="16">
        <f t="shared" si="26"/>
        <v>1.7408045824160105E-2</v>
      </c>
      <c r="CI20" s="16">
        <f t="shared" si="27"/>
        <v>1.3055019834768014E-2</v>
      </c>
      <c r="CJ20" s="16">
        <f t="shared" si="28"/>
        <v>-2.6806510389006135E-2</v>
      </c>
      <c r="CK20" s="16">
        <f t="shared" si="29"/>
        <v>3.0064745958365349E-2</v>
      </c>
      <c r="CL20" s="16">
        <f t="shared" si="30"/>
        <v>1.7159458772877854E-2</v>
      </c>
      <c r="CM20" s="16">
        <f t="shared" si="31"/>
        <v>-3.5571968832209875E-3</v>
      </c>
      <c r="CN20" s="16">
        <f t="shared" si="32"/>
        <v>8.0843932540029789E-3</v>
      </c>
      <c r="CO20" s="16">
        <f t="shared" si="33"/>
        <v>-4.6173520315597003E-2</v>
      </c>
    </row>
    <row r="21" spans="1:93" x14ac:dyDescent="0.2">
      <c r="A21">
        <v>102.15</v>
      </c>
      <c r="B21">
        <v>199.95</v>
      </c>
      <c r="C21">
        <v>17.399999999999999</v>
      </c>
      <c r="D21">
        <v>185.8</v>
      </c>
      <c r="E21">
        <v>129.85</v>
      </c>
      <c r="F21">
        <v>7.8339999999999996</v>
      </c>
      <c r="G21">
        <v>81.349999999999994</v>
      </c>
      <c r="H21">
        <v>67.05</v>
      </c>
      <c r="I21">
        <v>68.12</v>
      </c>
      <c r="J21">
        <v>25.47</v>
      </c>
      <c r="K21">
        <v>60.53</v>
      </c>
      <c r="L21">
        <v>15.64</v>
      </c>
      <c r="M21">
        <v>4.984</v>
      </c>
      <c r="N21">
        <v>13.845000000000001</v>
      </c>
      <c r="O21">
        <v>13.55</v>
      </c>
      <c r="P21">
        <v>8.81</v>
      </c>
      <c r="Q21">
        <v>43.92</v>
      </c>
      <c r="R21">
        <v>49.83</v>
      </c>
      <c r="S21">
        <v>6.8490000000000002</v>
      </c>
      <c r="T21">
        <v>15.7</v>
      </c>
      <c r="U21">
        <v>2.92</v>
      </c>
      <c r="V21">
        <v>33.96</v>
      </c>
      <c r="W21">
        <v>221.9</v>
      </c>
      <c r="X21">
        <v>186.15</v>
      </c>
      <c r="Y21">
        <v>5.5600000000000005</v>
      </c>
      <c r="Z21">
        <v>176.55</v>
      </c>
      <c r="AA21">
        <v>5.8149999999999995</v>
      </c>
      <c r="AB21">
        <v>91.44</v>
      </c>
      <c r="AC21">
        <v>49.49</v>
      </c>
      <c r="AD21">
        <v>20.260000000000002</v>
      </c>
      <c r="AE21" s="40">
        <v>130</v>
      </c>
      <c r="AF21" s="5">
        <f t="shared" si="2"/>
        <v>-1.1611030478954842E-2</v>
      </c>
      <c r="AG21" s="5">
        <f t="shared" si="34"/>
        <v>3.8431576213970198E-2</v>
      </c>
      <c r="AH21" s="5">
        <f t="shared" si="35"/>
        <v>-8.6132644272185477E-4</v>
      </c>
      <c r="AI21" s="5">
        <f t="shared" si="36"/>
        <v>2.8508164959867077E-2</v>
      </c>
      <c r="AJ21" s="5">
        <f t="shared" si="37"/>
        <v>0</v>
      </c>
      <c r="AK21" s="5">
        <f t="shared" si="38"/>
        <v>1.6346652828230335E-2</v>
      </c>
      <c r="AL21" s="5">
        <f t="shared" si="39"/>
        <v>4.4958253050738639E-2</v>
      </c>
      <c r="AM21" s="5">
        <f t="shared" si="40"/>
        <v>5.3417124901806723E-2</v>
      </c>
      <c r="AN21" s="5">
        <f t="shared" si="41"/>
        <v>3.0559757942511423E-2</v>
      </c>
      <c r="AO21" s="5">
        <f t="shared" si="42"/>
        <v>1.2925034798170643E-2</v>
      </c>
      <c r="AP21" s="5">
        <f t="shared" si="43"/>
        <v>1.1361737677527239E-2</v>
      </c>
      <c r="AQ21" s="5">
        <f t="shared" si="44"/>
        <v>1.4925373134328401E-2</v>
      </c>
      <c r="AR21" s="5">
        <f t="shared" si="45"/>
        <v>3.531366846697126E-2</v>
      </c>
      <c r="AS21" s="5">
        <f t="shared" si="46"/>
        <v>1.5029325513196579E-2</v>
      </c>
      <c r="AT21" s="5">
        <f t="shared" si="47"/>
        <v>2.1870286576169073E-2</v>
      </c>
      <c r="AU21" s="5">
        <f t="shared" si="48"/>
        <v>6.632776567417098E-2</v>
      </c>
      <c r="AV21" s="5">
        <f t="shared" si="4"/>
        <v>2.1632937892533066E-2</v>
      </c>
      <c r="AW21" s="5">
        <f t="shared" si="5"/>
        <v>-2.5022520268241921E-3</v>
      </c>
      <c r="AX21" s="5">
        <f t="shared" si="6"/>
        <v>2.9615153337342104E-2</v>
      </c>
      <c r="AY21" s="5">
        <f t="shared" si="7"/>
        <v>-6.957621758380883E-3</v>
      </c>
      <c r="AZ21" s="5">
        <f t="shared" si="8"/>
        <v>5.5096418732782926E-3</v>
      </c>
      <c r="BA21" s="5">
        <f t="shared" si="9"/>
        <v>1.3731343283582165E-2</v>
      </c>
      <c r="BB21" s="5">
        <f t="shared" si="10"/>
        <v>4.1050903119868698E-2</v>
      </c>
      <c r="BC21" s="5">
        <f t="shared" si="11"/>
        <v>2.9021558872305064E-2</v>
      </c>
      <c r="BD21" s="5">
        <f t="shared" si="12"/>
        <v>3.1539888682746042E-2</v>
      </c>
      <c r="BE21" s="5">
        <f t="shared" si="13"/>
        <v>2.8401022436808088E-3</v>
      </c>
      <c r="BF21" s="5">
        <f t="shared" si="14"/>
        <v>2.586206896551646E-3</v>
      </c>
      <c r="BG21" s="5">
        <f t="shared" si="15"/>
        <v>1.2624584717608078E-2</v>
      </c>
      <c r="BH21" s="5">
        <f t="shared" si="16"/>
        <v>1.1125720643268E-3</v>
      </c>
      <c r="BI21" s="5">
        <f t="shared" si="17"/>
        <v>2.16843166918812E-2</v>
      </c>
      <c r="BJ21" s="42">
        <f t="shared" si="18"/>
        <v>-1.3657056145675361E-2</v>
      </c>
      <c r="BK21" s="16">
        <f t="shared" si="3"/>
        <v>-8.8735891662041974E-3</v>
      </c>
      <c r="BL21" s="16">
        <f t="shared" si="49"/>
        <v>3.6151342961542446E-2</v>
      </c>
      <c r="BM21" s="16">
        <f t="shared" si="50"/>
        <v>-2.4242989836100013E-4</v>
      </c>
      <c r="BN21" s="16">
        <f t="shared" si="51"/>
        <v>2.7077623238247729E-2</v>
      </c>
      <c r="BO21" s="16">
        <f t="shared" si="52"/>
        <v>-6.1470443365947321E-3</v>
      </c>
      <c r="BP21" s="16">
        <f t="shared" si="53"/>
        <v>1.8604253453920864E-2</v>
      </c>
      <c r="BQ21" s="16">
        <f t="shared" si="54"/>
        <v>4.4551754632940019E-2</v>
      </c>
      <c r="BR21" s="16">
        <f t="shared" si="55"/>
        <v>5.2981295658764624E-2</v>
      </c>
      <c r="BS21" s="16">
        <f t="shared" si="56"/>
        <v>3.0504587072713793E-2</v>
      </c>
      <c r="BT21" s="16">
        <f t="shared" si="57"/>
        <v>1.4471851726774936E-2</v>
      </c>
      <c r="BU21" s="16">
        <f t="shared" si="58"/>
        <v>1.2416107170350408E-2</v>
      </c>
      <c r="BV21" s="16">
        <f t="shared" si="59"/>
        <v>2.0016016481887416E-2</v>
      </c>
      <c r="BW21" s="16">
        <f t="shared" si="60"/>
        <v>3.2539169231519657E-2</v>
      </c>
      <c r="BX21" s="16">
        <f t="shared" si="61"/>
        <v>1.363955514122083E-2</v>
      </c>
      <c r="BY21" s="16">
        <f t="shared" si="62"/>
        <v>2.2772589020891208E-2</v>
      </c>
      <c r="BZ21" s="16">
        <f t="shared" si="63"/>
        <v>6.1797106512796379E-2</v>
      </c>
      <c r="CA21" s="16">
        <f t="shared" si="19"/>
        <v>2.1579446522025276E-2</v>
      </c>
      <c r="CB21" s="16">
        <f t="shared" si="20"/>
        <v>-1.4639330911840481E-3</v>
      </c>
      <c r="CC21" s="16">
        <f t="shared" si="21"/>
        <v>3.155536388520578E-2</v>
      </c>
      <c r="CD21" s="16">
        <f t="shared" si="22"/>
        <v>-6.7955894831164439E-3</v>
      </c>
      <c r="CE21" s="16">
        <f t="shared" si="23"/>
        <v>2.2172179793937073E-3</v>
      </c>
      <c r="CF21" s="16">
        <f t="shared" si="24"/>
        <v>1.8211755840288862E-2</v>
      </c>
      <c r="CG21" s="16">
        <f t="shared" si="25"/>
        <v>3.6970656279082768E-2</v>
      </c>
      <c r="CH21" s="16">
        <f t="shared" si="26"/>
        <v>2.813520559711246E-2</v>
      </c>
      <c r="CI21" s="16">
        <f t="shared" si="27"/>
        <v>3.2388335747561094E-2</v>
      </c>
      <c r="CJ21" s="16">
        <f t="shared" si="28"/>
        <v>2.843984336708879E-3</v>
      </c>
      <c r="CK21" s="16">
        <f t="shared" si="29"/>
        <v>3.7348627360595651E-3</v>
      </c>
      <c r="CL21" s="16">
        <f t="shared" si="30"/>
        <v>1.3807445830720043E-2</v>
      </c>
      <c r="CM21" s="16">
        <f t="shared" si="31"/>
        <v>2.1864030679475889E-3</v>
      </c>
      <c r="CN21" s="16">
        <f t="shared" si="32"/>
        <v>1.7259136292578109E-2</v>
      </c>
      <c r="CO21" s="16">
        <f t="shared" si="33"/>
        <v>-1.6636384083777031E-2</v>
      </c>
    </row>
    <row r="22" spans="1:93" x14ac:dyDescent="0.2">
      <c r="A22">
        <v>98.2</v>
      </c>
      <c r="B22">
        <v>192</v>
      </c>
      <c r="C22">
        <v>16.8</v>
      </c>
      <c r="D22">
        <v>180.15</v>
      </c>
      <c r="E22">
        <v>127.25</v>
      </c>
      <c r="F22">
        <v>7.452</v>
      </c>
      <c r="G22">
        <v>79.95</v>
      </c>
      <c r="H22">
        <v>64.92</v>
      </c>
      <c r="I22">
        <v>65.69</v>
      </c>
      <c r="J22">
        <v>24.565000000000001</v>
      </c>
      <c r="K22">
        <v>59.8</v>
      </c>
      <c r="L22">
        <v>14.22</v>
      </c>
      <c r="M22">
        <v>4.8879999999999999</v>
      </c>
      <c r="N22">
        <v>13.56</v>
      </c>
      <c r="O22">
        <v>13.3</v>
      </c>
      <c r="P22">
        <v>9.2579999999999991</v>
      </c>
      <c r="Q22">
        <v>42.75</v>
      </c>
      <c r="R22">
        <v>47.215000000000003</v>
      </c>
      <c r="S22">
        <v>6.7039999999999997</v>
      </c>
      <c r="T22">
        <v>15.14</v>
      </c>
      <c r="U22">
        <v>2.8460000000000001</v>
      </c>
      <c r="V22">
        <v>33.17</v>
      </c>
      <c r="W22">
        <v>214.45</v>
      </c>
      <c r="X22">
        <v>176.3</v>
      </c>
      <c r="Y22">
        <v>5.28</v>
      </c>
      <c r="Z22">
        <v>173.6</v>
      </c>
      <c r="AA22">
        <v>5.4710000000000001</v>
      </c>
      <c r="AB22">
        <v>88.43</v>
      </c>
      <c r="AC22">
        <v>49.145000000000003</v>
      </c>
      <c r="AD22">
        <v>18.975000000000001</v>
      </c>
      <c r="AE22" s="40">
        <v>127.5</v>
      </c>
      <c r="AF22" s="5">
        <f t="shared" si="2"/>
        <v>-3.8668624571708277E-2</v>
      </c>
      <c r="AG22" s="5">
        <f t="shared" si="34"/>
        <v>-3.9759939984996162E-2</v>
      </c>
      <c r="AH22" s="5">
        <f t="shared" si="35"/>
        <v>-3.4482758620689502E-2</v>
      </c>
      <c r="AI22" s="5">
        <f t="shared" si="36"/>
        <v>-3.040904198062433E-2</v>
      </c>
      <c r="AJ22" s="5">
        <f t="shared" si="37"/>
        <v>-2.0023103581054968E-2</v>
      </c>
      <c r="AK22" s="5">
        <f t="shared" si="38"/>
        <v>-4.8761807505744104E-2</v>
      </c>
      <c r="AL22" s="5">
        <f t="shared" si="39"/>
        <v>-1.7209588199139425E-2</v>
      </c>
      <c r="AM22" s="5">
        <f t="shared" si="40"/>
        <v>-3.1767337807606211E-2</v>
      </c>
      <c r="AN22" s="5">
        <f t="shared" si="41"/>
        <v>-3.5672342924251366E-2</v>
      </c>
      <c r="AO22" s="5">
        <f t="shared" si="42"/>
        <v>-3.5531998429524814E-2</v>
      </c>
      <c r="AP22" s="5">
        <f t="shared" si="43"/>
        <v>-1.2060135470014943E-2</v>
      </c>
      <c r="AQ22" s="5">
        <f t="shared" si="44"/>
        <v>-9.0792838874680259E-2</v>
      </c>
      <c r="AR22" s="5">
        <f t="shared" si="45"/>
        <v>-1.9261637239165297E-2</v>
      </c>
      <c r="AS22" s="5">
        <f t="shared" si="46"/>
        <v>-2.0585048754062862E-2</v>
      </c>
      <c r="AT22" s="5">
        <f t="shared" si="47"/>
        <v>-1.8450184501844991E-2</v>
      </c>
      <c r="AU22" s="5">
        <f t="shared" si="48"/>
        <v>5.0851305334846497E-2</v>
      </c>
      <c r="AV22" s="5">
        <f t="shared" si="4"/>
        <v>-2.6639344262295084E-2</v>
      </c>
      <c r="AW22" s="5">
        <f t="shared" si="5"/>
        <v>-5.2478426650611976E-2</v>
      </c>
      <c r="AX22" s="5">
        <f t="shared" si="6"/>
        <v>-2.1170973864797826E-2</v>
      </c>
      <c r="AY22" s="5">
        <f t="shared" si="7"/>
        <v>-3.5668789808917079E-2</v>
      </c>
      <c r="AZ22" s="5">
        <f t="shared" si="8"/>
        <v>-2.5342465753424581E-2</v>
      </c>
      <c r="BA22" s="5">
        <f t="shared" si="9"/>
        <v>-2.3262661955241404E-2</v>
      </c>
      <c r="BB22" s="5">
        <f t="shared" si="10"/>
        <v>-3.3573681838666158E-2</v>
      </c>
      <c r="BC22" s="5">
        <f t="shared" si="11"/>
        <v>-5.2914316411496021E-2</v>
      </c>
      <c r="BD22" s="5">
        <f t="shared" si="12"/>
        <v>-5.0359712230215847E-2</v>
      </c>
      <c r="BE22" s="5">
        <f t="shared" si="13"/>
        <v>-1.6709147550269088E-2</v>
      </c>
      <c r="BF22" s="5">
        <f t="shared" si="14"/>
        <v>-5.9157351676698111E-2</v>
      </c>
      <c r="BG22" s="5">
        <f t="shared" si="15"/>
        <v>-3.2917760279964958E-2</v>
      </c>
      <c r="BH22" s="5">
        <f t="shared" si="16"/>
        <v>-6.9711052737926327E-3</v>
      </c>
      <c r="BI22" s="5">
        <f t="shared" si="17"/>
        <v>-6.3425468904244831E-2</v>
      </c>
      <c r="BJ22" s="42">
        <f t="shared" si="18"/>
        <v>-1.9230769230769273E-2</v>
      </c>
      <c r="BK22" s="16">
        <f t="shared" si="3"/>
        <v>-3.5931183258957632E-2</v>
      </c>
      <c r="BL22" s="16">
        <f t="shared" si="49"/>
        <v>-4.2040173237423914E-2</v>
      </c>
      <c r="BM22" s="16">
        <f t="shared" si="50"/>
        <v>-3.3863862076328646E-2</v>
      </c>
      <c r="BN22" s="16">
        <f t="shared" si="51"/>
        <v>-3.1839583702243678E-2</v>
      </c>
      <c r="BO22" s="16">
        <f t="shared" si="52"/>
        <v>-2.6170147917649701E-2</v>
      </c>
      <c r="BP22" s="16">
        <f t="shared" si="53"/>
        <v>-4.6504206880053571E-2</v>
      </c>
      <c r="BQ22" s="16">
        <f t="shared" si="54"/>
        <v>-1.7616086616938045E-2</v>
      </c>
      <c r="BR22" s="16">
        <f t="shared" si="55"/>
        <v>-3.220316705064831E-2</v>
      </c>
      <c r="BS22" s="16">
        <f t="shared" si="56"/>
        <v>-3.5727513794048996E-2</v>
      </c>
      <c r="BT22" s="16">
        <f t="shared" si="57"/>
        <v>-3.3985181500920517E-2</v>
      </c>
      <c r="BU22" s="16">
        <f t="shared" si="58"/>
        <v>-1.1005765977191774E-2</v>
      </c>
      <c r="BV22" s="16">
        <f t="shared" si="59"/>
        <v>-8.5702195527121244E-2</v>
      </c>
      <c r="BW22" s="16">
        <f t="shared" si="60"/>
        <v>-2.2036136474616903E-2</v>
      </c>
      <c r="BX22" s="16">
        <f t="shared" si="61"/>
        <v>-2.197481912603861E-2</v>
      </c>
      <c r="BY22" s="16">
        <f t="shared" si="62"/>
        <v>-1.7547882057122856E-2</v>
      </c>
      <c r="BZ22" s="16">
        <f t="shared" si="63"/>
        <v>4.6320646173471897E-2</v>
      </c>
      <c r="CA22" s="16">
        <f t="shared" si="19"/>
        <v>-2.6692835632802874E-2</v>
      </c>
      <c r="CB22" s="16">
        <f t="shared" si="20"/>
        <v>-5.1440107714971831E-2</v>
      </c>
      <c r="CC22" s="16">
        <f t="shared" si="21"/>
        <v>-1.923076331693415E-2</v>
      </c>
      <c r="CD22" s="16">
        <f t="shared" si="22"/>
        <v>-3.5506757533652636E-2</v>
      </c>
      <c r="CE22" s="16">
        <f t="shared" si="23"/>
        <v>-2.8634889647309168E-2</v>
      </c>
      <c r="CF22" s="16">
        <f t="shared" si="24"/>
        <v>-1.8782249398534706E-2</v>
      </c>
      <c r="CG22" s="16">
        <f t="shared" si="25"/>
        <v>-3.7653928679452088E-2</v>
      </c>
      <c r="CH22" s="16">
        <f t="shared" si="26"/>
        <v>-5.3800669686688625E-2</v>
      </c>
      <c r="CI22" s="16">
        <f t="shared" si="27"/>
        <v>-4.9511265165400796E-2</v>
      </c>
      <c r="CJ22" s="16">
        <f t="shared" si="28"/>
        <v>-1.6705265457241016E-2</v>
      </c>
      <c r="CK22" s="16">
        <f t="shared" si="29"/>
        <v>-5.8008695837190191E-2</v>
      </c>
      <c r="CL22" s="16">
        <f t="shared" si="30"/>
        <v>-3.1734899166852994E-2</v>
      </c>
      <c r="CM22" s="16">
        <f t="shared" si="31"/>
        <v>-5.8972742701718442E-3</v>
      </c>
      <c r="CN22" s="16">
        <f t="shared" si="32"/>
        <v>-6.7850649303547922E-2</v>
      </c>
      <c r="CO22" s="16">
        <f t="shared" si="33"/>
        <v>-2.2210097168870943E-2</v>
      </c>
    </row>
    <row r="23" spans="1:93" x14ac:dyDescent="0.2">
      <c r="A23">
        <v>99.08</v>
      </c>
      <c r="B23">
        <v>189.25</v>
      </c>
      <c r="C23">
        <v>16.695</v>
      </c>
      <c r="D23">
        <v>182.7</v>
      </c>
      <c r="E23">
        <v>129.1</v>
      </c>
      <c r="F23">
        <v>7.5030000000000001</v>
      </c>
      <c r="G23">
        <v>79.540000000000006</v>
      </c>
      <c r="H23">
        <v>66.19</v>
      </c>
      <c r="I23">
        <v>65.989999999999995</v>
      </c>
      <c r="J23">
        <v>24.78</v>
      </c>
      <c r="K23">
        <v>60.31</v>
      </c>
      <c r="L23">
        <v>14.1</v>
      </c>
      <c r="M23">
        <v>5.0650000000000004</v>
      </c>
      <c r="N23">
        <v>14.15</v>
      </c>
      <c r="O23">
        <v>13.25</v>
      </c>
      <c r="P23">
        <v>9.6210000000000004</v>
      </c>
      <c r="Q23">
        <v>42.65</v>
      </c>
      <c r="R23">
        <v>48.02</v>
      </c>
      <c r="S23">
        <v>7.01</v>
      </c>
      <c r="T23">
        <v>15.265000000000001</v>
      </c>
      <c r="U23">
        <v>2.9159999999999999</v>
      </c>
      <c r="V23">
        <v>33.445</v>
      </c>
      <c r="W23">
        <v>217.7</v>
      </c>
      <c r="X23">
        <v>178.7</v>
      </c>
      <c r="Y23">
        <v>5.26</v>
      </c>
      <c r="Z23">
        <v>175.4</v>
      </c>
      <c r="AA23">
        <v>5.49</v>
      </c>
      <c r="AB23">
        <v>89.24</v>
      </c>
      <c r="AC23">
        <v>49.87</v>
      </c>
      <c r="AD23">
        <v>18.945</v>
      </c>
      <c r="AE23" s="40">
        <v>128</v>
      </c>
      <c r="AF23" s="5">
        <f t="shared" si="2"/>
        <v>8.9613034623217125E-3</v>
      </c>
      <c r="AG23" s="5">
        <f t="shared" si="34"/>
        <v>-1.432291666666663E-2</v>
      </c>
      <c r="AH23" s="5">
        <f t="shared" si="35"/>
        <v>-6.2499999999999778E-3</v>
      </c>
      <c r="AI23" s="5">
        <f t="shared" si="36"/>
        <v>1.4154870940882525E-2</v>
      </c>
      <c r="AJ23" s="5">
        <f t="shared" si="37"/>
        <v>1.4538310412573585E-2</v>
      </c>
      <c r="AK23" s="5">
        <f t="shared" si="38"/>
        <v>6.843800322061222E-3</v>
      </c>
      <c r="AL23" s="5">
        <f t="shared" si="39"/>
        <v>-5.12820512820511E-3</v>
      </c>
      <c r="AM23" s="5">
        <f t="shared" si="40"/>
        <v>1.9562538508933969E-2</v>
      </c>
      <c r="AN23" s="5">
        <f t="shared" si="41"/>
        <v>4.5669051606027633E-3</v>
      </c>
      <c r="AO23" s="5">
        <f t="shared" si="42"/>
        <v>8.7522898432730312E-3</v>
      </c>
      <c r="AP23" s="5">
        <f t="shared" si="43"/>
        <v>8.5284280936455126E-3</v>
      </c>
      <c r="AQ23" s="5">
        <f t="shared" si="44"/>
        <v>-8.4388185654009629E-3</v>
      </c>
      <c r="AR23" s="5">
        <f t="shared" si="45"/>
        <v>3.6211129296235711E-2</v>
      </c>
      <c r="AS23" s="5">
        <f t="shared" si="46"/>
        <v>4.3510324483775786E-2</v>
      </c>
      <c r="AT23" s="5">
        <f t="shared" si="47"/>
        <v>-3.7593984962406291E-3</v>
      </c>
      <c r="AU23" s="5">
        <f t="shared" si="48"/>
        <v>3.9209332469215985E-2</v>
      </c>
      <c r="AV23" s="5">
        <f t="shared" si="4"/>
        <v>-2.3391812865497519E-3</v>
      </c>
      <c r="AW23" s="5">
        <f t="shared" si="5"/>
        <v>1.7049666419570064E-2</v>
      </c>
      <c r="AX23" s="5">
        <f t="shared" si="6"/>
        <v>4.5644391408114604E-2</v>
      </c>
      <c r="AY23" s="5">
        <f t="shared" si="7"/>
        <v>8.2562747688244009E-3</v>
      </c>
      <c r="AZ23" s="5">
        <f t="shared" si="8"/>
        <v>2.4595924104005462E-2</v>
      </c>
      <c r="BA23" s="5">
        <f t="shared" si="9"/>
        <v>8.2906240578835E-3</v>
      </c>
      <c r="BB23" s="5">
        <f t="shared" si="10"/>
        <v>1.5155047796689303E-2</v>
      </c>
      <c r="BC23" s="5">
        <f t="shared" si="11"/>
        <v>1.3613159387407592E-2</v>
      </c>
      <c r="BD23" s="5">
        <f t="shared" si="12"/>
        <v>-3.7878787878788955E-3</v>
      </c>
      <c r="BE23" s="5">
        <f t="shared" si="13"/>
        <v>1.0368663594470195E-2</v>
      </c>
      <c r="BF23" s="5">
        <f t="shared" si="14"/>
        <v>3.4728568817401495E-3</v>
      </c>
      <c r="BG23" s="5">
        <f t="shared" si="15"/>
        <v>9.1597874024651471E-3</v>
      </c>
      <c r="BH23" s="5">
        <f t="shared" si="16"/>
        <v>1.4752263709431057E-2</v>
      </c>
      <c r="BI23" s="5">
        <f t="shared" si="17"/>
        <v>-1.5810276679842916E-3</v>
      </c>
      <c r="BJ23" s="42">
        <f t="shared" si="18"/>
        <v>3.9215686274509665E-3</v>
      </c>
      <c r="BK23" s="16">
        <f t="shared" si="3"/>
        <v>1.1698744775072357E-2</v>
      </c>
      <c r="BL23" s="16">
        <f t="shared" si="49"/>
        <v>-1.6603149919094382E-2</v>
      </c>
      <c r="BM23" s="16">
        <f t="shared" si="50"/>
        <v>-5.6311034556391229E-3</v>
      </c>
      <c r="BN23" s="16">
        <f t="shared" si="51"/>
        <v>1.2724329219263177E-2</v>
      </c>
      <c r="BO23" s="16">
        <f t="shared" si="52"/>
        <v>8.3912660759788531E-3</v>
      </c>
      <c r="BP23" s="16">
        <f t="shared" si="53"/>
        <v>9.1014009477517512E-3</v>
      </c>
      <c r="BQ23" s="16">
        <f t="shared" si="54"/>
        <v>-5.5347035460037311E-3</v>
      </c>
      <c r="BR23" s="16">
        <f t="shared" si="55"/>
        <v>1.9126709265891873E-2</v>
      </c>
      <c r="BS23" s="16">
        <f t="shared" si="56"/>
        <v>4.5117342908051342E-3</v>
      </c>
      <c r="BT23" s="16">
        <f t="shared" si="57"/>
        <v>1.0299106771877325E-2</v>
      </c>
      <c r="BU23" s="16">
        <f t="shared" si="58"/>
        <v>9.5827975864686814E-3</v>
      </c>
      <c r="BV23" s="16">
        <f t="shared" si="59"/>
        <v>-3.348175217841946E-3</v>
      </c>
      <c r="BW23" s="16">
        <f t="shared" si="60"/>
        <v>3.3436630060784109E-2</v>
      </c>
      <c r="BX23" s="16">
        <f t="shared" si="61"/>
        <v>4.2120554111800039E-2</v>
      </c>
      <c r="BY23" s="16">
        <f t="shared" si="62"/>
        <v>-2.857096051518496E-3</v>
      </c>
      <c r="BZ23" s="16">
        <f t="shared" si="63"/>
        <v>3.4678673307841384E-2</v>
      </c>
      <c r="CA23" s="16">
        <f t="shared" si="19"/>
        <v>-2.3926726570575427E-3</v>
      </c>
      <c r="CB23" s="16">
        <f t="shared" si="20"/>
        <v>1.8087985355210209E-2</v>
      </c>
      <c r="CC23" s="16">
        <f t="shared" si="21"/>
        <v>4.758460195597828E-2</v>
      </c>
      <c r="CD23" s="16">
        <f t="shared" si="22"/>
        <v>8.4183070440888401E-3</v>
      </c>
      <c r="CE23" s="16">
        <f t="shared" si="23"/>
        <v>2.1303500210120875E-2</v>
      </c>
      <c r="CF23" s="16">
        <f t="shared" si="24"/>
        <v>1.2771036614590196E-2</v>
      </c>
      <c r="CG23" s="16">
        <f t="shared" si="25"/>
        <v>1.1074800955903377E-2</v>
      </c>
      <c r="CH23" s="16">
        <f t="shared" si="26"/>
        <v>1.2726806112214988E-2</v>
      </c>
      <c r="CI23" s="16">
        <f t="shared" si="27"/>
        <v>-2.9394317230638425E-3</v>
      </c>
      <c r="CJ23" s="16">
        <f t="shared" si="28"/>
        <v>1.0372545687498265E-2</v>
      </c>
      <c r="CK23" s="16">
        <f t="shared" si="29"/>
        <v>4.6215127212480686E-3</v>
      </c>
      <c r="CL23" s="16">
        <f t="shared" si="30"/>
        <v>1.0342648515577112E-2</v>
      </c>
      <c r="CM23" s="16">
        <f t="shared" si="31"/>
        <v>1.5826094713051846E-2</v>
      </c>
      <c r="CN23" s="16">
        <f t="shared" si="32"/>
        <v>-6.0062080672873847E-3</v>
      </c>
      <c r="CO23" s="16">
        <f t="shared" si="33"/>
        <v>9.4224068934929597E-4</v>
      </c>
    </row>
    <row r="24" spans="1:93" x14ac:dyDescent="0.2">
      <c r="A24">
        <v>98.23</v>
      </c>
      <c r="B24">
        <v>187.7</v>
      </c>
      <c r="C24">
        <v>15.45</v>
      </c>
      <c r="D24">
        <v>182.2</v>
      </c>
      <c r="E24">
        <v>129.6</v>
      </c>
      <c r="F24">
        <v>7.46</v>
      </c>
      <c r="G24">
        <v>79.290000000000006</v>
      </c>
      <c r="H24">
        <v>66.7</v>
      </c>
      <c r="I24">
        <v>64.22</v>
      </c>
      <c r="J24">
        <v>24.79</v>
      </c>
      <c r="K24">
        <v>62.17</v>
      </c>
      <c r="L24">
        <v>13.795</v>
      </c>
      <c r="M24">
        <v>5.0949999999999998</v>
      </c>
      <c r="N24">
        <v>14.33</v>
      </c>
      <c r="O24">
        <v>13.11</v>
      </c>
      <c r="P24">
        <v>9.4559999999999995</v>
      </c>
      <c r="Q24">
        <v>43.325000000000003</v>
      </c>
      <c r="R24">
        <v>46.924999999999997</v>
      </c>
      <c r="S24">
        <v>6.9399999999999995</v>
      </c>
      <c r="T24">
        <v>14.96</v>
      </c>
      <c r="U24">
        <v>2.84</v>
      </c>
      <c r="V24">
        <v>33.409999999999997</v>
      </c>
      <c r="W24">
        <v>217</v>
      </c>
      <c r="X24">
        <v>176.8</v>
      </c>
      <c r="Y24">
        <v>5.23</v>
      </c>
      <c r="Z24">
        <v>178.05</v>
      </c>
      <c r="AA24">
        <v>5.47</v>
      </c>
      <c r="AB24">
        <v>88.35</v>
      </c>
      <c r="AC24">
        <v>49.92</v>
      </c>
      <c r="AD24">
        <v>19.38</v>
      </c>
      <c r="AE24" s="40">
        <v>127.35</v>
      </c>
      <c r="AF24" s="5">
        <f t="shared" si="2"/>
        <v>-8.5789261203067513E-3</v>
      </c>
      <c r="AG24" s="5">
        <f t="shared" si="34"/>
        <v>-8.1902245706737542E-3</v>
      </c>
      <c r="AH24" s="5">
        <f t="shared" si="35"/>
        <v>-7.4573225516621822E-2</v>
      </c>
      <c r="AI24" s="5">
        <f t="shared" si="36"/>
        <v>-2.7367268746578688E-3</v>
      </c>
      <c r="AJ24" s="5">
        <f t="shared" si="37"/>
        <v>3.8729666924863793E-3</v>
      </c>
      <c r="AK24" s="5">
        <f t="shared" si="38"/>
        <v>-5.7310409169665233E-3</v>
      </c>
      <c r="AL24" s="5">
        <f t="shared" si="39"/>
        <v>-3.1430726678400855E-3</v>
      </c>
      <c r="AM24" s="5">
        <f t="shared" si="40"/>
        <v>7.705091403535258E-3</v>
      </c>
      <c r="AN24" s="5">
        <f t="shared" si="41"/>
        <v>-2.682224579481729E-2</v>
      </c>
      <c r="AO24" s="5">
        <f t="shared" si="42"/>
        <v>4.0355125100877132E-4</v>
      </c>
      <c r="AP24" s="5">
        <f t="shared" si="43"/>
        <v>3.0840656607527661E-2</v>
      </c>
      <c r="AQ24" s="5">
        <f t="shared" si="44"/>
        <v>-2.1631205673758869E-2</v>
      </c>
      <c r="AR24" s="5">
        <f t="shared" si="45"/>
        <v>5.9230009871666933E-3</v>
      </c>
      <c r="AS24" s="5">
        <f t="shared" si="46"/>
        <v>1.272084805653706E-2</v>
      </c>
      <c r="AT24" s="5">
        <f t="shared" si="47"/>
        <v>-1.0566037735849076E-2</v>
      </c>
      <c r="AU24" s="5">
        <f t="shared" si="48"/>
        <v>-1.7149984409105201E-2</v>
      </c>
      <c r="AV24" s="5">
        <f t="shared" si="4"/>
        <v>1.5826494724501927E-2</v>
      </c>
      <c r="AW24" s="5">
        <f t="shared" si="5"/>
        <v>-2.280299875052072E-2</v>
      </c>
      <c r="AX24" s="5">
        <f t="shared" si="6"/>
        <v>-9.9857346647647116E-3</v>
      </c>
      <c r="AY24" s="5">
        <f t="shared" si="7"/>
        <v>-1.9980347199475945E-2</v>
      </c>
      <c r="AZ24" s="5">
        <f t="shared" si="8"/>
        <v>-2.6063100137174278E-2</v>
      </c>
      <c r="BA24" s="5">
        <f t="shared" si="9"/>
        <v>-1.0464942442817149E-3</v>
      </c>
      <c r="BB24" s="5">
        <f t="shared" si="10"/>
        <v>-3.215434083601254E-3</v>
      </c>
      <c r="BC24" s="5">
        <f t="shared" si="11"/>
        <v>-1.0632344711807407E-2</v>
      </c>
      <c r="BD24" s="5">
        <f t="shared" si="12"/>
        <v>-5.7034220532318214E-3</v>
      </c>
      <c r="BE24" s="5">
        <f t="shared" si="13"/>
        <v>1.5108323831242831E-2</v>
      </c>
      <c r="BF24" s="5">
        <f t="shared" si="14"/>
        <v>-3.6429872495447047E-3</v>
      </c>
      <c r="BG24" s="5">
        <f t="shared" si="15"/>
        <v>-9.9731062303899387E-3</v>
      </c>
      <c r="BH24" s="5">
        <f t="shared" si="16"/>
        <v>1.0026067776218728E-3</v>
      </c>
      <c r="BI24" s="5">
        <f t="shared" si="17"/>
        <v>2.2961203483768733E-2</v>
      </c>
      <c r="BJ24" s="42">
        <f t="shared" si="18"/>
        <v>-5.0781250000000444E-3</v>
      </c>
      <c r="BK24" s="16">
        <f t="shared" si="3"/>
        <v>-5.8414848075561063E-3</v>
      </c>
      <c r="BL24" s="16">
        <f t="shared" si="49"/>
        <v>-1.0470457823101506E-2</v>
      </c>
      <c r="BM24" s="16">
        <f t="shared" si="50"/>
        <v>-7.3954328972260966E-2</v>
      </c>
      <c r="BN24" s="16">
        <f t="shared" si="51"/>
        <v>-4.1672685962772169E-3</v>
      </c>
      <c r="BO24" s="16">
        <f t="shared" si="52"/>
        <v>-2.2740776441083528E-3</v>
      </c>
      <c r="BP24" s="16">
        <f t="shared" si="53"/>
        <v>-3.4734402912759933E-3</v>
      </c>
      <c r="BQ24" s="16">
        <f t="shared" si="54"/>
        <v>-3.5495710856387067E-3</v>
      </c>
      <c r="BR24" s="16">
        <f t="shared" si="55"/>
        <v>7.2692621604931625E-3</v>
      </c>
      <c r="BS24" s="16">
        <f t="shared" si="56"/>
        <v>-2.687741666461492E-2</v>
      </c>
      <c r="BT24" s="16">
        <f t="shared" si="57"/>
        <v>1.9503681796130652E-3</v>
      </c>
      <c r="BU24" s="16">
        <f t="shared" si="58"/>
        <v>3.1895026100350832E-2</v>
      </c>
      <c r="BV24" s="16">
        <f t="shared" si="59"/>
        <v>-1.6540562326199854E-2</v>
      </c>
      <c r="BW24" s="16">
        <f t="shared" si="60"/>
        <v>3.1485017517150879E-3</v>
      </c>
      <c r="BX24" s="16">
        <f t="shared" si="61"/>
        <v>1.1331077684561311E-2</v>
      </c>
      <c r="BY24" s="16">
        <f t="shared" si="62"/>
        <v>-9.6637352911269434E-3</v>
      </c>
      <c r="BZ24" s="16">
        <f t="shared" si="63"/>
        <v>-2.1680643570479802E-2</v>
      </c>
      <c r="CA24" s="16">
        <f t="shared" si="19"/>
        <v>1.5773003353994137E-2</v>
      </c>
      <c r="CB24" s="16">
        <f t="shared" si="20"/>
        <v>-2.1764679814880575E-2</v>
      </c>
      <c r="CC24" s="16">
        <f t="shared" si="21"/>
        <v>-8.0455241169010358E-3</v>
      </c>
      <c r="CD24" s="16">
        <f t="shared" si="22"/>
        <v>-1.9818314924211506E-2</v>
      </c>
      <c r="CE24" s="16">
        <f t="shared" si="23"/>
        <v>-2.9355524031058865E-2</v>
      </c>
      <c r="CF24" s="16">
        <f t="shared" si="24"/>
        <v>3.4339183124249811E-3</v>
      </c>
      <c r="CG24" s="16">
        <f t="shared" si="25"/>
        <v>-7.2956809243871811E-3</v>
      </c>
      <c r="CH24" s="16">
        <f t="shared" si="26"/>
        <v>-1.1518697987000011E-2</v>
      </c>
      <c r="CI24" s="16">
        <f t="shared" si="27"/>
        <v>-4.8549749884167683E-3</v>
      </c>
      <c r="CJ24" s="16">
        <f t="shared" si="28"/>
        <v>1.5112205924270901E-2</v>
      </c>
      <c r="CK24" s="16">
        <f t="shared" si="29"/>
        <v>-2.4943314100367856E-3</v>
      </c>
      <c r="CL24" s="16">
        <f t="shared" si="30"/>
        <v>-8.7902451172779741E-3</v>
      </c>
      <c r="CM24" s="16">
        <f t="shared" si="31"/>
        <v>2.0764377812426617E-3</v>
      </c>
      <c r="CN24" s="16">
        <f t="shared" si="32"/>
        <v>1.8536023084465642E-2</v>
      </c>
      <c r="CO24" s="16">
        <f t="shared" si="33"/>
        <v>-8.057452938101714E-3</v>
      </c>
    </row>
    <row r="25" spans="1:93" x14ac:dyDescent="0.2">
      <c r="A25">
        <v>99.89</v>
      </c>
      <c r="B25">
        <v>190.4</v>
      </c>
      <c r="C25">
        <v>15.074999999999999</v>
      </c>
      <c r="D25">
        <v>180.95</v>
      </c>
      <c r="E25">
        <v>132.1</v>
      </c>
      <c r="F25">
        <v>7.4340000000000002</v>
      </c>
      <c r="G25">
        <v>79</v>
      </c>
      <c r="H25">
        <v>65.819999999999993</v>
      </c>
      <c r="I25">
        <v>64.349999999999994</v>
      </c>
      <c r="J25">
        <v>24.495000000000001</v>
      </c>
      <c r="K25">
        <v>61.8</v>
      </c>
      <c r="L25">
        <v>13.535</v>
      </c>
      <c r="M25">
        <v>5.14</v>
      </c>
      <c r="N25">
        <v>14.1</v>
      </c>
      <c r="O25">
        <v>13.31</v>
      </c>
      <c r="P25">
        <v>9.6289999999999996</v>
      </c>
      <c r="Q25">
        <v>43.805</v>
      </c>
      <c r="R25">
        <v>47.39</v>
      </c>
      <c r="S25">
        <v>6.87</v>
      </c>
      <c r="T25">
        <v>14.93</v>
      </c>
      <c r="U25">
        <v>2.8420000000000001</v>
      </c>
      <c r="V25">
        <v>31.85</v>
      </c>
      <c r="W25">
        <v>221.75</v>
      </c>
      <c r="X25">
        <v>173.35</v>
      </c>
      <c r="Y25">
        <v>5.2350000000000003</v>
      </c>
      <c r="Z25">
        <v>177.95</v>
      </c>
      <c r="AA25">
        <v>5.4770000000000003</v>
      </c>
      <c r="AB25">
        <v>88.6</v>
      </c>
      <c r="AC25">
        <v>50.06</v>
      </c>
      <c r="AD25">
        <v>20.28</v>
      </c>
      <c r="AE25" s="40">
        <v>126.5</v>
      </c>
      <c r="AF25" s="5">
        <f t="shared" si="2"/>
        <v>1.6899114323526421E-2</v>
      </c>
      <c r="AG25" s="5">
        <f t="shared" si="34"/>
        <v>1.4384656366542403E-2</v>
      </c>
      <c r="AH25" s="5">
        <f t="shared" si="35"/>
        <v>-2.4271844660194164E-2</v>
      </c>
      <c r="AI25" s="5">
        <f t="shared" si="36"/>
        <v>-6.8605927552140011E-3</v>
      </c>
      <c r="AJ25" s="5">
        <f t="shared" si="37"/>
        <v>1.9290123456790154E-2</v>
      </c>
      <c r="AK25" s="5">
        <f t="shared" si="38"/>
        <v>-3.4852546916890326E-3</v>
      </c>
      <c r="AL25" s="5">
        <f t="shared" si="39"/>
        <v>-3.6574599571195243E-3</v>
      </c>
      <c r="AM25" s="5">
        <f t="shared" si="40"/>
        <v>-1.3193403298350947E-2</v>
      </c>
      <c r="AN25" s="5">
        <f t="shared" si="41"/>
        <v>2.0242914979755611E-3</v>
      </c>
      <c r="AO25" s="5">
        <f t="shared" si="42"/>
        <v>-1.1899959661153647E-2</v>
      </c>
      <c r="AP25" s="5">
        <f t="shared" si="43"/>
        <v>-5.9514235161653994E-3</v>
      </c>
      <c r="AQ25" s="5">
        <f t="shared" si="44"/>
        <v>-1.8847408481333816E-2</v>
      </c>
      <c r="AR25" s="5">
        <f t="shared" si="45"/>
        <v>8.8321884200195377E-3</v>
      </c>
      <c r="AS25" s="5">
        <f t="shared" si="46"/>
        <v>-1.6050244242847178E-2</v>
      </c>
      <c r="AT25" s="5">
        <f t="shared" si="47"/>
        <v>1.5255530129672179E-2</v>
      </c>
      <c r="AU25" s="5">
        <f t="shared" si="48"/>
        <v>1.8295262267343571E-2</v>
      </c>
      <c r="AV25" s="5">
        <f t="shared" si="4"/>
        <v>1.1079053664166061E-2</v>
      </c>
      <c r="AW25" s="5">
        <f t="shared" si="5"/>
        <v>9.9094299413959863E-3</v>
      </c>
      <c r="AX25" s="5">
        <f t="shared" si="6"/>
        <v>-1.0086455331412059E-2</v>
      </c>
      <c r="AY25" s="5">
        <f t="shared" si="7"/>
        <v>-2.0053475935829512E-3</v>
      </c>
      <c r="AZ25" s="5">
        <f t="shared" si="8"/>
        <v>7.0422535211278614E-4</v>
      </c>
      <c r="BA25" s="5">
        <f t="shared" si="9"/>
        <v>-4.6692607003890885E-2</v>
      </c>
      <c r="BB25" s="5">
        <f t="shared" si="10"/>
        <v>2.188940092165903E-2</v>
      </c>
      <c r="BC25" s="5">
        <f t="shared" si="11"/>
        <v>-1.9513574660633526E-2</v>
      </c>
      <c r="BD25" s="5">
        <f t="shared" si="12"/>
        <v>9.5602294455066072E-4</v>
      </c>
      <c r="BE25" s="5">
        <f t="shared" si="13"/>
        <v>-5.6163998876734844E-4</v>
      </c>
      <c r="BF25" s="5">
        <f t="shared" si="14"/>
        <v>1.2797074954298271E-3</v>
      </c>
      <c r="BG25" s="5">
        <f t="shared" si="15"/>
        <v>2.8296547821164975E-3</v>
      </c>
      <c r="BH25" s="5">
        <f t="shared" si="16"/>
        <v>2.804487179487225E-3</v>
      </c>
      <c r="BI25" s="5">
        <f t="shared" si="17"/>
        <v>4.6439628482972228E-2</v>
      </c>
      <c r="BJ25" s="42">
        <f t="shared" si="18"/>
        <v>-6.6745190420102185E-3</v>
      </c>
      <c r="BK25" s="16">
        <f t="shared" si="3"/>
        <v>1.9636555636277066E-2</v>
      </c>
      <c r="BL25" s="16">
        <f t="shared" si="49"/>
        <v>1.2104423114114651E-2</v>
      </c>
      <c r="BM25" s="16">
        <f t="shared" si="50"/>
        <v>-2.3652948115833308E-2</v>
      </c>
      <c r="BN25" s="16">
        <f t="shared" si="51"/>
        <v>-8.2911344768333492E-3</v>
      </c>
      <c r="BO25" s="16">
        <f t="shared" si="52"/>
        <v>1.3143079120195422E-2</v>
      </c>
      <c r="BP25" s="16">
        <f t="shared" si="53"/>
        <v>-1.2276540659985026E-3</v>
      </c>
      <c r="BQ25" s="16">
        <f t="shared" si="54"/>
        <v>-4.0639583749181455E-3</v>
      </c>
      <c r="BR25" s="16">
        <f t="shared" si="55"/>
        <v>-1.3629232541393043E-2</v>
      </c>
      <c r="BS25" s="16">
        <f t="shared" si="56"/>
        <v>1.969120628177932E-3</v>
      </c>
      <c r="BT25" s="16">
        <f t="shared" si="57"/>
        <v>-1.0353142732549354E-2</v>
      </c>
      <c r="BU25" s="16">
        <f t="shared" si="58"/>
        <v>-4.8970540233422306E-3</v>
      </c>
      <c r="BV25" s="16">
        <f t="shared" si="59"/>
        <v>-1.3756765133774799E-2</v>
      </c>
      <c r="BW25" s="16">
        <f t="shared" si="60"/>
        <v>6.0576891845679319E-3</v>
      </c>
      <c r="BX25" s="16">
        <f t="shared" si="61"/>
        <v>-1.7440014614822925E-2</v>
      </c>
      <c r="BY25" s="16">
        <f t="shared" si="62"/>
        <v>1.6157832574394314E-2</v>
      </c>
      <c r="BZ25" s="16">
        <f t="shared" si="63"/>
        <v>1.3764603105968968E-2</v>
      </c>
      <c r="CA25" s="16">
        <f t="shared" si="19"/>
        <v>1.102556229365827E-2</v>
      </c>
      <c r="CB25" s="16">
        <f t="shared" si="20"/>
        <v>1.094774887703613E-2</v>
      </c>
      <c r="CC25" s="16">
        <f t="shared" si="21"/>
        <v>-8.1462447835483828E-3</v>
      </c>
      <c r="CD25" s="16">
        <f t="shared" si="22"/>
        <v>-1.8433153183185118E-3</v>
      </c>
      <c r="CE25" s="16">
        <f t="shared" si="23"/>
        <v>-2.5881985417717992E-3</v>
      </c>
      <c r="CF25" s="16">
        <f t="shared" si="24"/>
        <v>-4.2212194447184187E-2</v>
      </c>
      <c r="CG25" s="16">
        <f t="shared" si="25"/>
        <v>1.7809154080873104E-2</v>
      </c>
      <c r="CH25" s="16">
        <f t="shared" si="26"/>
        <v>-2.039992793582613E-2</v>
      </c>
      <c r="CI25" s="16">
        <f t="shared" si="27"/>
        <v>1.8044700093657138E-3</v>
      </c>
      <c r="CJ25" s="16">
        <f t="shared" si="28"/>
        <v>-5.5775789573927819E-4</v>
      </c>
      <c r="CK25" s="16">
        <f t="shared" si="29"/>
        <v>2.4283633349377462E-3</v>
      </c>
      <c r="CL25" s="16">
        <f t="shared" si="30"/>
        <v>4.012515895228462E-3</v>
      </c>
      <c r="CM25" s="16">
        <f t="shared" si="31"/>
        <v>3.878318183108014E-3</v>
      </c>
      <c r="CN25" s="16">
        <f t="shared" si="32"/>
        <v>4.2014448083669137E-2</v>
      </c>
      <c r="CO25" s="16">
        <f t="shared" si="33"/>
        <v>-9.6538469801118881E-3</v>
      </c>
    </row>
    <row r="26" spans="1:93" x14ac:dyDescent="0.2">
      <c r="A26">
        <v>101.15</v>
      </c>
      <c r="B26">
        <v>194.95</v>
      </c>
      <c r="C26">
        <v>14.97</v>
      </c>
      <c r="D26">
        <v>180.15</v>
      </c>
      <c r="E26">
        <v>133.15</v>
      </c>
      <c r="F26">
        <v>7.1740000000000004</v>
      </c>
      <c r="G26">
        <v>82.52</v>
      </c>
      <c r="H26">
        <v>67.45</v>
      </c>
      <c r="I26">
        <v>62.99</v>
      </c>
      <c r="J26">
        <v>23.954999999999998</v>
      </c>
      <c r="K26">
        <v>64.83</v>
      </c>
      <c r="L26">
        <v>13.34</v>
      </c>
      <c r="M26">
        <v>5.1749999999999998</v>
      </c>
      <c r="N26">
        <v>14.75</v>
      </c>
      <c r="O26">
        <v>13.46</v>
      </c>
      <c r="P26">
        <v>9.5809999999999995</v>
      </c>
      <c r="Q26">
        <v>43.99</v>
      </c>
      <c r="R26">
        <v>46.32</v>
      </c>
      <c r="S26">
        <v>6.89</v>
      </c>
      <c r="T26">
        <v>14.69</v>
      </c>
      <c r="U26">
        <v>2.8120000000000003</v>
      </c>
      <c r="V26">
        <v>30.895</v>
      </c>
      <c r="W26">
        <v>219.95</v>
      </c>
      <c r="X26">
        <v>169.5</v>
      </c>
      <c r="Y26">
        <v>4.9960000000000004</v>
      </c>
      <c r="Z26">
        <v>178.6</v>
      </c>
      <c r="AA26">
        <v>5.3440000000000003</v>
      </c>
      <c r="AB26">
        <v>90.54</v>
      </c>
      <c r="AC26">
        <v>50.44</v>
      </c>
      <c r="AD26">
        <v>19.940000000000001</v>
      </c>
      <c r="AE26" s="40">
        <v>132.35</v>
      </c>
      <c r="AF26" s="5">
        <f t="shared" si="2"/>
        <v>1.261387526278912E-2</v>
      </c>
      <c r="AG26" s="5">
        <f t="shared" si="34"/>
        <v>2.3897058823529216E-2</v>
      </c>
      <c r="AH26" s="5">
        <f t="shared" si="35"/>
        <v>-6.9651741293531577E-3</v>
      </c>
      <c r="AI26" s="5">
        <f t="shared" si="36"/>
        <v>-4.4211108040894675E-3</v>
      </c>
      <c r="AJ26" s="5">
        <f t="shared" si="37"/>
        <v>7.9485238455716534E-3</v>
      </c>
      <c r="AK26" s="5">
        <f t="shared" si="38"/>
        <v>-3.4974441754102692E-2</v>
      </c>
      <c r="AL26" s="5">
        <f t="shared" si="39"/>
        <v>4.4556962025316338E-2</v>
      </c>
      <c r="AM26" s="5">
        <f t="shared" si="40"/>
        <v>2.4764509267700019E-2</v>
      </c>
      <c r="AN26" s="5">
        <f t="shared" si="41"/>
        <v>-2.1134421134420989E-2</v>
      </c>
      <c r="AO26" s="5">
        <f t="shared" si="42"/>
        <v>-2.2045315370483931E-2</v>
      </c>
      <c r="AP26" s="5">
        <f t="shared" si="43"/>
        <v>4.9029126213592233E-2</v>
      </c>
      <c r="AQ26" s="5">
        <f t="shared" si="44"/>
        <v>-1.4407092722571124E-2</v>
      </c>
      <c r="AR26" s="5">
        <f t="shared" si="45"/>
        <v>6.809338521400754E-3</v>
      </c>
      <c r="AS26" s="5">
        <f t="shared" si="46"/>
        <v>4.6099290780141855E-2</v>
      </c>
      <c r="AT26" s="5">
        <f t="shared" si="47"/>
        <v>1.1269722013523609E-2</v>
      </c>
      <c r="AU26" s="5">
        <f t="shared" si="48"/>
        <v>-4.984941323086467E-3</v>
      </c>
      <c r="AV26" s="5">
        <f t="shared" si="4"/>
        <v>4.2232621846822749E-3</v>
      </c>
      <c r="AW26" s="5">
        <f t="shared" si="5"/>
        <v>-2.2578603080818715E-2</v>
      </c>
      <c r="AX26" s="5">
        <f t="shared" si="6"/>
        <v>2.9112081513826826E-3</v>
      </c>
      <c r="AY26" s="5">
        <f t="shared" si="7"/>
        <v>-1.6075016744809156E-2</v>
      </c>
      <c r="AZ26" s="5">
        <f t="shared" si="8"/>
        <v>-1.0555946516537573E-2</v>
      </c>
      <c r="BA26" s="5">
        <f t="shared" si="9"/>
        <v>-2.9984301412872894E-2</v>
      </c>
      <c r="BB26" s="5">
        <f t="shared" si="10"/>
        <v>-8.117249154453221E-3</v>
      </c>
      <c r="BC26" s="5">
        <f t="shared" si="11"/>
        <v>-2.2209402942024781E-2</v>
      </c>
      <c r="BD26" s="5">
        <f t="shared" si="12"/>
        <v>-4.565425023877745E-2</v>
      </c>
      <c r="BE26" s="5">
        <f t="shared" si="13"/>
        <v>3.6527114357967072E-3</v>
      </c>
      <c r="BF26" s="5">
        <f t="shared" si="14"/>
        <v>-2.4283366806646001E-2</v>
      </c>
      <c r="BG26" s="5">
        <f t="shared" si="15"/>
        <v>2.18961625282168E-2</v>
      </c>
      <c r="BH26" s="5">
        <f t="shared" si="16"/>
        <v>7.5908909308828321E-3</v>
      </c>
      <c r="BI26" s="5">
        <f t="shared" si="17"/>
        <v>-1.6765285996055201E-2</v>
      </c>
      <c r="BJ26" s="42">
        <f t="shared" si="18"/>
        <v>4.6245059288537504E-2</v>
      </c>
      <c r="BK26" s="16">
        <f t="shared" si="3"/>
        <v>1.5351316575539765E-2</v>
      </c>
      <c r="BL26" s="16">
        <f t="shared" si="49"/>
        <v>2.1616825571101464E-2</v>
      </c>
      <c r="BM26" s="16">
        <f t="shared" si="50"/>
        <v>-6.3462775849923029E-3</v>
      </c>
      <c r="BN26" s="16">
        <f t="shared" si="51"/>
        <v>-5.8516525257088156E-3</v>
      </c>
      <c r="BO26" s="16">
        <f t="shared" si="52"/>
        <v>1.8014795089769213E-3</v>
      </c>
      <c r="BP26" s="16">
        <f t="shared" si="53"/>
        <v>-3.2716841128412159E-2</v>
      </c>
      <c r="BQ26" s="16">
        <f t="shared" si="54"/>
        <v>4.4150463607517718E-2</v>
      </c>
      <c r="BR26" s="16">
        <f t="shared" si="55"/>
        <v>2.4328680024657923E-2</v>
      </c>
      <c r="BS26" s="16">
        <f t="shared" si="56"/>
        <v>-2.1189592004218619E-2</v>
      </c>
      <c r="BT26" s="16">
        <f t="shared" si="57"/>
        <v>-2.0498498441879637E-2</v>
      </c>
      <c r="BU26" s="16">
        <f t="shared" si="58"/>
        <v>5.0083495706415404E-2</v>
      </c>
      <c r="BV26" s="16">
        <f t="shared" si="59"/>
        <v>-9.3164493750121074E-3</v>
      </c>
      <c r="BW26" s="16">
        <f t="shared" si="60"/>
        <v>4.0348392859491482E-3</v>
      </c>
      <c r="BX26" s="16">
        <f t="shared" si="61"/>
        <v>4.4709520408166108E-2</v>
      </c>
      <c r="BY26" s="16">
        <f t="shared" si="62"/>
        <v>1.2172024458245742E-2</v>
      </c>
      <c r="BZ26" s="16">
        <f t="shared" si="63"/>
        <v>-9.5156004844610693E-3</v>
      </c>
      <c r="CA26" s="16">
        <f t="shared" si="19"/>
        <v>4.1697708141744845E-3</v>
      </c>
      <c r="CB26" s="16">
        <f t="shared" si="20"/>
        <v>-2.154028414517857E-2</v>
      </c>
      <c r="CC26" s="16">
        <f t="shared" si="21"/>
        <v>4.8514186992463584E-3</v>
      </c>
      <c r="CD26" s="16">
        <f t="shared" si="22"/>
        <v>-1.5912984469544717E-2</v>
      </c>
      <c r="CE26" s="16">
        <f t="shared" si="23"/>
        <v>-1.3848370410422159E-2</v>
      </c>
      <c r="CF26" s="16">
        <f t="shared" si="24"/>
        <v>-2.5503888856166196E-2</v>
      </c>
      <c r="CG26" s="16">
        <f t="shared" si="25"/>
        <v>-1.2197495995239147E-2</v>
      </c>
      <c r="CH26" s="16">
        <f t="shared" si="26"/>
        <v>-2.3095756217217385E-2</v>
      </c>
      <c r="CI26" s="16">
        <f t="shared" si="27"/>
        <v>-4.4805803173962398E-2</v>
      </c>
      <c r="CJ26" s="16">
        <f t="shared" si="28"/>
        <v>3.6565935288247775E-3</v>
      </c>
      <c r="CK26" s="16">
        <f t="shared" si="29"/>
        <v>-2.3134710967138081E-2</v>
      </c>
      <c r="CL26" s="16">
        <f t="shared" si="30"/>
        <v>2.3079023641328765E-2</v>
      </c>
      <c r="CM26" s="16">
        <f t="shared" si="31"/>
        <v>8.6647219345036205E-3</v>
      </c>
      <c r="CN26" s="16">
        <f t="shared" si="32"/>
        <v>-2.1190466395358293E-2</v>
      </c>
      <c r="CO26" s="16">
        <f t="shared" si="33"/>
        <v>4.3265731350435835E-2</v>
      </c>
    </row>
    <row r="27" spans="1:93" x14ac:dyDescent="0.2">
      <c r="A27">
        <v>101.2</v>
      </c>
      <c r="B27">
        <v>197.9</v>
      </c>
      <c r="C27">
        <v>15.345000000000001</v>
      </c>
      <c r="D27">
        <v>184.95</v>
      </c>
      <c r="E27">
        <v>135.85</v>
      </c>
      <c r="F27">
        <v>7.3769999999999998</v>
      </c>
      <c r="G27">
        <v>84.83</v>
      </c>
      <c r="H27">
        <v>67.22</v>
      </c>
      <c r="I27">
        <v>65.989999999999995</v>
      </c>
      <c r="J27">
        <v>24.55</v>
      </c>
      <c r="K27">
        <v>66.25</v>
      </c>
      <c r="L27">
        <v>13.81</v>
      </c>
      <c r="M27">
        <v>5.1050000000000004</v>
      </c>
      <c r="N27">
        <v>14.4</v>
      </c>
      <c r="O27">
        <v>13.81</v>
      </c>
      <c r="P27">
        <v>9.1590000000000007</v>
      </c>
      <c r="Q27">
        <v>44.924999999999997</v>
      </c>
      <c r="R27">
        <v>48.265000000000001</v>
      </c>
      <c r="S27">
        <v>6.7489999999999997</v>
      </c>
      <c r="T27">
        <v>15.115</v>
      </c>
      <c r="U27">
        <v>2.9140000000000001</v>
      </c>
      <c r="V27">
        <v>32.645000000000003</v>
      </c>
      <c r="W27">
        <v>230</v>
      </c>
      <c r="X27">
        <v>175.3</v>
      </c>
      <c r="Y27">
        <v>5.2</v>
      </c>
      <c r="Z27">
        <v>178.9</v>
      </c>
      <c r="AA27">
        <v>5.5869999999999997</v>
      </c>
      <c r="AB27">
        <v>92.01</v>
      </c>
      <c r="AC27">
        <v>50.63</v>
      </c>
      <c r="AD27">
        <v>20.98</v>
      </c>
      <c r="AE27" s="40">
        <v>136.75</v>
      </c>
      <c r="AF27" s="5">
        <f t="shared" si="2"/>
        <v>4.9431537320798746E-4</v>
      </c>
      <c r="AG27" s="5">
        <f t="shared" si="34"/>
        <v>1.5132085150038499E-2</v>
      </c>
      <c r="AH27" s="5">
        <f t="shared" si="35"/>
        <v>2.5050100200400882E-2</v>
      </c>
      <c r="AI27" s="5">
        <f t="shared" si="36"/>
        <v>2.6644462947543524E-2</v>
      </c>
      <c r="AJ27" s="5">
        <f t="shared" si="37"/>
        <v>2.0277882087870847E-2</v>
      </c>
      <c r="AK27" s="5">
        <f t="shared" si="38"/>
        <v>2.8296626707555061E-2</v>
      </c>
      <c r="AL27" s="5">
        <f t="shared" si="39"/>
        <v>2.7993213766359659E-2</v>
      </c>
      <c r="AM27" s="5">
        <f t="shared" si="40"/>
        <v>-3.4099332839140351E-3</v>
      </c>
      <c r="AN27" s="5">
        <f t="shared" si="41"/>
        <v>4.7626607397999621E-2</v>
      </c>
      <c r="AO27" s="5">
        <f t="shared" si="42"/>
        <v>2.4838238363598553E-2</v>
      </c>
      <c r="AP27" s="5">
        <f t="shared" si="43"/>
        <v>2.1903439765540655E-2</v>
      </c>
      <c r="AQ27" s="5">
        <f t="shared" si="44"/>
        <v>3.5232383808095902E-2</v>
      </c>
      <c r="AR27" s="5">
        <f t="shared" si="45"/>
        <v>-1.3526570048309039E-2</v>
      </c>
      <c r="AS27" s="5">
        <f t="shared" si="46"/>
        <v>-2.3728813559321993E-2</v>
      </c>
      <c r="AT27" s="5">
        <f t="shared" si="47"/>
        <v>2.6002971768201988E-2</v>
      </c>
      <c r="AU27" s="5">
        <f t="shared" si="48"/>
        <v>-4.4045506732073747E-2</v>
      </c>
      <c r="AV27" s="5">
        <f t="shared" si="4"/>
        <v>2.1254830643328004E-2</v>
      </c>
      <c r="AW27" s="5">
        <f t="shared" si="5"/>
        <v>4.1990500863557934E-2</v>
      </c>
      <c r="AX27" s="5">
        <f t="shared" si="6"/>
        <v>-2.0464441219158247E-2</v>
      </c>
      <c r="AY27" s="5">
        <f t="shared" si="7"/>
        <v>2.8931245745405176E-2</v>
      </c>
      <c r="AZ27" s="5">
        <f t="shared" si="8"/>
        <v>3.6273115220483598E-2</v>
      </c>
      <c r="BA27" s="5">
        <f t="shared" si="9"/>
        <v>5.6643469817122538E-2</v>
      </c>
      <c r="BB27" s="5">
        <f t="shared" si="10"/>
        <v>4.5692202773357726E-2</v>
      </c>
      <c r="BC27" s="5">
        <f t="shared" si="11"/>
        <v>3.4218289085545806E-2</v>
      </c>
      <c r="BD27" s="5">
        <f t="shared" si="12"/>
        <v>4.083266613290637E-2</v>
      </c>
      <c r="BE27" s="5">
        <f t="shared" si="13"/>
        <v>1.6797312430012479E-3</v>
      </c>
      <c r="BF27" s="5">
        <f t="shared" si="14"/>
        <v>4.5471556886227393E-2</v>
      </c>
      <c r="BG27" s="5">
        <f t="shared" si="15"/>
        <v>1.6235917826375124E-2</v>
      </c>
      <c r="BH27" s="5">
        <f t="shared" si="16"/>
        <v>3.7668517049960215E-3</v>
      </c>
      <c r="BI27" s="5">
        <f t="shared" si="17"/>
        <v>5.2156469408224604E-2</v>
      </c>
      <c r="BJ27" s="42">
        <f t="shared" si="18"/>
        <v>3.3245183226293884E-2</v>
      </c>
      <c r="BK27" s="16">
        <f t="shared" si="3"/>
        <v>3.231756685958632E-3</v>
      </c>
      <c r="BL27" s="16">
        <f t="shared" si="49"/>
        <v>1.2851851897610747E-2</v>
      </c>
      <c r="BM27" s="16">
        <f t="shared" si="50"/>
        <v>2.5668996744761738E-2</v>
      </c>
      <c r="BN27" s="16">
        <f t="shared" si="51"/>
        <v>2.5213921225924175E-2</v>
      </c>
      <c r="BO27" s="16">
        <f t="shared" si="52"/>
        <v>1.4130837751276114E-2</v>
      </c>
      <c r="BP27" s="16">
        <f t="shared" si="53"/>
        <v>3.0554227333245591E-2</v>
      </c>
      <c r="BQ27" s="16">
        <f t="shared" si="54"/>
        <v>2.7586715348561039E-2</v>
      </c>
      <c r="BR27" s="16">
        <f t="shared" si="55"/>
        <v>-3.845762526956131E-3</v>
      </c>
      <c r="BS27" s="16">
        <f t="shared" si="56"/>
        <v>4.7571436528201991E-2</v>
      </c>
      <c r="BT27" s="16">
        <f t="shared" si="57"/>
        <v>2.6385055292202846E-2</v>
      </c>
      <c r="BU27" s="16">
        <f t="shared" si="58"/>
        <v>2.2957809258363823E-2</v>
      </c>
      <c r="BV27" s="16">
        <f t="shared" si="59"/>
        <v>4.0323027155654917E-2</v>
      </c>
      <c r="BW27" s="16">
        <f t="shared" si="60"/>
        <v>-1.6301069283760645E-2</v>
      </c>
      <c r="BX27" s="16">
        <f t="shared" si="61"/>
        <v>-2.511858393129774E-2</v>
      </c>
      <c r="BY27" s="16">
        <f t="shared" si="62"/>
        <v>2.6905274212924123E-2</v>
      </c>
      <c r="BZ27" s="16">
        <f t="shared" si="63"/>
        <v>-4.8576165893448348E-2</v>
      </c>
      <c r="CA27" s="16">
        <f t="shared" si="19"/>
        <v>2.1201339272820214E-2</v>
      </c>
      <c r="CB27" s="16">
        <f t="shared" si="20"/>
        <v>4.3028819799198079E-2</v>
      </c>
      <c r="CC27" s="16">
        <f t="shared" si="21"/>
        <v>-1.8524230671294571E-2</v>
      </c>
      <c r="CD27" s="16">
        <f t="shared" si="22"/>
        <v>2.9093278020669616E-2</v>
      </c>
      <c r="CE27" s="16">
        <f t="shared" si="23"/>
        <v>3.2980691326599011E-2</v>
      </c>
      <c r="CF27" s="16">
        <f t="shared" si="24"/>
        <v>6.1123882373829236E-2</v>
      </c>
      <c r="CG27" s="16">
        <f t="shared" si="25"/>
        <v>4.1611955932571797E-2</v>
      </c>
      <c r="CH27" s="16">
        <f t="shared" si="26"/>
        <v>3.3331935810353201E-2</v>
      </c>
      <c r="CI27" s="16">
        <f t="shared" si="27"/>
        <v>4.1681113197721421E-2</v>
      </c>
      <c r="CJ27" s="16">
        <f t="shared" si="28"/>
        <v>1.6836133360293181E-3</v>
      </c>
      <c r="CK27" s="16">
        <f t="shared" si="29"/>
        <v>4.6620212725735313E-2</v>
      </c>
      <c r="CL27" s="16">
        <f t="shared" si="30"/>
        <v>1.7418778939487088E-2</v>
      </c>
      <c r="CM27" s="16">
        <f t="shared" si="31"/>
        <v>4.84068270861681E-3</v>
      </c>
      <c r="CN27" s="16">
        <f t="shared" si="32"/>
        <v>4.7731289008921512E-2</v>
      </c>
      <c r="CO27" s="16">
        <f t="shared" si="33"/>
        <v>3.0265855288192214E-2</v>
      </c>
    </row>
    <row r="28" spans="1:93" x14ac:dyDescent="0.2">
      <c r="A28">
        <v>97.51</v>
      </c>
      <c r="B28">
        <v>192.25</v>
      </c>
      <c r="C28">
        <v>15.414999999999999</v>
      </c>
      <c r="D28">
        <v>186.7</v>
      </c>
      <c r="E28">
        <v>138.94999999999999</v>
      </c>
      <c r="F28">
        <v>7.5069999999999997</v>
      </c>
      <c r="G28">
        <v>85.09</v>
      </c>
      <c r="H28">
        <v>66.7</v>
      </c>
      <c r="I28">
        <v>67.3</v>
      </c>
      <c r="J28">
        <v>24.954999999999998</v>
      </c>
      <c r="K28">
        <v>66.599999999999994</v>
      </c>
      <c r="L28">
        <v>13.9</v>
      </c>
      <c r="M28">
        <v>5.0999999999999996</v>
      </c>
      <c r="N28">
        <v>14.39</v>
      </c>
      <c r="O28">
        <v>13.78</v>
      </c>
      <c r="P28">
        <v>9.3130000000000006</v>
      </c>
      <c r="Q28">
        <v>45.935000000000002</v>
      </c>
      <c r="R28">
        <v>48.905000000000001</v>
      </c>
      <c r="S28">
        <v>6.6269999999999998</v>
      </c>
      <c r="T28">
        <v>15.35</v>
      </c>
      <c r="U28">
        <v>2.972</v>
      </c>
      <c r="V28">
        <v>31.905000000000001</v>
      </c>
      <c r="W28">
        <v>230.4</v>
      </c>
      <c r="X28">
        <v>178</v>
      </c>
      <c r="Y28">
        <v>5.05</v>
      </c>
      <c r="Z28">
        <v>180.95</v>
      </c>
      <c r="AA28">
        <v>5.7389999999999999</v>
      </c>
      <c r="AB28">
        <v>92.09</v>
      </c>
      <c r="AC28">
        <v>49.13</v>
      </c>
      <c r="AD28">
        <v>20.745000000000001</v>
      </c>
      <c r="AE28" s="40">
        <v>137.6</v>
      </c>
      <c r="AF28" s="5">
        <f t="shared" si="2"/>
        <v>-3.6462450592885332E-2</v>
      </c>
      <c r="AG28" s="5">
        <f t="shared" si="34"/>
        <v>-2.8549772612430524E-2</v>
      </c>
      <c r="AH28" s="5">
        <f t="shared" si="35"/>
        <v>4.5617464972302901E-3</v>
      </c>
      <c r="AI28" s="5">
        <f t="shared" si="36"/>
        <v>9.4620167612868844E-3</v>
      </c>
      <c r="AJ28" s="5">
        <f t="shared" si="37"/>
        <v>2.2819285977180748E-2</v>
      </c>
      <c r="AK28" s="5">
        <f t="shared" si="38"/>
        <v>1.7622339704487011E-2</v>
      </c>
      <c r="AL28" s="5">
        <f t="shared" si="39"/>
        <v>3.0649534362843234E-3</v>
      </c>
      <c r="AM28" s="5">
        <f t="shared" si="40"/>
        <v>-7.7357929187741314E-3</v>
      </c>
      <c r="AN28" s="5">
        <f t="shared" si="41"/>
        <v>1.9851492650401648E-2</v>
      </c>
      <c r="AO28" s="5">
        <f t="shared" si="42"/>
        <v>1.6496945010183284E-2</v>
      </c>
      <c r="AP28" s="5">
        <f t="shared" si="43"/>
        <v>5.2830188679244827E-3</v>
      </c>
      <c r="AQ28" s="5">
        <f t="shared" si="44"/>
        <v>6.517016654598029E-3</v>
      </c>
      <c r="AR28" s="5">
        <f t="shared" si="45"/>
        <v>-9.7943192948102276E-4</v>
      </c>
      <c r="AS28" s="5">
        <f t="shared" si="46"/>
        <v>-6.9444444444444198E-4</v>
      </c>
      <c r="AT28" s="5">
        <f t="shared" si="47"/>
        <v>-2.1723388848661207E-3</v>
      </c>
      <c r="AU28" s="5">
        <f t="shared" si="48"/>
        <v>1.6814062670597263E-2</v>
      </c>
      <c r="AV28" s="5">
        <f t="shared" si="4"/>
        <v>2.2481914301613948E-2</v>
      </c>
      <c r="AW28" s="5">
        <f t="shared" si="5"/>
        <v>1.3260126385579607E-2</v>
      </c>
      <c r="AX28" s="5">
        <f t="shared" si="6"/>
        <v>-1.8076752111423899E-2</v>
      </c>
      <c r="AY28" s="5">
        <f t="shared" si="7"/>
        <v>1.5547469401256953E-2</v>
      </c>
      <c r="AZ28" s="5">
        <f t="shared" si="8"/>
        <v>1.9903912148249825E-2</v>
      </c>
      <c r="BA28" s="5">
        <f t="shared" si="9"/>
        <v>-2.266809618624599E-2</v>
      </c>
      <c r="BB28" s="5">
        <f t="shared" si="10"/>
        <v>1.7391304347826875E-3</v>
      </c>
      <c r="BC28" s="5">
        <f t="shared" si="11"/>
        <v>1.5402167712492698E-2</v>
      </c>
      <c r="BD28" s="5">
        <f t="shared" si="12"/>
        <v>-2.8846153846153966E-2</v>
      </c>
      <c r="BE28" s="5">
        <f t="shared" si="13"/>
        <v>1.1458915595304653E-2</v>
      </c>
      <c r="BF28" s="5">
        <f t="shared" si="14"/>
        <v>2.7206013960980879E-2</v>
      </c>
      <c r="BG28" s="5">
        <f t="shared" si="15"/>
        <v>8.6947070970544438E-4</v>
      </c>
      <c r="BH28" s="5">
        <f t="shared" si="16"/>
        <v>-2.9626703535453269E-2</v>
      </c>
      <c r="BI28" s="5">
        <f t="shared" si="17"/>
        <v>-1.1201143946615755E-2</v>
      </c>
      <c r="BJ28" s="42">
        <f t="shared" si="18"/>
        <v>6.2157221206580182E-3</v>
      </c>
      <c r="BK28" s="16">
        <f t="shared" si="3"/>
        <v>-3.3725009280134687E-2</v>
      </c>
      <c r="BL28" s="16">
        <f t="shared" si="49"/>
        <v>-3.0830005864858276E-2</v>
      </c>
      <c r="BM28" s="16">
        <f t="shared" si="50"/>
        <v>5.180643041591145E-3</v>
      </c>
      <c r="BN28" s="16">
        <f t="shared" si="51"/>
        <v>8.0314750396675363E-3</v>
      </c>
      <c r="BO28" s="16">
        <f t="shared" si="52"/>
        <v>1.6672241640586016E-2</v>
      </c>
      <c r="BP28" s="16">
        <f t="shared" si="53"/>
        <v>1.987994033017754E-2</v>
      </c>
      <c r="BQ28" s="16">
        <f t="shared" si="54"/>
        <v>2.6584550184857022E-3</v>
      </c>
      <c r="BR28" s="16">
        <f t="shared" si="55"/>
        <v>-8.171622161816227E-3</v>
      </c>
      <c r="BS28" s="16">
        <f t="shared" si="56"/>
        <v>1.9796321780604018E-2</v>
      </c>
      <c r="BT28" s="16">
        <f t="shared" si="57"/>
        <v>1.8043761938787577E-2</v>
      </c>
      <c r="BU28" s="16">
        <f t="shared" si="58"/>
        <v>6.3373883607476516E-3</v>
      </c>
      <c r="BV28" s="16">
        <f t="shared" si="59"/>
        <v>1.1607660002157046E-2</v>
      </c>
      <c r="BW28" s="16">
        <f t="shared" si="60"/>
        <v>-3.7539311649326282E-3</v>
      </c>
      <c r="BX28" s="16">
        <f t="shared" si="61"/>
        <v>-2.084214816420191E-3</v>
      </c>
      <c r="BY28" s="16">
        <f t="shared" si="62"/>
        <v>-1.2700364401439877E-3</v>
      </c>
      <c r="BZ28" s="16">
        <f t="shared" si="63"/>
        <v>1.2283403509222661E-2</v>
      </c>
      <c r="CA28" s="16">
        <f t="shared" si="19"/>
        <v>2.2428422931106157E-2</v>
      </c>
      <c r="CB28" s="16">
        <f t="shared" si="20"/>
        <v>1.429844532121975E-2</v>
      </c>
      <c r="CC28" s="16">
        <f t="shared" si="21"/>
        <v>-1.6136541563560224E-2</v>
      </c>
      <c r="CD28" s="16">
        <f t="shared" si="22"/>
        <v>1.5709501676521392E-2</v>
      </c>
      <c r="CE28" s="16">
        <f t="shared" si="23"/>
        <v>1.6611488254365238E-2</v>
      </c>
      <c r="CF28" s="16">
        <f t="shared" si="24"/>
        <v>-1.8187683629539292E-2</v>
      </c>
      <c r="CG28" s="16">
        <f t="shared" si="25"/>
        <v>-2.3411164060032396E-3</v>
      </c>
      <c r="CH28" s="16">
        <f t="shared" si="26"/>
        <v>1.4515814437300094E-2</v>
      </c>
      <c r="CI28" s="16">
        <f t="shared" si="27"/>
        <v>-2.7997706781338914E-2</v>
      </c>
      <c r="CJ28" s="16">
        <f t="shared" si="28"/>
        <v>1.1462797688332723E-2</v>
      </c>
      <c r="CK28" s="16">
        <f t="shared" si="29"/>
        <v>2.8354669800488799E-2</v>
      </c>
      <c r="CL28" s="16">
        <f t="shared" si="30"/>
        <v>2.0523318228174094E-3</v>
      </c>
      <c r="CM28" s="16">
        <f t="shared" si="31"/>
        <v>-2.8552872531832481E-2</v>
      </c>
      <c r="CN28" s="16">
        <f t="shared" si="32"/>
        <v>-1.5626324345918846E-2</v>
      </c>
      <c r="CO28" s="16">
        <f t="shared" si="33"/>
        <v>3.2363941825563477E-3</v>
      </c>
    </row>
    <row r="29" spans="1:93" x14ac:dyDescent="0.2">
      <c r="A29">
        <v>101.3</v>
      </c>
      <c r="B29">
        <v>191.4</v>
      </c>
      <c r="C29">
        <v>15.82</v>
      </c>
      <c r="D29">
        <v>189.95</v>
      </c>
      <c r="E29">
        <v>144.05000000000001</v>
      </c>
      <c r="F29">
        <v>7.5609999999999999</v>
      </c>
      <c r="G29">
        <v>85.83</v>
      </c>
      <c r="H29">
        <v>66.37</v>
      </c>
      <c r="I29">
        <v>68.25</v>
      </c>
      <c r="J29">
        <v>25.59</v>
      </c>
      <c r="K29">
        <v>67.47</v>
      </c>
      <c r="L29">
        <v>14.63</v>
      </c>
      <c r="M29">
        <v>5.0949999999999998</v>
      </c>
      <c r="N29">
        <v>14.37</v>
      </c>
      <c r="O29">
        <v>14</v>
      </c>
      <c r="P29">
        <v>9.5760000000000005</v>
      </c>
      <c r="Q29">
        <v>45.445</v>
      </c>
      <c r="R29">
        <v>49.534999999999997</v>
      </c>
      <c r="S29">
        <v>6.5720000000000001</v>
      </c>
      <c r="T29">
        <v>15.6</v>
      </c>
      <c r="U29">
        <v>2.992</v>
      </c>
      <c r="V29">
        <v>31.885000000000002</v>
      </c>
      <c r="W29">
        <v>233.45</v>
      </c>
      <c r="X29">
        <v>180.9</v>
      </c>
      <c r="Y29">
        <v>5.08</v>
      </c>
      <c r="Z29">
        <v>179.9</v>
      </c>
      <c r="AA29">
        <v>5.907</v>
      </c>
      <c r="AB29">
        <v>92.69</v>
      </c>
      <c r="AC29">
        <v>50.04</v>
      </c>
      <c r="AD29">
        <v>21.42</v>
      </c>
      <c r="AE29" s="40">
        <v>138</v>
      </c>
      <c r="AF29" s="5">
        <f t="shared" si="2"/>
        <v>3.886780842990456E-2</v>
      </c>
      <c r="AG29" s="5">
        <f t="shared" si="34"/>
        <v>-4.4213263979193673E-3</v>
      </c>
      <c r="AH29" s="5">
        <f t="shared" si="35"/>
        <v>2.627311060655213E-2</v>
      </c>
      <c r="AI29" s="5">
        <f t="shared" si="36"/>
        <v>1.7407605784681257E-2</v>
      </c>
      <c r="AJ29" s="5">
        <f t="shared" si="37"/>
        <v>3.6703850305865648E-2</v>
      </c>
      <c r="AK29" s="5">
        <f t="shared" si="38"/>
        <v>7.1932862661516772E-3</v>
      </c>
      <c r="AL29" s="5">
        <f t="shared" si="39"/>
        <v>8.6966741097660449E-3</v>
      </c>
      <c r="AM29" s="5">
        <f t="shared" si="40"/>
        <v>-4.9475262368815498E-3</v>
      </c>
      <c r="AN29" s="5">
        <f t="shared" si="41"/>
        <v>1.4115898959881079E-2</v>
      </c>
      <c r="AO29" s="5">
        <f t="shared" si="42"/>
        <v>2.5445802444399979E-2</v>
      </c>
      <c r="AP29" s="5">
        <f t="shared" si="43"/>
        <v>1.3063063063063041E-2</v>
      </c>
      <c r="AQ29" s="5">
        <f t="shared" si="44"/>
        <v>5.2517985611510776E-2</v>
      </c>
      <c r="AR29" s="5">
        <f t="shared" si="45"/>
        <v>-9.8039215686274161E-4</v>
      </c>
      <c r="AS29" s="5">
        <f t="shared" si="46"/>
        <v>-1.389854065323215E-3</v>
      </c>
      <c r="AT29" s="5">
        <f t="shared" si="47"/>
        <v>1.59651669085632E-2</v>
      </c>
      <c r="AU29" s="5">
        <f t="shared" si="48"/>
        <v>2.8240094491570833E-2</v>
      </c>
      <c r="AV29" s="5">
        <f t="shared" si="4"/>
        <v>-1.0667247197126417E-2</v>
      </c>
      <c r="AW29" s="5">
        <f t="shared" si="5"/>
        <v>1.2882118392802289E-2</v>
      </c>
      <c r="AX29" s="5">
        <f t="shared" si="6"/>
        <v>-8.2993813188471099E-3</v>
      </c>
      <c r="AY29" s="5">
        <f t="shared" si="7"/>
        <v>1.6286644951140072E-2</v>
      </c>
      <c r="AZ29" s="5">
        <f t="shared" si="8"/>
        <v>6.7294751009421283E-3</v>
      </c>
      <c r="BA29" s="5">
        <f t="shared" si="9"/>
        <v>-6.2686099357467384E-4</v>
      </c>
      <c r="BB29" s="5">
        <f t="shared" si="10"/>
        <v>1.3237847222222099E-2</v>
      </c>
      <c r="BC29" s="5">
        <f t="shared" si="11"/>
        <v>1.6292134831460636E-2</v>
      </c>
      <c r="BD29" s="5">
        <f t="shared" si="12"/>
        <v>5.9405940594059459E-3</v>
      </c>
      <c r="BE29" s="5">
        <f t="shared" si="13"/>
        <v>-5.8027079303674123E-3</v>
      </c>
      <c r="BF29" s="5">
        <f t="shared" si="14"/>
        <v>2.927339257710404E-2</v>
      </c>
      <c r="BG29" s="5">
        <f t="shared" si="15"/>
        <v>6.5153654034095787E-3</v>
      </c>
      <c r="BH29" s="5">
        <f t="shared" si="16"/>
        <v>1.8522287807856586E-2</v>
      </c>
      <c r="BI29" s="5">
        <f t="shared" si="17"/>
        <v>3.2537960954446943E-2</v>
      </c>
      <c r="BJ29" s="42">
        <f t="shared" si="18"/>
        <v>2.9069767441860517E-3</v>
      </c>
      <c r="BK29" s="16">
        <f t="shared" si="3"/>
        <v>4.1605249742655205E-2</v>
      </c>
      <c r="BL29" s="16">
        <f t="shared" si="49"/>
        <v>-6.7015596503471183E-3</v>
      </c>
      <c r="BM29" s="16">
        <f t="shared" si="50"/>
        <v>2.6892007150912986E-2</v>
      </c>
      <c r="BN29" s="16">
        <f t="shared" si="51"/>
        <v>1.5977064063061909E-2</v>
      </c>
      <c r="BO29" s="16">
        <f t="shared" si="52"/>
        <v>3.0556805969270916E-2</v>
      </c>
      <c r="BP29" s="16">
        <f t="shared" si="53"/>
        <v>9.4508868918422063E-3</v>
      </c>
      <c r="BQ29" s="16">
        <f t="shared" si="54"/>
        <v>8.2901756919674229E-3</v>
      </c>
      <c r="BR29" s="16">
        <f t="shared" si="55"/>
        <v>-5.3833554799236454E-3</v>
      </c>
      <c r="BS29" s="16">
        <f t="shared" si="56"/>
        <v>1.4060728090083451E-2</v>
      </c>
      <c r="BT29" s="16">
        <f t="shared" si="57"/>
        <v>2.6992619373004272E-2</v>
      </c>
      <c r="BU29" s="16">
        <f t="shared" si="58"/>
        <v>1.411743255588621E-2</v>
      </c>
      <c r="BV29" s="16">
        <f t="shared" si="59"/>
        <v>5.7608628959069791E-2</v>
      </c>
      <c r="BW29" s="16">
        <f t="shared" si="60"/>
        <v>-3.754891392314347E-3</v>
      </c>
      <c r="BX29" s="16">
        <f t="shared" si="61"/>
        <v>-2.779624437298964E-3</v>
      </c>
      <c r="BY29" s="16">
        <f t="shared" si="62"/>
        <v>1.6867469353285335E-2</v>
      </c>
      <c r="BZ29" s="16">
        <f t="shared" si="63"/>
        <v>2.3709435330196232E-2</v>
      </c>
      <c r="CA29" s="16">
        <f t="shared" si="19"/>
        <v>-1.0720738567634207E-2</v>
      </c>
      <c r="CB29" s="16">
        <f t="shared" si="20"/>
        <v>1.3920437328442432E-2</v>
      </c>
      <c r="CC29" s="16">
        <f t="shared" si="21"/>
        <v>-6.3591707709834341E-3</v>
      </c>
      <c r="CD29" s="16">
        <f t="shared" si="22"/>
        <v>1.6448677226404512E-2</v>
      </c>
      <c r="CE29" s="16">
        <f t="shared" si="23"/>
        <v>3.437051207057543E-3</v>
      </c>
      <c r="CF29" s="16">
        <f t="shared" si="24"/>
        <v>3.8535515631320221E-3</v>
      </c>
      <c r="CG29" s="16">
        <f t="shared" si="25"/>
        <v>9.1576003814361727E-3</v>
      </c>
      <c r="CH29" s="16">
        <f t="shared" si="26"/>
        <v>1.5405781556268032E-2</v>
      </c>
      <c r="CI29" s="16">
        <f t="shared" si="27"/>
        <v>6.7890411242209989E-3</v>
      </c>
      <c r="CJ29" s="16">
        <f t="shared" si="28"/>
        <v>-5.7988258373393425E-3</v>
      </c>
      <c r="CK29" s="16">
        <f t="shared" si="29"/>
        <v>3.042204841661196E-2</v>
      </c>
      <c r="CL29" s="16">
        <f t="shared" si="30"/>
        <v>7.6982265165215433E-3</v>
      </c>
      <c r="CM29" s="16">
        <f t="shared" si="31"/>
        <v>1.9596118811477374E-2</v>
      </c>
      <c r="CN29" s="16">
        <f t="shared" si="32"/>
        <v>2.8112780555143851E-2</v>
      </c>
      <c r="CO29" s="16">
        <f t="shared" si="33"/>
        <v>-7.2351193915618818E-5</v>
      </c>
    </row>
    <row r="30" spans="1:93" x14ac:dyDescent="0.2">
      <c r="A30">
        <v>103.6</v>
      </c>
      <c r="B30">
        <v>192.5</v>
      </c>
      <c r="C30">
        <v>15.835000000000001</v>
      </c>
      <c r="D30">
        <v>193.85</v>
      </c>
      <c r="E30">
        <v>143.4</v>
      </c>
      <c r="F30">
        <v>7.319</v>
      </c>
      <c r="G30">
        <v>89.05</v>
      </c>
      <c r="H30">
        <v>68.319999999999993</v>
      </c>
      <c r="I30">
        <v>68.400000000000006</v>
      </c>
      <c r="J30">
        <v>25.94</v>
      </c>
      <c r="K30">
        <v>68.7</v>
      </c>
      <c r="L30">
        <v>14.72</v>
      </c>
      <c r="M30">
        <v>4.984</v>
      </c>
      <c r="N30">
        <v>14.31</v>
      </c>
      <c r="O30">
        <v>13.85</v>
      </c>
      <c r="P30">
        <v>9.4</v>
      </c>
      <c r="Q30">
        <v>45.555</v>
      </c>
      <c r="R30">
        <v>48.91</v>
      </c>
      <c r="S30">
        <v>6.46</v>
      </c>
      <c r="T30">
        <v>15.72</v>
      </c>
      <c r="U30">
        <v>2.93</v>
      </c>
      <c r="V30">
        <v>30.945</v>
      </c>
      <c r="W30">
        <v>230.4</v>
      </c>
      <c r="X30">
        <v>185</v>
      </c>
      <c r="Y30">
        <v>5.0549999999999997</v>
      </c>
      <c r="Z30">
        <v>180.75</v>
      </c>
      <c r="AA30">
        <v>5.774</v>
      </c>
      <c r="AB30">
        <v>94.3</v>
      </c>
      <c r="AC30">
        <v>50.11</v>
      </c>
      <c r="AD30">
        <v>21.16</v>
      </c>
      <c r="AE30" s="40">
        <v>142.80000000000001</v>
      </c>
      <c r="AF30" s="5">
        <f t="shared" si="2"/>
        <v>2.2704837117472731E-2</v>
      </c>
      <c r="AG30" s="5">
        <f t="shared" si="34"/>
        <v>5.7471264367816577E-3</v>
      </c>
      <c r="AH30" s="5">
        <f t="shared" si="35"/>
        <v>9.4816687737053762E-4</v>
      </c>
      <c r="AI30" s="5">
        <f t="shared" si="36"/>
        <v>2.0531718873387783E-2</v>
      </c>
      <c r="AJ30" s="5">
        <f t="shared" si="37"/>
        <v>-4.5123221103783306E-3</v>
      </c>
      <c r="AK30" s="5">
        <f t="shared" si="38"/>
        <v>-3.2006348366618198E-2</v>
      </c>
      <c r="AL30" s="5">
        <f t="shared" si="39"/>
        <v>3.7516020039613185E-2</v>
      </c>
      <c r="AM30" s="5">
        <f t="shared" si="40"/>
        <v>2.9380744312189178E-2</v>
      </c>
      <c r="AN30" s="5">
        <f t="shared" si="41"/>
        <v>2.19780219780219E-3</v>
      </c>
      <c r="AO30" s="5">
        <f t="shared" si="42"/>
        <v>1.3677217663149666E-2</v>
      </c>
      <c r="AP30" s="5">
        <f t="shared" si="43"/>
        <v>1.8230324588706104E-2</v>
      </c>
      <c r="AQ30" s="5">
        <f t="shared" si="44"/>
        <v>6.1517429938482415E-3</v>
      </c>
      <c r="AR30" s="5">
        <f t="shared" si="45"/>
        <v>-2.1786064769381719E-2</v>
      </c>
      <c r="AS30" s="5">
        <f t="shared" si="46"/>
        <v>-4.1753653444676075E-3</v>
      </c>
      <c r="AT30" s="5">
        <f t="shared" si="47"/>
        <v>-1.0714285714285787E-2</v>
      </c>
      <c r="AU30" s="5">
        <f t="shared" si="48"/>
        <v>-1.8379281537176273E-2</v>
      </c>
      <c r="AV30" s="5">
        <f t="shared" si="4"/>
        <v>2.42050830674434E-3</v>
      </c>
      <c r="AW30" s="5">
        <f t="shared" si="5"/>
        <v>-1.2617341273846727E-2</v>
      </c>
      <c r="AX30" s="5">
        <f t="shared" si="6"/>
        <v>-1.7041996348143629E-2</v>
      </c>
      <c r="AY30" s="5">
        <f t="shared" si="7"/>
        <v>7.692307692307665E-3</v>
      </c>
      <c r="AZ30" s="5">
        <f t="shared" si="8"/>
        <v>-2.0721925133689756E-2</v>
      </c>
      <c r="BA30" s="5">
        <f t="shared" si="9"/>
        <v>-2.9480947153834092E-2</v>
      </c>
      <c r="BB30" s="5">
        <f t="shared" si="10"/>
        <v>-1.3064896123366809E-2</v>
      </c>
      <c r="BC30" s="5">
        <f t="shared" si="11"/>
        <v>2.2664455500276404E-2</v>
      </c>
      <c r="BD30" s="5">
        <f t="shared" si="12"/>
        <v>-4.9212598425197873E-3</v>
      </c>
      <c r="BE30" s="5">
        <f t="shared" si="13"/>
        <v>4.7248471372984824E-3</v>
      </c>
      <c r="BF30" s="5">
        <f t="shared" si="14"/>
        <v>-2.2515659387167819E-2</v>
      </c>
      <c r="BG30" s="5">
        <f t="shared" si="15"/>
        <v>1.7369727047146455E-2</v>
      </c>
      <c r="BH30" s="5">
        <f t="shared" si="16"/>
        <v>1.3988808952838383E-3</v>
      </c>
      <c r="BI30" s="5">
        <f t="shared" si="17"/>
        <v>-1.2138188608776912E-2</v>
      </c>
      <c r="BJ30" s="42">
        <f t="shared" si="18"/>
        <v>3.4782608695652195E-2</v>
      </c>
      <c r="BK30" s="16">
        <f t="shared" si="3"/>
        <v>2.5442278430223376E-2</v>
      </c>
      <c r="BL30" s="16">
        <f t="shared" si="49"/>
        <v>3.4668931843539067E-3</v>
      </c>
      <c r="BM30" s="16">
        <f t="shared" si="50"/>
        <v>1.5670634217313923E-3</v>
      </c>
      <c r="BN30" s="16">
        <f t="shared" si="51"/>
        <v>1.9101177151768435E-2</v>
      </c>
      <c r="BO30" s="16">
        <f t="shared" si="52"/>
        <v>-1.0659366446973063E-2</v>
      </c>
      <c r="BP30" s="16">
        <f t="shared" si="53"/>
        <v>-2.9748747740927669E-2</v>
      </c>
      <c r="BQ30" s="16">
        <f t="shared" si="54"/>
        <v>3.7109521621814565E-2</v>
      </c>
      <c r="BR30" s="16">
        <f t="shared" si="55"/>
        <v>2.8944915069147082E-2</v>
      </c>
      <c r="BS30" s="16">
        <f t="shared" si="56"/>
        <v>2.1426313280045609E-3</v>
      </c>
      <c r="BT30" s="16">
        <f t="shared" si="57"/>
        <v>1.5224034591753959E-2</v>
      </c>
      <c r="BU30" s="16">
        <f t="shared" si="58"/>
        <v>1.9284694081529271E-2</v>
      </c>
      <c r="BV30" s="16">
        <f t="shared" si="59"/>
        <v>1.1242386341407258E-2</v>
      </c>
      <c r="BW30" s="16">
        <f t="shared" si="60"/>
        <v>-2.4560564004833325E-2</v>
      </c>
      <c r="BX30" s="16">
        <f t="shared" si="61"/>
        <v>-5.5651357164433566E-3</v>
      </c>
      <c r="BY30" s="16">
        <f t="shared" si="62"/>
        <v>-9.8119832695636542E-3</v>
      </c>
      <c r="BZ30" s="16">
        <f t="shared" si="63"/>
        <v>-2.2909940698550874E-2</v>
      </c>
      <c r="CA30" s="16">
        <f t="shared" si="19"/>
        <v>2.3670169362365492E-3</v>
      </c>
      <c r="CB30" s="16">
        <f t="shared" si="20"/>
        <v>-1.1579022338206584E-2</v>
      </c>
      <c r="CC30" s="16">
        <f t="shared" si="21"/>
        <v>-1.5101785800279953E-2</v>
      </c>
      <c r="CD30" s="16">
        <f t="shared" si="22"/>
        <v>7.8543399675721041E-3</v>
      </c>
      <c r="CE30" s="16">
        <f t="shared" si="23"/>
        <v>-2.4014349027574343E-2</v>
      </c>
      <c r="CF30" s="16">
        <f t="shared" si="24"/>
        <v>-2.5000534597127394E-2</v>
      </c>
      <c r="CG30" s="16">
        <f t="shared" si="25"/>
        <v>-1.7145142964152735E-2</v>
      </c>
      <c r="CH30" s="16">
        <f t="shared" si="26"/>
        <v>2.1778102225083799E-2</v>
      </c>
      <c r="CI30" s="16">
        <f t="shared" si="27"/>
        <v>-4.0728127777047343E-3</v>
      </c>
      <c r="CJ30" s="16">
        <f t="shared" si="28"/>
        <v>4.7287292303265522E-3</v>
      </c>
      <c r="CK30" s="16">
        <f t="shared" si="29"/>
        <v>-2.1367003547659899E-2</v>
      </c>
      <c r="CL30" s="16">
        <f t="shared" si="30"/>
        <v>1.8552588160258419E-2</v>
      </c>
      <c r="CM30" s="16">
        <f t="shared" si="31"/>
        <v>2.4727118989046272E-3</v>
      </c>
      <c r="CN30" s="16">
        <f t="shared" si="32"/>
        <v>-1.6563369008080003E-2</v>
      </c>
      <c r="CO30" s="16">
        <f t="shared" si="33"/>
        <v>3.1803280757550526E-2</v>
      </c>
    </row>
    <row r="31" spans="1:93" x14ac:dyDescent="0.2">
      <c r="A31">
        <v>106.15</v>
      </c>
      <c r="B31">
        <v>193.1</v>
      </c>
      <c r="C31">
        <v>15.755000000000001</v>
      </c>
      <c r="D31">
        <v>195.55</v>
      </c>
      <c r="E31">
        <v>148.30000000000001</v>
      </c>
      <c r="F31">
        <v>7.3319999999999999</v>
      </c>
      <c r="G31">
        <v>87.27</v>
      </c>
      <c r="H31">
        <v>68.89</v>
      </c>
      <c r="I31">
        <v>66.05</v>
      </c>
      <c r="J31">
        <v>25.31</v>
      </c>
      <c r="K31">
        <v>67.91</v>
      </c>
      <c r="L31">
        <v>13.994999999999999</v>
      </c>
      <c r="M31">
        <v>5.17</v>
      </c>
      <c r="N31">
        <v>14.43</v>
      </c>
      <c r="O31">
        <v>13.97</v>
      </c>
      <c r="P31">
        <v>9.99</v>
      </c>
      <c r="Q31">
        <v>45.78</v>
      </c>
      <c r="R31">
        <v>47.32</v>
      </c>
      <c r="S31">
        <v>6.7720000000000002</v>
      </c>
      <c r="T31">
        <v>15.574999999999999</v>
      </c>
      <c r="U31">
        <v>2.86</v>
      </c>
      <c r="V31">
        <v>31.18</v>
      </c>
      <c r="W31">
        <v>241.8</v>
      </c>
      <c r="X31">
        <v>184.65</v>
      </c>
      <c r="Y31">
        <v>5.0049999999999999</v>
      </c>
      <c r="Z31">
        <v>188.5</v>
      </c>
      <c r="AA31">
        <v>5.5640000000000001</v>
      </c>
      <c r="AB31">
        <v>95.12</v>
      </c>
      <c r="AC31">
        <v>51.75</v>
      </c>
      <c r="AD31">
        <v>21.254999999999999</v>
      </c>
      <c r="AE31" s="40">
        <v>144.15</v>
      </c>
      <c r="AF31" s="5">
        <f t="shared" si="2"/>
        <v>2.4613899613899815E-2</v>
      </c>
      <c r="AG31" s="5">
        <f t="shared" si="34"/>
        <v>3.1168831168830735E-3</v>
      </c>
      <c r="AH31" s="5">
        <f t="shared" si="35"/>
        <v>-5.0520997789705868E-3</v>
      </c>
      <c r="AI31" s="5">
        <f t="shared" si="36"/>
        <v>8.7696672685066979E-3</v>
      </c>
      <c r="AJ31" s="5">
        <f t="shared" si="37"/>
        <v>3.4170153417015348E-2</v>
      </c>
      <c r="AK31" s="5">
        <f t="shared" si="38"/>
        <v>1.7761989342806039E-3</v>
      </c>
      <c r="AL31" s="5">
        <f t="shared" si="39"/>
        <v>-1.998877035373392E-2</v>
      </c>
      <c r="AM31" s="5">
        <f t="shared" si="40"/>
        <v>8.3430913348947477E-3</v>
      </c>
      <c r="AN31" s="5">
        <f t="shared" si="41"/>
        <v>-3.4356725146198919E-2</v>
      </c>
      <c r="AO31" s="5">
        <f t="shared" si="42"/>
        <v>-2.4286815728604583E-2</v>
      </c>
      <c r="AP31" s="5">
        <f t="shared" si="43"/>
        <v>-1.1499272197962207E-2</v>
      </c>
      <c r="AQ31" s="5">
        <f t="shared" si="44"/>
        <v>-4.9252717391304435E-2</v>
      </c>
      <c r="AR31" s="5">
        <f t="shared" si="45"/>
        <v>3.7319422150882797E-2</v>
      </c>
      <c r="AS31" s="5">
        <f t="shared" si="46"/>
        <v>8.3857442348007627E-3</v>
      </c>
      <c r="AT31" s="5">
        <f t="shared" si="47"/>
        <v>8.6642599277979571E-3</v>
      </c>
      <c r="AU31" s="5">
        <f t="shared" si="48"/>
        <v>6.2765957446808462E-2</v>
      </c>
      <c r="AV31" s="5">
        <f t="shared" si="4"/>
        <v>4.9390846229833141E-3</v>
      </c>
      <c r="AW31" s="5">
        <f t="shared" si="5"/>
        <v>-3.2508689429564419E-2</v>
      </c>
      <c r="AX31" s="5">
        <f t="shared" si="6"/>
        <v>4.8297213622291002E-2</v>
      </c>
      <c r="AY31" s="5">
        <f t="shared" si="7"/>
        <v>-9.223918575063661E-3</v>
      </c>
      <c r="AZ31" s="5">
        <f t="shared" si="8"/>
        <v>-2.3890784982935287E-2</v>
      </c>
      <c r="BA31" s="5">
        <f t="shared" si="9"/>
        <v>7.5941185975116898E-3</v>
      </c>
      <c r="BB31" s="5">
        <f t="shared" si="10"/>
        <v>4.9479166666666741E-2</v>
      </c>
      <c r="BC31" s="5">
        <f t="shared" si="11"/>
        <v>-1.8918918918918726E-3</v>
      </c>
      <c r="BD31" s="5">
        <f t="shared" si="12"/>
        <v>-9.8911968348169843E-3</v>
      </c>
      <c r="BE31" s="5">
        <f t="shared" si="13"/>
        <v>4.2876901798063694E-2</v>
      </c>
      <c r="BF31" s="5">
        <f t="shared" si="14"/>
        <v>-3.6369934187738151E-2</v>
      </c>
      <c r="BG31" s="5">
        <f t="shared" si="15"/>
        <v>8.6956521739132153E-3</v>
      </c>
      <c r="BH31" s="5">
        <f t="shared" si="16"/>
        <v>3.272799840351226E-2</v>
      </c>
      <c r="BI31" s="5">
        <f t="shared" si="17"/>
        <v>4.4896030245746843E-3</v>
      </c>
      <c r="BJ31" s="42">
        <f t="shared" si="18"/>
        <v>9.4537815126050084E-3</v>
      </c>
      <c r="BK31" s="16">
        <f t="shared" si="3"/>
        <v>2.735134092665046E-2</v>
      </c>
      <c r="BL31" s="16">
        <f t="shared" si="49"/>
        <v>8.366498644553225E-4</v>
      </c>
      <c r="BM31" s="16">
        <f t="shared" si="50"/>
        <v>-4.433203234609732E-3</v>
      </c>
      <c r="BN31" s="16">
        <f t="shared" si="51"/>
        <v>7.3391255468873498E-3</v>
      </c>
      <c r="BO31" s="16">
        <f t="shared" si="52"/>
        <v>2.8023109080420616E-2</v>
      </c>
      <c r="BP31" s="16">
        <f t="shared" si="53"/>
        <v>4.0337995599711339E-3</v>
      </c>
      <c r="BQ31" s="16">
        <f t="shared" si="54"/>
        <v>-2.039526877153254E-2</v>
      </c>
      <c r="BR31" s="16">
        <f t="shared" si="55"/>
        <v>7.9072620918526522E-3</v>
      </c>
      <c r="BS31" s="16">
        <f t="shared" si="56"/>
        <v>-3.4411896015996549E-2</v>
      </c>
      <c r="BT31" s="16">
        <f t="shared" si="57"/>
        <v>-2.2739998800000289E-2</v>
      </c>
      <c r="BU31" s="16">
        <f t="shared" si="58"/>
        <v>-1.0444902705139038E-2</v>
      </c>
      <c r="BV31" s="16">
        <f t="shared" si="59"/>
        <v>-4.416207404374542E-2</v>
      </c>
      <c r="BW31" s="16">
        <f t="shared" si="60"/>
        <v>3.4544922915431195E-2</v>
      </c>
      <c r="BX31" s="16">
        <f t="shared" si="61"/>
        <v>6.9959738628250136E-3</v>
      </c>
      <c r="BY31" s="16">
        <f t="shared" si="62"/>
        <v>9.5665623725200901E-3</v>
      </c>
      <c r="BZ31" s="16">
        <f t="shared" si="63"/>
        <v>5.8235298285433862E-2</v>
      </c>
      <c r="CA31" s="16">
        <f t="shared" si="19"/>
        <v>4.8855932524755237E-3</v>
      </c>
      <c r="CB31" s="16">
        <f t="shared" si="20"/>
        <v>-3.1470370493924274E-2</v>
      </c>
      <c r="CC31" s="16">
        <f t="shared" si="21"/>
        <v>5.0237424170154678E-2</v>
      </c>
      <c r="CD31" s="16">
        <f t="shared" si="22"/>
        <v>-9.0618862997992218E-3</v>
      </c>
      <c r="CE31" s="16">
        <f t="shared" si="23"/>
        <v>-2.7183208876819874E-2</v>
      </c>
      <c r="CF31" s="16">
        <f t="shared" si="24"/>
        <v>1.2074531154218386E-2</v>
      </c>
      <c r="CG31" s="16">
        <f t="shared" si="25"/>
        <v>4.5398919825880811E-2</v>
      </c>
      <c r="CH31" s="16">
        <f t="shared" si="26"/>
        <v>-2.7782451670844764E-3</v>
      </c>
      <c r="CI31" s="16">
        <f t="shared" si="27"/>
        <v>-9.0427497700019312E-3</v>
      </c>
      <c r="CJ31" s="16">
        <f t="shared" si="28"/>
        <v>4.2880783891091762E-2</v>
      </c>
      <c r="CK31" s="16">
        <f t="shared" si="29"/>
        <v>-3.5221278348230231E-2</v>
      </c>
      <c r="CL31" s="16">
        <f t="shared" si="30"/>
        <v>9.8785132870251799E-3</v>
      </c>
      <c r="CM31" s="16">
        <f t="shared" si="31"/>
        <v>3.3801829407133048E-2</v>
      </c>
      <c r="CN31" s="16">
        <f t="shared" si="32"/>
        <v>6.4422625271591191E-5</v>
      </c>
      <c r="CO31" s="16">
        <f t="shared" si="33"/>
        <v>6.4744535745033379E-3</v>
      </c>
    </row>
    <row r="32" spans="1:93" x14ac:dyDescent="0.2">
      <c r="A32">
        <v>106.55</v>
      </c>
      <c r="B32">
        <v>187.25</v>
      </c>
      <c r="C32">
        <v>16.32</v>
      </c>
      <c r="D32">
        <v>197</v>
      </c>
      <c r="E32">
        <v>148.5</v>
      </c>
      <c r="F32">
        <v>7.3179999999999996</v>
      </c>
      <c r="G32">
        <v>86.3</v>
      </c>
      <c r="H32">
        <v>70.290000000000006</v>
      </c>
      <c r="I32">
        <v>68.05</v>
      </c>
      <c r="J32">
        <v>25.475000000000001</v>
      </c>
      <c r="K32">
        <v>68.36</v>
      </c>
      <c r="L32">
        <v>14.4</v>
      </c>
      <c r="M32">
        <v>5.18</v>
      </c>
      <c r="N32">
        <v>14.32</v>
      </c>
      <c r="O32">
        <v>13.85</v>
      </c>
      <c r="P32">
        <v>10.039999999999999</v>
      </c>
      <c r="Q32">
        <v>45.96</v>
      </c>
      <c r="R32">
        <v>48.62</v>
      </c>
      <c r="S32">
        <v>6.7</v>
      </c>
      <c r="T32">
        <v>15.85</v>
      </c>
      <c r="U32">
        <v>2.8679999999999999</v>
      </c>
      <c r="V32">
        <v>30.99</v>
      </c>
      <c r="W32">
        <v>237.65</v>
      </c>
      <c r="X32">
        <v>188.35</v>
      </c>
      <c r="Y32">
        <v>5.16</v>
      </c>
      <c r="Z32">
        <v>185.55</v>
      </c>
      <c r="AA32">
        <v>5.6</v>
      </c>
      <c r="AB32">
        <v>95.22</v>
      </c>
      <c r="AC32">
        <v>47.79</v>
      </c>
      <c r="AD32">
        <v>20.815000000000001</v>
      </c>
      <c r="AE32" s="40">
        <v>141.55000000000001</v>
      </c>
      <c r="AF32" s="5">
        <f t="shared" si="2"/>
        <v>3.7682524729156786E-3</v>
      </c>
      <c r="AG32" s="5">
        <f t="shared" si="34"/>
        <v>-3.0295183842568574E-2</v>
      </c>
      <c r="AH32" s="5">
        <f t="shared" si="35"/>
        <v>3.5861631228181423E-2</v>
      </c>
      <c r="AI32" s="5">
        <f t="shared" si="36"/>
        <v>7.4149833802095166E-3</v>
      </c>
      <c r="AJ32" s="5">
        <f t="shared" si="37"/>
        <v>1.3486176668913163E-3</v>
      </c>
      <c r="AK32" s="5">
        <f t="shared" si="38"/>
        <v>-1.909438079650827E-3</v>
      </c>
      <c r="AL32" s="5">
        <f t="shared" si="39"/>
        <v>-1.1114930674916867E-2</v>
      </c>
      <c r="AM32" s="5">
        <f t="shared" si="40"/>
        <v>2.0322252866889379E-2</v>
      </c>
      <c r="AN32" s="5">
        <f t="shared" si="41"/>
        <v>3.02800908402725E-2</v>
      </c>
      <c r="AO32" s="5">
        <f t="shared" si="42"/>
        <v>6.5191623864087056E-3</v>
      </c>
      <c r="AP32" s="5">
        <f t="shared" si="43"/>
        <v>6.6264173170373919E-3</v>
      </c>
      <c r="AQ32" s="5">
        <f t="shared" si="44"/>
        <v>2.893890675241173E-2</v>
      </c>
      <c r="AR32" s="5">
        <f t="shared" si="45"/>
        <v>1.9342359767891004E-3</v>
      </c>
      <c r="AS32" s="5">
        <f t="shared" si="46"/>
        <v>-7.6230076230076049E-3</v>
      </c>
      <c r="AT32" s="5">
        <f t="shared" si="47"/>
        <v>-8.58983536148894E-3</v>
      </c>
      <c r="AU32" s="5">
        <f t="shared" si="48"/>
        <v>5.0050050050050032E-3</v>
      </c>
      <c r="AV32" s="5">
        <f t="shared" si="4"/>
        <v>3.9318479685452878E-3</v>
      </c>
      <c r="AW32" s="5">
        <f t="shared" si="5"/>
        <v>2.7472527472527375E-2</v>
      </c>
      <c r="AX32" s="5">
        <f t="shared" si="6"/>
        <v>-1.0632014176018889E-2</v>
      </c>
      <c r="AY32" s="5">
        <f t="shared" si="7"/>
        <v>1.7656500802568198E-2</v>
      </c>
      <c r="AZ32" s="5">
        <f t="shared" si="8"/>
        <v>2.7972027972027469E-3</v>
      </c>
      <c r="BA32" s="5">
        <f t="shared" si="9"/>
        <v>-6.0936497754972008E-3</v>
      </c>
      <c r="BB32" s="5">
        <f t="shared" si="10"/>
        <v>-1.7162944582299389E-2</v>
      </c>
      <c r="BC32" s="5">
        <f t="shared" si="11"/>
        <v>2.0037909558624278E-2</v>
      </c>
      <c r="BD32" s="5">
        <f t="shared" si="12"/>
        <v>3.096903096903092E-2</v>
      </c>
      <c r="BE32" s="5">
        <f t="shared" si="13"/>
        <v>-1.56498673740052E-2</v>
      </c>
      <c r="BF32" s="5">
        <f t="shared" si="14"/>
        <v>6.4701653486698429E-3</v>
      </c>
      <c r="BG32" s="5">
        <f t="shared" si="15"/>
        <v>1.0513036164843115E-3</v>
      </c>
      <c r="BH32" s="5">
        <f t="shared" si="16"/>
        <v>-7.6521739130434807E-2</v>
      </c>
      <c r="BI32" s="5">
        <f t="shared" si="17"/>
        <v>-2.0701011526699453E-2</v>
      </c>
      <c r="BJ32" s="42">
        <f t="shared" si="18"/>
        <v>-1.8036767256330188E-2</v>
      </c>
      <c r="BK32" s="16">
        <f t="shared" si="3"/>
        <v>6.5056937856663236E-3</v>
      </c>
      <c r="BL32" s="16">
        <f t="shared" si="49"/>
        <v>-3.2575417094996326E-2</v>
      </c>
      <c r="BM32" s="16">
        <f t="shared" si="50"/>
        <v>3.6480527772542279E-2</v>
      </c>
      <c r="BN32" s="16">
        <f t="shared" si="51"/>
        <v>5.9844416585901686E-3</v>
      </c>
      <c r="BO32" s="16">
        <f t="shared" si="52"/>
        <v>-4.7984266697034157E-3</v>
      </c>
      <c r="BP32" s="16">
        <f t="shared" si="53"/>
        <v>3.4816254603970299E-4</v>
      </c>
      <c r="BQ32" s="16">
        <f t="shared" si="54"/>
        <v>-1.1521429092715489E-2</v>
      </c>
      <c r="BR32" s="16">
        <f t="shared" si="55"/>
        <v>1.9886423623847283E-2</v>
      </c>
      <c r="BS32" s="16">
        <f t="shared" si="56"/>
        <v>3.022491997047487E-2</v>
      </c>
      <c r="BT32" s="16">
        <f t="shared" si="57"/>
        <v>8.0659793150129992E-3</v>
      </c>
      <c r="BU32" s="16">
        <f t="shared" si="58"/>
        <v>7.6807868098605608E-3</v>
      </c>
      <c r="BV32" s="16">
        <f t="shared" si="59"/>
        <v>3.4029550099970746E-2</v>
      </c>
      <c r="BW32" s="16">
        <f t="shared" si="60"/>
        <v>-8.4026325866250499E-4</v>
      </c>
      <c r="BX32" s="16">
        <f t="shared" si="61"/>
        <v>-9.012777994983354E-3</v>
      </c>
      <c r="BY32" s="16">
        <f t="shared" si="62"/>
        <v>-7.687532916766807E-3</v>
      </c>
      <c r="BZ32" s="16">
        <f t="shared" si="63"/>
        <v>4.7434584363040093E-4</v>
      </c>
      <c r="CA32" s="16">
        <f t="shared" si="19"/>
        <v>3.878356598037497E-3</v>
      </c>
      <c r="CB32" s="16">
        <f t="shared" si="20"/>
        <v>2.851084640816752E-2</v>
      </c>
      <c r="CC32" s="16">
        <f t="shared" si="21"/>
        <v>-8.6918036281552133E-3</v>
      </c>
      <c r="CD32" s="16">
        <f t="shared" si="22"/>
        <v>1.7818533077832637E-2</v>
      </c>
      <c r="CE32" s="16">
        <f t="shared" si="23"/>
        <v>-4.9522109668183843E-4</v>
      </c>
      <c r="CF32" s="16">
        <f t="shared" si="24"/>
        <v>-1.6132372187905048E-3</v>
      </c>
      <c r="CG32" s="16">
        <f t="shared" si="25"/>
        <v>-2.1243191423085315E-2</v>
      </c>
      <c r="CH32" s="16">
        <f t="shared" si="26"/>
        <v>1.9151556283431674E-2</v>
      </c>
      <c r="CI32" s="16">
        <f t="shared" si="27"/>
        <v>3.1817478033845971E-2</v>
      </c>
      <c r="CJ32" s="16">
        <f t="shared" si="28"/>
        <v>-1.5645985280977128E-2</v>
      </c>
      <c r="CK32" s="16">
        <f t="shared" si="29"/>
        <v>7.618821188177762E-3</v>
      </c>
      <c r="CL32" s="16">
        <f t="shared" si="30"/>
        <v>2.2341647295962765E-3</v>
      </c>
      <c r="CM32" s="16">
        <f t="shared" si="31"/>
        <v>-7.5447908126814012E-2</v>
      </c>
      <c r="CN32" s="16">
        <f t="shared" si="32"/>
        <v>-2.5126191926002545E-2</v>
      </c>
      <c r="CO32" s="16">
        <f t="shared" si="33"/>
        <v>-2.1016095194431858E-2</v>
      </c>
    </row>
    <row r="33" spans="1:93" x14ac:dyDescent="0.2">
      <c r="A33">
        <v>103.45</v>
      </c>
      <c r="B33">
        <v>191.4</v>
      </c>
      <c r="C33">
        <v>16.164999999999999</v>
      </c>
      <c r="D33">
        <v>199.55</v>
      </c>
      <c r="E33">
        <v>153.30000000000001</v>
      </c>
      <c r="F33">
        <v>7.1929999999999996</v>
      </c>
      <c r="G33">
        <v>87.22</v>
      </c>
      <c r="H33">
        <v>70</v>
      </c>
      <c r="I33">
        <v>68.5</v>
      </c>
      <c r="J33">
        <v>25.754999999999999</v>
      </c>
      <c r="K33">
        <v>71.11</v>
      </c>
      <c r="L33">
        <v>14.16</v>
      </c>
      <c r="M33">
        <v>5.2850000000000001</v>
      </c>
      <c r="N33">
        <v>14.5</v>
      </c>
      <c r="O33">
        <v>13.78</v>
      </c>
      <c r="P33">
        <v>10.074999999999999</v>
      </c>
      <c r="Q33">
        <v>47.27</v>
      </c>
      <c r="R33">
        <v>48.62</v>
      </c>
      <c r="S33">
        <v>6.68</v>
      </c>
      <c r="T33">
        <v>15.89</v>
      </c>
      <c r="U33">
        <v>2.9159999999999999</v>
      </c>
      <c r="V33">
        <v>31.26</v>
      </c>
      <c r="W33">
        <v>253.95</v>
      </c>
      <c r="X33">
        <v>192.85</v>
      </c>
      <c r="Y33">
        <v>4.2220000000000004</v>
      </c>
      <c r="Z33">
        <v>190.2</v>
      </c>
      <c r="AA33">
        <v>5.6980000000000004</v>
      </c>
      <c r="AB33">
        <v>98.32</v>
      </c>
      <c r="AC33">
        <v>49.195</v>
      </c>
      <c r="AD33">
        <v>20.555</v>
      </c>
      <c r="AE33" s="40">
        <v>152</v>
      </c>
      <c r="AF33" s="5">
        <f t="shared" si="2"/>
        <v>-2.9094321914594046E-2</v>
      </c>
      <c r="AG33" s="5">
        <f t="shared" si="34"/>
        <v>2.2162883845126879E-2</v>
      </c>
      <c r="AH33" s="5">
        <f t="shared" si="35"/>
        <v>-9.4975490196078649E-3</v>
      </c>
      <c r="AI33" s="5">
        <f t="shared" si="36"/>
        <v>1.2944162436548279E-2</v>
      </c>
      <c r="AJ33" s="5">
        <f t="shared" si="37"/>
        <v>3.2323232323232309E-2</v>
      </c>
      <c r="AK33" s="5">
        <f t="shared" si="38"/>
        <v>-1.7081169718502376E-2</v>
      </c>
      <c r="AL33" s="5">
        <f t="shared" si="39"/>
        <v>1.0660486674391567E-2</v>
      </c>
      <c r="AM33" s="5">
        <f t="shared" si="40"/>
        <v>-4.1257646891450506E-3</v>
      </c>
      <c r="AN33" s="5">
        <f t="shared" si="41"/>
        <v>6.6127847171197907E-3</v>
      </c>
      <c r="AO33" s="5">
        <f t="shared" si="42"/>
        <v>1.0991167811579938E-2</v>
      </c>
      <c r="AP33" s="5">
        <f t="shared" si="43"/>
        <v>4.022820362785251E-2</v>
      </c>
      <c r="AQ33" s="5">
        <f t="shared" si="44"/>
        <v>-1.6666666666666718E-2</v>
      </c>
      <c r="AR33" s="5">
        <f t="shared" si="45"/>
        <v>2.0270270270270396E-2</v>
      </c>
      <c r="AS33" s="5">
        <f t="shared" si="46"/>
        <v>1.2569832402234526E-2</v>
      </c>
      <c r="AT33" s="5">
        <f t="shared" si="47"/>
        <v>-5.0541516245488083E-3</v>
      </c>
      <c r="AU33" s="5">
        <f t="shared" si="48"/>
        <v>3.4860557768925382E-3</v>
      </c>
      <c r="AV33" s="5">
        <f t="shared" si="4"/>
        <v>2.8503046127067E-2</v>
      </c>
      <c r="AW33" s="5">
        <f t="shared" si="5"/>
        <v>0</v>
      </c>
      <c r="AX33" s="5">
        <f t="shared" si="6"/>
        <v>-2.9850746268657025E-3</v>
      </c>
      <c r="AY33" s="5">
        <f t="shared" si="7"/>
        <v>2.5236593059938528E-3</v>
      </c>
      <c r="AZ33" s="5">
        <f t="shared" si="8"/>
        <v>1.6736401673640211E-2</v>
      </c>
      <c r="BA33" s="5">
        <f t="shared" si="9"/>
        <v>8.7124878993225519E-3</v>
      </c>
      <c r="BB33" s="5">
        <f t="shared" si="10"/>
        <v>6.8588260046286376E-2</v>
      </c>
      <c r="BC33" s="5">
        <f t="shared" si="11"/>
        <v>2.3891691000796467E-2</v>
      </c>
      <c r="BD33" s="5">
        <f t="shared" si="12"/>
        <v>-0.18178294573643405</v>
      </c>
      <c r="BE33" s="5">
        <f t="shared" si="13"/>
        <v>2.5060630557800945E-2</v>
      </c>
      <c r="BF33" s="5">
        <f t="shared" si="14"/>
        <v>1.7500000000000071E-2</v>
      </c>
      <c r="BG33" s="5">
        <f t="shared" si="15"/>
        <v>3.2556185675278293E-2</v>
      </c>
      <c r="BH33" s="5">
        <f t="shared" si="16"/>
        <v>2.9399455953128317E-2</v>
      </c>
      <c r="BI33" s="5">
        <f t="shared" si="17"/>
        <v>-1.2490992073024287E-2</v>
      </c>
      <c r="BJ33" s="42">
        <f t="shared" si="18"/>
        <v>7.3825503355704702E-2</v>
      </c>
      <c r="BK33" s="16">
        <f t="shared" si="3"/>
        <v>-2.6356880601843401E-2</v>
      </c>
      <c r="BL33" s="16">
        <f t="shared" si="49"/>
        <v>1.9882650592699128E-2</v>
      </c>
      <c r="BM33" s="16">
        <f t="shared" si="50"/>
        <v>-8.8786524752470109E-3</v>
      </c>
      <c r="BN33" s="16">
        <f t="shared" si="51"/>
        <v>1.1513620714928931E-2</v>
      </c>
      <c r="BO33" s="16">
        <f t="shared" si="52"/>
        <v>2.6176187986637577E-2</v>
      </c>
      <c r="BP33" s="16">
        <f t="shared" si="53"/>
        <v>-1.4823569092811847E-2</v>
      </c>
      <c r="BQ33" s="16">
        <f t="shared" si="54"/>
        <v>1.0253988256592945E-2</v>
      </c>
      <c r="BR33" s="16">
        <f t="shared" si="55"/>
        <v>-4.5615939321871461E-3</v>
      </c>
      <c r="BS33" s="16">
        <f t="shared" si="56"/>
        <v>6.5576138473221616E-3</v>
      </c>
      <c r="BT33" s="16">
        <f t="shared" si="57"/>
        <v>1.2537984740184232E-2</v>
      </c>
      <c r="BU33" s="16">
        <f t="shared" si="58"/>
        <v>4.1282573120675681E-2</v>
      </c>
      <c r="BV33" s="16">
        <f t="shared" si="59"/>
        <v>-1.1576023319107702E-2</v>
      </c>
      <c r="BW33" s="16">
        <f t="shared" si="60"/>
        <v>1.749577103481879E-2</v>
      </c>
      <c r="BX33" s="16">
        <f t="shared" si="61"/>
        <v>1.1180062030258777E-2</v>
      </c>
      <c r="BY33" s="16">
        <f t="shared" si="62"/>
        <v>-4.1518491798266752E-3</v>
      </c>
      <c r="BZ33" s="16">
        <f t="shared" si="63"/>
        <v>-1.0446033844820641E-3</v>
      </c>
      <c r="CA33" s="16">
        <f t="shared" si="19"/>
        <v>2.844955475655921E-2</v>
      </c>
      <c r="CB33" s="16">
        <f t="shared" si="20"/>
        <v>1.038318935640144E-3</v>
      </c>
      <c r="CC33" s="16">
        <f t="shared" si="21"/>
        <v>-1.0448640790020271E-3</v>
      </c>
      <c r="CD33" s="16">
        <f t="shared" si="22"/>
        <v>2.6856915812582924E-3</v>
      </c>
      <c r="CE33" s="16">
        <f t="shared" si="23"/>
        <v>1.3443977779755626E-2</v>
      </c>
      <c r="CF33" s="16">
        <f t="shared" si="24"/>
        <v>1.3192900456029248E-2</v>
      </c>
      <c r="CG33" s="16">
        <f t="shared" si="25"/>
        <v>6.4508013205500453E-2</v>
      </c>
      <c r="CH33" s="16">
        <f t="shared" si="26"/>
        <v>2.3005337725603862E-2</v>
      </c>
      <c r="CI33" s="16">
        <f t="shared" si="27"/>
        <v>-0.18093449867161901</v>
      </c>
      <c r="CJ33" s="16">
        <f t="shared" si="28"/>
        <v>2.5064512650829016E-2</v>
      </c>
      <c r="CK33" s="16">
        <f t="shared" si="29"/>
        <v>1.8648655839507991E-2</v>
      </c>
      <c r="CL33" s="16">
        <f t="shared" si="30"/>
        <v>3.3739046788390258E-2</v>
      </c>
      <c r="CM33" s="16">
        <f t="shared" si="31"/>
        <v>3.0473286956749106E-2</v>
      </c>
      <c r="CN33" s="16">
        <f t="shared" si="32"/>
        <v>-1.6916172472327379E-2</v>
      </c>
      <c r="CO33" s="16">
        <f t="shared" si="33"/>
        <v>7.0846175417603033E-2</v>
      </c>
    </row>
    <row r="34" spans="1:93" x14ac:dyDescent="0.2">
      <c r="A34">
        <v>105.2</v>
      </c>
      <c r="B34">
        <v>187</v>
      </c>
      <c r="C34">
        <v>16.27</v>
      </c>
      <c r="D34">
        <v>202.85</v>
      </c>
      <c r="E34">
        <v>157.6</v>
      </c>
      <c r="F34">
        <v>7.33</v>
      </c>
      <c r="G34">
        <v>89.57</v>
      </c>
      <c r="H34">
        <v>70.53</v>
      </c>
      <c r="I34">
        <v>65.760000000000005</v>
      </c>
      <c r="J34">
        <v>25.475000000000001</v>
      </c>
      <c r="K34">
        <v>73.25</v>
      </c>
      <c r="L34">
        <v>14.51</v>
      </c>
      <c r="M34">
        <v>5.375</v>
      </c>
      <c r="N34">
        <v>14.635</v>
      </c>
      <c r="O34">
        <v>14.38</v>
      </c>
      <c r="P34">
        <v>10.365</v>
      </c>
      <c r="Q34">
        <v>48.475000000000001</v>
      </c>
      <c r="R34">
        <v>45.7</v>
      </c>
      <c r="S34">
        <v>6.859</v>
      </c>
      <c r="T34">
        <v>15.755000000000001</v>
      </c>
      <c r="U34">
        <v>2.85</v>
      </c>
      <c r="V34">
        <v>31.15</v>
      </c>
      <c r="W34">
        <v>258.14999999999998</v>
      </c>
      <c r="X34">
        <v>194.85</v>
      </c>
      <c r="Y34">
        <v>4.3220000000000001</v>
      </c>
      <c r="Z34">
        <v>192.6</v>
      </c>
      <c r="AA34">
        <v>5.7110000000000003</v>
      </c>
      <c r="AB34">
        <v>98.85</v>
      </c>
      <c r="AC34">
        <v>49.42</v>
      </c>
      <c r="AD34">
        <v>21.74</v>
      </c>
      <c r="AE34" s="40">
        <v>162.94999999999999</v>
      </c>
      <c r="AF34" s="5">
        <f t="shared" si="2"/>
        <v>1.6916384726921141E-2</v>
      </c>
      <c r="AG34" s="5">
        <f t="shared" si="34"/>
        <v>-2.298850574712652E-2</v>
      </c>
      <c r="AH34" s="5">
        <f t="shared" si="35"/>
        <v>6.495515001546659E-3</v>
      </c>
      <c r="AI34" s="5">
        <f t="shared" si="36"/>
        <v>1.6537208719619167E-2</v>
      </c>
      <c r="AJ34" s="5">
        <f t="shared" si="37"/>
        <v>2.8049575994781417E-2</v>
      </c>
      <c r="AK34" s="5">
        <f t="shared" si="38"/>
        <v>1.9046295009036651E-2</v>
      </c>
      <c r="AL34" s="5">
        <f t="shared" si="39"/>
        <v>2.6943361614308659E-2</v>
      </c>
      <c r="AM34" s="5">
        <f t="shared" si="40"/>
        <v>7.5714285714285623E-3</v>
      </c>
      <c r="AN34" s="5">
        <f t="shared" si="41"/>
        <v>-3.9999999999999925E-2</v>
      </c>
      <c r="AO34" s="5">
        <f t="shared" si="42"/>
        <v>-1.0871675402834291E-2</v>
      </c>
      <c r="AP34" s="5">
        <f t="shared" si="43"/>
        <v>3.0094220222190993E-2</v>
      </c>
      <c r="AQ34" s="5">
        <f t="shared" si="44"/>
        <v>2.4717514124293682E-2</v>
      </c>
      <c r="AR34" s="5">
        <f t="shared" si="45"/>
        <v>1.7029328287606393E-2</v>
      </c>
      <c r="AS34" s="5">
        <f t="shared" si="46"/>
        <v>9.3103448275861922E-3</v>
      </c>
      <c r="AT34" s="5">
        <f t="shared" si="47"/>
        <v>4.3541364296081353E-2</v>
      </c>
      <c r="AU34" s="5">
        <f t="shared" si="48"/>
        <v>2.8784119106699757E-2</v>
      </c>
      <c r="AV34" s="5">
        <f t="shared" si="4"/>
        <v>2.5491855299344168E-2</v>
      </c>
      <c r="AW34" s="5">
        <f t="shared" si="5"/>
        <v>-6.0057589469354022E-2</v>
      </c>
      <c r="AX34" s="5">
        <f t="shared" si="6"/>
        <v>2.6796407185628812E-2</v>
      </c>
      <c r="AY34" s="5">
        <f t="shared" si="7"/>
        <v>-8.4959093769666483E-3</v>
      </c>
      <c r="AZ34" s="5">
        <f t="shared" si="8"/>
        <v>-2.2633744855967031E-2</v>
      </c>
      <c r="BA34" s="5">
        <f t="shared" si="9"/>
        <v>-3.5188739603327912E-3</v>
      </c>
      <c r="BB34" s="5">
        <f t="shared" si="10"/>
        <v>1.6538688718251482E-2</v>
      </c>
      <c r="BC34" s="5">
        <f t="shared" si="11"/>
        <v>1.0370754472387889E-2</v>
      </c>
      <c r="BD34" s="5">
        <f t="shared" si="12"/>
        <v>2.3685457129322574E-2</v>
      </c>
      <c r="BE34" s="5">
        <f t="shared" si="13"/>
        <v>1.2618296529968376E-2</v>
      </c>
      <c r="BF34" s="5">
        <f t="shared" si="14"/>
        <v>2.2815022815023678E-3</v>
      </c>
      <c r="BG34" s="5">
        <f t="shared" si="15"/>
        <v>5.390561432058627E-3</v>
      </c>
      <c r="BH34" s="5">
        <f t="shared" si="16"/>
        <v>4.5736355320662447E-3</v>
      </c>
      <c r="BI34" s="5">
        <f t="shared" si="17"/>
        <v>5.765020676234478E-2</v>
      </c>
      <c r="BJ34" s="42">
        <f t="shared" si="18"/>
        <v>7.2039473684210487E-2</v>
      </c>
      <c r="BK34" s="16">
        <f t="shared" si="3"/>
        <v>1.9653826039671786E-2</v>
      </c>
      <c r="BL34" s="16">
        <f t="shared" si="49"/>
        <v>-2.5268738999554272E-2</v>
      </c>
      <c r="BM34" s="16">
        <f t="shared" si="50"/>
        <v>7.1144115459075138E-3</v>
      </c>
      <c r="BN34" s="16">
        <f t="shared" si="51"/>
        <v>1.5106666997999819E-2</v>
      </c>
      <c r="BO34" s="16">
        <f t="shared" si="52"/>
        <v>2.1902531658186685E-2</v>
      </c>
      <c r="BP34" s="16">
        <f t="shared" si="53"/>
        <v>2.130389563472718E-2</v>
      </c>
      <c r="BQ34" s="16">
        <f t="shared" si="54"/>
        <v>2.6536863196510038E-2</v>
      </c>
      <c r="BR34" s="16">
        <f t="shared" si="55"/>
        <v>7.1355993283864667E-3</v>
      </c>
      <c r="BS34" s="16">
        <f t="shared" si="56"/>
        <v>-4.0055170869797554E-2</v>
      </c>
      <c r="BT34" s="16">
        <f t="shared" si="57"/>
        <v>-9.3248584742299974E-3</v>
      </c>
      <c r="BU34" s="16">
        <f t="shared" si="58"/>
        <v>3.114858971501416E-2</v>
      </c>
      <c r="BV34" s="16">
        <f t="shared" si="59"/>
        <v>2.9808157471852698E-2</v>
      </c>
      <c r="BW34" s="16">
        <f t="shared" si="60"/>
        <v>1.4254829052154788E-2</v>
      </c>
      <c r="BX34" s="16">
        <f t="shared" si="61"/>
        <v>7.9205744556104431E-3</v>
      </c>
      <c r="BY34" s="16">
        <f t="shared" si="62"/>
        <v>4.4443666740803488E-2</v>
      </c>
      <c r="BZ34" s="16">
        <f t="shared" si="63"/>
        <v>2.4253459945325156E-2</v>
      </c>
      <c r="CA34" s="16">
        <f t="shared" si="19"/>
        <v>2.5438363928836378E-2</v>
      </c>
      <c r="CB34" s="16">
        <f t="shared" si="20"/>
        <v>-5.9019270533713877E-2</v>
      </c>
      <c r="CC34" s="16">
        <f t="shared" si="21"/>
        <v>2.8736617733492488E-2</v>
      </c>
      <c r="CD34" s="16">
        <f t="shared" si="22"/>
        <v>-8.3338771017022091E-3</v>
      </c>
      <c r="CE34" s="16">
        <f t="shared" si="23"/>
        <v>-2.5926168749851618E-2</v>
      </c>
      <c r="CF34" s="16">
        <f t="shared" si="24"/>
        <v>9.6153859637390475E-4</v>
      </c>
      <c r="CG34" s="16">
        <f t="shared" si="25"/>
        <v>1.2458441877465556E-2</v>
      </c>
      <c r="CH34" s="16">
        <f t="shared" si="26"/>
        <v>9.4844011971952843E-3</v>
      </c>
      <c r="CI34" s="16">
        <f t="shared" si="27"/>
        <v>2.4533904194137625E-2</v>
      </c>
      <c r="CJ34" s="16">
        <f t="shared" si="28"/>
        <v>1.2622178622996446E-2</v>
      </c>
      <c r="CK34" s="16">
        <f t="shared" si="29"/>
        <v>3.4301581210102869E-3</v>
      </c>
      <c r="CL34" s="16">
        <f t="shared" si="30"/>
        <v>6.5734225451705916E-3</v>
      </c>
      <c r="CM34" s="16">
        <f t="shared" si="31"/>
        <v>5.6474665356870332E-3</v>
      </c>
      <c r="CN34" s="16">
        <f t="shared" si="32"/>
        <v>5.3225026363041689E-2</v>
      </c>
      <c r="CO34" s="16">
        <f t="shared" si="33"/>
        <v>6.9060145746108817E-2</v>
      </c>
    </row>
    <row r="35" spans="1:93" x14ac:dyDescent="0.2">
      <c r="A35">
        <v>100.4</v>
      </c>
      <c r="B35">
        <v>181</v>
      </c>
      <c r="C35">
        <v>17.059999999999999</v>
      </c>
      <c r="D35">
        <v>199.85</v>
      </c>
      <c r="E35">
        <v>153</v>
      </c>
      <c r="F35">
        <v>7.1470000000000002</v>
      </c>
      <c r="G35">
        <v>86.34</v>
      </c>
      <c r="H35">
        <v>68.959999999999994</v>
      </c>
      <c r="I35">
        <v>64.760000000000005</v>
      </c>
      <c r="J35">
        <v>25.215</v>
      </c>
      <c r="K35">
        <v>70.569999999999993</v>
      </c>
      <c r="L35">
        <v>15.46</v>
      </c>
      <c r="M35">
        <v>5.2750000000000004</v>
      </c>
      <c r="N35">
        <v>14.734999999999999</v>
      </c>
      <c r="O35">
        <v>14.41</v>
      </c>
      <c r="P35">
        <v>10.255000000000001</v>
      </c>
      <c r="Q35">
        <v>48.05</v>
      </c>
      <c r="R35">
        <v>43.734999999999999</v>
      </c>
      <c r="S35">
        <v>6.5960000000000001</v>
      </c>
      <c r="T35">
        <v>15.605</v>
      </c>
      <c r="U35">
        <v>2.83</v>
      </c>
      <c r="V35">
        <v>29.555</v>
      </c>
      <c r="W35">
        <v>248.5</v>
      </c>
      <c r="X35">
        <v>195.4</v>
      </c>
      <c r="Y35">
        <v>4.2039999999999997</v>
      </c>
      <c r="Z35">
        <v>186.2</v>
      </c>
      <c r="AA35">
        <v>5.5629999999999997</v>
      </c>
      <c r="AB35">
        <v>96.26</v>
      </c>
      <c r="AC35">
        <v>48.81</v>
      </c>
      <c r="AD35">
        <v>20.875</v>
      </c>
      <c r="AE35" s="40">
        <v>156.5</v>
      </c>
      <c r="AF35" s="5">
        <f t="shared" si="2"/>
        <v>-4.5627376425855459E-2</v>
      </c>
      <c r="AG35" s="5">
        <f t="shared" si="34"/>
        <v>-3.208556149732622E-2</v>
      </c>
      <c r="AH35" s="5">
        <f t="shared" si="35"/>
        <v>4.8555623847572171E-2</v>
      </c>
      <c r="AI35" s="5">
        <f t="shared" si="36"/>
        <v>-1.4789253142716285E-2</v>
      </c>
      <c r="AJ35" s="5">
        <f t="shared" si="37"/>
        <v>-2.9187817258883197E-2</v>
      </c>
      <c r="AK35" s="5">
        <f t="shared" si="38"/>
        <v>-2.4965893587994503E-2</v>
      </c>
      <c r="AL35" s="5">
        <f t="shared" si="39"/>
        <v>-3.6061181199062098E-2</v>
      </c>
      <c r="AM35" s="5">
        <f t="shared" si="40"/>
        <v>-2.2260031192400498E-2</v>
      </c>
      <c r="AN35" s="5">
        <f t="shared" si="41"/>
        <v>-1.5206812652068136E-2</v>
      </c>
      <c r="AO35" s="5">
        <f t="shared" si="42"/>
        <v>-1.0206084396467197E-2</v>
      </c>
      <c r="AP35" s="5">
        <f t="shared" si="43"/>
        <v>-3.6587030716723645E-2</v>
      </c>
      <c r="AQ35" s="5">
        <f t="shared" si="44"/>
        <v>6.5472088215024149E-2</v>
      </c>
      <c r="AR35" s="5">
        <f t="shared" si="45"/>
        <v>-1.8604651162790642E-2</v>
      </c>
      <c r="AS35" s="5">
        <f t="shared" si="46"/>
        <v>6.8329347454731959E-3</v>
      </c>
      <c r="AT35" s="5">
        <f t="shared" si="47"/>
        <v>2.0862308762168436E-3</v>
      </c>
      <c r="AU35" s="5">
        <f t="shared" si="48"/>
        <v>-1.0612638687891862E-2</v>
      </c>
      <c r="AV35" s="5">
        <f t="shared" si="4"/>
        <v>-8.7674058793193455E-3</v>
      </c>
      <c r="AW35" s="5">
        <f t="shared" si="5"/>
        <v>-4.2997811816192666E-2</v>
      </c>
      <c r="AX35" s="5">
        <f t="shared" si="6"/>
        <v>-3.8343781892404172E-2</v>
      </c>
      <c r="AY35" s="5">
        <f t="shared" si="7"/>
        <v>-9.5207870517296511E-3</v>
      </c>
      <c r="AZ35" s="5">
        <f t="shared" si="8"/>
        <v>-7.0175438596491446E-3</v>
      </c>
      <c r="BA35" s="5">
        <f t="shared" si="9"/>
        <v>-5.1203852327447841E-2</v>
      </c>
      <c r="BB35" s="5">
        <f t="shared" si="10"/>
        <v>-3.7381367422041345E-2</v>
      </c>
      <c r="BC35" s="5">
        <f t="shared" si="11"/>
        <v>2.8226841159866289E-3</v>
      </c>
      <c r="BD35" s="5">
        <f t="shared" si="12"/>
        <v>-2.7302174919019095E-2</v>
      </c>
      <c r="BE35" s="5">
        <f t="shared" si="13"/>
        <v>-3.3229491173416448E-2</v>
      </c>
      <c r="BF35" s="5">
        <f t="shared" si="14"/>
        <v>-2.5914901068114227E-2</v>
      </c>
      <c r="BG35" s="5">
        <f t="shared" si="15"/>
        <v>-2.6201315123924984E-2</v>
      </c>
      <c r="BH35" s="5">
        <f t="shared" si="16"/>
        <v>-1.234318089842168E-2</v>
      </c>
      <c r="BI35" s="5">
        <f t="shared" si="17"/>
        <v>-3.9788408463661384E-2</v>
      </c>
      <c r="BJ35" s="42">
        <f t="shared" si="18"/>
        <v>-3.9582694077937908E-2</v>
      </c>
      <c r="BK35" s="16">
        <f t="shared" si="3"/>
        <v>-4.2889935113104814E-2</v>
      </c>
      <c r="BL35" s="16">
        <f t="shared" si="49"/>
        <v>-3.4365794749753972E-2</v>
      </c>
      <c r="BM35" s="16">
        <f t="shared" si="50"/>
        <v>4.9174520391933027E-2</v>
      </c>
      <c r="BN35" s="16">
        <f t="shared" si="51"/>
        <v>-1.6219794864335633E-2</v>
      </c>
      <c r="BO35" s="16">
        <f t="shared" si="52"/>
        <v>-3.5334861595477926E-2</v>
      </c>
      <c r="BP35" s="16">
        <f t="shared" si="53"/>
        <v>-2.2708292962303974E-2</v>
      </c>
      <c r="BQ35" s="16">
        <f t="shared" si="54"/>
        <v>-3.6467679616860718E-2</v>
      </c>
      <c r="BR35" s="16">
        <f t="shared" si="55"/>
        <v>-2.2695860435442593E-2</v>
      </c>
      <c r="BS35" s="16">
        <f t="shared" si="56"/>
        <v>-1.5261983521865764E-2</v>
      </c>
      <c r="BT35" s="16">
        <f t="shared" si="57"/>
        <v>-8.6592674678629029E-3</v>
      </c>
      <c r="BU35" s="16">
        <f t="shared" si="58"/>
        <v>-3.5532661223900475E-2</v>
      </c>
      <c r="BV35" s="16">
        <f t="shared" si="59"/>
        <v>7.0562731562583164E-2</v>
      </c>
      <c r="BW35" s="16">
        <f t="shared" si="60"/>
        <v>-2.1379150398242248E-2</v>
      </c>
      <c r="BX35" s="16">
        <f t="shared" si="61"/>
        <v>5.4431643734974468E-3</v>
      </c>
      <c r="BY35" s="16">
        <f t="shared" si="62"/>
        <v>2.9885333209389766E-3</v>
      </c>
      <c r="BZ35" s="16">
        <f t="shared" si="63"/>
        <v>-1.5143297849266464E-2</v>
      </c>
      <c r="CA35" s="16">
        <f t="shared" si="19"/>
        <v>-8.8208972498271358E-3</v>
      </c>
      <c r="CB35" s="16">
        <f t="shared" si="20"/>
        <v>-4.1959492880552521E-2</v>
      </c>
      <c r="CC35" s="16">
        <f t="shared" si="21"/>
        <v>-3.6403571344540496E-2</v>
      </c>
      <c r="CD35" s="16">
        <f t="shared" si="22"/>
        <v>-9.3587547764652119E-3</v>
      </c>
      <c r="CE35" s="16">
        <f t="shared" si="23"/>
        <v>-1.030996775353373E-2</v>
      </c>
      <c r="CF35" s="16">
        <f t="shared" si="24"/>
        <v>-4.6723439770741143E-2</v>
      </c>
      <c r="CG35" s="16">
        <f t="shared" si="25"/>
        <v>-4.1461614262827275E-2</v>
      </c>
      <c r="CH35" s="16">
        <f t="shared" si="26"/>
        <v>1.9363308407940251E-3</v>
      </c>
      <c r="CI35" s="16">
        <f t="shared" si="27"/>
        <v>-2.6453727854204044E-2</v>
      </c>
      <c r="CJ35" s="16">
        <f t="shared" si="28"/>
        <v>-3.322560908038838E-2</v>
      </c>
      <c r="CK35" s="16">
        <f t="shared" si="29"/>
        <v>-2.4766245228606307E-2</v>
      </c>
      <c r="CL35" s="16">
        <f t="shared" si="30"/>
        <v>-2.501845401081302E-2</v>
      </c>
      <c r="CM35" s="16">
        <f t="shared" si="31"/>
        <v>-1.1269349894800891E-2</v>
      </c>
      <c r="CN35" s="16">
        <f t="shared" si="32"/>
        <v>-4.4213588862964476E-2</v>
      </c>
      <c r="CO35" s="16">
        <f t="shared" si="33"/>
        <v>-4.2562022016039577E-2</v>
      </c>
    </row>
    <row r="36" spans="1:93" x14ac:dyDescent="0.2">
      <c r="A36">
        <v>97.39</v>
      </c>
      <c r="B36">
        <v>185.8</v>
      </c>
      <c r="C36">
        <v>17.004999999999999</v>
      </c>
      <c r="D36">
        <v>197.05</v>
      </c>
      <c r="E36">
        <v>152.85</v>
      </c>
      <c r="F36">
        <v>7.19</v>
      </c>
      <c r="G36">
        <v>84.93</v>
      </c>
      <c r="H36">
        <v>68.92</v>
      </c>
      <c r="I36">
        <v>63.15</v>
      </c>
      <c r="J36">
        <v>25.14</v>
      </c>
      <c r="K36">
        <v>68.97</v>
      </c>
      <c r="L36">
        <v>16.225000000000001</v>
      </c>
      <c r="M36">
        <v>5.2149999999999999</v>
      </c>
      <c r="N36">
        <v>14.305</v>
      </c>
      <c r="O36">
        <v>13.73</v>
      </c>
      <c r="P36">
        <v>9.7780000000000005</v>
      </c>
      <c r="Q36">
        <v>46.284999999999997</v>
      </c>
      <c r="R36">
        <v>43.284999999999997</v>
      </c>
      <c r="S36">
        <v>6.47</v>
      </c>
      <c r="T36">
        <v>15.275</v>
      </c>
      <c r="U36">
        <v>2.7720000000000002</v>
      </c>
      <c r="V36">
        <v>29.265000000000001</v>
      </c>
      <c r="W36">
        <v>246.6</v>
      </c>
      <c r="X36">
        <v>190.8</v>
      </c>
      <c r="Y36">
        <v>4.1779999999999999</v>
      </c>
      <c r="Z36">
        <v>185.4</v>
      </c>
      <c r="AA36">
        <v>5.4809999999999999</v>
      </c>
      <c r="AB36">
        <v>96.51</v>
      </c>
      <c r="AC36">
        <v>47.585000000000001</v>
      </c>
      <c r="AD36">
        <v>22.61</v>
      </c>
      <c r="AE36" s="40">
        <v>158.75</v>
      </c>
      <c r="AF36" s="5">
        <f t="shared" si="2"/>
        <v>-2.9980079681274918E-2</v>
      </c>
      <c r="AG36" s="5">
        <f t="shared" si="34"/>
        <v>2.6519337016574607E-2</v>
      </c>
      <c r="AH36" s="5">
        <f t="shared" si="35"/>
        <v>-3.2239155920281704E-3</v>
      </c>
      <c r="AI36" s="5">
        <f t="shared" si="36"/>
        <v>-1.4010507880910628E-2</v>
      </c>
      <c r="AJ36" s="5">
        <f t="shared" si="37"/>
        <v>-9.8039215686274161E-4</v>
      </c>
      <c r="AK36" s="5">
        <f t="shared" si="38"/>
        <v>6.0165104239542355E-3</v>
      </c>
      <c r="AL36" s="5">
        <f t="shared" si="39"/>
        <v>-1.6330785267546832E-2</v>
      </c>
      <c r="AM36" s="5">
        <f t="shared" si="40"/>
        <v>-5.8004640371223104E-4</v>
      </c>
      <c r="AN36" s="5">
        <f t="shared" si="41"/>
        <v>-2.4861025324274366E-2</v>
      </c>
      <c r="AO36" s="5">
        <f t="shared" si="42"/>
        <v>-2.9744199881023281E-3</v>
      </c>
      <c r="AP36" s="5">
        <f t="shared" si="43"/>
        <v>-2.2672523735298156E-2</v>
      </c>
      <c r="AQ36" s="5">
        <f t="shared" si="44"/>
        <v>4.9482535575679165E-2</v>
      </c>
      <c r="AR36" s="5">
        <f t="shared" si="45"/>
        <v>-1.1374407582938506E-2</v>
      </c>
      <c r="AS36" s="5">
        <f t="shared" si="46"/>
        <v>-2.9182219205972193E-2</v>
      </c>
      <c r="AT36" s="5">
        <f t="shared" si="47"/>
        <v>-4.7189451769604429E-2</v>
      </c>
      <c r="AU36" s="5">
        <f t="shared" si="48"/>
        <v>-4.6513895660653337E-2</v>
      </c>
      <c r="AV36" s="5">
        <f t="shared" si="4"/>
        <v>-3.6732570239334073E-2</v>
      </c>
      <c r="AW36" s="5">
        <f t="shared" si="5"/>
        <v>-1.0289242025837475E-2</v>
      </c>
      <c r="AX36" s="5">
        <f t="shared" si="6"/>
        <v>-1.9102486355366932E-2</v>
      </c>
      <c r="AY36" s="5">
        <f t="shared" si="7"/>
        <v>-2.1147068247356571E-2</v>
      </c>
      <c r="AZ36" s="5">
        <f t="shared" si="8"/>
        <v>-2.0494699646643078E-2</v>
      </c>
      <c r="BA36" s="5">
        <f t="shared" si="9"/>
        <v>-9.8122145153104467E-3</v>
      </c>
      <c r="BB36" s="5">
        <f t="shared" si="10"/>
        <v>-7.64587525150906E-3</v>
      </c>
      <c r="BC36" s="5">
        <f t="shared" si="11"/>
        <v>-2.3541453428863823E-2</v>
      </c>
      <c r="BD36" s="5">
        <f t="shared" si="12"/>
        <v>-6.1845861084680598E-3</v>
      </c>
      <c r="BE36" s="5">
        <f t="shared" si="13"/>
        <v>-4.2964554242749253E-3</v>
      </c>
      <c r="BF36" s="5">
        <f t="shared" si="14"/>
        <v>-1.4740248067589445E-2</v>
      </c>
      <c r="BG36" s="5">
        <f t="shared" si="15"/>
        <v>2.5971327654270571E-3</v>
      </c>
      <c r="BH36" s="5">
        <f t="shared" si="16"/>
        <v>-2.5097316123745217E-2</v>
      </c>
      <c r="BI36" s="5">
        <f t="shared" si="17"/>
        <v>8.3113772455089885E-2</v>
      </c>
      <c r="BJ36" s="42">
        <f t="shared" si="18"/>
        <v>1.437699680511173E-2</v>
      </c>
      <c r="BK36" s="16">
        <f t="shared" si="3"/>
        <v>-2.7242638368524273E-2</v>
      </c>
      <c r="BL36" s="16">
        <f t="shared" si="49"/>
        <v>2.4239103764146855E-2</v>
      </c>
      <c r="BM36" s="16">
        <f t="shared" si="50"/>
        <v>-2.6050190476673155E-3</v>
      </c>
      <c r="BN36" s="16">
        <f t="shared" si="51"/>
        <v>-1.5441049602529976E-2</v>
      </c>
      <c r="BO36" s="16">
        <f t="shared" si="52"/>
        <v>-7.1274364934574737E-3</v>
      </c>
      <c r="BP36" s="16">
        <f t="shared" si="53"/>
        <v>8.2741110496447647E-3</v>
      </c>
      <c r="BQ36" s="16">
        <f t="shared" si="54"/>
        <v>-1.6737283685345453E-2</v>
      </c>
      <c r="BR36" s="16">
        <f t="shared" si="55"/>
        <v>-1.0158756467543268E-3</v>
      </c>
      <c r="BS36" s="16">
        <f t="shared" si="56"/>
        <v>-2.4916196194071996E-2</v>
      </c>
      <c r="BT36" s="16">
        <f t="shared" si="57"/>
        <v>-1.4276030594980343E-3</v>
      </c>
      <c r="BU36" s="16">
        <f t="shared" si="58"/>
        <v>-2.1618154242474989E-2</v>
      </c>
      <c r="BV36" s="16">
        <f t="shared" si="59"/>
        <v>5.457317892323818E-2</v>
      </c>
      <c r="BW36" s="16">
        <f t="shared" si="60"/>
        <v>-1.4148906818390112E-2</v>
      </c>
      <c r="BX36" s="16">
        <f t="shared" si="61"/>
        <v>-3.057198957794794E-2</v>
      </c>
      <c r="BY36" s="16">
        <f t="shared" si="62"/>
        <v>-4.6287149324882294E-2</v>
      </c>
      <c r="BZ36" s="16">
        <f t="shared" si="63"/>
        <v>-5.1044554822027938E-2</v>
      </c>
      <c r="CA36" s="16">
        <f t="shared" si="19"/>
        <v>-3.6786061609841866E-2</v>
      </c>
      <c r="CB36" s="16">
        <f t="shared" si="20"/>
        <v>-9.2509230901973317E-3</v>
      </c>
      <c r="CC36" s="16">
        <f t="shared" si="21"/>
        <v>-1.7162275807503256E-2</v>
      </c>
      <c r="CD36" s="16">
        <f t="shared" si="22"/>
        <v>-2.0985035972092132E-2</v>
      </c>
      <c r="CE36" s="16">
        <f t="shared" si="23"/>
        <v>-2.3787123540527665E-2</v>
      </c>
      <c r="CF36" s="16">
        <f t="shared" si="24"/>
        <v>-5.3318019586037508E-3</v>
      </c>
      <c r="CG36" s="16">
        <f t="shared" si="25"/>
        <v>-1.1726122092294986E-2</v>
      </c>
      <c r="CH36" s="16">
        <f t="shared" si="26"/>
        <v>-2.4427806704056428E-2</v>
      </c>
      <c r="CI36" s="16">
        <f t="shared" si="27"/>
        <v>-5.3361390436530067E-3</v>
      </c>
      <c r="CJ36" s="16">
        <f t="shared" si="28"/>
        <v>-4.2925733312468555E-3</v>
      </c>
      <c r="CK36" s="16">
        <f t="shared" si="29"/>
        <v>-1.3591592228081527E-2</v>
      </c>
      <c r="CL36" s="16">
        <f t="shared" si="30"/>
        <v>3.7799938785390221E-3</v>
      </c>
      <c r="CM36" s="16">
        <f t="shared" si="31"/>
        <v>-2.4023485120124428E-2</v>
      </c>
      <c r="CN36" s="16">
        <f t="shared" si="32"/>
        <v>7.8688592055786793E-2</v>
      </c>
      <c r="CO36" s="16">
        <f t="shared" si="33"/>
        <v>1.1397668867010061E-2</v>
      </c>
    </row>
    <row r="37" spans="1:93" x14ac:dyDescent="0.2">
      <c r="A37">
        <v>98.39</v>
      </c>
      <c r="B37">
        <v>180</v>
      </c>
      <c r="C37">
        <v>17.015000000000001</v>
      </c>
      <c r="D37">
        <v>197.95</v>
      </c>
      <c r="E37">
        <v>155.80000000000001</v>
      </c>
      <c r="F37">
        <v>7.1289999999999996</v>
      </c>
      <c r="G37">
        <v>86.38</v>
      </c>
      <c r="H37">
        <v>70.790000000000006</v>
      </c>
      <c r="I37">
        <v>63.64</v>
      </c>
      <c r="J37">
        <v>25.35</v>
      </c>
      <c r="K37">
        <v>70</v>
      </c>
      <c r="L37">
        <v>16.05</v>
      </c>
      <c r="M37">
        <v>5.3550000000000004</v>
      </c>
      <c r="N37">
        <v>14.455</v>
      </c>
      <c r="O37">
        <v>13.82</v>
      </c>
      <c r="P37">
        <v>9.7219999999999995</v>
      </c>
      <c r="Q37">
        <v>47.35</v>
      </c>
      <c r="R37">
        <v>43.515000000000001</v>
      </c>
      <c r="S37">
        <v>6.431</v>
      </c>
      <c r="T37">
        <v>15.295</v>
      </c>
      <c r="U37">
        <v>2.8180000000000001</v>
      </c>
      <c r="V37">
        <v>29.475000000000001</v>
      </c>
      <c r="W37">
        <v>249.6</v>
      </c>
      <c r="X37">
        <v>189.6</v>
      </c>
      <c r="Y37">
        <v>4.26</v>
      </c>
      <c r="Z37">
        <v>187.2</v>
      </c>
      <c r="AA37">
        <v>5.5570000000000004</v>
      </c>
      <c r="AB37">
        <v>97.25</v>
      </c>
      <c r="AC37">
        <v>48.465000000000003</v>
      </c>
      <c r="AD37">
        <v>23.274999999999999</v>
      </c>
      <c r="AE37" s="40">
        <v>169.45</v>
      </c>
      <c r="AF37" s="5">
        <f t="shared" si="2"/>
        <v>1.0267994660642765E-2</v>
      </c>
      <c r="AG37" s="5">
        <f t="shared" si="34"/>
        <v>-3.1216361679225035E-2</v>
      </c>
      <c r="AH37" s="5">
        <f t="shared" si="35"/>
        <v>5.8806233460750867E-4</v>
      </c>
      <c r="AI37" s="5">
        <f t="shared" si="36"/>
        <v>4.5673686881499975E-3</v>
      </c>
      <c r="AJ37" s="5">
        <f t="shared" si="37"/>
        <v>1.9299967288191056E-2</v>
      </c>
      <c r="AK37" s="5">
        <f t="shared" si="38"/>
        <v>-8.4840055632824374E-3</v>
      </c>
      <c r="AL37" s="5">
        <f t="shared" si="39"/>
        <v>1.7072883551159546E-2</v>
      </c>
      <c r="AM37" s="5">
        <f t="shared" si="40"/>
        <v>2.7132907719094712E-2</v>
      </c>
      <c r="AN37" s="5">
        <f t="shared" si="41"/>
        <v>7.7593032462390799E-3</v>
      </c>
      <c r="AO37" s="5">
        <f t="shared" si="42"/>
        <v>8.3532219570405797E-3</v>
      </c>
      <c r="AP37" s="5">
        <f t="shared" si="43"/>
        <v>1.4934029288096395E-2</v>
      </c>
      <c r="AQ37" s="5">
        <f t="shared" si="44"/>
        <v>-1.0785824345146411E-2</v>
      </c>
      <c r="AR37" s="5">
        <f t="shared" si="45"/>
        <v>2.6845637583892801E-2</v>
      </c>
      <c r="AS37" s="5">
        <f t="shared" si="46"/>
        <v>1.0485844110450948E-2</v>
      </c>
      <c r="AT37" s="5">
        <f t="shared" si="47"/>
        <v>6.5549890750182804E-3</v>
      </c>
      <c r="AU37" s="5">
        <f t="shared" si="48"/>
        <v>-5.7271425649417784E-3</v>
      </c>
      <c r="AV37" s="5">
        <f t="shared" si="4"/>
        <v>2.3009614345900431E-2</v>
      </c>
      <c r="AW37" s="5">
        <f t="shared" si="5"/>
        <v>5.3136190366178671E-3</v>
      </c>
      <c r="AX37" s="5">
        <f t="shared" si="6"/>
        <v>-6.0278207109736304E-3</v>
      </c>
      <c r="AY37" s="5">
        <f t="shared" si="7"/>
        <v>1.309328968903456E-3</v>
      </c>
      <c r="AZ37" s="5">
        <f t="shared" si="8"/>
        <v>1.6594516594516495E-2</v>
      </c>
      <c r="BA37" s="5">
        <f t="shared" si="9"/>
        <v>7.1758072783187909E-3</v>
      </c>
      <c r="BB37" s="5">
        <f t="shared" si="10"/>
        <v>1.2165450121654597E-2</v>
      </c>
      <c r="BC37" s="5">
        <f t="shared" si="11"/>
        <v>-6.2893081761007386E-3</v>
      </c>
      <c r="BD37" s="5">
        <f t="shared" si="12"/>
        <v>1.96266156055529E-2</v>
      </c>
      <c r="BE37" s="5">
        <f t="shared" si="13"/>
        <v>9.7087378640776656E-3</v>
      </c>
      <c r="BF37" s="5">
        <f t="shared" si="14"/>
        <v>1.3866082831600179E-2</v>
      </c>
      <c r="BG37" s="5">
        <f t="shared" si="15"/>
        <v>7.6675992125168069E-3</v>
      </c>
      <c r="BH37" s="5">
        <f t="shared" si="16"/>
        <v>1.8493222654197838E-2</v>
      </c>
      <c r="BI37" s="5">
        <f t="shared" si="17"/>
        <v>2.9411764705882248E-2</v>
      </c>
      <c r="BJ37" s="42">
        <f t="shared" si="18"/>
        <v>6.7401574803149567E-2</v>
      </c>
      <c r="BK37" s="16">
        <f t="shared" si="3"/>
        <v>1.300543597339341E-2</v>
      </c>
      <c r="BL37" s="16">
        <f t="shared" si="49"/>
        <v>-3.3496594931652787E-2</v>
      </c>
      <c r="BM37" s="16">
        <f t="shared" si="50"/>
        <v>1.2069588789683633E-3</v>
      </c>
      <c r="BN37" s="16">
        <f t="shared" si="51"/>
        <v>3.136826966530649E-3</v>
      </c>
      <c r="BO37" s="16">
        <f t="shared" si="52"/>
        <v>1.3152922951596323E-2</v>
      </c>
      <c r="BP37" s="16">
        <f t="shared" si="53"/>
        <v>-6.2264049375919074E-3</v>
      </c>
      <c r="BQ37" s="16">
        <f t="shared" si="54"/>
        <v>1.6666385133360925E-2</v>
      </c>
      <c r="BR37" s="16">
        <f t="shared" si="55"/>
        <v>2.6697078476052617E-2</v>
      </c>
      <c r="BS37" s="16">
        <f t="shared" si="56"/>
        <v>7.7041323764414507E-3</v>
      </c>
      <c r="BT37" s="16">
        <f t="shared" si="57"/>
        <v>9.9000388856448733E-3</v>
      </c>
      <c r="BU37" s="16">
        <f t="shared" si="58"/>
        <v>1.5988398780919563E-2</v>
      </c>
      <c r="BV37" s="16">
        <f t="shared" si="59"/>
        <v>-5.695180997587394E-3</v>
      </c>
      <c r="BW37" s="16">
        <f t="shared" si="60"/>
        <v>2.4071138348441195E-2</v>
      </c>
      <c r="BX37" s="16">
        <f t="shared" si="61"/>
        <v>9.0960737384751991E-3</v>
      </c>
      <c r="BY37" s="16">
        <f t="shared" si="62"/>
        <v>7.4572915197404135E-3</v>
      </c>
      <c r="BZ37" s="16">
        <f t="shared" si="63"/>
        <v>-1.0257801726316381E-2</v>
      </c>
      <c r="CA37" s="16">
        <f t="shared" si="19"/>
        <v>2.2956122975392641E-2</v>
      </c>
      <c r="CB37" s="16">
        <f t="shared" si="20"/>
        <v>6.3519379722580113E-3</v>
      </c>
      <c r="CC37" s="16">
        <f t="shared" si="21"/>
        <v>-4.0876101631099546E-3</v>
      </c>
      <c r="CD37" s="16">
        <f t="shared" si="22"/>
        <v>1.4713612441678953E-3</v>
      </c>
      <c r="CE37" s="16">
        <f t="shared" si="23"/>
        <v>1.330209270063191E-2</v>
      </c>
      <c r="CF37" s="16">
        <f t="shared" si="24"/>
        <v>1.1656219835025487E-2</v>
      </c>
      <c r="CG37" s="16">
        <f t="shared" si="25"/>
        <v>8.0852032808686712E-3</v>
      </c>
      <c r="CH37" s="16">
        <f t="shared" si="26"/>
        <v>-7.175661451293342E-3</v>
      </c>
      <c r="CI37" s="16">
        <f t="shared" si="27"/>
        <v>2.0475062670367951E-2</v>
      </c>
      <c r="CJ37" s="16">
        <f t="shared" si="28"/>
        <v>9.7126199571057354E-3</v>
      </c>
      <c r="CK37" s="16">
        <f t="shared" si="29"/>
        <v>1.5014738671108098E-2</v>
      </c>
      <c r="CL37" s="16">
        <f t="shared" si="30"/>
        <v>8.8504603256287714E-3</v>
      </c>
      <c r="CM37" s="16">
        <f t="shared" si="31"/>
        <v>1.9567053657818627E-2</v>
      </c>
      <c r="CN37" s="16">
        <f t="shared" si="32"/>
        <v>2.4986584306579157E-2</v>
      </c>
      <c r="CO37" s="16">
        <f t="shared" si="33"/>
        <v>6.4422246865047897E-2</v>
      </c>
    </row>
    <row r="38" spans="1:93" x14ac:dyDescent="0.2">
      <c r="A38">
        <v>96.39</v>
      </c>
      <c r="B38">
        <v>175.1</v>
      </c>
      <c r="C38">
        <v>17.995000000000001</v>
      </c>
      <c r="D38">
        <v>195.75</v>
      </c>
      <c r="E38">
        <v>144.15</v>
      </c>
      <c r="F38">
        <v>7.0739999999999998</v>
      </c>
      <c r="G38">
        <v>83.57</v>
      </c>
      <c r="H38">
        <v>69.790000000000006</v>
      </c>
      <c r="I38">
        <v>62.85</v>
      </c>
      <c r="J38">
        <v>25.23</v>
      </c>
      <c r="K38">
        <v>68.290000000000006</v>
      </c>
      <c r="L38">
        <v>15.775</v>
      </c>
      <c r="M38">
        <v>5.37</v>
      </c>
      <c r="N38">
        <v>14.69</v>
      </c>
      <c r="O38">
        <v>13.82</v>
      </c>
      <c r="P38">
        <v>9.6140000000000008</v>
      </c>
      <c r="Q38">
        <v>47.395000000000003</v>
      </c>
      <c r="R38">
        <v>41.96</v>
      </c>
      <c r="S38">
        <v>6.5759999999999996</v>
      </c>
      <c r="T38">
        <v>14.994999999999999</v>
      </c>
      <c r="U38">
        <v>2.7679999999999998</v>
      </c>
      <c r="V38">
        <v>29.57</v>
      </c>
      <c r="W38">
        <v>243.3</v>
      </c>
      <c r="X38">
        <v>184.45</v>
      </c>
      <c r="Y38">
        <v>4.1319999999999997</v>
      </c>
      <c r="Z38">
        <v>184.6</v>
      </c>
      <c r="AA38">
        <v>5.5030000000000001</v>
      </c>
      <c r="AB38">
        <v>93.17</v>
      </c>
      <c r="AC38">
        <v>47.77</v>
      </c>
      <c r="AD38">
        <v>22.05</v>
      </c>
      <c r="AE38" s="40">
        <v>173.35</v>
      </c>
      <c r="AF38" s="5">
        <f t="shared" si="2"/>
        <v>-2.0327269031405582E-2</v>
      </c>
      <c r="AG38" s="5">
        <f t="shared" si="34"/>
        <v>-2.7222222222222259E-2</v>
      </c>
      <c r="AH38" s="5">
        <f t="shared" si="35"/>
        <v>5.759623861298846E-2</v>
      </c>
      <c r="AI38" s="5">
        <f t="shared" si="36"/>
        <v>-1.1113917655973693E-2</v>
      </c>
      <c r="AJ38" s="5">
        <f t="shared" si="37"/>
        <v>-7.477535301668814E-2</v>
      </c>
      <c r="AK38" s="5">
        <f t="shared" si="38"/>
        <v>-7.7149670360499023E-3</v>
      </c>
      <c r="AL38" s="5">
        <f t="shared" si="39"/>
        <v>-3.2530678397777346E-2</v>
      </c>
      <c r="AM38" s="5">
        <f t="shared" si="40"/>
        <v>-1.4126289023873473E-2</v>
      </c>
      <c r="AN38" s="5">
        <f t="shared" si="41"/>
        <v>-1.2413576367064749E-2</v>
      </c>
      <c r="AO38" s="5">
        <f t="shared" si="42"/>
        <v>-4.7337278106509562E-3</v>
      </c>
      <c r="AP38" s="5">
        <f t="shared" si="43"/>
        <v>-2.4428571428571355E-2</v>
      </c>
      <c r="AQ38" s="5">
        <f t="shared" si="44"/>
        <v>-1.7133956386292892E-2</v>
      </c>
      <c r="AR38" s="5">
        <f t="shared" si="45"/>
        <v>2.8011204481792618E-3</v>
      </c>
      <c r="AS38" s="5">
        <f t="shared" si="46"/>
        <v>1.6257350397786086E-2</v>
      </c>
      <c r="AT38" s="5">
        <f t="shared" si="47"/>
        <v>0</v>
      </c>
      <c r="AU38" s="5">
        <f t="shared" si="48"/>
        <v>-1.1108825344579132E-2</v>
      </c>
      <c r="AV38" s="5">
        <f t="shared" si="4"/>
        <v>9.5036958817318329E-4</v>
      </c>
      <c r="AW38" s="5">
        <f t="shared" si="5"/>
        <v>-3.5734804090543526E-2</v>
      </c>
      <c r="AX38" s="5">
        <f t="shared" si="6"/>
        <v>2.254703778572531E-2</v>
      </c>
      <c r="AY38" s="5">
        <f t="shared" si="7"/>
        <v>-1.9614253023864103E-2</v>
      </c>
      <c r="AZ38" s="5">
        <f t="shared" si="8"/>
        <v>-1.7743080198722616E-2</v>
      </c>
      <c r="BA38" s="5">
        <f t="shared" si="9"/>
        <v>3.223070398642891E-3</v>
      </c>
      <c r="BB38" s="5">
        <f t="shared" si="10"/>
        <v>-2.5240384615384581E-2</v>
      </c>
      <c r="BC38" s="5">
        <f t="shared" si="11"/>
        <v>-2.7162447257384037E-2</v>
      </c>
      <c r="BD38" s="5">
        <f t="shared" si="12"/>
        <v>-3.0046948356807546E-2</v>
      </c>
      <c r="BE38" s="5">
        <f t="shared" si="13"/>
        <v>-1.388888888888884E-2</v>
      </c>
      <c r="BF38" s="5">
        <f t="shared" si="14"/>
        <v>-9.7174734569012156E-3</v>
      </c>
      <c r="BG38" s="5">
        <f t="shared" si="15"/>
        <v>-4.1953727506426675E-2</v>
      </c>
      <c r="BH38" s="5">
        <f t="shared" si="16"/>
        <v>-1.434024553801716E-2</v>
      </c>
      <c r="BI38" s="5">
        <f t="shared" si="17"/>
        <v>-5.2631578947368363E-2</v>
      </c>
      <c r="BJ38" s="42">
        <f t="shared" si="18"/>
        <v>2.3015638831513696E-2</v>
      </c>
      <c r="BK38" s="16">
        <f t="shared" si="3"/>
        <v>-1.7589827718654936E-2</v>
      </c>
      <c r="BL38" s="16">
        <f t="shared" si="49"/>
        <v>-2.9502455474650011E-2</v>
      </c>
      <c r="BM38" s="16">
        <f t="shared" si="50"/>
        <v>5.8215135157349315E-2</v>
      </c>
      <c r="BN38" s="16">
        <f t="shared" si="51"/>
        <v>-1.2544459377593041E-2</v>
      </c>
      <c r="BO38" s="16">
        <f t="shared" si="52"/>
        <v>-8.0922397353282868E-2</v>
      </c>
      <c r="BP38" s="16">
        <f t="shared" si="53"/>
        <v>-5.4573664103593723E-3</v>
      </c>
      <c r="BQ38" s="16">
        <f t="shared" si="54"/>
        <v>-3.2937176815575966E-2</v>
      </c>
      <c r="BR38" s="16">
        <f t="shared" si="55"/>
        <v>-1.4562118266915568E-2</v>
      </c>
      <c r="BS38" s="16">
        <f t="shared" si="56"/>
        <v>-1.2468747236862377E-2</v>
      </c>
      <c r="BT38" s="16">
        <f t="shared" si="57"/>
        <v>-3.1869108820466625E-3</v>
      </c>
      <c r="BU38" s="16">
        <f t="shared" si="58"/>
        <v>-2.3374201935748188E-2</v>
      </c>
      <c r="BV38" s="16">
        <f t="shared" si="59"/>
        <v>-1.2043313038733875E-2</v>
      </c>
      <c r="BW38" s="16">
        <f t="shared" si="60"/>
        <v>2.6621212727656347E-5</v>
      </c>
      <c r="BX38" s="16">
        <f t="shared" si="61"/>
        <v>1.4867580025810337E-2</v>
      </c>
      <c r="BY38" s="16">
        <f t="shared" si="62"/>
        <v>9.0230244472213315E-4</v>
      </c>
      <c r="BZ38" s="16">
        <f t="shared" si="63"/>
        <v>-1.5639484505953732E-2</v>
      </c>
      <c r="CA38" s="16">
        <f t="shared" si="19"/>
        <v>8.968782176653927E-4</v>
      </c>
      <c r="CB38" s="16">
        <f t="shared" si="20"/>
        <v>-3.4696485154903381E-2</v>
      </c>
      <c r="CC38" s="16">
        <f t="shared" si="21"/>
        <v>2.4487248333588986E-2</v>
      </c>
      <c r="CD38" s="16">
        <f t="shared" si="22"/>
        <v>-1.9452220748599664E-2</v>
      </c>
      <c r="CE38" s="16">
        <f t="shared" si="23"/>
        <v>-2.1035504092607203E-2</v>
      </c>
      <c r="CF38" s="16">
        <f t="shared" si="24"/>
        <v>7.703482955349587E-3</v>
      </c>
      <c r="CG38" s="16">
        <f t="shared" si="25"/>
        <v>-2.9320631456170507E-2</v>
      </c>
      <c r="CH38" s="16">
        <f t="shared" si="26"/>
        <v>-2.8048800532576641E-2</v>
      </c>
      <c r="CI38" s="16">
        <f t="shared" si="27"/>
        <v>-2.9198501291992494E-2</v>
      </c>
      <c r="CJ38" s="16">
        <f t="shared" si="28"/>
        <v>-1.388500679586077E-2</v>
      </c>
      <c r="CK38" s="16">
        <f t="shared" si="29"/>
        <v>-8.5688176173932974E-3</v>
      </c>
      <c r="CL38" s="16">
        <f t="shared" si="30"/>
        <v>-4.077086639331471E-2</v>
      </c>
      <c r="CM38" s="16">
        <f t="shared" si="31"/>
        <v>-1.3266414534396372E-2</v>
      </c>
      <c r="CN38" s="16">
        <f t="shared" si="32"/>
        <v>-5.7056759346671454E-2</v>
      </c>
      <c r="CO38" s="16">
        <f t="shared" si="33"/>
        <v>2.0036310893412027E-2</v>
      </c>
    </row>
    <row r="39" spans="1:93" x14ac:dyDescent="0.2">
      <c r="A39">
        <v>94.43</v>
      </c>
      <c r="B39">
        <v>180.6</v>
      </c>
      <c r="C39">
        <v>18.565000000000001</v>
      </c>
      <c r="D39">
        <v>199.15</v>
      </c>
      <c r="E39">
        <v>146.85</v>
      </c>
      <c r="F39">
        <v>7.21</v>
      </c>
      <c r="G39">
        <v>85.48</v>
      </c>
      <c r="H39">
        <v>70.94</v>
      </c>
      <c r="I39">
        <v>65.040000000000006</v>
      </c>
      <c r="J39">
        <v>25.27</v>
      </c>
      <c r="K39">
        <v>70.3</v>
      </c>
      <c r="L39">
        <v>16.489999999999998</v>
      </c>
      <c r="M39">
        <v>5.58</v>
      </c>
      <c r="N39">
        <v>14.815</v>
      </c>
      <c r="O39">
        <v>13.9</v>
      </c>
      <c r="P39">
        <v>9.7899999999999991</v>
      </c>
      <c r="Q39">
        <v>47.024999999999999</v>
      </c>
      <c r="R39">
        <v>43.914999999999999</v>
      </c>
      <c r="S39">
        <v>6.7169999999999996</v>
      </c>
      <c r="T39">
        <v>15.65</v>
      </c>
      <c r="U39">
        <v>2.88</v>
      </c>
      <c r="V39">
        <v>31.074999999999999</v>
      </c>
      <c r="W39">
        <v>247.4</v>
      </c>
      <c r="X39">
        <v>184.8</v>
      </c>
      <c r="Y39">
        <v>3.9340000000000002</v>
      </c>
      <c r="Z39">
        <v>188.4</v>
      </c>
      <c r="AA39">
        <v>5.63</v>
      </c>
      <c r="AB39">
        <v>95.54</v>
      </c>
      <c r="AC39">
        <v>48.814999999999998</v>
      </c>
      <c r="AD39">
        <v>22.195</v>
      </c>
      <c r="AE39" s="40">
        <v>172.15</v>
      </c>
      <c r="AF39" s="5">
        <f t="shared" si="2"/>
        <v>-2.0334059549745764E-2</v>
      </c>
      <c r="AG39" s="5">
        <f t="shared" si="34"/>
        <v>3.1410622501427676E-2</v>
      </c>
      <c r="AH39" s="5">
        <f t="shared" si="35"/>
        <v>3.1675465407057457E-2</v>
      </c>
      <c r="AI39" s="5">
        <f t="shared" si="36"/>
        <v>1.7369093231162314E-2</v>
      </c>
      <c r="AJ39" s="5">
        <f t="shared" si="37"/>
        <v>1.8730489073881307E-2</v>
      </c>
      <c r="AK39" s="5">
        <f t="shared" si="38"/>
        <v>1.9225332202431389E-2</v>
      </c>
      <c r="AL39" s="5">
        <f t="shared" si="39"/>
        <v>2.2855091540026518E-2</v>
      </c>
      <c r="AM39" s="5">
        <f t="shared" si="40"/>
        <v>1.6478005444906074E-2</v>
      </c>
      <c r="AN39" s="5">
        <f t="shared" si="41"/>
        <v>3.4844868735083523E-2</v>
      </c>
      <c r="AO39" s="5">
        <f t="shared" si="42"/>
        <v>1.5854141894569018E-3</v>
      </c>
      <c r="AP39" s="5">
        <f t="shared" si="43"/>
        <v>2.9433299165324112E-2</v>
      </c>
      <c r="AQ39" s="5">
        <f t="shared" si="44"/>
        <v>4.5324881141045825E-2</v>
      </c>
      <c r="AR39" s="5">
        <f t="shared" si="45"/>
        <v>3.9106145251396551E-2</v>
      </c>
      <c r="AS39" s="5">
        <f t="shared" si="46"/>
        <v>8.509189925119065E-3</v>
      </c>
      <c r="AT39" s="5">
        <f t="shared" si="47"/>
        <v>5.7887120115773794E-3</v>
      </c>
      <c r="AU39" s="5">
        <f t="shared" si="48"/>
        <v>1.8306636155606348E-2</v>
      </c>
      <c r="AV39" s="5">
        <f t="shared" si="4"/>
        <v>-7.8067306677920278E-3</v>
      </c>
      <c r="AW39" s="5">
        <f t="shared" si="5"/>
        <v>4.6591992373689273E-2</v>
      </c>
      <c r="AX39" s="5">
        <f t="shared" si="6"/>
        <v>2.1441605839416011E-2</v>
      </c>
      <c r="AY39" s="5">
        <f t="shared" si="7"/>
        <v>4.3681227075691886E-2</v>
      </c>
      <c r="AZ39" s="5">
        <f t="shared" si="8"/>
        <v>4.0462427745664886E-2</v>
      </c>
      <c r="BA39" s="5">
        <f t="shared" si="9"/>
        <v>5.0896178559350691E-2</v>
      </c>
      <c r="BB39" s="5">
        <f t="shared" si="10"/>
        <v>1.6851623510069746E-2</v>
      </c>
      <c r="BC39" s="5">
        <f t="shared" si="11"/>
        <v>1.8975332068311701E-3</v>
      </c>
      <c r="BD39" s="5">
        <f t="shared" si="12"/>
        <v>-4.7918683446272925E-2</v>
      </c>
      <c r="BE39" s="5">
        <f t="shared" si="13"/>
        <v>2.0585048754062862E-2</v>
      </c>
      <c r="BF39" s="5">
        <f t="shared" si="14"/>
        <v>2.3078320915864037E-2</v>
      </c>
      <c r="BG39" s="5">
        <f t="shared" si="15"/>
        <v>2.543737254481071E-2</v>
      </c>
      <c r="BH39" s="5">
        <f t="shared" si="16"/>
        <v>2.1875654176261028E-2</v>
      </c>
      <c r="BI39" s="5">
        <f t="shared" si="17"/>
        <v>6.5759637188207432E-3</v>
      </c>
      <c r="BJ39" s="42">
        <f t="shared" si="18"/>
        <v>-6.9224113066050919E-3</v>
      </c>
      <c r="BK39" s="16">
        <f t="shared" si="3"/>
        <v>-1.7596618236995119E-2</v>
      </c>
      <c r="BL39" s="16">
        <f t="shared" si="49"/>
        <v>2.9130389248999924E-2</v>
      </c>
      <c r="BM39" s="16">
        <f t="shared" si="50"/>
        <v>3.2294361951418313E-2</v>
      </c>
      <c r="BN39" s="16">
        <f t="shared" si="51"/>
        <v>1.5938551509542966E-2</v>
      </c>
      <c r="BO39" s="16">
        <f t="shared" si="52"/>
        <v>1.2583444737286575E-2</v>
      </c>
      <c r="BP39" s="16">
        <f t="shared" si="53"/>
        <v>2.1482932828121918E-2</v>
      </c>
      <c r="BQ39" s="16">
        <f t="shared" si="54"/>
        <v>2.2448593122227897E-2</v>
      </c>
      <c r="BR39" s="16">
        <f t="shared" si="55"/>
        <v>1.6042176201863979E-2</v>
      </c>
      <c r="BS39" s="16">
        <f t="shared" si="56"/>
        <v>3.4789697865285893E-2</v>
      </c>
      <c r="BT39" s="16">
        <f t="shared" si="57"/>
        <v>3.1322311180611954E-3</v>
      </c>
      <c r="BU39" s="16">
        <f t="shared" si="58"/>
        <v>3.0487668658147279E-2</v>
      </c>
      <c r="BV39" s="16">
        <f t="shared" si="59"/>
        <v>5.041552448860484E-2</v>
      </c>
      <c r="BW39" s="16">
        <f t="shared" si="60"/>
        <v>3.6331646015944949E-2</v>
      </c>
      <c r="BX39" s="16">
        <f t="shared" si="61"/>
        <v>7.119419553143316E-3</v>
      </c>
      <c r="BY39" s="16">
        <f t="shared" si="62"/>
        <v>6.6910144562995124E-3</v>
      </c>
      <c r="BZ39" s="16">
        <f t="shared" si="63"/>
        <v>1.3775976994231746E-2</v>
      </c>
      <c r="CA39" s="16">
        <f t="shared" si="19"/>
        <v>-7.8602220382998182E-3</v>
      </c>
      <c r="CB39" s="16">
        <f t="shared" si="20"/>
        <v>4.7630311309329418E-2</v>
      </c>
      <c r="CC39" s="16">
        <f t="shared" si="21"/>
        <v>2.3381816387279687E-2</v>
      </c>
      <c r="CD39" s="16">
        <f t="shared" si="22"/>
        <v>4.3843259350956329E-2</v>
      </c>
      <c r="CE39" s="16">
        <f t="shared" si="23"/>
        <v>3.7170003851780299E-2</v>
      </c>
      <c r="CF39" s="16">
        <f t="shared" si="24"/>
        <v>5.5376591116057389E-2</v>
      </c>
      <c r="CG39" s="16">
        <f t="shared" si="25"/>
        <v>1.277137666928382E-2</v>
      </c>
      <c r="CH39" s="16">
        <f t="shared" si="26"/>
        <v>1.0111799316385663E-3</v>
      </c>
      <c r="CI39" s="16">
        <f t="shared" si="27"/>
        <v>-4.7070236381457874E-2</v>
      </c>
      <c r="CJ39" s="16">
        <f t="shared" si="28"/>
        <v>2.0588930847090934E-2</v>
      </c>
      <c r="CK39" s="16">
        <f t="shared" si="29"/>
        <v>2.4226976755371957E-2</v>
      </c>
      <c r="CL39" s="16">
        <f t="shared" si="30"/>
        <v>2.6620233657922675E-2</v>
      </c>
      <c r="CM39" s="16">
        <f t="shared" si="31"/>
        <v>2.2949485179881816E-2</v>
      </c>
      <c r="CN39" s="16">
        <f t="shared" si="32"/>
        <v>2.15078331951765E-3</v>
      </c>
      <c r="CO39" s="16">
        <f t="shared" si="33"/>
        <v>-9.9017392447067615E-3</v>
      </c>
    </row>
    <row r="40" spans="1:93" x14ac:dyDescent="0.2">
      <c r="A40">
        <v>93.95</v>
      </c>
      <c r="B40">
        <v>172.25</v>
      </c>
      <c r="C40">
        <v>18.239999999999998</v>
      </c>
      <c r="D40">
        <v>197.15</v>
      </c>
      <c r="E40">
        <v>145.85</v>
      </c>
      <c r="F40">
        <v>7.149</v>
      </c>
      <c r="G40">
        <v>85.95</v>
      </c>
      <c r="H40">
        <v>71.2</v>
      </c>
      <c r="I40">
        <v>62.92</v>
      </c>
      <c r="J40">
        <v>25.274999999999999</v>
      </c>
      <c r="K40">
        <v>71.010000000000005</v>
      </c>
      <c r="L40">
        <v>16.54</v>
      </c>
      <c r="M40">
        <v>5.3550000000000004</v>
      </c>
      <c r="N40">
        <v>14.54</v>
      </c>
      <c r="O40">
        <v>13.94</v>
      </c>
      <c r="P40">
        <v>9.3870000000000005</v>
      </c>
      <c r="Q40">
        <v>46.51</v>
      </c>
      <c r="R40">
        <v>43.195</v>
      </c>
      <c r="S40">
        <v>6.5809999999999995</v>
      </c>
      <c r="T40">
        <v>15.475</v>
      </c>
      <c r="U40">
        <v>2.802</v>
      </c>
      <c r="V40">
        <v>29.954999999999998</v>
      </c>
      <c r="W40">
        <v>245.15</v>
      </c>
      <c r="X40">
        <v>186.3</v>
      </c>
      <c r="Y40">
        <v>3.92</v>
      </c>
      <c r="Z40">
        <v>187.25</v>
      </c>
      <c r="AA40">
        <v>5.6239999999999997</v>
      </c>
      <c r="AB40">
        <v>97.35</v>
      </c>
      <c r="AC40">
        <v>48.524999999999999</v>
      </c>
      <c r="AD40">
        <v>22.42</v>
      </c>
      <c r="AE40" s="40">
        <v>169.2</v>
      </c>
      <c r="AF40" s="5">
        <f t="shared" si="2"/>
        <v>-5.0831303611140743E-3</v>
      </c>
      <c r="AG40" s="5">
        <f t="shared" si="34"/>
        <v>-4.6234772978958949E-2</v>
      </c>
      <c r="AH40" s="5">
        <f t="shared" si="35"/>
        <v>-1.7506059789927475E-2</v>
      </c>
      <c r="AI40" s="5">
        <f t="shared" si="36"/>
        <v>-1.0042681395932673E-2</v>
      </c>
      <c r="AJ40" s="5">
        <f t="shared" si="37"/>
        <v>-6.8096697310180421E-3</v>
      </c>
      <c r="AK40" s="5">
        <f t="shared" si="38"/>
        <v>-8.4604715672677022E-3</v>
      </c>
      <c r="AL40" s="5">
        <f t="shared" si="39"/>
        <v>5.4983621899860058E-3</v>
      </c>
      <c r="AM40" s="5">
        <f t="shared" si="40"/>
        <v>3.6650690724555623E-3</v>
      </c>
      <c r="AN40" s="5">
        <f t="shared" si="41"/>
        <v>-3.2595325953259646E-2</v>
      </c>
      <c r="AO40" s="5">
        <f t="shared" si="42"/>
        <v>1.9786307874936071E-4</v>
      </c>
      <c r="AP40" s="5">
        <f t="shared" si="43"/>
        <v>1.009957325746802E-2</v>
      </c>
      <c r="AQ40" s="5">
        <f t="shared" si="44"/>
        <v>3.0321406913280669E-3</v>
      </c>
      <c r="AR40" s="5">
        <f t="shared" si="45"/>
        <v>-4.0322580645161255E-2</v>
      </c>
      <c r="AS40" s="5">
        <f t="shared" si="46"/>
        <v>-1.8562267971650392E-2</v>
      </c>
      <c r="AT40" s="5">
        <f t="shared" si="47"/>
        <v>2.8776978417266452E-3</v>
      </c>
      <c r="AU40" s="5">
        <f t="shared" si="48"/>
        <v>-4.1164453524003997E-2</v>
      </c>
      <c r="AV40" s="5">
        <f t="shared" si="4"/>
        <v>-1.0951621477937268E-2</v>
      </c>
      <c r="AW40" s="5">
        <f t="shared" si="5"/>
        <v>-1.6395309119890622E-2</v>
      </c>
      <c r="AX40" s="5">
        <f t="shared" si="6"/>
        <v>-2.0247134137263645E-2</v>
      </c>
      <c r="AY40" s="5">
        <f t="shared" si="7"/>
        <v>-1.1182108626198173E-2</v>
      </c>
      <c r="AZ40" s="5">
        <f t="shared" si="8"/>
        <v>-2.7083333333333237E-2</v>
      </c>
      <c r="BA40" s="5">
        <f t="shared" si="9"/>
        <v>-3.6041834271922757E-2</v>
      </c>
      <c r="BB40" s="5">
        <f t="shared" si="10"/>
        <v>-9.094583670169798E-3</v>
      </c>
      <c r="BC40" s="5">
        <f t="shared" si="11"/>
        <v>8.116883116883189E-3</v>
      </c>
      <c r="BD40" s="5">
        <f t="shared" si="12"/>
        <v>-3.558718861210064E-3</v>
      </c>
      <c r="BE40" s="5">
        <f t="shared" si="13"/>
        <v>-6.1040339702760349E-3</v>
      </c>
      <c r="BF40" s="5">
        <f t="shared" si="14"/>
        <v>-1.065719360568429E-3</v>
      </c>
      <c r="BG40" s="5">
        <f t="shared" si="15"/>
        <v>1.8944944525852936E-2</v>
      </c>
      <c r="BH40" s="5">
        <f t="shared" si="16"/>
        <v>-5.9407968862029703E-3</v>
      </c>
      <c r="BI40" s="5">
        <f t="shared" si="17"/>
        <v>1.01374183374634E-2</v>
      </c>
      <c r="BJ40" s="42">
        <f t="shared" si="18"/>
        <v>-1.7136218414173787E-2</v>
      </c>
      <c r="BK40" s="16">
        <f t="shared" si="3"/>
        <v>-2.3456890483634298E-3</v>
      </c>
      <c r="BL40" s="16">
        <f t="shared" si="49"/>
        <v>-4.8515006231386701E-2</v>
      </c>
      <c r="BM40" s="16">
        <f t="shared" si="50"/>
        <v>-1.6887163245566619E-2</v>
      </c>
      <c r="BN40" s="16">
        <f t="shared" si="51"/>
        <v>-1.1473223117552021E-2</v>
      </c>
      <c r="BO40" s="16">
        <f t="shared" si="52"/>
        <v>-1.2956714067612774E-2</v>
      </c>
      <c r="BP40" s="16">
        <f t="shared" si="53"/>
        <v>-6.2028709415771722E-3</v>
      </c>
      <c r="BQ40" s="16">
        <f t="shared" si="54"/>
        <v>5.0918637721873846E-3</v>
      </c>
      <c r="BR40" s="16">
        <f t="shared" si="55"/>
        <v>3.2292398294134664E-3</v>
      </c>
      <c r="BS40" s="16">
        <f t="shared" si="56"/>
        <v>-3.2650496823057276E-2</v>
      </c>
      <c r="BT40" s="16">
        <f t="shared" si="57"/>
        <v>1.7446800073536545E-3</v>
      </c>
      <c r="BU40" s="16">
        <f t="shared" si="58"/>
        <v>1.1153942750291189E-2</v>
      </c>
      <c r="BV40" s="16">
        <f t="shared" si="59"/>
        <v>8.1227840388870837E-3</v>
      </c>
      <c r="BW40" s="16">
        <f t="shared" si="60"/>
        <v>-4.3097079880612857E-2</v>
      </c>
      <c r="BX40" s="16">
        <f t="shared" si="61"/>
        <v>-1.995203834362614E-2</v>
      </c>
      <c r="BY40" s="16">
        <f t="shared" si="62"/>
        <v>3.7800002864487783E-3</v>
      </c>
      <c r="BZ40" s="16">
        <f t="shared" si="63"/>
        <v>-4.5695112685378597E-2</v>
      </c>
      <c r="CA40" s="16">
        <f t="shared" si="19"/>
        <v>-1.1005112848445058E-2</v>
      </c>
      <c r="CB40" s="16">
        <f t="shared" si="20"/>
        <v>-1.5356990184250479E-2</v>
      </c>
      <c r="CC40" s="16">
        <f t="shared" si="21"/>
        <v>-1.8306923589399969E-2</v>
      </c>
      <c r="CD40" s="16">
        <f t="shared" si="22"/>
        <v>-1.1020076350933734E-2</v>
      </c>
      <c r="CE40" s="16">
        <f t="shared" si="23"/>
        <v>-3.0375757227217824E-2</v>
      </c>
      <c r="CF40" s="16">
        <f t="shared" si="24"/>
        <v>-3.1561421715216059E-2</v>
      </c>
      <c r="CG40" s="16">
        <f t="shared" si="25"/>
        <v>-1.3174830510955724E-2</v>
      </c>
      <c r="CH40" s="16">
        <f t="shared" si="26"/>
        <v>7.2305298416905856E-3</v>
      </c>
      <c r="CI40" s="16">
        <f t="shared" si="27"/>
        <v>-2.7102717963950109E-3</v>
      </c>
      <c r="CJ40" s="16">
        <f t="shared" si="28"/>
        <v>-6.1001518772479651E-3</v>
      </c>
      <c r="CK40" s="16">
        <f t="shared" si="29"/>
        <v>8.2936478939489881E-5</v>
      </c>
      <c r="CL40" s="16">
        <f t="shared" si="30"/>
        <v>2.01278056389649E-2</v>
      </c>
      <c r="CM40" s="16">
        <f t="shared" si="31"/>
        <v>-4.8669658825821818E-3</v>
      </c>
      <c r="CN40" s="16">
        <f t="shared" si="32"/>
        <v>5.7122379381603066E-3</v>
      </c>
      <c r="CO40" s="16">
        <f t="shared" si="33"/>
        <v>-2.0115546352275457E-2</v>
      </c>
    </row>
    <row r="41" spans="1:93" x14ac:dyDescent="0.2">
      <c r="A41">
        <v>93.99</v>
      </c>
      <c r="B41">
        <v>169.4</v>
      </c>
      <c r="C41">
        <v>18.2</v>
      </c>
      <c r="D41">
        <v>195.25</v>
      </c>
      <c r="E41">
        <v>147</v>
      </c>
      <c r="F41">
        <v>7.2640000000000002</v>
      </c>
      <c r="G41">
        <v>87.52</v>
      </c>
      <c r="H41">
        <v>70.599999999999994</v>
      </c>
      <c r="I41">
        <v>62.95</v>
      </c>
      <c r="J41">
        <v>25.175000000000001</v>
      </c>
      <c r="K41">
        <v>71.31</v>
      </c>
      <c r="L41">
        <v>16.315000000000001</v>
      </c>
      <c r="M41">
        <v>5.2850000000000001</v>
      </c>
      <c r="N41">
        <v>14.565</v>
      </c>
      <c r="O41">
        <v>14.02</v>
      </c>
      <c r="P41">
        <v>9.2129999999999992</v>
      </c>
      <c r="Q41">
        <v>46.47</v>
      </c>
      <c r="R41">
        <v>43.454999999999998</v>
      </c>
      <c r="S41">
        <v>6.5179999999999998</v>
      </c>
      <c r="T41">
        <v>15.545</v>
      </c>
      <c r="U41">
        <v>2.84</v>
      </c>
      <c r="V41">
        <v>29.614999999999998</v>
      </c>
      <c r="W41">
        <v>249.5</v>
      </c>
      <c r="X41">
        <v>183.5</v>
      </c>
      <c r="Y41">
        <v>4.0339999999999998</v>
      </c>
      <c r="Z41">
        <v>186.8</v>
      </c>
      <c r="AA41">
        <v>5.5940000000000003</v>
      </c>
      <c r="AB41">
        <v>94.58</v>
      </c>
      <c r="AC41">
        <v>47.48</v>
      </c>
      <c r="AD41">
        <v>22.765000000000001</v>
      </c>
      <c r="AE41" s="40">
        <v>169</v>
      </c>
      <c r="AF41" s="5">
        <f t="shared" si="2"/>
        <v>4.2575838211811323E-4</v>
      </c>
      <c r="AG41" s="5">
        <f t="shared" si="34"/>
        <v>-1.6545718432510848E-2</v>
      </c>
      <c r="AH41" s="5">
        <f t="shared" si="35"/>
        <v>-2.1929824561403022E-3</v>
      </c>
      <c r="AI41" s="5">
        <f t="shared" si="36"/>
        <v>-9.637331980725361E-3</v>
      </c>
      <c r="AJ41" s="5">
        <f t="shared" si="37"/>
        <v>7.8848131642097474E-3</v>
      </c>
      <c r="AK41" s="5">
        <f t="shared" si="38"/>
        <v>1.6086165897328364E-2</v>
      </c>
      <c r="AL41" s="5">
        <f t="shared" si="39"/>
        <v>1.8266433973240126E-2</v>
      </c>
      <c r="AM41" s="5">
        <f t="shared" si="40"/>
        <v>-8.4269662921349076E-3</v>
      </c>
      <c r="AN41" s="5">
        <f t="shared" si="41"/>
        <v>4.7679593134142273E-4</v>
      </c>
      <c r="AO41" s="5">
        <f t="shared" si="42"/>
        <v>-3.9564787339266827E-3</v>
      </c>
      <c r="AP41" s="5">
        <f t="shared" si="43"/>
        <v>4.2247570764679665E-3</v>
      </c>
      <c r="AQ41" s="5">
        <f t="shared" si="44"/>
        <v>-1.3603385731559725E-2</v>
      </c>
      <c r="AR41" s="5">
        <f t="shared" si="45"/>
        <v>-1.3071895424836666E-2</v>
      </c>
      <c r="AS41" s="5">
        <f t="shared" si="46"/>
        <v>1.7193947730398396E-3</v>
      </c>
      <c r="AT41" s="5">
        <f t="shared" si="47"/>
        <v>5.7388809182210565E-3</v>
      </c>
      <c r="AU41" s="5">
        <f t="shared" si="48"/>
        <v>-1.8536273569830786E-2</v>
      </c>
      <c r="AV41" s="5">
        <f t="shared" si="4"/>
        <v>-8.6003010105351052E-4</v>
      </c>
      <c r="AW41" s="5">
        <f t="shared" si="5"/>
        <v>6.0192151869429278E-3</v>
      </c>
      <c r="AX41" s="5">
        <f t="shared" si="6"/>
        <v>-9.5730132198753592E-3</v>
      </c>
      <c r="AY41" s="5">
        <f t="shared" si="7"/>
        <v>4.5234248788368348E-3</v>
      </c>
      <c r="AZ41" s="5">
        <f t="shared" si="8"/>
        <v>1.3561741613133504E-2</v>
      </c>
      <c r="BA41" s="5">
        <f t="shared" si="9"/>
        <v>-1.135035887164082E-2</v>
      </c>
      <c r="BB41" s="5">
        <f t="shared" si="10"/>
        <v>1.7744238221496955E-2</v>
      </c>
      <c r="BC41" s="5">
        <f t="shared" si="11"/>
        <v>-1.5029522275899154E-2</v>
      </c>
      <c r="BD41" s="5">
        <f t="shared" si="12"/>
        <v>2.9081632653061185E-2</v>
      </c>
      <c r="BE41" s="5">
        <f t="shared" si="13"/>
        <v>-2.4032042723630687E-3</v>
      </c>
      <c r="BF41" s="5">
        <f t="shared" si="14"/>
        <v>-5.3342816500709933E-3</v>
      </c>
      <c r="BG41" s="5">
        <f t="shared" si="15"/>
        <v>-2.8454031843862304E-2</v>
      </c>
      <c r="BH41" s="5">
        <f t="shared" si="16"/>
        <v>-2.1535291087068531E-2</v>
      </c>
      <c r="BI41" s="5">
        <f t="shared" si="17"/>
        <v>1.5388046387154297E-2</v>
      </c>
      <c r="BJ41" s="42">
        <f t="shared" si="18"/>
        <v>-1.1820330969266601E-3</v>
      </c>
      <c r="BK41" s="16">
        <f t="shared" si="3"/>
        <v>3.1631996948687578E-3</v>
      </c>
      <c r="BL41" s="16">
        <f t="shared" si="49"/>
        <v>-1.8825951684938599E-2</v>
      </c>
      <c r="BM41" s="16">
        <f t="shared" si="50"/>
        <v>-1.5740859117794475E-3</v>
      </c>
      <c r="BN41" s="16">
        <f t="shared" si="51"/>
        <v>-1.1067873702344709E-2</v>
      </c>
      <c r="BO41" s="16">
        <f t="shared" si="52"/>
        <v>1.7377688276150154E-3</v>
      </c>
      <c r="BP41" s="16">
        <f t="shared" si="53"/>
        <v>1.8343766523018893E-2</v>
      </c>
      <c r="BQ41" s="16">
        <f t="shared" si="54"/>
        <v>1.7859935555441506E-2</v>
      </c>
      <c r="BR41" s="16">
        <f t="shared" si="55"/>
        <v>-8.8627955351770031E-3</v>
      </c>
      <c r="BS41" s="16">
        <f t="shared" si="56"/>
        <v>4.2162506154379384E-4</v>
      </c>
      <c r="BT41" s="16">
        <f t="shared" si="57"/>
        <v>-2.4096618053223891E-3</v>
      </c>
      <c r="BU41" s="16">
        <f t="shared" si="58"/>
        <v>5.2791265692911354E-3</v>
      </c>
      <c r="BV41" s="16">
        <f t="shared" si="59"/>
        <v>-8.5127423840007082E-3</v>
      </c>
      <c r="BW41" s="16">
        <f t="shared" si="60"/>
        <v>-1.5846394660288272E-2</v>
      </c>
      <c r="BX41" s="16">
        <f t="shared" si="61"/>
        <v>3.2962440106409072E-4</v>
      </c>
      <c r="BY41" s="16">
        <f t="shared" si="62"/>
        <v>6.6411833629431895E-3</v>
      </c>
      <c r="BZ41" s="16">
        <f t="shared" si="63"/>
        <v>-2.3066932731205386E-2</v>
      </c>
      <c r="CA41" s="16">
        <f t="shared" si="19"/>
        <v>-9.1352147156130111E-4</v>
      </c>
      <c r="CB41" s="16">
        <f t="shared" si="20"/>
        <v>7.057534122583072E-3</v>
      </c>
      <c r="CC41" s="16">
        <f t="shared" si="21"/>
        <v>-7.6328026720116834E-3</v>
      </c>
      <c r="CD41" s="16">
        <f t="shared" si="22"/>
        <v>4.6854571541012739E-3</v>
      </c>
      <c r="CE41" s="16">
        <f t="shared" si="23"/>
        <v>1.0269317719248919E-2</v>
      </c>
      <c r="CF41" s="16">
        <f t="shared" si="24"/>
        <v>-6.869946314934124E-3</v>
      </c>
      <c r="CG41" s="16">
        <f t="shared" si="25"/>
        <v>1.3663991380711029E-2</v>
      </c>
      <c r="CH41" s="16">
        <f t="shared" si="26"/>
        <v>-1.5915875551091758E-2</v>
      </c>
      <c r="CI41" s="16">
        <f t="shared" si="27"/>
        <v>2.9930079717876236E-2</v>
      </c>
      <c r="CJ41" s="16">
        <f t="shared" si="28"/>
        <v>-2.3993221793349984E-3</v>
      </c>
      <c r="CK41" s="16">
        <f t="shared" si="29"/>
        <v>-4.1856258105630742E-3</v>
      </c>
      <c r="CL41" s="16">
        <f t="shared" si="30"/>
        <v>-2.727117073075034E-2</v>
      </c>
      <c r="CM41" s="16">
        <f t="shared" si="31"/>
        <v>-2.0461460083447743E-2</v>
      </c>
      <c r="CN41" s="16">
        <f t="shared" si="32"/>
        <v>1.0962865987851204E-2</v>
      </c>
      <c r="CO41" s="16">
        <f t="shared" si="33"/>
        <v>-4.1613610350283306E-3</v>
      </c>
    </row>
    <row r="42" spans="1:93" x14ac:dyDescent="0.2">
      <c r="A42">
        <v>93.13</v>
      </c>
      <c r="B42">
        <v>167.15</v>
      </c>
      <c r="C42">
        <v>18.335000000000001</v>
      </c>
      <c r="D42">
        <v>191.5</v>
      </c>
      <c r="E42">
        <v>145.15</v>
      </c>
      <c r="F42">
        <v>7.1120000000000001</v>
      </c>
      <c r="G42">
        <v>86.83</v>
      </c>
      <c r="H42">
        <v>69.95</v>
      </c>
      <c r="I42">
        <v>62.25</v>
      </c>
      <c r="J42">
        <v>24.734999999999999</v>
      </c>
      <c r="K42">
        <v>70.8</v>
      </c>
      <c r="L42">
        <v>15.875</v>
      </c>
      <c r="M42">
        <v>5.13</v>
      </c>
      <c r="N42">
        <v>14.335000000000001</v>
      </c>
      <c r="O42">
        <v>13.8</v>
      </c>
      <c r="P42">
        <v>9.0609999999999999</v>
      </c>
      <c r="Q42">
        <v>46.045000000000002</v>
      </c>
      <c r="R42">
        <v>43.05</v>
      </c>
      <c r="S42">
        <v>6.46</v>
      </c>
      <c r="T42">
        <v>15.324999999999999</v>
      </c>
      <c r="U42">
        <v>2.77</v>
      </c>
      <c r="V42">
        <v>29.045000000000002</v>
      </c>
      <c r="W42">
        <v>245.4</v>
      </c>
      <c r="X42">
        <v>180.75</v>
      </c>
      <c r="Y42">
        <v>3.8940000000000001</v>
      </c>
      <c r="Z42">
        <v>184.95</v>
      </c>
      <c r="AA42">
        <v>5.4790000000000001</v>
      </c>
      <c r="AB42">
        <v>93.45</v>
      </c>
      <c r="AC42">
        <v>46.954999999999998</v>
      </c>
      <c r="AD42">
        <v>22.42</v>
      </c>
      <c r="AE42" s="40">
        <v>166.45</v>
      </c>
      <c r="AF42" s="5">
        <f t="shared" si="2"/>
        <v>-9.1499095648472917E-3</v>
      </c>
      <c r="AG42" s="5">
        <f t="shared" si="34"/>
        <v>-1.3282172373081491E-2</v>
      </c>
      <c r="AH42" s="5">
        <f t="shared" si="35"/>
        <v>7.4175824175826133E-3</v>
      </c>
      <c r="AI42" s="5">
        <f t="shared" si="36"/>
        <v>-1.9206145966709331E-2</v>
      </c>
      <c r="AJ42" s="5">
        <f t="shared" si="37"/>
        <v>-1.2585034013605445E-2</v>
      </c>
      <c r="AK42" s="5">
        <f t="shared" si="38"/>
        <v>-2.0925110132158586E-2</v>
      </c>
      <c r="AL42" s="5">
        <f t="shared" si="39"/>
        <v>-7.8839122486288327E-3</v>
      </c>
      <c r="AM42" s="5">
        <f t="shared" si="40"/>
        <v>-9.2067988668553813E-3</v>
      </c>
      <c r="AN42" s="5">
        <f t="shared" si="41"/>
        <v>-1.1119936457505974E-2</v>
      </c>
      <c r="AO42" s="5">
        <f t="shared" si="42"/>
        <v>-1.7477656405163855E-2</v>
      </c>
      <c r="AP42" s="5">
        <f t="shared" si="43"/>
        <v>-7.1518721076988534E-3</v>
      </c>
      <c r="AQ42" s="5">
        <f t="shared" si="44"/>
        <v>-2.6969046889365744E-2</v>
      </c>
      <c r="AR42" s="5">
        <f t="shared" si="45"/>
        <v>-2.9328287606433356E-2</v>
      </c>
      <c r="AS42" s="5">
        <f t="shared" si="46"/>
        <v>-1.5791280466872504E-2</v>
      </c>
      <c r="AT42" s="5">
        <f t="shared" si="47"/>
        <v>-1.5691868758915706E-2</v>
      </c>
      <c r="AU42" s="5">
        <f t="shared" si="48"/>
        <v>-1.6498426136980271E-2</v>
      </c>
      <c r="AV42" s="5">
        <f t="shared" si="4"/>
        <v>-9.1456853884225309E-3</v>
      </c>
      <c r="AW42" s="5">
        <f t="shared" si="5"/>
        <v>-9.3199861926130945E-3</v>
      </c>
      <c r="AX42" s="5">
        <f t="shared" si="6"/>
        <v>-8.8984351027922015E-3</v>
      </c>
      <c r="AY42" s="5">
        <f t="shared" si="7"/>
        <v>-1.4152460598263139E-2</v>
      </c>
      <c r="AZ42" s="5">
        <f t="shared" si="8"/>
        <v>-2.4647887323943629E-2</v>
      </c>
      <c r="BA42" s="5">
        <f t="shared" si="9"/>
        <v>-1.924700320783379E-2</v>
      </c>
      <c r="BB42" s="5">
        <f t="shared" si="10"/>
        <v>-1.6432865731462853E-2</v>
      </c>
      <c r="BC42" s="5">
        <f t="shared" si="11"/>
        <v>-1.498637602179842E-2</v>
      </c>
      <c r="BD42" s="5">
        <f t="shared" si="12"/>
        <v>-3.4705007436787283E-2</v>
      </c>
      <c r="BE42" s="5">
        <f t="shared" si="13"/>
        <v>-9.9036402569594451E-3</v>
      </c>
      <c r="BF42" s="5">
        <f t="shared" si="14"/>
        <v>-2.0557740436181637E-2</v>
      </c>
      <c r="BG42" s="5">
        <f t="shared" si="15"/>
        <v>-1.1947557623176119E-2</v>
      </c>
      <c r="BH42" s="5">
        <f t="shared" si="16"/>
        <v>-1.1057287278854244E-2</v>
      </c>
      <c r="BI42" s="5">
        <f t="shared" si="17"/>
        <v>-1.5154842960685255E-2</v>
      </c>
      <c r="BJ42" s="42">
        <f t="shared" si="18"/>
        <v>-1.508875739644977E-2</v>
      </c>
      <c r="BK42" s="16">
        <f t="shared" si="3"/>
        <v>-6.4124682520966467E-3</v>
      </c>
      <c r="BL42" s="16">
        <f t="shared" si="49"/>
        <v>-1.5562405625509243E-2</v>
      </c>
      <c r="BM42" s="16">
        <f t="shared" si="50"/>
        <v>8.0364789619434673E-3</v>
      </c>
      <c r="BN42" s="16">
        <f t="shared" si="51"/>
        <v>-2.063668768832868E-2</v>
      </c>
      <c r="BO42" s="16">
        <f t="shared" si="52"/>
        <v>-1.8732078350200177E-2</v>
      </c>
      <c r="BP42" s="16">
        <f t="shared" si="53"/>
        <v>-1.8667509506468057E-2</v>
      </c>
      <c r="BQ42" s="16">
        <f t="shared" si="54"/>
        <v>-8.2904106664274547E-3</v>
      </c>
      <c r="BR42" s="16">
        <f t="shared" si="55"/>
        <v>-9.6426281098974768E-3</v>
      </c>
      <c r="BS42" s="16">
        <f t="shared" si="56"/>
        <v>-1.1175107327303603E-2</v>
      </c>
      <c r="BT42" s="16">
        <f t="shared" si="57"/>
        <v>-1.5930839476559561E-2</v>
      </c>
      <c r="BU42" s="16">
        <f t="shared" si="58"/>
        <v>-6.0975026148756845E-3</v>
      </c>
      <c r="BV42" s="16">
        <f t="shared" si="59"/>
        <v>-2.1878403541806729E-2</v>
      </c>
      <c r="BW42" s="16">
        <f t="shared" si="60"/>
        <v>-3.2102786841884959E-2</v>
      </c>
      <c r="BX42" s="16">
        <f t="shared" si="61"/>
        <v>-1.7181050838848251E-2</v>
      </c>
      <c r="BY42" s="16">
        <f t="shared" si="62"/>
        <v>-1.4789566314193573E-2</v>
      </c>
      <c r="BZ42" s="16">
        <f t="shared" si="63"/>
        <v>-2.1029085298354872E-2</v>
      </c>
      <c r="CA42" s="16">
        <f t="shared" si="19"/>
        <v>-9.1991767589303212E-3</v>
      </c>
      <c r="CB42" s="16">
        <f t="shared" si="20"/>
        <v>-8.2816672569729511E-3</v>
      </c>
      <c r="CC42" s="16">
        <f t="shared" si="21"/>
        <v>-6.9582245549285257E-3</v>
      </c>
      <c r="CD42" s="16">
        <f t="shared" si="22"/>
        <v>-1.39904283229987E-2</v>
      </c>
      <c r="CE42" s="16">
        <f t="shared" si="23"/>
        <v>-2.7940311217828216E-2</v>
      </c>
      <c r="CF42" s="16">
        <f t="shared" si="24"/>
        <v>-1.4766590651127095E-2</v>
      </c>
      <c r="CG42" s="16">
        <f t="shared" si="25"/>
        <v>-2.051311257224878E-2</v>
      </c>
      <c r="CH42" s="16">
        <f t="shared" si="26"/>
        <v>-1.5872729296991024E-2</v>
      </c>
      <c r="CI42" s="16">
        <f t="shared" si="27"/>
        <v>-3.3856560371972232E-2</v>
      </c>
      <c r="CJ42" s="16">
        <f t="shared" si="28"/>
        <v>-9.8997581639313752E-3</v>
      </c>
      <c r="CK42" s="16">
        <f t="shared" si="29"/>
        <v>-1.9409084596673717E-2</v>
      </c>
      <c r="CL42" s="16">
        <f t="shared" si="30"/>
        <v>-1.0764696510064155E-2</v>
      </c>
      <c r="CM42" s="16">
        <f t="shared" si="31"/>
        <v>-9.9834562752334557E-3</v>
      </c>
      <c r="CN42" s="16">
        <f t="shared" si="32"/>
        <v>-1.9580023359988347E-2</v>
      </c>
      <c r="CO42" s="16">
        <f t="shared" si="33"/>
        <v>-1.806808533455144E-2</v>
      </c>
    </row>
    <row r="43" spans="1:93" x14ac:dyDescent="0.2">
      <c r="A43">
        <v>95.23</v>
      </c>
      <c r="B43">
        <v>172.05</v>
      </c>
      <c r="C43">
        <v>18.474</v>
      </c>
      <c r="D43">
        <v>198.56</v>
      </c>
      <c r="E43">
        <v>151.85</v>
      </c>
      <c r="F43">
        <v>7.2530000000000001</v>
      </c>
      <c r="G43">
        <v>88.5</v>
      </c>
      <c r="H43">
        <v>71.75</v>
      </c>
      <c r="I43">
        <v>63.89</v>
      </c>
      <c r="J43">
        <v>25.504999999999999</v>
      </c>
      <c r="K43">
        <v>72.98</v>
      </c>
      <c r="L43">
        <v>15.49</v>
      </c>
      <c r="M43">
        <v>5.34</v>
      </c>
      <c r="N43">
        <v>14.595000000000001</v>
      </c>
      <c r="O43">
        <v>14.43</v>
      </c>
      <c r="P43">
        <v>9.2370000000000001</v>
      </c>
      <c r="Q43">
        <v>47.825000000000003</v>
      </c>
      <c r="R43">
        <v>45.075000000000003</v>
      </c>
      <c r="S43">
        <v>6.7379999999999995</v>
      </c>
      <c r="T43">
        <v>15.811999999999999</v>
      </c>
      <c r="U43">
        <v>2.8159999999999998</v>
      </c>
      <c r="V43">
        <v>29.6</v>
      </c>
      <c r="W43">
        <v>249.5</v>
      </c>
      <c r="X43">
        <v>184.75</v>
      </c>
      <c r="Y43">
        <v>4.0620000000000003</v>
      </c>
      <c r="Z43">
        <v>186.9</v>
      </c>
      <c r="AA43">
        <v>5.6749999999999998</v>
      </c>
      <c r="AB43">
        <v>96.44</v>
      </c>
      <c r="AC43">
        <v>47.064999999999998</v>
      </c>
      <c r="AD43">
        <v>23.55</v>
      </c>
      <c r="AE43" s="40">
        <v>179.2</v>
      </c>
      <c r="AF43" s="5">
        <f t="shared" si="2"/>
        <v>2.2549124879201132E-2</v>
      </c>
      <c r="AG43" s="5">
        <f t="shared" si="34"/>
        <v>2.9314986539036747E-2</v>
      </c>
      <c r="AH43" s="5">
        <f t="shared" si="35"/>
        <v>7.5811289882736776E-3</v>
      </c>
      <c r="AI43" s="5">
        <f t="shared" si="36"/>
        <v>3.6866840731070605E-2</v>
      </c>
      <c r="AJ43" s="5">
        <f t="shared" si="37"/>
        <v>4.6159145711333061E-2</v>
      </c>
      <c r="AK43" s="5">
        <f t="shared" si="38"/>
        <v>1.9825646794150664E-2</v>
      </c>
      <c r="AL43" s="5">
        <f t="shared" si="39"/>
        <v>1.923298399170803E-2</v>
      </c>
      <c r="AM43" s="5">
        <f t="shared" si="40"/>
        <v>2.5732666190135811E-2</v>
      </c>
      <c r="AN43" s="5">
        <f t="shared" si="41"/>
        <v>2.6345381526104328E-2</v>
      </c>
      <c r="AO43" s="5">
        <f t="shared" si="42"/>
        <v>3.1129977764301486E-2</v>
      </c>
      <c r="AP43" s="5">
        <f t="shared" si="43"/>
        <v>3.07909604519776E-2</v>
      </c>
      <c r="AQ43" s="5">
        <f t="shared" si="44"/>
        <v>-2.425196850393696E-2</v>
      </c>
      <c r="AR43" s="5">
        <f t="shared" si="45"/>
        <v>4.0935672514619936E-2</v>
      </c>
      <c r="AS43" s="5">
        <f t="shared" si="46"/>
        <v>1.8137425880711433E-2</v>
      </c>
      <c r="AT43" s="5">
        <f t="shared" si="47"/>
        <v>4.5652173913043326E-2</v>
      </c>
      <c r="AU43" s="5">
        <f t="shared" si="48"/>
        <v>1.9423904646286294E-2</v>
      </c>
      <c r="AV43" s="5">
        <f t="shared" si="4"/>
        <v>3.8657834726897544E-2</v>
      </c>
      <c r="AW43" s="5">
        <f t="shared" si="5"/>
        <v>4.7038327526132573E-2</v>
      </c>
      <c r="AX43" s="5">
        <f t="shared" si="6"/>
        <v>4.3034055727554144E-2</v>
      </c>
      <c r="AY43" s="5">
        <f t="shared" si="7"/>
        <v>3.1778140293637902E-2</v>
      </c>
      <c r="AZ43" s="5">
        <f t="shared" si="8"/>
        <v>1.6606498194945862E-2</v>
      </c>
      <c r="BA43" s="5">
        <f t="shared" si="9"/>
        <v>1.9108280254777066E-2</v>
      </c>
      <c r="BB43" s="5">
        <f t="shared" si="10"/>
        <v>1.6707416462917735E-2</v>
      </c>
      <c r="BC43" s="5">
        <f t="shared" si="11"/>
        <v>2.2130013831258566E-2</v>
      </c>
      <c r="BD43" s="5">
        <f t="shared" si="12"/>
        <v>4.3143297380585643E-2</v>
      </c>
      <c r="BE43" s="5">
        <f t="shared" si="13"/>
        <v>1.0543390105433925E-2</v>
      </c>
      <c r="BF43" s="5">
        <f t="shared" si="14"/>
        <v>3.577295126847968E-2</v>
      </c>
      <c r="BG43" s="5">
        <f t="shared" si="15"/>
        <v>3.1995719636169095E-2</v>
      </c>
      <c r="BH43" s="5">
        <f t="shared" si="16"/>
        <v>2.3426685124054991E-3</v>
      </c>
      <c r="BI43" s="5">
        <f t="shared" si="17"/>
        <v>5.0401427297056101E-2</v>
      </c>
      <c r="BJ43" s="42">
        <f t="shared" si="18"/>
        <v>7.6599579453289213E-2</v>
      </c>
      <c r="BK43" s="16">
        <f t="shared" si="3"/>
        <v>2.5286566191951777E-2</v>
      </c>
      <c r="BL43" s="16">
        <f t="shared" si="49"/>
        <v>2.7034753286608995E-2</v>
      </c>
      <c r="BM43" s="16">
        <f t="shared" si="50"/>
        <v>8.2000255326345316E-3</v>
      </c>
      <c r="BN43" s="16">
        <f t="shared" si="51"/>
        <v>3.5436299009451257E-2</v>
      </c>
      <c r="BO43" s="16">
        <f t="shared" si="52"/>
        <v>4.0012101374738332E-2</v>
      </c>
      <c r="BP43" s="16">
        <f t="shared" si="53"/>
        <v>2.2083247419841193E-2</v>
      </c>
      <c r="BQ43" s="16">
        <f t="shared" si="54"/>
        <v>1.882648557390941E-2</v>
      </c>
      <c r="BR43" s="16">
        <f t="shared" si="55"/>
        <v>2.5296836947093716E-2</v>
      </c>
      <c r="BS43" s="16">
        <f t="shared" si="56"/>
        <v>2.6290210656306698E-2</v>
      </c>
      <c r="BT43" s="16">
        <f t="shared" si="57"/>
        <v>3.2676794692905783E-2</v>
      </c>
      <c r="BU43" s="16">
        <f t="shared" si="58"/>
        <v>3.1845329944800771E-2</v>
      </c>
      <c r="BV43" s="16">
        <f t="shared" si="59"/>
        <v>-1.9161325156377945E-2</v>
      </c>
      <c r="BW43" s="16">
        <f t="shared" si="60"/>
        <v>3.8161173279168334E-2</v>
      </c>
      <c r="BX43" s="16">
        <f t="shared" si="61"/>
        <v>1.6747655508735686E-2</v>
      </c>
      <c r="BY43" s="16">
        <f t="shared" si="62"/>
        <v>4.6554476357765461E-2</v>
      </c>
      <c r="BZ43" s="16">
        <f t="shared" si="63"/>
        <v>1.4893245484911692E-2</v>
      </c>
      <c r="CA43" s="16">
        <f t="shared" si="19"/>
        <v>3.860434335638975E-2</v>
      </c>
      <c r="CB43" s="16">
        <f t="shared" si="20"/>
        <v>4.8076646461772718E-2</v>
      </c>
      <c r="CC43" s="16">
        <f t="shared" si="21"/>
        <v>4.4974266275417819E-2</v>
      </c>
      <c r="CD43" s="16">
        <f t="shared" si="22"/>
        <v>3.1940172568902345E-2</v>
      </c>
      <c r="CE43" s="16">
        <f t="shared" si="23"/>
        <v>1.3314074301061277E-2</v>
      </c>
      <c r="CF43" s="16">
        <f t="shared" si="24"/>
        <v>2.3588692811483764E-2</v>
      </c>
      <c r="CG43" s="16">
        <f t="shared" si="25"/>
        <v>1.2627169622131808E-2</v>
      </c>
      <c r="CH43" s="16">
        <f t="shared" si="26"/>
        <v>2.1243660556065962E-2</v>
      </c>
      <c r="CI43" s="16">
        <f t="shared" si="27"/>
        <v>4.3991744445400695E-2</v>
      </c>
      <c r="CJ43" s="16">
        <f t="shared" si="28"/>
        <v>1.0547272198461995E-2</v>
      </c>
      <c r="CK43" s="16">
        <f t="shared" si="29"/>
        <v>3.69216071079876E-2</v>
      </c>
      <c r="CL43" s="16">
        <f t="shared" si="30"/>
        <v>3.317858074928106E-2</v>
      </c>
      <c r="CM43" s="16">
        <f t="shared" si="31"/>
        <v>3.416499516026288E-3</v>
      </c>
      <c r="CN43" s="16">
        <f t="shared" si="32"/>
        <v>4.5976246897753009E-2</v>
      </c>
      <c r="CO43" s="16">
        <f t="shared" si="33"/>
        <v>7.3620251515187543E-2</v>
      </c>
    </row>
    <row r="44" spans="1:93" x14ac:dyDescent="0.2">
      <c r="A44">
        <v>94.75</v>
      </c>
      <c r="B44">
        <v>168.55</v>
      </c>
      <c r="C44">
        <v>18.37</v>
      </c>
      <c r="D44">
        <v>202</v>
      </c>
      <c r="E44">
        <v>149.35</v>
      </c>
      <c r="F44">
        <v>7.4480000000000004</v>
      </c>
      <c r="G44">
        <v>89.81</v>
      </c>
      <c r="H44">
        <v>69.59</v>
      </c>
      <c r="I44">
        <v>67.459999999999994</v>
      </c>
      <c r="J44">
        <v>26.86</v>
      </c>
      <c r="K44">
        <v>74.180000000000007</v>
      </c>
      <c r="L44">
        <v>15.286</v>
      </c>
      <c r="M44">
        <v>5.2450000000000001</v>
      </c>
      <c r="N44">
        <v>14.56</v>
      </c>
      <c r="O44">
        <v>14.72</v>
      </c>
      <c r="P44">
        <v>8.9049999999999994</v>
      </c>
      <c r="Q44">
        <v>48.61</v>
      </c>
      <c r="R44">
        <v>46.46</v>
      </c>
      <c r="S44">
        <v>6.53</v>
      </c>
      <c r="T44">
        <v>16.611999999999998</v>
      </c>
      <c r="U44">
        <v>3.0259999999999998</v>
      </c>
      <c r="V44">
        <v>28.69</v>
      </c>
      <c r="W44">
        <v>242.15</v>
      </c>
      <c r="X44">
        <v>190</v>
      </c>
      <c r="Y44">
        <v>3.9969999999999999</v>
      </c>
      <c r="Z44">
        <v>184.05</v>
      </c>
      <c r="AA44">
        <v>5.9180000000000001</v>
      </c>
      <c r="AB44">
        <v>90.73</v>
      </c>
      <c r="AC44">
        <v>45.715000000000003</v>
      </c>
      <c r="AD44">
        <v>23.38</v>
      </c>
      <c r="AE44" s="40">
        <v>179.82</v>
      </c>
      <c r="AF44" s="5">
        <f t="shared" si="2"/>
        <v>-5.0404284364171659E-3</v>
      </c>
      <c r="AG44" s="5">
        <f t="shared" si="34"/>
        <v>-2.034292356873002E-2</v>
      </c>
      <c r="AH44" s="5">
        <f t="shared" si="35"/>
        <v>-5.6295333982894213E-3</v>
      </c>
      <c r="AI44" s="5">
        <f t="shared" si="36"/>
        <v>1.7324738114423921E-2</v>
      </c>
      <c r="AJ44" s="5">
        <f t="shared" si="37"/>
        <v>-1.646361540994401E-2</v>
      </c>
      <c r="AK44" s="5">
        <f t="shared" si="38"/>
        <v>2.6885426719978067E-2</v>
      </c>
      <c r="AL44" s="5">
        <f t="shared" si="39"/>
        <v>1.4802259887005675E-2</v>
      </c>
      <c r="AM44" s="5">
        <f t="shared" si="40"/>
        <v>-3.0104529616724718E-2</v>
      </c>
      <c r="AN44" s="5">
        <f t="shared" si="41"/>
        <v>5.5877289090624505E-2</v>
      </c>
      <c r="AO44" s="5">
        <f t="shared" si="42"/>
        <v>5.3126837874926558E-2</v>
      </c>
      <c r="AP44" s="5">
        <f t="shared" si="43"/>
        <v>1.6442861057823999E-2</v>
      </c>
      <c r="AQ44" s="5">
        <f t="shared" si="44"/>
        <v>-1.3169786959328689E-2</v>
      </c>
      <c r="AR44" s="5">
        <f t="shared" si="45"/>
        <v>-1.7790262172284632E-2</v>
      </c>
      <c r="AS44" s="5">
        <f t="shared" si="46"/>
        <v>-2.3980815347721673E-3</v>
      </c>
      <c r="AT44" s="5">
        <f t="shared" si="47"/>
        <v>2.009702009702008E-2</v>
      </c>
      <c r="AU44" s="5">
        <f t="shared" si="48"/>
        <v>-3.5942405542925271E-2</v>
      </c>
      <c r="AV44" s="5">
        <f t="shared" si="4"/>
        <v>1.6414009409304597E-2</v>
      </c>
      <c r="AW44" s="5">
        <f t="shared" si="5"/>
        <v>3.0726566833056079E-2</v>
      </c>
      <c r="AX44" s="5">
        <f t="shared" si="6"/>
        <v>-3.0869694271297043E-2</v>
      </c>
      <c r="AY44" s="5">
        <f t="shared" si="7"/>
        <v>5.0594485201113093E-2</v>
      </c>
      <c r="AZ44" s="5">
        <f t="shared" si="8"/>
        <v>7.4573863636363535E-2</v>
      </c>
      <c r="BA44" s="5">
        <f t="shared" si="9"/>
        <v>-3.074324324324329E-2</v>
      </c>
      <c r="BB44" s="5">
        <f t="shared" si="10"/>
        <v>-2.9458917835671339E-2</v>
      </c>
      <c r="BC44" s="5">
        <f t="shared" si="11"/>
        <v>2.8416779431664319E-2</v>
      </c>
      <c r="BD44" s="5">
        <f t="shared" si="12"/>
        <v>-1.6001969473166011E-2</v>
      </c>
      <c r="BE44" s="5">
        <f t="shared" si="13"/>
        <v>-1.5248796147672494E-2</v>
      </c>
      <c r="BF44" s="5">
        <f t="shared" si="14"/>
        <v>4.2819383259911969E-2</v>
      </c>
      <c r="BG44" s="5">
        <f t="shared" si="15"/>
        <v>-5.9207797594359124E-2</v>
      </c>
      <c r="BH44" s="5">
        <f t="shared" si="16"/>
        <v>-2.868373525974699E-2</v>
      </c>
      <c r="BI44" s="5">
        <f t="shared" si="17"/>
        <v>-7.2186836518047803E-3</v>
      </c>
      <c r="BJ44" s="42">
        <f t="shared" si="18"/>
        <v>3.4598214285714857E-3</v>
      </c>
      <c r="BK44" s="16">
        <f t="shared" si="3"/>
        <v>-2.3029871236665213E-3</v>
      </c>
      <c r="BL44" s="16">
        <f t="shared" si="49"/>
        <v>-2.2623156821157772E-2</v>
      </c>
      <c r="BM44" s="16">
        <f t="shared" si="50"/>
        <v>-5.0106368539285665E-3</v>
      </c>
      <c r="BN44" s="16">
        <f t="shared" si="51"/>
        <v>1.5894196392804573E-2</v>
      </c>
      <c r="BO44" s="16">
        <f t="shared" si="52"/>
        <v>-2.2610659746538742E-2</v>
      </c>
      <c r="BP44" s="16">
        <f t="shared" si="53"/>
        <v>2.9143027345668596E-2</v>
      </c>
      <c r="BQ44" s="16">
        <f t="shared" si="54"/>
        <v>1.4395761469207053E-2</v>
      </c>
      <c r="BR44" s="16">
        <f t="shared" si="55"/>
        <v>-3.0540358859766813E-2</v>
      </c>
      <c r="BS44" s="16">
        <f t="shared" si="56"/>
        <v>5.5822118220826875E-2</v>
      </c>
      <c r="BT44" s="16">
        <f t="shared" si="57"/>
        <v>5.4673654803530855E-2</v>
      </c>
      <c r="BU44" s="16">
        <f t="shared" si="58"/>
        <v>1.7497230550647166E-2</v>
      </c>
      <c r="BV44" s="16">
        <f t="shared" si="59"/>
        <v>-8.0791436117696718E-3</v>
      </c>
      <c r="BW44" s="16">
        <f t="shared" si="60"/>
        <v>-2.0564761407736238E-2</v>
      </c>
      <c r="BX44" s="16">
        <f t="shared" si="61"/>
        <v>-3.7878519067479164E-3</v>
      </c>
      <c r="BY44" s="16">
        <f t="shared" si="62"/>
        <v>2.0999322541742214E-2</v>
      </c>
      <c r="BZ44" s="16">
        <f t="shared" si="63"/>
        <v>-4.0473064704299871E-2</v>
      </c>
      <c r="CA44" s="16">
        <f t="shared" si="19"/>
        <v>1.6360518038796807E-2</v>
      </c>
      <c r="CB44" s="16">
        <f t="shared" si="20"/>
        <v>3.1764885768696224E-2</v>
      </c>
      <c r="CC44" s="16">
        <f t="shared" si="21"/>
        <v>-2.8929483723433368E-2</v>
      </c>
      <c r="CD44" s="16">
        <f t="shared" si="22"/>
        <v>5.0756517476377536E-2</v>
      </c>
      <c r="CE44" s="16">
        <f t="shared" si="23"/>
        <v>7.1281439742478955E-2</v>
      </c>
      <c r="CF44" s="16">
        <f t="shared" si="24"/>
        <v>-2.6262830686536592E-2</v>
      </c>
      <c r="CG44" s="16">
        <f t="shared" si="25"/>
        <v>-3.3539164676457268E-2</v>
      </c>
      <c r="CH44" s="16">
        <f t="shared" si="26"/>
        <v>2.7530426156471714E-2</v>
      </c>
      <c r="CI44" s="16">
        <f t="shared" si="27"/>
        <v>-1.5153522408350958E-2</v>
      </c>
      <c r="CJ44" s="16">
        <f t="shared" si="28"/>
        <v>-1.5244914054644424E-2</v>
      </c>
      <c r="CK44" s="16">
        <f t="shared" si="29"/>
        <v>4.3968039099419889E-2</v>
      </c>
      <c r="CL44" s="16">
        <f t="shared" si="30"/>
        <v>-5.8024936481247159E-2</v>
      </c>
      <c r="CM44" s="16">
        <f t="shared" si="31"/>
        <v>-2.7609904256126201E-2</v>
      </c>
      <c r="CN44" s="16">
        <f t="shared" si="32"/>
        <v>-1.1643864051107873E-2</v>
      </c>
      <c r="CO44" s="16">
        <f t="shared" si="33"/>
        <v>4.8049349046981518E-4</v>
      </c>
    </row>
    <row r="45" spans="1:93" x14ac:dyDescent="0.2">
      <c r="A45">
        <v>94.36</v>
      </c>
      <c r="B45">
        <v>182.8</v>
      </c>
      <c r="C45">
        <v>18.821999999999999</v>
      </c>
      <c r="D45">
        <v>205.45</v>
      </c>
      <c r="E45">
        <v>166.9</v>
      </c>
      <c r="F45">
        <v>7.4</v>
      </c>
      <c r="G45">
        <v>94.68</v>
      </c>
      <c r="H45">
        <v>70.39</v>
      </c>
      <c r="I45">
        <v>66.95</v>
      </c>
      <c r="J45">
        <v>27.335000000000001</v>
      </c>
      <c r="K45">
        <v>75.010000000000005</v>
      </c>
      <c r="L45">
        <v>15.334</v>
      </c>
      <c r="M45">
        <v>5.39</v>
      </c>
      <c r="N45">
        <v>14.42</v>
      </c>
      <c r="O45">
        <v>14.83</v>
      </c>
      <c r="P45">
        <v>8.92</v>
      </c>
      <c r="Q45">
        <v>47.29</v>
      </c>
      <c r="R45">
        <v>45.33</v>
      </c>
      <c r="S45">
        <v>6.6779999999999999</v>
      </c>
      <c r="T45">
        <v>16.45</v>
      </c>
      <c r="U45">
        <v>3.0880000000000001</v>
      </c>
      <c r="V45">
        <v>28.56</v>
      </c>
      <c r="W45">
        <v>240.95</v>
      </c>
      <c r="X45">
        <v>192.25</v>
      </c>
      <c r="Y45">
        <v>3.9740000000000002</v>
      </c>
      <c r="Z45">
        <v>185.8</v>
      </c>
      <c r="AA45">
        <v>5.93</v>
      </c>
      <c r="AB45">
        <v>92.3</v>
      </c>
      <c r="AC45">
        <v>47.07</v>
      </c>
      <c r="AD45">
        <v>23.64</v>
      </c>
      <c r="AE45" s="40">
        <v>183.72</v>
      </c>
      <c r="AF45" s="5">
        <f t="shared" si="2"/>
        <v>-4.1160949868074281E-3</v>
      </c>
      <c r="AG45" s="5">
        <f t="shared" si="34"/>
        <v>8.4544645505784555E-2</v>
      </c>
      <c r="AH45" s="5">
        <f t="shared" si="35"/>
        <v>2.4605334784975508E-2</v>
      </c>
      <c r="AI45" s="5">
        <f t="shared" si="36"/>
        <v>1.7079207920791983E-2</v>
      </c>
      <c r="AJ45" s="5">
        <f t="shared" si="37"/>
        <v>0.11750920656176778</v>
      </c>
      <c r="AK45" s="5">
        <f t="shared" si="38"/>
        <v>-6.4446831364124435E-3</v>
      </c>
      <c r="AL45" s="5">
        <f t="shared" si="39"/>
        <v>5.4225587351074633E-2</v>
      </c>
      <c r="AM45" s="5">
        <f t="shared" si="40"/>
        <v>1.1495904583991967E-2</v>
      </c>
      <c r="AN45" s="5">
        <f t="shared" si="41"/>
        <v>-7.5600355766378691E-3</v>
      </c>
      <c r="AO45" s="5">
        <f t="shared" si="42"/>
        <v>1.7684288905435608E-2</v>
      </c>
      <c r="AP45" s="5">
        <f t="shared" si="43"/>
        <v>1.1188999730385563E-2</v>
      </c>
      <c r="AQ45" s="5">
        <f t="shared" si="44"/>
        <v>3.1401282219023496E-3</v>
      </c>
      <c r="AR45" s="5">
        <f t="shared" si="45"/>
        <v>2.7645376549094269E-2</v>
      </c>
      <c r="AS45" s="5">
        <f t="shared" si="46"/>
        <v>-9.6153846153846922E-3</v>
      </c>
      <c r="AT45" s="5">
        <f t="shared" si="47"/>
        <v>7.472826086956541E-3</v>
      </c>
      <c r="AU45" s="5">
        <f t="shared" si="48"/>
        <v>1.6844469399215356E-3</v>
      </c>
      <c r="AV45" s="5">
        <f t="shared" si="4"/>
        <v>-2.7154906397860556E-2</v>
      </c>
      <c r="AW45" s="5">
        <f t="shared" si="5"/>
        <v>-2.4321997417133034E-2</v>
      </c>
      <c r="AX45" s="5">
        <f t="shared" si="6"/>
        <v>2.2664624808575784E-2</v>
      </c>
      <c r="AY45" s="5">
        <f t="shared" si="7"/>
        <v>-9.7519865157716934E-3</v>
      </c>
      <c r="AZ45" s="5">
        <f t="shared" si="8"/>
        <v>2.0489094514210215E-2</v>
      </c>
      <c r="BA45" s="5">
        <f t="shared" si="9"/>
        <v>-4.5311955385152203E-3</v>
      </c>
      <c r="BB45" s="5">
        <f t="shared" si="10"/>
        <v>-4.9556060293207693E-3</v>
      </c>
      <c r="BC45" s="5">
        <f t="shared" si="11"/>
        <v>1.1842105263157876E-2</v>
      </c>
      <c r="BD45" s="5">
        <f t="shared" si="12"/>
        <v>-5.7543157368025177E-3</v>
      </c>
      <c r="BE45" s="5">
        <f t="shared" si="13"/>
        <v>9.5082857919044361E-3</v>
      </c>
      <c r="BF45" s="5">
        <f t="shared" si="14"/>
        <v>2.0277120648866109E-3</v>
      </c>
      <c r="BG45" s="5">
        <f t="shared" si="15"/>
        <v>1.7304089055439231E-2</v>
      </c>
      <c r="BH45" s="5">
        <f t="shared" si="16"/>
        <v>2.9640161872470649E-2</v>
      </c>
      <c r="BI45" s="5">
        <f t="shared" si="17"/>
        <v>1.1120615911035081E-2</v>
      </c>
      <c r="BJ45" s="42">
        <f t="shared" si="18"/>
        <v>2.1688355021688421E-2</v>
      </c>
      <c r="BK45" s="16">
        <f t="shared" si="3"/>
        <v>-1.3786536740567836E-3</v>
      </c>
      <c r="BL45" s="16">
        <f t="shared" si="49"/>
        <v>8.2264412253356803E-2</v>
      </c>
      <c r="BM45" s="16">
        <f t="shared" si="50"/>
        <v>2.5224231329336363E-2</v>
      </c>
      <c r="BN45" s="16">
        <f t="shared" si="51"/>
        <v>1.5648666199172635E-2</v>
      </c>
      <c r="BO45" s="16">
        <f t="shared" si="52"/>
        <v>0.11136216222517305</v>
      </c>
      <c r="BP45" s="16">
        <f t="shared" si="53"/>
        <v>-4.1870825107219135E-3</v>
      </c>
      <c r="BQ45" s="16">
        <f t="shared" si="54"/>
        <v>5.3819088933276013E-2</v>
      </c>
      <c r="BR45" s="16">
        <f t="shared" si="55"/>
        <v>1.1060075340949872E-2</v>
      </c>
      <c r="BS45" s="16">
        <f t="shared" si="56"/>
        <v>-7.6152064464354982E-3</v>
      </c>
      <c r="BT45" s="16">
        <f t="shared" si="57"/>
        <v>1.9231105834039901E-2</v>
      </c>
      <c r="BU45" s="16">
        <f t="shared" si="58"/>
        <v>1.2243369223208731E-2</v>
      </c>
      <c r="BV45" s="16">
        <f t="shared" si="59"/>
        <v>8.2307715694613665E-3</v>
      </c>
      <c r="BW45" s="16">
        <f t="shared" si="60"/>
        <v>2.4870877313642663E-2</v>
      </c>
      <c r="BX45" s="16">
        <f t="shared" si="61"/>
        <v>-1.1005154987360441E-2</v>
      </c>
      <c r="BY45" s="16">
        <f t="shared" si="62"/>
        <v>8.3751285316786741E-3</v>
      </c>
      <c r="BZ45" s="16">
        <f t="shared" si="63"/>
        <v>-2.8462122214530667E-3</v>
      </c>
      <c r="CA45" s="16">
        <f t="shared" si="19"/>
        <v>-2.7208397768368347E-2</v>
      </c>
      <c r="CB45" s="16">
        <f t="shared" si="20"/>
        <v>-2.3283678481492889E-2</v>
      </c>
      <c r="CC45" s="16">
        <f t="shared" si="21"/>
        <v>2.460483535643946E-2</v>
      </c>
      <c r="CD45" s="16">
        <f t="shared" si="22"/>
        <v>-9.5899542405072542E-3</v>
      </c>
      <c r="CE45" s="16">
        <f t="shared" si="23"/>
        <v>1.7196670620325628E-2</v>
      </c>
      <c r="CF45" s="16">
        <f t="shared" si="24"/>
        <v>-5.0782981808524322E-5</v>
      </c>
      <c r="CG45" s="16">
        <f t="shared" si="25"/>
        <v>-9.0358528701066955E-3</v>
      </c>
      <c r="CH45" s="16">
        <f t="shared" si="26"/>
        <v>1.0955751987965272E-2</v>
      </c>
      <c r="CI45" s="16">
        <f t="shared" si="27"/>
        <v>-4.9058686719874647E-3</v>
      </c>
      <c r="CJ45" s="16">
        <f t="shared" si="28"/>
        <v>9.5121678849325059E-3</v>
      </c>
      <c r="CK45" s="16">
        <f t="shared" si="29"/>
        <v>3.17636790439453E-3</v>
      </c>
      <c r="CL45" s="16">
        <f t="shared" si="30"/>
        <v>1.8486950168551196E-2</v>
      </c>
      <c r="CM45" s="16">
        <f t="shared" si="31"/>
        <v>3.0713992876091438E-2</v>
      </c>
      <c r="CN45" s="16">
        <f t="shared" si="32"/>
        <v>6.695435511731988E-3</v>
      </c>
      <c r="CO45" s="16">
        <f t="shared" si="33"/>
        <v>1.8709027083586752E-2</v>
      </c>
    </row>
    <row r="46" spans="1:93" x14ac:dyDescent="0.2">
      <c r="A46">
        <v>92.55</v>
      </c>
      <c r="B46">
        <v>184.5</v>
      </c>
      <c r="C46">
        <v>18.440000000000001</v>
      </c>
      <c r="D46">
        <v>203.9</v>
      </c>
      <c r="E46">
        <v>165.8</v>
      </c>
      <c r="F46">
        <v>7.6340000000000003</v>
      </c>
      <c r="G46">
        <v>93.83</v>
      </c>
      <c r="H46">
        <v>69.86</v>
      </c>
      <c r="I46">
        <v>68.28</v>
      </c>
      <c r="J46">
        <v>26.92</v>
      </c>
      <c r="K46">
        <v>74.81</v>
      </c>
      <c r="L46">
        <v>15.65</v>
      </c>
      <c r="M46">
        <v>5.18</v>
      </c>
      <c r="N46">
        <v>13.994999999999999</v>
      </c>
      <c r="O46">
        <v>14.95</v>
      </c>
      <c r="P46">
        <v>8.6180000000000003</v>
      </c>
      <c r="Q46">
        <v>47.52</v>
      </c>
      <c r="R46">
        <v>46.7</v>
      </c>
      <c r="S46">
        <v>6.6899999999999995</v>
      </c>
      <c r="T46">
        <v>16.23</v>
      </c>
      <c r="U46">
        <v>3.16</v>
      </c>
      <c r="V46">
        <v>29.01</v>
      </c>
      <c r="W46">
        <v>251.9</v>
      </c>
      <c r="X46">
        <v>191.05</v>
      </c>
      <c r="Y46">
        <v>3.875</v>
      </c>
      <c r="Z46">
        <v>182.6</v>
      </c>
      <c r="AA46">
        <v>6.0570000000000004</v>
      </c>
      <c r="AB46">
        <v>91.72</v>
      </c>
      <c r="AC46">
        <v>46.155000000000001</v>
      </c>
      <c r="AD46">
        <v>23.25</v>
      </c>
      <c r="AE46" s="40">
        <v>181.9</v>
      </c>
      <c r="AF46" s="5">
        <f t="shared" si="2"/>
        <v>-1.9181856718948787E-2</v>
      </c>
      <c r="AG46" s="5">
        <f t="shared" si="34"/>
        <v>9.2997811816191156E-3</v>
      </c>
      <c r="AH46" s="5">
        <f t="shared" si="35"/>
        <v>-2.0295399001168724E-2</v>
      </c>
      <c r="AI46" s="5">
        <f t="shared" si="36"/>
        <v>-7.5444146994401162E-3</v>
      </c>
      <c r="AJ46" s="5">
        <f t="shared" si="37"/>
        <v>-6.5907729179148777E-3</v>
      </c>
      <c r="AK46" s="5">
        <f t="shared" si="38"/>
        <v>3.1621621621621632E-2</v>
      </c>
      <c r="AL46" s="5">
        <f t="shared" si="39"/>
        <v>-8.9776087874947619E-3</v>
      </c>
      <c r="AM46" s="5">
        <f t="shared" si="40"/>
        <v>-7.5294786191220098E-3</v>
      </c>
      <c r="AN46" s="5">
        <f t="shared" si="41"/>
        <v>1.9865571321882047E-2</v>
      </c>
      <c r="AO46" s="5">
        <f t="shared" si="42"/>
        <v>-1.5182001097494013E-2</v>
      </c>
      <c r="AP46" s="5">
        <f t="shared" si="43"/>
        <v>-2.6663111585122357E-3</v>
      </c>
      <c r="AQ46" s="5">
        <f t="shared" si="44"/>
        <v>2.060779966088444E-2</v>
      </c>
      <c r="AR46" s="5">
        <f t="shared" si="45"/>
        <v>-3.8961038961038974E-2</v>
      </c>
      <c r="AS46" s="5">
        <f t="shared" si="46"/>
        <v>-2.9472954230235882E-2</v>
      </c>
      <c r="AT46" s="5">
        <f t="shared" si="47"/>
        <v>8.0917060013485642E-3</v>
      </c>
      <c r="AU46" s="5">
        <f t="shared" si="48"/>
        <v>-3.385650224215242E-2</v>
      </c>
      <c r="AV46" s="5">
        <f t="shared" si="4"/>
        <v>4.8636075280186208E-3</v>
      </c>
      <c r="AW46" s="5">
        <f t="shared" si="5"/>
        <v>3.0222810500772246E-2</v>
      </c>
      <c r="AX46" s="5">
        <f t="shared" si="6"/>
        <v>1.7969451931716396E-3</v>
      </c>
      <c r="AY46" s="5">
        <f t="shared" si="7"/>
        <v>-1.3373860182370745E-2</v>
      </c>
      <c r="AZ46" s="5">
        <f t="shared" si="8"/>
        <v>2.3316062176165886E-2</v>
      </c>
      <c r="BA46" s="5">
        <f t="shared" si="9"/>
        <v>1.5756302521008569E-2</v>
      </c>
      <c r="BB46" s="5">
        <f t="shared" si="10"/>
        <v>4.5445113094003009E-2</v>
      </c>
      <c r="BC46" s="5">
        <f t="shared" si="11"/>
        <v>-6.2418725617684467E-3</v>
      </c>
      <c r="BD46" s="5">
        <f t="shared" si="12"/>
        <v>-2.4911927528938116E-2</v>
      </c>
      <c r="BE46" s="5">
        <f t="shared" si="13"/>
        <v>-1.7222820236813874E-2</v>
      </c>
      <c r="BF46" s="5">
        <f t="shared" si="14"/>
        <v>2.1416526138280156E-2</v>
      </c>
      <c r="BG46" s="5">
        <f t="shared" si="15"/>
        <v>-6.2838569880823147E-3</v>
      </c>
      <c r="BH46" s="5">
        <f t="shared" si="16"/>
        <v>-1.9439133205863546E-2</v>
      </c>
      <c r="BI46" s="5">
        <f t="shared" si="17"/>
        <v>-1.6497461928934087E-2</v>
      </c>
      <c r="BJ46" s="42">
        <f t="shared" si="18"/>
        <v>-9.9063792728063538E-3</v>
      </c>
      <c r="BK46" s="16">
        <f t="shared" si="3"/>
        <v>-1.6444415406198142E-2</v>
      </c>
      <c r="BL46" s="16">
        <f t="shared" si="49"/>
        <v>7.0195479291913646E-3</v>
      </c>
      <c r="BM46" s="16">
        <f t="shared" si="50"/>
        <v>-1.9676502456807868E-2</v>
      </c>
      <c r="BN46" s="16">
        <f t="shared" si="51"/>
        <v>-8.9749564210594643E-3</v>
      </c>
      <c r="BO46" s="16">
        <f t="shared" si="52"/>
        <v>-1.273781725450961E-2</v>
      </c>
      <c r="BP46" s="16">
        <f t="shared" si="53"/>
        <v>3.3879222247312164E-2</v>
      </c>
      <c r="BQ46" s="16">
        <f t="shared" si="54"/>
        <v>-9.3841072052933839E-3</v>
      </c>
      <c r="BR46" s="16">
        <f t="shared" si="55"/>
        <v>-7.9653078621641053E-3</v>
      </c>
      <c r="BS46" s="16">
        <f t="shared" si="56"/>
        <v>1.9810400452084417E-2</v>
      </c>
      <c r="BT46" s="16">
        <f t="shared" si="57"/>
        <v>-1.363518416888972E-2</v>
      </c>
      <c r="BU46" s="16">
        <f t="shared" si="58"/>
        <v>-1.6119416656890672E-3</v>
      </c>
      <c r="BV46" s="16">
        <f t="shared" si="59"/>
        <v>2.5698443008443456E-2</v>
      </c>
      <c r="BW46" s="16">
        <f t="shared" si="60"/>
        <v>-4.1735538196490576E-2</v>
      </c>
      <c r="BX46" s="16">
        <f t="shared" si="61"/>
        <v>-3.0862724602211629E-2</v>
      </c>
      <c r="BY46" s="16">
        <f t="shared" si="62"/>
        <v>8.9940084460706973E-3</v>
      </c>
      <c r="BZ46" s="16">
        <f t="shared" si="63"/>
        <v>-3.838716140352702E-2</v>
      </c>
      <c r="CA46" s="16">
        <f t="shared" si="19"/>
        <v>4.8101161575108305E-3</v>
      </c>
      <c r="CB46" s="16">
        <f t="shared" si="20"/>
        <v>3.1261129436412391E-2</v>
      </c>
      <c r="CC46" s="16">
        <f t="shared" si="21"/>
        <v>3.737155741035315E-3</v>
      </c>
      <c r="CD46" s="16">
        <f t="shared" si="22"/>
        <v>-1.3211827907106306E-2</v>
      </c>
      <c r="CE46" s="16">
        <f t="shared" si="23"/>
        <v>2.0023638282281299E-2</v>
      </c>
      <c r="CF46" s="16">
        <f t="shared" si="24"/>
        <v>2.0236715077715267E-2</v>
      </c>
      <c r="CG46" s="16">
        <f t="shared" si="25"/>
        <v>4.1364866253217079E-2</v>
      </c>
      <c r="CH46" s="16">
        <f t="shared" si="26"/>
        <v>-7.1282258369610501E-3</v>
      </c>
      <c r="CI46" s="16">
        <f t="shared" si="27"/>
        <v>-2.4063480464123065E-2</v>
      </c>
      <c r="CJ46" s="16">
        <f t="shared" si="28"/>
        <v>-1.7218938143785802E-2</v>
      </c>
      <c r="CK46" s="16">
        <f t="shared" si="29"/>
        <v>2.2565181977788076E-2</v>
      </c>
      <c r="CL46" s="16">
        <f t="shared" si="30"/>
        <v>-5.1009958749703502E-3</v>
      </c>
      <c r="CM46" s="16">
        <f t="shared" si="31"/>
        <v>-1.8365302202242757E-2</v>
      </c>
      <c r="CN46" s="16">
        <f t="shared" si="32"/>
        <v>-2.0922642328237179E-2</v>
      </c>
      <c r="CO46" s="16">
        <f t="shared" si="33"/>
        <v>-1.2885707210908023E-2</v>
      </c>
    </row>
    <row r="47" spans="1:93" x14ac:dyDescent="0.2">
      <c r="A47">
        <v>89.69</v>
      </c>
      <c r="B47">
        <v>180.25</v>
      </c>
      <c r="C47">
        <v>17.850000000000001</v>
      </c>
      <c r="D47">
        <v>200.35</v>
      </c>
      <c r="E47">
        <v>158.15</v>
      </c>
      <c r="F47">
        <v>7.3540000000000001</v>
      </c>
      <c r="G47">
        <v>90.18</v>
      </c>
      <c r="H47">
        <v>68.5</v>
      </c>
      <c r="I47">
        <v>66</v>
      </c>
      <c r="J47">
        <v>26.565000000000001</v>
      </c>
      <c r="K47">
        <v>71.17</v>
      </c>
      <c r="L47">
        <v>13.856</v>
      </c>
      <c r="M47">
        <v>4.97</v>
      </c>
      <c r="N47">
        <v>13.574999999999999</v>
      </c>
      <c r="O47">
        <v>14.348000000000001</v>
      </c>
      <c r="P47">
        <v>8.2349999999999994</v>
      </c>
      <c r="Q47">
        <v>46.134999999999998</v>
      </c>
      <c r="R47">
        <v>45.924999999999997</v>
      </c>
      <c r="S47">
        <v>6.4020000000000001</v>
      </c>
      <c r="T47">
        <v>15.662000000000001</v>
      </c>
      <c r="U47">
        <v>3.1154999999999999</v>
      </c>
      <c r="V47">
        <v>27.65</v>
      </c>
      <c r="W47">
        <v>247.9</v>
      </c>
      <c r="X47">
        <v>189.45</v>
      </c>
      <c r="Y47">
        <v>4.4000000000000004</v>
      </c>
      <c r="Z47">
        <v>180.65</v>
      </c>
      <c r="AA47">
        <v>5.8540000000000001</v>
      </c>
      <c r="AB47">
        <v>88</v>
      </c>
      <c r="AC47">
        <v>46.704999999999998</v>
      </c>
      <c r="AD47">
        <v>22.66</v>
      </c>
      <c r="AE47" s="40">
        <v>172.06</v>
      </c>
      <c r="AF47" s="5">
        <f t="shared" si="2"/>
        <v>-3.0902215018908663E-2</v>
      </c>
      <c r="AG47" s="5">
        <f t="shared" si="34"/>
        <v>-2.3035230352303482E-2</v>
      </c>
      <c r="AH47" s="5">
        <f t="shared" si="35"/>
        <v>-3.1995661605206061E-2</v>
      </c>
      <c r="AI47" s="5">
        <f t="shared" si="36"/>
        <v>-1.7410495340853371E-2</v>
      </c>
      <c r="AJ47" s="5">
        <f t="shared" si="37"/>
        <v>-4.613992762364294E-2</v>
      </c>
      <c r="AK47" s="5">
        <f t="shared" si="38"/>
        <v>-3.6678019386953142E-2</v>
      </c>
      <c r="AL47" s="5">
        <f t="shared" si="39"/>
        <v>-3.8900138548438545E-2</v>
      </c>
      <c r="AM47" s="5">
        <f t="shared" si="40"/>
        <v>-1.9467506441454341E-2</v>
      </c>
      <c r="AN47" s="5">
        <f t="shared" si="41"/>
        <v>-3.3391915641476255E-2</v>
      </c>
      <c r="AO47" s="5">
        <f t="shared" si="42"/>
        <v>-1.3187221396731119E-2</v>
      </c>
      <c r="AP47" s="5">
        <f t="shared" si="43"/>
        <v>-4.8656596711669553E-2</v>
      </c>
      <c r="AQ47" s="5">
        <f t="shared" si="44"/>
        <v>-0.11463258785942498</v>
      </c>
      <c r="AR47" s="5">
        <f t="shared" si="45"/>
        <v>-4.0540540540540571E-2</v>
      </c>
      <c r="AS47" s="5">
        <f t="shared" si="46"/>
        <v>-3.0010718113612E-2</v>
      </c>
      <c r="AT47" s="5">
        <f t="shared" si="47"/>
        <v>-4.0267558528428005E-2</v>
      </c>
      <c r="AU47" s="5">
        <f t="shared" si="48"/>
        <v>-4.4441865862149044E-2</v>
      </c>
      <c r="AV47" s="5">
        <f t="shared" si="4"/>
        <v>-2.9145622895622947E-2</v>
      </c>
      <c r="AW47" s="5">
        <f t="shared" si="5"/>
        <v>-1.6595289079229247E-2</v>
      </c>
      <c r="AX47" s="5">
        <f t="shared" si="6"/>
        <v>-4.3049327354260036E-2</v>
      </c>
      <c r="AY47" s="5">
        <f t="shared" si="7"/>
        <v>-3.4996919285274153E-2</v>
      </c>
      <c r="AZ47" s="5">
        <f t="shared" si="8"/>
        <v>-1.4082278481012733E-2</v>
      </c>
      <c r="BA47" s="5">
        <f t="shared" si="9"/>
        <v>-4.6880386073767766E-2</v>
      </c>
      <c r="BB47" s="5">
        <f t="shared" si="10"/>
        <v>-1.5879317189360864E-2</v>
      </c>
      <c r="BC47" s="5">
        <f t="shared" si="11"/>
        <v>-8.3747710023555078E-3</v>
      </c>
      <c r="BD47" s="5">
        <f t="shared" si="12"/>
        <v>0.13548387096774195</v>
      </c>
      <c r="BE47" s="5">
        <f t="shared" si="13"/>
        <v>-1.0679079956188331E-2</v>
      </c>
      <c r="BF47" s="5">
        <f t="shared" si="14"/>
        <v>-3.3514941390127118E-2</v>
      </c>
      <c r="BG47" s="5">
        <f t="shared" si="15"/>
        <v>-4.0558220671609191E-2</v>
      </c>
      <c r="BH47" s="5">
        <f t="shared" si="16"/>
        <v>1.1916368757447726E-2</v>
      </c>
      <c r="BI47" s="5">
        <f t="shared" si="17"/>
        <v>-2.5376344086021518E-2</v>
      </c>
      <c r="BJ47" s="42">
        <f t="shared" si="18"/>
        <v>-5.4095656954370575E-2</v>
      </c>
      <c r="BK47" s="16">
        <f t="shared" si="3"/>
        <v>-2.8164773706158018E-2</v>
      </c>
      <c r="BL47" s="16">
        <f t="shared" si="49"/>
        <v>-2.5315463604731234E-2</v>
      </c>
      <c r="BM47" s="16">
        <f t="shared" si="50"/>
        <v>-3.1376765060845205E-2</v>
      </c>
      <c r="BN47" s="16">
        <f t="shared" si="51"/>
        <v>-1.8841037062472719E-2</v>
      </c>
      <c r="BO47" s="16">
        <f t="shared" si="52"/>
        <v>-5.2286971960237669E-2</v>
      </c>
      <c r="BP47" s="16">
        <f t="shared" si="53"/>
        <v>-3.442041876126261E-2</v>
      </c>
      <c r="BQ47" s="16">
        <f t="shared" si="54"/>
        <v>-3.9306636966237166E-2</v>
      </c>
      <c r="BR47" s="16">
        <f t="shared" si="55"/>
        <v>-1.9903335684496436E-2</v>
      </c>
      <c r="BS47" s="16">
        <f t="shared" si="56"/>
        <v>-3.3447086511273885E-2</v>
      </c>
      <c r="BT47" s="16">
        <f t="shared" si="57"/>
        <v>-1.1640404468126826E-2</v>
      </c>
      <c r="BU47" s="16">
        <f t="shared" si="58"/>
        <v>-4.7602227218846382E-2</v>
      </c>
      <c r="BV47" s="16">
        <f t="shared" si="59"/>
        <v>-0.10954194451186597</v>
      </c>
      <c r="BW47" s="16">
        <f t="shared" si="60"/>
        <v>-4.3315039775992173E-2</v>
      </c>
      <c r="BX47" s="16">
        <f t="shared" si="61"/>
        <v>-3.1400488485587748E-2</v>
      </c>
      <c r="BY47" s="16">
        <f t="shared" si="62"/>
        <v>-3.936525608370587E-2</v>
      </c>
      <c r="BZ47" s="16">
        <f t="shared" si="63"/>
        <v>-4.8972525023523644E-2</v>
      </c>
      <c r="CA47" s="16">
        <f t="shared" si="19"/>
        <v>-2.9199114266130737E-2</v>
      </c>
      <c r="CB47" s="16">
        <f t="shared" si="20"/>
        <v>-1.5556970143589104E-2</v>
      </c>
      <c r="CC47" s="16">
        <f t="shared" si="21"/>
        <v>-4.1109116806396361E-2</v>
      </c>
      <c r="CD47" s="16">
        <f t="shared" si="22"/>
        <v>-3.483488701000971E-2</v>
      </c>
      <c r="CE47" s="16">
        <f t="shared" si="23"/>
        <v>-1.737470237489732E-2</v>
      </c>
      <c r="CF47" s="16">
        <f t="shared" si="24"/>
        <v>-4.2399973517061068E-2</v>
      </c>
      <c r="CG47" s="16">
        <f t="shared" si="25"/>
        <v>-1.995956403014679E-2</v>
      </c>
      <c r="CH47" s="16">
        <f t="shared" si="26"/>
        <v>-9.261124277548112E-3</v>
      </c>
      <c r="CI47" s="16">
        <f t="shared" si="27"/>
        <v>0.13633231803255699</v>
      </c>
      <c r="CJ47" s="16">
        <f t="shared" si="28"/>
        <v>-1.0675197863160261E-2</v>
      </c>
      <c r="CK47" s="16">
        <f t="shared" si="29"/>
        <v>-3.2366285550619198E-2</v>
      </c>
      <c r="CL47" s="16">
        <f t="shared" si="30"/>
        <v>-3.9375359558497226E-2</v>
      </c>
      <c r="CM47" s="16">
        <f t="shared" si="31"/>
        <v>1.2990199761068515E-2</v>
      </c>
      <c r="CN47" s="16">
        <f t="shared" si="32"/>
        <v>-2.980152448532461E-2</v>
      </c>
      <c r="CO47" s="16">
        <f t="shared" si="33"/>
        <v>-5.7074984892472244E-2</v>
      </c>
    </row>
    <row r="48" spans="1:93" x14ac:dyDescent="0.2">
      <c r="A48">
        <v>83.92</v>
      </c>
      <c r="B48">
        <v>176.85</v>
      </c>
      <c r="C48">
        <v>17.533999999999999</v>
      </c>
      <c r="D48">
        <v>185.16</v>
      </c>
      <c r="E48">
        <v>147.19999999999999</v>
      </c>
      <c r="F48">
        <v>7.0090000000000003</v>
      </c>
      <c r="G48">
        <v>86.64</v>
      </c>
      <c r="H48">
        <v>63.79</v>
      </c>
      <c r="I48">
        <v>63.2</v>
      </c>
      <c r="J48">
        <v>24.91</v>
      </c>
      <c r="K48">
        <v>70.13</v>
      </c>
      <c r="L48">
        <v>12.513999999999999</v>
      </c>
      <c r="M48">
        <v>4.6340000000000003</v>
      </c>
      <c r="N48">
        <v>12.635</v>
      </c>
      <c r="O48">
        <v>13.398</v>
      </c>
      <c r="P48">
        <v>7.992</v>
      </c>
      <c r="Q48">
        <v>44.704999999999998</v>
      </c>
      <c r="R48">
        <v>44.134999999999998</v>
      </c>
      <c r="S48">
        <v>5.9779999999999998</v>
      </c>
      <c r="T48">
        <v>14.736000000000001</v>
      </c>
      <c r="U48">
        <v>3.0834999999999999</v>
      </c>
      <c r="V48">
        <v>26.11</v>
      </c>
      <c r="W48">
        <v>234.9</v>
      </c>
      <c r="X48">
        <v>177.45</v>
      </c>
      <c r="Y48">
        <v>4.3810000000000002</v>
      </c>
      <c r="Z48">
        <v>172.35</v>
      </c>
      <c r="AA48">
        <v>5.4829999999999997</v>
      </c>
      <c r="AB48">
        <v>82.86</v>
      </c>
      <c r="AC48">
        <v>43.725000000000001</v>
      </c>
      <c r="AD48">
        <v>21.29</v>
      </c>
      <c r="AE48" s="40">
        <v>163.19999999999999</v>
      </c>
      <c r="AF48" s="5">
        <f t="shared" si="2"/>
        <v>-6.4332701527483493E-2</v>
      </c>
      <c r="AG48" s="5">
        <f t="shared" si="34"/>
        <v>-1.8862690707350915E-2</v>
      </c>
      <c r="AH48" s="5">
        <f t="shared" si="35"/>
        <v>-1.770308123249309E-2</v>
      </c>
      <c r="AI48" s="5">
        <f t="shared" si="36"/>
        <v>-7.5817319690541507E-2</v>
      </c>
      <c r="AJ48" s="5">
        <f t="shared" si="37"/>
        <v>-6.9238065128043091E-2</v>
      </c>
      <c r="AK48" s="5">
        <f t="shared" si="38"/>
        <v>-4.6913244492792994E-2</v>
      </c>
      <c r="AL48" s="5">
        <f t="shared" si="39"/>
        <v>-3.9254823685961449E-2</v>
      </c>
      <c r="AM48" s="5">
        <f t="shared" si="40"/>
        <v>-6.8759124087591217E-2</v>
      </c>
      <c r="AN48" s="5">
        <f t="shared" si="41"/>
        <v>-4.2424242424242364E-2</v>
      </c>
      <c r="AO48" s="5">
        <f t="shared" si="42"/>
        <v>-6.2300018821757952E-2</v>
      </c>
      <c r="AP48" s="5">
        <f t="shared" si="43"/>
        <v>-1.461289869326976E-2</v>
      </c>
      <c r="AQ48" s="5">
        <f t="shared" si="44"/>
        <v>-9.6853348729792232E-2</v>
      </c>
      <c r="AR48" s="5">
        <f t="shared" si="45"/>
        <v>-6.7605633802816811E-2</v>
      </c>
      <c r="AS48" s="5">
        <f t="shared" si="46"/>
        <v>-6.9244935543278041E-2</v>
      </c>
      <c r="AT48" s="5">
        <f t="shared" si="47"/>
        <v>-6.6211318650683082E-2</v>
      </c>
      <c r="AU48" s="5">
        <f t="shared" si="48"/>
        <v>-2.9508196721311442E-2</v>
      </c>
      <c r="AV48" s="5">
        <f t="shared" si="4"/>
        <v>-3.09959900292619E-2</v>
      </c>
      <c r="AW48" s="5">
        <f t="shared" si="5"/>
        <v>-3.8976592270005384E-2</v>
      </c>
      <c r="AX48" s="5">
        <f t="shared" si="6"/>
        <v>-6.6229303342705492E-2</v>
      </c>
      <c r="AY48" s="5">
        <f t="shared" si="7"/>
        <v>-5.9123994381305112E-2</v>
      </c>
      <c r="AZ48" s="5">
        <f t="shared" si="8"/>
        <v>-1.0271224522548583E-2</v>
      </c>
      <c r="BA48" s="5">
        <f t="shared" si="9"/>
        <v>-5.5696202531645533E-2</v>
      </c>
      <c r="BB48" s="5">
        <f t="shared" si="10"/>
        <v>-5.2440500201694218E-2</v>
      </c>
      <c r="BC48" s="5">
        <f t="shared" si="11"/>
        <v>-6.3341250989706999E-2</v>
      </c>
      <c r="BD48" s="5">
        <f t="shared" si="12"/>
        <v>-4.3181818181818876E-3</v>
      </c>
      <c r="BE48" s="5">
        <f t="shared" si="13"/>
        <v>-4.5945197896484991E-2</v>
      </c>
      <c r="BF48" s="5">
        <f t="shared" si="14"/>
        <v>-6.3375469764263781E-2</v>
      </c>
      <c r="BG48" s="5">
        <f t="shared" si="15"/>
        <v>-5.8409090909090966E-2</v>
      </c>
      <c r="BH48" s="5">
        <f t="shared" si="16"/>
        <v>-6.3804731827427408E-2</v>
      </c>
      <c r="BI48" s="5">
        <f t="shared" si="17"/>
        <v>-6.0458958517210948E-2</v>
      </c>
      <c r="BJ48" s="42">
        <f t="shared" si="18"/>
        <v>-5.1493665000581279E-2</v>
      </c>
      <c r="BK48" s="16">
        <f t="shared" si="3"/>
        <v>-6.1595260214732848E-2</v>
      </c>
      <c r="BL48" s="16">
        <f t="shared" si="49"/>
        <v>-2.1142923959778667E-2</v>
      </c>
      <c r="BM48" s="16">
        <f t="shared" si="50"/>
        <v>-1.7084184688132234E-2</v>
      </c>
      <c r="BN48" s="16">
        <f t="shared" si="51"/>
        <v>-7.7247861412160862E-2</v>
      </c>
      <c r="BO48" s="16">
        <f t="shared" si="52"/>
        <v>-7.538510946463782E-2</v>
      </c>
      <c r="BP48" s="16">
        <f t="shared" si="53"/>
        <v>-4.4655643867102461E-2</v>
      </c>
      <c r="BQ48" s="16">
        <f t="shared" si="54"/>
        <v>-3.9661322103760069E-2</v>
      </c>
      <c r="BR48" s="16">
        <f t="shared" si="55"/>
        <v>-6.9194953330633316E-2</v>
      </c>
      <c r="BS48" s="16">
        <f t="shared" si="56"/>
        <v>-4.2479413294039994E-2</v>
      </c>
      <c r="BT48" s="16">
        <f t="shared" si="57"/>
        <v>-6.0753201893153655E-2</v>
      </c>
      <c r="BU48" s="16">
        <f t="shared" si="58"/>
        <v>-1.3558529200446591E-2</v>
      </c>
      <c r="BV48" s="16">
        <f t="shared" si="59"/>
        <v>-9.1762705382233217E-2</v>
      </c>
      <c r="BW48" s="16">
        <f t="shared" si="60"/>
        <v>-7.0380133038268414E-2</v>
      </c>
      <c r="BX48" s="16">
        <f t="shared" si="61"/>
        <v>-7.0634705915253795E-2</v>
      </c>
      <c r="BY48" s="16">
        <f t="shared" si="62"/>
        <v>-6.5309016205960954E-2</v>
      </c>
      <c r="BZ48" s="16">
        <f t="shared" si="63"/>
        <v>-3.4038855882686042E-2</v>
      </c>
      <c r="CA48" s="16">
        <f t="shared" si="19"/>
        <v>-3.104948139976969E-2</v>
      </c>
      <c r="CB48" s="16">
        <f t="shared" si="20"/>
        <v>-3.7938273334365238E-2</v>
      </c>
      <c r="CC48" s="16">
        <f t="shared" si="21"/>
        <v>-6.4289092794841823E-2</v>
      </c>
      <c r="CD48" s="16">
        <f t="shared" si="22"/>
        <v>-5.8961962106040669E-2</v>
      </c>
      <c r="CE48" s="16">
        <f t="shared" si="23"/>
        <v>-1.3563648416433169E-2</v>
      </c>
      <c r="CF48" s="16">
        <f t="shared" si="24"/>
        <v>-5.1215789974938836E-2</v>
      </c>
      <c r="CG48" s="16">
        <f t="shared" si="25"/>
        <v>-5.6520747042480148E-2</v>
      </c>
      <c r="CH48" s="16">
        <f t="shared" si="26"/>
        <v>-6.4227604264899596E-2</v>
      </c>
      <c r="CI48" s="16">
        <f t="shared" si="27"/>
        <v>-3.4697347533668346E-3</v>
      </c>
      <c r="CJ48" s="16">
        <f t="shared" si="28"/>
        <v>-4.5941315803456922E-2</v>
      </c>
      <c r="CK48" s="16">
        <f t="shared" si="29"/>
        <v>-6.2226813924755861E-2</v>
      </c>
      <c r="CL48" s="16">
        <f t="shared" si="30"/>
        <v>-5.7226229795979001E-2</v>
      </c>
      <c r="CM48" s="16">
        <f t="shared" si="31"/>
        <v>-6.2730900823806612E-2</v>
      </c>
      <c r="CN48" s="16">
        <f t="shared" si="32"/>
        <v>-6.4884138916514039E-2</v>
      </c>
      <c r="CO48" s="16">
        <f t="shared" si="33"/>
        <v>-5.4472992938682949E-2</v>
      </c>
    </row>
    <row r="49" spans="1:93" x14ac:dyDescent="0.2">
      <c r="A49">
        <v>85.21</v>
      </c>
      <c r="B49">
        <v>180.25</v>
      </c>
      <c r="C49">
        <v>17.788</v>
      </c>
      <c r="D49">
        <v>190.6</v>
      </c>
      <c r="E49">
        <v>155.80000000000001</v>
      </c>
      <c r="F49">
        <v>7.0590000000000002</v>
      </c>
      <c r="G49">
        <v>88.12</v>
      </c>
      <c r="H49">
        <v>65.489999999999995</v>
      </c>
      <c r="I49">
        <v>64.650000000000006</v>
      </c>
      <c r="J49">
        <v>25.22</v>
      </c>
      <c r="K49">
        <v>72.5</v>
      </c>
      <c r="L49">
        <v>12.922000000000001</v>
      </c>
      <c r="M49">
        <v>4.8600000000000003</v>
      </c>
      <c r="N49">
        <v>12.65</v>
      </c>
      <c r="O49">
        <v>13.632</v>
      </c>
      <c r="P49">
        <v>8.14</v>
      </c>
      <c r="Q49">
        <v>45.9</v>
      </c>
      <c r="R49">
        <v>46.52</v>
      </c>
      <c r="S49">
        <v>6.1219999999999999</v>
      </c>
      <c r="T49">
        <v>14.744</v>
      </c>
      <c r="U49">
        <v>3.1375000000000002</v>
      </c>
      <c r="V49">
        <v>26.82</v>
      </c>
      <c r="W49">
        <v>248.5</v>
      </c>
      <c r="X49">
        <v>182.1</v>
      </c>
      <c r="Y49">
        <v>4.6580000000000004</v>
      </c>
      <c r="Z49">
        <v>176.8</v>
      </c>
      <c r="AA49">
        <v>5.6150000000000002</v>
      </c>
      <c r="AB49">
        <v>84.31</v>
      </c>
      <c r="AC49">
        <v>43.965000000000003</v>
      </c>
      <c r="AD49">
        <v>20.86</v>
      </c>
      <c r="AE49" s="40">
        <v>167.28</v>
      </c>
      <c r="AF49" s="5">
        <f t="shared" si="2"/>
        <v>1.537178265014294E-2</v>
      </c>
      <c r="AG49" s="5">
        <f t="shared" si="34"/>
        <v>1.9225332202431389E-2</v>
      </c>
      <c r="AH49" s="5">
        <f t="shared" si="35"/>
        <v>1.4486141211360826E-2</v>
      </c>
      <c r="AI49" s="5">
        <f t="shared" si="36"/>
        <v>2.9379995679412296E-2</v>
      </c>
      <c r="AJ49" s="5">
        <f t="shared" si="37"/>
        <v>5.8423913043478493E-2</v>
      </c>
      <c r="AK49" s="5">
        <f t="shared" si="38"/>
        <v>7.1336852618062441E-3</v>
      </c>
      <c r="AL49" s="5">
        <f t="shared" si="39"/>
        <v>1.7082179132040576E-2</v>
      </c>
      <c r="AM49" s="5">
        <f t="shared" si="40"/>
        <v>2.6649945132465769E-2</v>
      </c>
      <c r="AN49" s="5">
        <f t="shared" si="41"/>
        <v>2.2943037974683556E-2</v>
      </c>
      <c r="AO49" s="5">
        <f t="shared" si="42"/>
        <v>1.2444801284624551E-2</v>
      </c>
      <c r="AP49" s="5">
        <f t="shared" si="43"/>
        <v>3.3794381862255918E-2</v>
      </c>
      <c r="AQ49" s="5">
        <f t="shared" si="44"/>
        <v>3.2603484097810664E-2</v>
      </c>
      <c r="AR49" s="5">
        <f t="shared" si="45"/>
        <v>4.8769961156668096E-2</v>
      </c>
      <c r="AS49" s="5">
        <f t="shared" si="46"/>
        <v>1.1871784724970524E-3</v>
      </c>
      <c r="AT49" s="5">
        <f t="shared" si="47"/>
        <v>1.7465293327362241E-2</v>
      </c>
      <c r="AU49" s="5">
        <f t="shared" si="48"/>
        <v>1.8518518518518601E-2</v>
      </c>
      <c r="AV49" s="5">
        <f t="shared" si="4"/>
        <v>2.6730790739290855E-2</v>
      </c>
      <c r="AW49" s="5">
        <f t="shared" si="5"/>
        <v>5.4038744760394275E-2</v>
      </c>
      <c r="AX49" s="5">
        <f t="shared" si="6"/>
        <v>2.4088323854131843E-2</v>
      </c>
      <c r="AY49" s="5">
        <f t="shared" si="7"/>
        <v>5.4288816503800241E-4</v>
      </c>
      <c r="AZ49" s="5">
        <f t="shared" si="8"/>
        <v>1.7512566888276293E-2</v>
      </c>
      <c r="BA49" s="5">
        <f t="shared" si="9"/>
        <v>2.7192646495595607E-2</v>
      </c>
      <c r="BB49" s="5">
        <f t="shared" si="10"/>
        <v>5.7896977437207342E-2</v>
      </c>
      <c r="BC49" s="5">
        <f t="shared" si="11"/>
        <v>2.6204564666103103E-2</v>
      </c>
      <c r="BD49" s="5">
        <f t="shared" si="12"/>
        <v>6.3227573613330312E-2</v>
      </c>
      <c r="BE49" s="5">
        <f t="shared" si="13"/>
        <v>2.5819553234696979E-2</v>
      </c>
      <c r="BF49" s="5">
        <f t="shared" si="14"/>
        <v>2.4074411818347796E-2</v>
      </c>
      <c r="BG49" s="5">
        <f t="shared" si="15"/>
        <v>1.7499396572532078E-2</v>
      </c>
      <c r="BH49" s="5">
        <f t="shared" si="16"/>
        <v>5.4888507718697799E-3</v>
      </c>
      <c r="BI49" s="5">
        <f t="shared" si="17"/>
        <v>-2.0197275716298702E-2</v>
      </c>
      <c r="BJ49" s="42">
        <f t="shared" si="18"/>
        <v>2.5000000000000133E-2</v>
      </c>
      <c r="BK49" s="16">
        <f t="shared" si="3"/>
        <v>1.8109223962893585E-2</v>
      </c>
      <c r="BL49" s="16">
        <f t="shared" si="49"/>
        <v>1.6945098950003637E-2</v>
      </c>
      <c r="BM49" s="16">
        <f t="shared" si="50"/>
        <v>1.510503775572168E-2</v>
      </c>
      <c r="BN49" s="16">
        <f t="shared" si="51"/>
        <v>2.7949453957792948E-2</v>
      </c>
      <c r="BO49" s="16">
        <f t="shared" si="52"/>
        <v>5.2276868706883764E-2</v>
      </c>
      <c r="BP49" s="16">
        <f t="shared" si="53"/>
        <v>9.3912858874967732E-3</v>
      </c>
      <c r="BQ49" s="16">
        <f t="shared" si="54"/>
        <v>1.6675680714241956E-2</v>
      </c>
      <c r="BR49" s="16">
        <f t="shared" si="55"/>
        <v>2.6214115889423673E-2</v>
      </c>
      <c r="BS49" s="16">
        <f t="shared" si="56"/>
        <v>2.2887867104885926E-2</v>
      </c>
      <c r="BT49" s="16">
        <f t="shared" si="57"/>
        <v>1.3991618213228845E-2</v>
      </c>
      <c r="BU49" s="16">
        <f t="shared" si="58"/>
        <v>3.4848751355079088E-2</v>
      </c>
      <c r="BV49" s="16">
        <f t="shared" si="59"/>
        <v>3.769412744536968E-2</v>
      </c>
      <c r="BW49" s="16">
        <f t="shared" si="60"/>
        <v>4.5995461921216493E-2</v>
      </c>
      <c r="BX49" s="16">
        <f t="shared" si="61"/>
        <v>-2.025918994786964E-4</v>
      </c>
      <c r="BY49" s="16">
        <f t="shared" si="62"/>
        <v>1.8367595772084376E-2</v>
      </c>
      <c r="BZ49" s="16">
        <f t="shared" si="63"/>
        <v>1.3987859357143998E-2</v>
      </c>
      <c r="CA49" s="16">
        <f t="shared" si="19"/>
        <v>2.6677299368783065E-2</v>
      </c>
      <c r="CB49" s="16">
        <f t="shared" si="20"/>
        <v>5.507706369603442E-2</v>
      </c>
      <c r="CC49" s="16">
        <f t="shared" si="21"/>
        <v>2.6028534401995519E-2</v>
      </c>
      <c r="CD49" s="16">
        <f t="shared" si="22"/>
        <v>7.049204403024418E-4</v>
      </c>
      <c r="CE49" s="16">
        <f t="shared" si="23"/>
        <v>1.4220142994391708E-2</v>
      </c>
      <c r="CF49" s="16">
        <f t="shared" si="24"/>
        <v>3.1673059052302305E-2</v>
      </c>
      <c r="CG49" s="16">
        <f t="shared" si="25"/>
        <v>5.3816730596421412E-2</v>
      </c>
      <c r="CH49" s="16">
        <f t="shared" si="26"/>
        <v>2.5318211390910499E-2</v>
      </c>
      <c r="CI49" s="16">
        <f t="shared" si="27"/>
        <v>6.4076020678145371E-2</v>
      </c>
      <c r="CJ49" s="16">
        <f t="shared" si="28"/>
        <v>2.5823435327725051E-2</v>
      </c>
      <c r="CK49" s="16">
        <f t="shared" si="29"/>
        <v>2.5223067657855716E-2</v>
      </c>
      <c r="CL49" s="16">
        <f t="shared" si="30"/>
        <v>1.8682257685644042E-2</v>
      </c>
      <c r="CM49" s="16">
        <f t="shared" si="31"/>
        <v>6.5626817754905684E-3</v>
      </c>
      <c r="CN49" s="16">
        <f t="shared" si="32"/>
        <v>-2.4622456115601793E-2</v>
      </c>
      <c r="CO49" s="16">
        <f t="shared" si="33"/>
        <v>2.2020672061898464E-2</v>
      </c>
    </row>
    <row r="50" spans="1:93" x14ac:dyDescent="0.2">
      <c r="A50">
        <v>86.61</v>
      </c>
      <c r="B50">
        <v>181.8</v>
      </c>
      <c r="C50">
        <v>17.62</v>
      </c>
      <c r="D50">
        <v>191.5</v>
      </c>
      <c r="E50">
        <v>158.55000000000001</v>
      </c>
      <c r="F50">
        <v>6.91</v>
      </c>
      <c r="G50">
        <v>87.05</v>
      </c>
      <c r="H50">
        <v>65.819999999999993</v>
      </c>
      <c r="I50">
        <v>64.89</v>
      </c>
      <c r="J50">
        <v>25.48</v>
      </c>
      <c r="K50">
        <v>70.41</v>
      </c>
      <c r="L50">
        <v>13.295999999999999</v>
      </c>
      <c r="M50">
        <v>4.835</v>
      </c>
      <c r="N50">
        <v>12.975</v>
      </c>
      <c r="O50">
        <v>13.79</v>
      </c>
      <c r="P50">
        <v>8.6839999999999993</v>
      </c>
      <c r="Q50">
        <v>47.07</v>
      </c>
      <c r="R50">
        <v>46.534999999999997</v>
      </c>
      <c r="S50">
        <v>6.1040000000000001</v>
      </c>
      <c r="T50">
        <v>14.736000000000001</v>
      </c>
      <c r="U50">
        <v>3.0830000000000002</v>
      </c>
      <c r="V50">
        <v>25</v>
      </c>
      <c r="W50">
        <v>246.75</v>
      </c>
      <c r="X50">
        <v>183.55</v>
      </c>
      <c r="Y50">
        <v>4.6850000000000005</v>
      </c>
      <c r="Z50">
        <v>178.7</v>
      </c>
      <c r="AA50">
        <v>5.6530000000000005</v>
      </c>
      <c r="AB50">
        <v>84.52</v>
      </c>
      <c r="AC50">
        <v>43.484999999999999</v>
      </c>
      <c r="AD50">
        <v>20.9</v>
      </c>
      <c r="AE50" s="40">
        <v>162.6</v>
      </c>
      <c r="AF50" s="5">
        <f t="shared" si="2"/>
        <v>1.6429996479286446E-2</v>
      </c>
      <c r="AG50" s="5">
        <f t="shared" si="34"/>
        <v>8.5991678224688339E-3</v>
      </c>
      <c r="AH50" s="5">
        <f t="shared" si="35"/>
        <v>-9.4445693726107338E-3</v>
      </c>
      <c r="AI50" s="5">
        <f t="shared" si="36"/>
        <v>4.7219307450157011E-3</v>
      </c>
      <c r="AJ50" s="5">
        <f t="shared" si="37"/>
        <v>1.7650834403080795E-2</v>
      </c>
      <c r="AK50" s="5">
        <f t="shared" si="38"/>
        <v>-2.1107805638192367E-2</v>
      </c>
      <c r="AL50" s="5">
        <f t="shared" si="39"/>
        <v>-1.2142532909668713E-2</v>
      </c>
      <c r="AM50" s="5">
        <f t="shared" si="40"/>
        <v>5.0389372423269574E-3</v>
      </c>
      <c r="AN50" s="5">
        <f t="shared" si="41"/>
        <v>3.7122969837586339E-3</v>
      </c>
      <c r="AO50" s="5">
        <f t="shared" si="42"/>
        <v>1.0309278350515427E-2</v>
      </c>
      <c r="AP50" s="5">
        <f t="shared" si="43"/>
        <v>-2.8827586206896627E-2</v>
      </c>
      <c r="AQ50" s="5">
        <f t="shared" si="44"/>
        <v>2.8942888097817532E-2</v>
      </c>
      <c r="AR50" s="5">
        <f t="shared" si="45"/>
        <v>-5.1440329218107594E-3</v>
      </c>
      <c r="AS50" s="5">
        <f t="shared" si="46"/>
        <v>2.5691699604742935E-2</v>
      </c>
      <c r="AT50" s="5">
        <f t="shared" si="47"/>
        <v>1.1590375586854496E-2</v>
      </c>
      <c r="AU50" s="5">
        <f t="shared" si="48"/>
        <v>6.6830466830466673E-2</v>
      </c>
      <c r="AV50" s="5">
        <f t="shared" si="4"/>
        <v>2.5490196078431504E-2</v>
      </c>
      <c r="AW50" s="5">
        <f t="shared" si="5"/>
        <v>3.2244196044706186E-4</v>
      </c>
      <c r="AX50" s="5">
        <f t="shared" si="6"/>
        <v>-2.9402156158118142E-3</v>
      </c>
      <c r="AY50" s="5">
        <f t="shared" si="7"/>
        <v>-5.4259359739550206E-4</v>
      </c>
      <c r="AZ50" s="5">
        <f t="shared" si="8"/>
        <v>-1.7370517928286811E-2</v>
      </c>
      <c r="BA50" s="5">
        <f t="shared" si="9"/>
        <v>-6.785980611483966E-2</v>
      </c>
      <c r="BB50" s="5">
        <f t="shared" si="10"/>
        <v>-7.0422535211267512E-3</v>
      </c>
      <c r="BC50" s="5">
        <f t="shared" si="11"/>
        <v>7.9626578802856063E-3</v>
      </c>
      <c r="BD50" s="5">
        <f t="shared" si="12"/>
        <v>5.7964791756117684E-3</v>
      </c>
      <c r="BE50" s="5">
        <f t="shared" si="13"/>
        <v>1.0746606334841591E-2</v>
      </c>
      <c r="BF50" s="5">
        <f t="shared" si="14"/>
        <v>6.7675868210150814E-3</v>
      </c>
      <c r="BG50" s="5">
        <f t="shared" si="15"/>
        <v>2.4908077333649636E-3</v>
      </c>
      <c r="BH50" s="5">
        <f t="shared" si="16"/>
        <v>-1.0917775503241356E-2</v>
      </c>
      <c r="BI50" s="5">
        <f t="shared" si="17"/>
        <v>1.9175455417066445E-3</v>
      </c>
      <c r="BJ50" s="42">
        <f t="shared" si="18"/>
        <v>-2.7977044476327206E-2</v>
      </c>
      <c r="BK50" s="16">
        <f t="shared" si="3"/>
        <v>1.9167437792037091E-2</v>
      </c>
      <c r="BL50" s="16">
        <f t="shared" si="49"/>
        <v>6.3189345700410829E-3</v>
      </c>
      <c r="BM50" s="16">
        <f t="shared" si="50"/>
        <v>-8.8256728282498798E-3</v>
      </c>
      <c r="BN50" s="16">
        <f t="shared" si="51"/>
        <v>3.2913890233963526E-3</v>
      </c>
      <c r="BO50" s="16">
        <f t="shared" si="52"/>
        <v>1.1503790066486063E-2</v>
      </c>
      <c r="BP50" s="16">
        <f t="shared" si="53"/>
        <v>-1.8850205012501838E-2</v>
      </c>
      <c r="BQ50" s="16">
        <f t="shared" si="54"/>
        <v>-1.2549031327467335E-2</v>
      </c>
      <c r="BR50" s="16">
        <f t="shared" si="55"/>
        <v>4.6031079992848618E-3</v>
      </c>
      <c r="BS50" s="16">
        <f t="shared" si="56"/>
        <v>3.6571261139610048E-3</v>
      </c>
      <c r="BT50" s="16">
        <f t="shared" si="57"/>
        <v>1.1856095279119721E-2</v>
      </c>
      <c r="BU50" s="16">
        <f t="shared" si="58"/>
        <v>-2.777321671407346E-2</v>
      </c>
      <c r="BV50" s="16">
        <f t="shared" si="59"/>
        <v>3.4033531445376547E-2</v>
      </c>
      <c r="BW50" s="16">
        <f t="shared" si="60"/>
        <v>-7.9185321572623653E-3</v>
      </c>
      <c r="BX50" s="16">
        <f t="shared" si="61"/>
        <v>2.4301929232767187E-2</v>
      </c>
      <c r="BY50" s="16">
        <f t="shared" si="62"/>
        <v>1.2492678031576629E-2</v>
      </c>
      <c r="BZ50" s="16">
        <f t="shared" si="63"/>
        <v>6.2299807669092072E-2</v>
      </c>
      <c r="CA50" s="16">
        <f t="shared" si="19"/>
        <v>2.5436704707923714E-2</v>
      </c>
      <c r="CB50" s="16">
        <f t="shared" si="20"/>
        <v>1.3607608960872059E-3</v>
      </c>
      <c r="CC50" s="16">
        <f t="shared" si="21"/>
        <v>-1.0000050679481389E-3</v>
      </c>
      <c r="CD50" s="16">
        <f t="shared" si="22"/>
        <v>-3.8056132213106262E-4</v>
      </c>
      <c r="CE50" s="16">
        <f t="shared" si="23"/>
        <v>-2.0662941822171398E-2</v>
      </c>
      <c r="CF50" s="16">
        <f t="shared" si="24"/>
        <v>-6.3379393558132963E-2</v>
      </c>
      <c r="CG50" s="16">
        <f t="shared" si="25"/>
        <v>-1.1122500361912677E-2</v>
      </c>
      <c r="CH50" s="16">
        <f t="shared" si="26"/>
        <v>7.0763046050930029E-3</v>
      </c>
      <c r="CI50" s="16">
        <f t="shared" si="27"/>
        <v>6.6449262404268215E-3</v>
      </c>
      <c r="CJ50" s="16">
        <f t="shared" si="28"/>
        <v>1.0750488427869661E-2</v>
      </c>
      <c r="CK50" s="16">
        <f t="shared" si="29"/>
        <v>7.9162426605229996E-3</v>
      </c>
      <c r="CL50" s="16">
        <f t="shared" si="30"/>
        <v>3.6736688464769286E-3</v>
      </c>
      <c r="CM50" s="16">
        <f t="shared" si="31"/>
        <v>-9.8439444996205674E-3</v>
      </c>
      <c r="CN50" s="16">
        <f t="shared" si="32"/>
        <v>-2.5076348575964486E-3</v>
      </c>
      <c r="CO50" s="16">
        <f t="shared" si="33"/>
        <v>-3.0956372414428876E-2</v>
      </c>
    </row>
    <row r="51" spans="1:93" x14ac:dyDescent="0.2">
      <c r="A51">
        <v>88.76</v>
      </c>
      <c r="B51">
        <v>172.2</v>
      </c>
      <c r="C51">
        <v>18.378</v>
      </c>
      <c r="D51">
        <v>183.8</v>
      </c>
      <c r="E51">
        <v>154.35</v>
      </c>
      <c r="F51">
        <v>6.6420000000000003</v>
      </c>
      <c r="G51">
        <v>83.97</v>
      </c>
      <c r="H51">
        <v>63.77</v>
      </c>
      <c r="I51">
        <v>62.88</v>
      </c>
      <c r="J51">
        <v>25.05</v>
      </c>
      <c r="K51">
        <v>67.349999999999994</v>
      </c>
      <c r="L51">
        <v>12.55</v>
      </c>
      <c r="M51">
        <v>4.657</v>
      </c>
      <c r="N51">
        <v>12.27</v>
      </c>
      <c r="O51">
        <v>13.378</v>
      </c>
      <c r="P51">
        <v>8.0269999999999992</v>
      </c>
      <c r="Q51">
        <v>45.5</v>
      </c>
      <c r="R51">
        <v>45.19</v>
      </c>
      <c r="S51">
        <v>5.9279999999999999</v>
      </c>
      <c r="T51">
        <v>14.122</v>
      </c>
      <c r="U51">
        <v>3.0065</v>
      </c>
      <c r="V51">
        <v>24</v>
      </c>
      <c r="W51">
        <v>238.75</v>
      </c>
      <c r="X51">
        <v>178.05</v>
      </c>
      <c r="Y51">
        <v>4.6500000000000004</v>
      </c>
      <c r="Z51">
        <v>171.1</v>
      </c>
      <c r="AA51">
        <v>5.484</v>
      </c>
      <c r="AB51">
        <v>82.47</v>
      </c>
      <c r="AC51">
        <v>42.17</v>
      </c>
      <c r="AD51">
        <v>20.350000000000001</v>
      </c>
      <c r="AE51" s="40">
        <v>153.76</v>
      </c>
      <c r="AF51" s="5">
        <f t="shared" si="2"/>
        <v>2.4823923334488018E-2</v>
      </c>
      <c r="AG51" s="5">
        <f t="shared" si="34"/>
        <v>-5.2805280528052889E-2</v>
      </c>
      <c r="AH51" s="5">
        <f t="shared" si="35"/>
        <v>4.3019296254256378E-2</v>
      </c>
      <c r="AI51" s="5">
        <f t="shared" si="36"/>
        <v>-4.0208877284595212E-2</v>
      </c>
      <c r="AJ51" s="5">
        <f t="shared" si="37"/>
        <v>-2.6490066225165698E-2</v>
      </c>
      <c r="AK51" s="5">
        <f t="shared" si="38"/>
        <v>-3.8784370477568664E-2</v>
      </c>
      <c r="AL51" s="5">
        <f t="shared" si="39"/>
        <v>-3.5381964388282561E-2</v>
      </c>
      <c r="AM51" s="5">
        <f t="shared" si="40"/>
        <v>-3.1145548465511874E-2</v>
      </c>
      <c r="AN51" s="5">
        <f t="shared" si="41"/>
        <v>-3.097549699491442E-2</v>
      </c>
      <c r="AO51" s="5">
        <f t="shared" si="42"/>
        <v>-1.6875981161695419E-2</v>
      </c>
      <c r="AP51" s="5">
        <f t="shared" si="43"/>
        <v>-4.3459735832978352E-2</v>
      </c>
      <c r="AQ51" s="5">
        <f t="shared" si="44"/>
        <v>-5.6107099879663003E-2</v>
      </c>
      <c r="AR51" s="5">
        <f t="shared" si="45"/>
        <v>-3.6814891416752871E-2</v>
      </c>
      <c r="AS51" s="5">
        <f t="shared" si="46"/>
        <v>-5.4335260115606965E-2</v>
      </c>
      <c r="AT51" s="5">
        <f t="shared" si="47"/>
        <v>-2.9876722262509037E-2</v>
      </c>
      <c r="AU51" s="5">
        <f t="shared" si="48"/>
        <v>-7.5656379548595165E-2</v>
      </c>
      <c r="AV51" s="5">
        <f t="shared" si="4"/>
        <v>-3.3354578287656644E-2</v>
      </c>
      <c r="AW51" s="5">
        <f t="shared" si="5"/>
        <v>-2.8902976254432167E-2</v>
      </c>
      <c r="AX51" s="5">
        <f t="shared" si="6"/>
        <v>-2.8833551769331556E-2</v>
      </c>
      <c r="AY51" s="5">
        <f t="shared" si="7"/>
        <v>-4.1666666666666741E-2</v>
      </c>
      <c r="AZ51" s="5">
        <f t="shared" si="8"/>
        <v>-2.4813493350632543E-2</v>
      </c>
      <c r="BA51" s="5">
        <f t="shared" si="9"/>
        <v>-4.0000000000000036E-2</v>
      </c>
      <c r="BB51" s="5">
        <f t="shared" si="10"/>
        <v>-3.2421479229989836E-2</v>
      </c>
      <c r="BC51" s="5">
        <f t="shared" si="11"/>
        <v>-2.9964587305911228E-2</v>
      </c>
      <c r="BD51" s="5">
        <f t="shared" si="12"/>
        <v>-7.4706510138741189E-3</v>
      </c>
      <c r="BE51" s="5">
        <f t="shared" si="13"/>
        <v>-4.2529378847229959E-2</v>
      </c>
      <c r="BF51" s="5">
        <f t="shared" si="14"/>
        <v>-2.9895630638599013E-2</v>
      </c>
      <c r="BG51" s="5">
        <f t="shared" si="15"/>
        <v>-2.4254614292475107E-2</v>
      </c>
      <c r="BH51" s="5">
        <f t="shared" si="16"/>
        <v>-3.0240312751523502E-2</v>
      </c>
      <c r="BI51" s="5">
        <f t="shared" si="17"/>
        <v>-2.631578947368407E-2</v>
      </c>
      <c r="BJ51" s="42">
        <f t="shared" si="18"/>
        <v>-5.4366543665436695E-2</v>
      </c>
      <c r="BK51" s="16">
        <f t="shared" si="3"/>
        <v>2.7561364647238663E-2</v>
      </c>
      <c r="BL51" s="16">
        <f t="shared" si="49"/>
        <v>-5.5085513780480641E-2</v>
      </c>
      <c r="BM51" s="16">
        <f t="shared" si="50"/>
        <v>4.3638192798617234E-2</v>
      </c>
      <c r="BN51" s="16">
        <f t="shared" si="51"/>
        <v>-4.1639419006214561E-2</v>
      </c>
      <c r="BO51" s="16">
        <f t="shared" si="52"/>
        <v>-3.2637110561760427E-2</v>
      </c>
      <c r="BP51" s="16">
        <f t="shared" si="53"/>
        <v>-3.6526769851878131E-2</v>
      </c>
      <c r="BQ51" s="16">
        <f t="shared" si="54"/>
        <v>-3.5788462806081181E-2</v>
      </c>
      <c r="BR51" s="16">
        <f t="shared" si="55"/>
        <v>-3.1581377708553973E-2</v>
      </c>
      <c r="BS51" s="16">
        <f t="shared" si="56"/>
        <v>-3.103066786471205E-2</v>
      </c>
      <c r="BT51" s="16">
        <f t="shared" si="57"/>
        <v>-1.5329164233091126E-2</v>
      </c>
      <c r="BU51" s="16">
        <f t="shared" si="58"/>
        <v>-4.2405366340155182E-2</v>
      </c>
      <c r="BV51" s="16">
        <f t="shared" si="59"/>
        <v>-5.1016456532103988E-2</v>
      </c>
      <c r="BW51" s="16">
        <f t="shared" si="60"/>
        <v>-3.9589390652204473E-2</v>
      </c>
      <c r="BX51" s="16">
        <f t="shared" si="61"/>
        <v>-5.5725030487582712E-2</v>
      </c>
      <c r="BY51" s="16">
        <f t="shared" si="62"/>
        <v>-2.8974419817786902E-2</v>
      </c>
      <c r="BZ51" s="16">
        <f t="shared" si="63"/>
        <v>-8.0187038709969766E-2</v>
      </c>
      <c r="CA51" s="16">
        <f t="shared" si="19"/>
        <v>-3.3408069658164438E-2</v>
      </c>
      <c r="CB51" s="16">
        <f t="shared" si="20"/>
        <v>-2.7864657318792022E-2</v>
      </c>
      <c r="CC51" s="16">
        <f t="shared" si="21"/>
        <v>-2.689334122146788E-2</v>
      </c>
      <c r="CD51" s="16">
        <f t="shared" si="22"/>
        <v>-4.1504634391402298E-2</v>
      </c>
      <c r="CE51" s="16">
        <f t="shared" si="23"/>
        <v>-2.810591724451713E-2</v>
      </c>
      <c r="CF51" s="16">
        <f t="shared" si="24"/>
        <v>-3.5519587443293338E-2</v>
      </c>
      <c r="CG51" s="16">
        <f t="shared" si="25"/>
        <v>-3.6501726070775765E-2</v>
      </c>
      <c r="CH51" s="16">
        <f t="shared" si="26"/>
        <v>-3.0850940581103832E-2</v>
      </c>
      <c r="CI51" s="16">
        <f t="shared" si="27"/>
        <v>-6.6222039490590658E-3</v>
      </c>
      <c r="CJ51" s="16">
        <f t="shared" si="28"/>
        <v>-4.2525496754201891E-2</v>
      </c>
      <c r="CK51" s="16">
        <f t="shared" si="29"/>
        <v>-2.8746974799091093E-2</v>
      </c>
      <c r="CL51" s="16">
        <f t="shared" si="30"/>
        <v>-2.3071753179363143E-2</v>
      </c>
      <c r="CM51" s="16">
        <f t="shared" si="31"/>
        <v>-2.9166481747902713E-2</v>
      </c>
      <c r="CN51" s="16">
        <f t="shared" si="32"/>
        <v>-3.0740969872987162E-2</v>
      </c>
      <c r="CO51" s="16">
        <f t="shared" si="33"/>
        <v>-5.7345871603538365E-2</v>
      </c>
    </row>
    <row r="52" spans="1:93" x14ac:dyDescent="0.2">
      <c r="A52">
        <v>93.27</v>
      </c>
      <c r="B52">
        <v>173.7</v>
      </c>
      <c r="C52">
        <v>18.202000000000002</v>
      </c>
      <c r="D52">
        <v>190.02</v>
      </c>
      <c r="E52">
        <v>169.2</v>
      </c>
      <c r="F52">
        <v>6.6459999999999999</v>
      </c>
      <c r="G52">
        <v>85.13</v>
      </c>
      <c r="H52">
        <v>67.5</v>
      </c>
      <c r="I52">
        <v>62.93</v>
      </c>
      <c r="J52">
        <v>22.49</v>
      </c>
      <c r="K52">
        <v>67.92</v>
      </c>
      <c r="L52">
        <v>13.038</v>
      </c>
      <c r="M52">
        <v>4.8360000000000003</v>
      </c>
      <c r="N52">
        <v>13.175000000000001</v>
      </c>
      <c r="O52">
        <v>13.592000000000001</v>
      </c>
      <c r="P52">
        <v>8.4529999999999994</v>
      </c>
      <c r="Q52">
        <v>46.46</v>
      </c>
      <c r="R52">
        <v>45.97</v>
      </c>
      <c r="S52">
        <v>6.0519999999999996</v>
      </c>
      <c r="T52">
        <v>14.33</v>
      </c>
      <c r="U52">
        <v>3.0379999999999998</v>
      </c>
      <c r="V52">
        <v>24.07</v>
      </c>
      <c r="W52">
        <v>245.95</v>
      </c>
      <c r="X52">
        <v>184.7</v>
      </c>
      <c r="Y52">
        <v>4.7919999999999998</v>
      </c>
      <c r="Z52">
        <v>181.65</v>
      </c>
      <c r="AA52">
        <v>5.4589999999999996</v>
      </c>
      <c r="AB52">
        <v>88.39</v>
      </c>
      <c r="AC52">
        <v>44.734999999999999</v>
      </c>
      <c r="AD52">
        <v>21.27</v>
      </c>
      <c r="AE52" s="40">
        <v>156.88</v>
      </c>
      <c r="AF52" s="5">
        <f t="shared" si="2"/>
        <v>5.081117620549791E-2</v>
      </c>
      <c r="AG52" s="5">
        <f t="shared" si="34"/>
        <v>8.7108013937282625E-3</v>
      </c>
      <c r="AH52" s="5">
        <f t="shared" si="35"/>
        <v>-9.5766677549242729E-3</v>
      </c>
      <c r="AI52" s="5">
        <f t="shared" si="36"/>
        <v>3.384113166485303E-2</v>
      </c>
      <c r="AJ52" s="5">
        <f t="shared" si="37"/>
        <v>9.6209912536443065E-2</v>
      </c>
      <c r="AK52" s="5">
        <f t="shared" si="38"/>
        <v>6.022282445046212E-4</v>
      </c>
      <c r="AL52" s="5">
        <f t="shared" si="39"/>
        <v>1.3814457544361058E-2</v>
      </c>
      <c r="AM52" s="5">
        <f t="shared" si="40"/>
        <v>5.849145366159636E-2</v>
      </c>
      <c r="AN52" s="5">
        <f t="shared" si="41"/>
        <v>7.9516539440205314E-4</v>
      </c>
      <c r="AO52" s="5">
        <f t="shared" si="42"/>
        <v>-0.10219560878243517</v>
      </c>
      <c r="AP52" s="5">
        <f t="shared" si="43"/>
        <v>8.4632516703786465E-3</v>
      </c>
      <c r="AQ52" s="5">
        <f t="shared" si="44"/>
        <v>3.8884462151394406E-2</v>
      </c>
      <c r="AR52" s="5">
        <f t="shared" si="45"/>
        <v>3.8436761863860802E-2</v>
      </c>
      <c r="AS52" s="5">
        <f t="shared" si="46"/>
        <v>7.3757131214344129E-2</v>
      </c>
      <c r="AT52" s="5">
        <f t="shared" si="47"/>
        <v>1.5996412019734008E-2</v>
      </c>
      <c r="AU52" s="5">
        <f t="shared" si="48"/>
        <v>5.3070885760558184E-2</v>
      </c>
      <c r="AV52" s="5">
        <f t="shared" si="4"/>
        <v>2.1098901098901113E-2</v>
      </c>
      <c r="AW52" s="5">
        <f t="shared" si="5"/>
        <v>1.7260455853064904E-2</v>
      </c>
      <c r="AX52" s="5">
        <f t="shared" si="6"/>
        <v>2.0917678812415685E-2</v>
      </c>
      <c r="AY52" s="5">
        <f t="shared" si="7"/>
        <v>1.4728791955813669E-2</v>
      </c>
      <c r="AZ52" s="5">
        <f t="shared" si="8"/>
        <v>1.0477299185098987E-2</v>
      </c>
      <c r="BA52" s="5">
        <f t="shared" si="9"/>
        <v>2.9166666666666785E-3</v>
      </c>
      <c r="BB52" s="5">
        <f t="shared" si="10"/>
        <v>3.0157068062827141E-2</v>
      </c>
      <c r="BC52" s="5">
        <f t="shared" si="11"/>
        <v>3.734905925301879E-2</v>
      </c>
      <c r="BD52" s="5">
        <f t="shared" si="12"/>
        <v>3.0537634408602132E-2</v>
      </c>
      <c r="BE52" s="5">
        <f t="shared" si="13"/>
        <v>6.1659848042080689E-2</v>
      </c>
      <c r="BF52" s="5">
        <f t="shared" si="14"/>
        <v>-4.5587162654997515E-3</v>
      </c>
      <c r="BG52" s="5">
        <f t="shared" si="15"/>
        <v>7.1783678913544424E-2</v>
      </c>
      <c r="BH52" s="5">
        <f t="shared" si="16"/>
        <v>6.0825231207019215E-2</v>
      </c>
      <c r="BI52" s="5">
        <f t="shared" si="17"/>
        <v>4.520884520884505E-2</v>
      </c>
      <c r="BJ52" s="42">
        <f t="shared" si="18"/>
        <v>2.0291363163371434E-2</v>
      </c>
      <c r="BK52" s="16">
        <f t="shared" si="3"/>
        <v>5.3548617518248555E-2</v>
      </c>
      <c r="BL52" s="16">
        <f t="shared" si="49"/>
        <v>6.4305681413005114E-3</v>
      </c>
      <c r="BM52" s="16">
        <f t="shared" si="50"/>
        <v>-8.9577712105634189E-3</v>
      </c>
      <c r="BN52" s="16">
        <f t="shared" si="51"/>
        <v>3.2410589943233682E-2</v>
      </c>
      <c r="BO52" s="16">
        <f t="shared" si="52"/>
        <v>9.0062868199848337E-2</v>
      </c>
      <c r="BP52" s="16">
        <f t="shared" si="53"/>
        <v>2.8598288701951512E-3</v>
      </c>
      <c r="BQ52" s="16">
        <f t="shared" si="54"/>
        <v>1.3407959126562436E-2</v>
      </c>
      <c r="BR52" s="16">
        <f t="shared" si="55"/>
        <v>5.8055624418554261E-2</v>
      </c>
      <c r="BS52" s="16">
        <f t="shared" si="56"/>
        <v>7.3999452460442425E-4</v>
      </c>
      <c r="BT52" s="16">
        <f t="shared" si="57"/>
        <v>-0.10064879185383087</v>
      </c>
      <c r="BU52" s="16">
        <f t="shared" si="58"/>
        <v>9.5176211632018153E-3</v>
      </c>
      <c r="BV52" s="16">
        <f t="shared" si="59"/>
        <v>4.3975105498953421E-2</v>
      </c>
      <c r="BW52" s="16">
        <f t="shared" si="60"/>
        <v>3.56622626284092E-2</v>
      </c>
      <c r="BX52" s="16">
        <f t="shared" si="61"/>
        <v>7.2367360842368375E-2</v>
      </c>
      <c r="BY52" s="16">
        <f t="shared" si="62"/>
        <v>1.6898714464456142E-2</v>
      </c>
      <c r="BZ52" s="16">
        <f t="shared" si="63"/>
        <v>4.8540226599183584E-2</v>
      </c>
      <c r="CA52" s="16">
        <f t="shared" si="19"/>
        <v>2.1045409728393322E-2</v>
      </c>
      <c r="CB52" s="16">
        <f t="shared" si="20"/>
        <v>1.8298774788705049E-2</v>
      </c>
      <c r="CC52" s="16">
        <f t="shared" si="21"/>
        <v>2.2857889360279361E-2</v>
      </c>
      <c r="CD52" s="16">
        <f t="shared" si="22"/>
        <v>1.4890824231078108E-2</v>
      </c>
      <c r="CE52" s="16">
        <f t="shared" si="23"/>
        <v>7.1848752912144018E-3</v>
      </c>
      <c r="CF52" s="16">
        <f t="shared" si="24"/>
        <v>7.3970792233733745E-3</v>
      </c>
      <c r="CG52" s="16">
        <f t="shared" si="25"/>
        <v>2.6076821222041215E-2</v>
      </c>
      <c r="CH52" s="16">
        <f t="shared" si="26"/>
        <v>3.6462705977826186E-2</v>
      </c>
      <c r="CI52" s="16">
        <f t="shared" si="27"/>
        <v>3.1386081473417184E-2</v>
      </c>
      <c r="CJ52" s="16">
        <f t="shared" si="28"/>
        <v>6.1663730135108757E-2</v>
      </c>
      <c r="CK52" s="16">
        <f t="shared" si="29"/>
        <v>-3.4100604259918324E-3</v>
      </c>
      <c r="CL52" s="16">
        <f t="shared" si="30"/>
        <v>7.2966540026656396E-2</v>
      </c>
      <c r="CM52" s="16">
        <f t="shared" si="31"/>
        <v>6.1899062210640003E-2</v>
      </c>
      <c r="CN52" s="16">
        <f t="shared" si="32"/>
        <v>4.0783664809541958E-2</v>
      </c>
      <c r="CO52" s="16">
        <f t="shared" si="33"/>
        <v>1.7312035225269765E-2</v>
      </c>
    </row>
    <row r="53" spans="1:93" x14ac:dyDescent="0.2">
      <c r="A53">
        <v>91.78</v>
      </c>
      <c r="B53">
        <v>194.1</v>
      </c>
      <c r="C53">
        <v>18.54</v>
      </c>
      <c r="D53">
        <v>188.92</v>
      </c>
      <c r="E53">
        <v>174.2</v>
      </c>
      <c r="F53">
        <v>6.6509999999999998</v>
      </c>
      <c r="G53">
        <v>85.86</v>
      </c>
      <c r="H53">
        <v>67.28</v>
      </c>
      <c r="I53">
        <v>62.45</v>
      </c>
      <c r="J53">
        <v>22.795000000000002</v>
      </c>
      <c r="K53">
        <v>69.17</v>
      </c>
      <c r="L53">
        <v>12.842000000000001</v>
      </c>
      <c r="M53">
        <v>4.93</v>
      </c>
      <c r="N53">
        <v>13.54</v>
      </c>
      <c r="O53">
        <v>14.1</v>
      </c>
      <c r="P53">
        <v>9.0329999999999995</v>
      </c>
      <c r="Q53">
        <v>47.78</v>
      </c>
      <c r="R53">
        <v>45.185000000000002</v>
      </c>
      <c r="S53">
        <v>6</v>
      </c>
      <c r="T53">
        <v>14.352</v>
      </c>
      <c r="U53">
        <v>3.077</v>
      </c>
      <c r="V53">
        <v>25.87</v>
      </c>
      <c r="W53">
        <v>247.5</v>
      </c>
      <c r="X53">
        <v>189</v>
      </c>
      <c r="Y53">
        <v>4.6779999999999999</v>
      </c>
      <c r="Z53">
        <v>180.05</v>
      </c>
      <c r="AA53">
        <v>5.44</v>
      </c>
      <c r="AB53">
        <v>87.35</v>
      </c>
      <c r="AC53">
        <v>43.22</v>
      </c>
      <c r="AD53">
        <v>21.72</v>
      </c>
      <c r="AE53" s="40">
        <v>162.12</v>
      </c>
      <c r="AF53" s="5">
        <f t="shared" si="2"/>
        <v>-1.5975125978342386E-2</v>
      </c>
      <c r="AG53" s="5">
        <f t="shared" si="34"/>
        <v>0.11744386873920565</v>
      </c>
      <c r="AH53" s="5">
        <f t="shared" si="35"/>
        <v>1.8569387979342711E-2</v>
      </c>
      <c r="AI53" s="5">
        <f t="shared" si="36"/>
        <v>-5.7888643300706422E-3</v>
      </c>
      <c r="AJ53" s="5">
        <f t="shared" si="37"/>
        <v>2.9550827423167947E-2</v>
      </c>
      <c r="AK53" s="5">
        <f t="shared" si="38"/>
        <v>7.5233222991277771E-4</v>
      </c>
      <c r="AL53" s="5">
        <f t="shared" si="39"/>
        <v>8.5751204040878104E-3</v>
      </c>
      <c r="AM53" s="5">
        <f t="shared" si="40"/>
        <v>-3.259259259259295E-3</v>
      </c>
      <c r="AN53" s="5">
        <f t="shared" si="41"/>
        <v>-7.6275226442078514E-3</v>
      </c>
      <c r="AO53" s="5">
        <f t="shared" si="42"/>
        <v>1.3561582925744942E-2</v>
      </c>
      <c r="AP53" s="5">
        <f t="shared" si="43"/>
        <v>1.8404004711425115E-2</v>
      </c>
      <c r="AQ53" s="5">
        <f t="shared" si="44"/>
        <v>-1.5032980518484451E-2</v>
      </c>
      <c r="AR53" s="5">
        <f t="shared" si="45"/>
        <v>1.9437551695616007E-2</v>
      </c>
      <c r="AS53" s="5">
        <f t="shared" si="46"/>
        <v>2.770398481973424E-2</v>
      </c>
      <c r="AT53" s="5">
        <f t="shared" si="47"/>
        <v>3.7374926427310218E-2</v>
      </c>
      <c r="AU53" s="5">
        <f t="shared" si="48"/>
        <v>6.8614693008399508E-2</v>
      </c>
      <c r="AV53" s="5">
        <f t="shared" si="4"/>
        <v>2.8411536805854398E-2</v>
      </c>
      <c r="AW53" s="5">
        <f t="shared" si="5"/>
        <v>-1.7076354144006878E-2</v>
      </c>
      <c r="AX53" s="5">
        <f t="shared" si="6"/>
        <v>-8.5922009253138754E-3</v>
      </c>
      <c r="AY53" s="5">
        <f t="shared" si="7"/>
        <v>1.5352407536637358E-3</v>
      </c>
      <c r="AZ53" s="5">
        <f t="shared" si="8"/>
        <v>1.283739302172493E-2</v>
      </c>
      <c r="BA53" s="5">
        <f t="shared" si="9"/>
        <v>7.4781886165351086E-2</v>
      </c>
      <c r="BB53" s="5">
        <f t="shared" si="10"/>
        <v>6.3020939215288063E-3</v>
      </c>
      <c r="BC53" s="5">
        <f t="shared" si="11"/>
        <v>2.3280996210070404E-2</v>
      </c>
      <c r="BD53" s="5">
        <f t="shared" si="12"/>
        <v>-2.3789649415692837E-2</v>
      </c>
      <c r="BE53" s="5">
        <f t="shared" si="13"/>
        <v>-8.8081475364711892E-3</v>
      </c>
      <c r="BF53" s="5">
        <f t="shared" si="14"/>
        <v>-3.4804909324051003E-3</v>
      </c>
      <c r="BG53" s="5">
        <f t="shared" si="15"/>
        <v>-1.1766036882000286E-2</v>
      </c>
      <c r="BH53" s="5">
        <f t="shared" si="16"/>
        <v>-3.3866100368838747E-2</v>
      </c>
      <c r="BI53" s="5">
        <f t="shared" si="17"/>
        <v>2.1156558533145242E-2</v>
      </c>
      <c r="BJ53" s="42">
        <f t="shared" si="18"/>
        <v>3.3401325854156116E-2</v>
      </c>
      <c r="BK53" s="16">
        <f t="shared" si="3"/>
        <v>-1.3237684665591741E-2</v>
      </c>
      <c r="BL53" s="16">
        <f t="shared" si="49"/>
        <v>0.1151636354867779</v>
      </c>
      <c r="BM53" s="16">
        <f t="shared" si="50"/>
        <v>1.9188284523703567E-2</v>
      </c>
      <c r="BN53" s="16">
        <f t="shared" si="51"/>
        <v>-7.2194060516899902E-3</v>
      </c>
      <c r="BO53" s="16">
        <f t="shared" si="52"/>
        <v>2.3403783086573215E-2</v>
      </c>
      <c r="BP53" s="16">
        <f t="shared" si="53"/>
        <v>3.0099328556033077E-3</v>
      </c>
      <c r="BQ53" s="16">
        <f t="shared" si="54"/>
        <v>8.1686219862891884E-3</v>
      </c>
      <c r="BR53" s="16">
        <f t="shared" si="55"/>
        <v>-3.695088502301391E-3</v>
      </c>
      <c r="BS53" s="16">
        <f t="shared" si="56"/>
        <v>-7.6826935140054805E-3</v>
      </c>
      <c r="BT53" s="16">
        <f t="shared" si="57"/>
        <v>1.5108399854349235E-2</v>
      </c>
      <c r="BU53" s="16">
        <f t="shared" si="58"/>
        <v>1.9458374204248282E-2</v>
      </c>
      <c r="BV53" s="16">
        <f t="shared" si="59"/>
        <v>-9.9423371709254343E-3</v>
      </c>
      <c r="BW53" s="16">
        <f t="shared" si="60"/>
        <v>1.6663052460164401E-2</v>
      </c>
      <c r="BX53" s="16">
        <f t="shared" si="61"/>
        <v>2.6314214447758492E-2</v>
      </c>
      <c r="BY53" s="16">
        <f t="shared" si="62"/>
        <v>3.8277228872032353E-2</v>
      </c>
      <c r="BZ53" s="16">
        <f t="shared" si="63"/>
        <v>6.4084033847024907E-2</v>
      </c>
      <c r="CA53" s="16">
        <f t="shared" si="19"/>
        <v>2.8358045435346608E-2</v>
      </c>
      <c r="CB53" s="16">
        <f t="shared" si="20"/>
        <v>-1.6038035208366733E-2</v>
      </c>
      <c r="CC53" s="16">
        <f t="shared" si="21"/>
        <v>-6.6519903774501996E-3</v>
      </c>
      <c r="CD53" s="16">
        <f t="shared" si="22"/>
        <v>1.6972730289281752E-3</v>
      </c>
      <c r="CE53" s="16">
        <f t="shared" si="23"/>
        <v>9.5449691278403446E-3</v>
      </c>
      <c r="CF53" s="16">
        <f t="shared" si="24"/>
        <v>7.9262298722057783E-2</v>
      </c>
      <c r="CG53" s="16">
        <f t="shared" si="25"/>
        <v>2.2218470807428793E-3</v>
      </c>
      <c r="CH53" s="16">
        <f t="shared" si="26"/>
        <v>2.23946429348778E-2</v>
      </c>
      <c r="CI53" s="16">
        <f t="shared" si="27"/>
        <v>-2.2941202350877786E-2</v>
      </c>
      <c r="CJ53" s="16">
        <f t="shared" si="28"/>
        <v>-8.8042654434431194E-3</v>
      </c>
      <c r="CK53" s="16">
        <f t="shared" si="29"/>
        <v>-2.3318350928971813E-3</v>
      </c>
      <c r="CL53" s="16">
        <f t="shared" si="30"/>
        <v>-1.0583175768888321E-2</v>
      </c>
      <c r="CM53" s="16">
        <f t="shared" si="31"/>
        <v>-3.2792269365217959E-2</v>
      </c>
      <c r="CN53" s="16">
        <f t="shared" si="32"/>
        <v>1.6731378133842151E-2</v>
      </c>
      <c r="CO53" s="16">
        <f t="shared" si="33"/>
        <v>3.0421997916054447E-2</v>
      </c>
    </row>
    <row r="54" spans="1:93" x14ac:dyDescent="0.2">
      <c r="A54">
        <v>87.28</v>
      </c>
      <c r="B54">
        <v>195.6</v>
      </c>
      <c r="C54">
        <v>18.692</v>
      </c>
      <c r="D54">
        <v>180.36</v>
      </c>
      <c r="E54">
        <v>163.5</v>
      </c>
      <c r="F54">
        <v>6.274</v>
      </c>
      <c r="G54">
        <v>84.18</v>
      </c>
      <c r="H54">
        <v>64.16</v>
      </c>
      <c r="I54">
        <v>59.24</v>
      </c>
      <c r="J54">
        <v>21.31</v>
      </c>
      <c r="K54">
        <v>65.77</v>
      </c>
      <c r="L54">
        <v>11.318</v>
      </c>
      <c r="M54">
        <v>4.851</v>
      </c>
      <c r="N54">
        <v>13.255000000000001</v>
      </c>
      <c r="O54">
        <v>14.108000000000001</v>
      </c>
      <c r="P54">
        <v>8.8640000000000008</v>
      </c>
      <c r="Q54">
        <v>45.805</v>
      </c>
      <c r="R54">
        <v>43.55</v>
      </c>
      <c r="S54">
        <v>5.7640000000000002</v>
      </c>
      <c r="T54">
        <v>13.41</v>
      </c>
      <c r="U54">
        <v>2.9525000000000001</v>
      </c>
      <c r="V54">
        <v>25.08</v>
      </c>
      <c r="W54">
        <v>242.9</v>
      </c>
      <c r="X54">
        <v>184.75</v>
      </c>
      <c r="Y54">
        <v>4.51</v>
      </c>
      <c r="Z54">
        <v>175.95</v>
      </c>
      <c r="AA54">
        <v>5.18</v>
      </c>
      <c r="AB54">
        <v>84.07</v>
      </c>
      <c r="AC54">
        <v>43.44</v>
      </c>
      <c r="AD54">
        <v>21.05</v>
      </c>
      <c r="AE54" s="40">
        <v>153.68</v>
      </c>
      <c r="AF54" s="5">
        <f t="shared" si="2"/>
        <v>-4.9030289823491002E-2</v>
      </c>
      <c r="AG54" s="5">
        <f t="shared" si="34"/>
        <v>7.7279752704790816E-3</v>
      </c>
      <c r="AH54" s="5">
        <f t="shared" si="35"/>
        <v>8.1984897518878608E-3</v>
      </c>
      <c r="AI54" s="5">
        <f t="shared" si="36"/>
        <v>-4.5310184204954362E-2</v>
      </c>
      <c r="AJ54" s="5">
        <f t="shared" si="37"/>
        <v>-6.1423650975889754E-2</v>
      </c>
      <c r="AK54" s="5">
        <f t="shared" si="38"/>
        <v>-5.6683205533002545E-2</v>
      </c>
      <c r="AL54" s="5">
        <f t="shared" si="39"/>
        <v>-1.9566736547868557E-2</v>
      </c>
      <c r="AM54" s="5">
        <f t="shared" si="40"/>
        <v>-4.6373365041617154E-2</v>
      </c>
      <c r="AN54" s="5">
        <f t="shared" si="41"/>
        <v>-5.1401120896717334E-2</v>
      </c>
      <c r="AO54" s="5">
        <f t="shared" si="42"/>
        <v>-6.5145865321342478E-2</v>
      </c>
      <c r="AP54" s="5">
        <f t="shared" si="43"/>
        <v>-4.9154257626138564E-2</v>
      </c>
      <c r="AQ54" s="5">
        <f t="shared" si="44"/>
        <v>-0.11867310387790075</v>
      </c>
      <c r="AR54" s="5">
        <f t="shared" si="45"/>
        <v>-1.6024340770791068E-2</v>
      </c>
      <c r="AS54" s="5">
        <f t="shared" si="46"/>
        <v>-2.1048744460856583E-2</v>
      </c>
      <c r="AT54" s="5">
        <f t="shared" si="47"/>
        <v>5.6737588652477911E-4</v>
      </c>
      <c r="AU54" s="5">
        <f t="shared" si="48"/>
        <v>-1.8709177460422777E-2</v>
      </c>
      <c r="AV54" s="5">
        <f t="shared" si="4"/>
        <v>-4.1335286730849741E-2</v>
      </c>
      <c r="AW54" s="5">
        <f t="shared" si="5"/>
        <v>-3.6184574526944902E-2</v>
      </c>
      <c r="AX54" s="5">
        <f t="shared" si="6"/>
        <v>-3.9333333333333331E-2</v>
      </c>
      <c r="AY54" s="5">
        <f t="shared" si="7"/>
        <v>-6.5635451505016706E-2</v>
      </c>
      <c r="AZ54" s="5">
        <f t="shared" si="8"/>
        <v>-4.0461488462788409E-2</v>
      </c>
      <c r="BA54" s="5">
        <f t="shared" si="9"/>
        <v>-3.0537301894085878E-2</v>
      </c>
      <c r="BB54" s="5">
        <f t="shared" si="10"/>
        <v>-1.8585858585858595E-2</v>
      </c>
      <c r="BC54" s="5">
        <f t="shared" si="11"/>
        <v>-2.2486772486772444E-2</v>
      </c>
      <c r="BD54" s="5">
        <f t="shared" si="12"/>
        <v>-3.591278324070124E-2</v>
      </c>
      <c r="BE54" s="5">
        <f t="shared" si="13"/>
        <v>-2.2771452374340639E-2</v>
      </c>
      <c r="BF54" s="5">
        <f t="shared" si="14"/>
        <v>-4.7794117647058987E-2</v>
      </c>
      <c r="BG54" s="5">
        <f t="shared" si="15"/>
        <v>-3.755008586147679E-2</v>
      </c>
      <c r="BH54" s="5">
        <f t="shared" si="16"/>
        <v>5.0902360018509896E-3</v>
      </c>
      <c r="BI54" s="5">
        <f t="shared" si="17"/>
        <v>-3.0847145488029359E-2</v>
      </c>
      <c r="BJ54" s="42">
        <f t="shared" si="18"/>
        <v>-5.2060202319269666E-2</v>
      </c>
      <c r="BK54" s="16">
        <f t="shared" si="3"/>
        <v>-4.6292848510740357E-2</v>
      </c>
      <c r="BL54" s="16">
        <f t="shared" si="49"/>
        <v>5.4477420180513306E-3</v>
      </c>
      <c r="BM54" s="16">
        <f t="shared" si="50"/>
        <v>8.8173862962487148E-3</v>
      </c>
      <c r="BN54" s="16">
        <f t="shared" si="51"/>
        <v>-4.674072592657371E-2</v>
      </c>
      <c r="BO54" s="16">
        <f t="shared" si="52"/>
        <v>-6.7570695312484483E-2</v>
      </c>
      <c r="BP54" s="16">
        <f t="shared" si="53"/>
        <v>-5.4425604907312013E-2</v>
      </c>
      <c r="BQ54" s="16">
        <f t="shared" si="54"/>
        <v>-1.9973234965667178E-2</v>
      </c>
      <c r="BR54" s="16">
        <f t="shared" si="55"/>
        <v>-4.6809194284659253E-2</v>
      </c>
      <c r="BS54" s="16">
        <f t="shared" si="56"/>
        <v>-5.1456291766514964E-2</v>
      </c>
      <c r="BT54" s="16">
        <f t="shared" si="57"/>
        <v>-6.3599048392738181E-2</v>
      </c>
      <c r="BU54" s="16">
        <f t="shared" si="58"/>
        <v>-4.8099888133315394E-2</v>
      </c>
      <c r="BV54" s="16">
        <f t="shared" si="59"/>
        <v>-0.11358246053034174</v>
      </c>
      <c r="BW54" s="16">
        <f t="shared" si="60"/>
        <v>-1.8798840006242674E-2</v>
      </c>
      <c r="BX54" s="16">
        <f t="shared" si="61"/>
        <v>-2.2438514832832331E-2</v>
      </c>
      <c r="BY54" s="16">
        <f t="shared" si="62"/>
        <v>1.4696783312469121E-3</v>
      </c>
      <c r="BZ54" s="16">
        <f t="shared" si="63"/>
        <v>-2.3239836621797377E-2</v>
      </c>
      <c r="CA54" s="16">
        <f t="shared" si="19"/>
        <v>-4.1388778101357535E-2</v>
      </c>
      <c r="CB54" s="16">
        <f t="shared" si="20"/>
        <v>-3.5146255591304756E-2</v>
      </c>
      <c r="CC54" s="16">
        <f t="shared" si="21"/>
        <v>-3.7393122785469655E-2</v>
      </c>
      <c r="CD54" s="16">
        <f t="shared" si="22"/>
        <v>-6.5473419229752264E-2</v>
      </c>
      <c r="CE54" s="16">
        <f t="shared" si="23"/>
        <v>-4.3753912356672996E-2</v>
      </c>
      <c r="CF54" s="16">
        <f t="shared" si="24"/>
        <v>-2.605688933737918E-2</v>
      </c>
      <c r="CG54" s="16">
        <f t="shared" si="25"/>
        <v>-2.2666105426644521E-2</v>
      </c>
      <c r="CH54" s="16">
        <f t="shared" si="26"/>
        <v>-2.3373125761965048E-2</v>
      </c>
      <c r="CI54" s="16">
        <f t="shared" si="27"/>
        <v>-3.5064336175886189E-2</v>
      </c>
      <c r="CJ54" s="16">
        <f t="shared" si="28"/>
        <v>-2.2767570281312568E-2</v>
      </c>
      <c r="CK54" s="16">
        <f t="shared" si="29"/>
        <v>-4.6645461807551067E-2</v>
      </c>
      <c r="CL54" s="16">
        <f t="shared" si="30"/>
        <v>-3.6367224748364825E-2</v>
      </c>
      <c r="CM54" s="16">
        <f t="shared" si="31"/>
        <v>6.164067005471778E-3</v>
      </c>
      <c r="CN54" s="16">
        <f t="shared" si="32"/>
        <v>-3.5272325887332451E-2</v>
      </c>
      <c r="CO54" s="16">
        <f t="shared" si="33"/>
        <v>-5.5039530257371336E-2</v>
      </c>
    </row>
    <row r="55" spans="1:93" x14ac:dyDescent="0.2">
      <c r="BJ55" s="40"/>
    </row>
    <row r="56" spans="1:93" x14ac:dyDescent="0.2">
      <c r="AF56" s="16">
        <f>AVERAGE(AF3:AF54)</f>
        <v>-2.7374413127506446E-3</v>
      </c>
      <c r="AG56" s="16">
        <f t="shared" ref="AG56:BJ56" si="64">AVERAGE(AG3:AG54)</f>
        <v>2.280233252427751E-3</v>
      </c>
      <c r="AH56" s="16">
        <f t="shared" si="64"/>
        <v>-6.1889654436085464E-4</v>
      </c>
      <c r="AI56" s="16">
        <f t="shared" si="64"/>
        <v>1.4305417216193485E-3</v>
      </c>
      <c r="AJ56" s="16">
        <f t="shared" si="64"/>
        <v>6.1470443365947321E-3</v>
      </c>
      <c r="AK56" s="16">
        <f t="shared" si="64"/>
        <v>-2.25760062569053E-3</v>
      </c>
      <c r="AL56" s="16">
        <f t="shared" si="64"/>
        <v>4.0649841779862137E-4</v>
      </c>
      <c r="AM56" s="16">
        <f t="shared" si="64"/>
        <v>4.3582924304209583E-4</v>
      </c>
      <c r="AN56" s="16">
        <f t="shared" si="64"/>
        <v>5.5170869797628903E-5</v>
      </c>
      <c r="AO56" s="16">
        <f t="shared" si="64"/>
        <v>-1.5468169286042938E-3</v>
      </c>
      <c r="AP56" s="16">
        <f t="shared" si="64"/>
        <v>-1.0543694928231684E-3</v>
      </c>
      <c r="AQ56" s="16">
        <f t="shared" si="64"/>
        <v>-5.0906433475590169E-3</v>
      </c>
      <c r="AR56" s="16">
        <f t="shared" si="64"/>
        <v>2.7744992354516054E-3</v>
      </c>
      <c r="AS56" s="16">
        <f t="shared" si="64"/>
        <v>1.3897703719757488E-3</v>
      </c>
      <c r="AT56" s="16">
        <f t="shared" si="64"/>
        <v>-9.0230244472213315E-4</v>
      </c>
      <c r="AU56" s="16">
        <f t="shared" si="64"/>
        <v>4.5306591613746023E-3</v>
      </c>
      <c r="AV56" s="16">
        <f t="shared" si="64"/>
        <v>5.349137050779064E-5</v>
      </c>
      <c r="AW56" s="16">
        <f t="shared" si="64"/>
        <v>-1.038318935640144E-3</v>
      </c>
      <c r="AX56" s="16">
        <f t="shared" si="64"/>
        <v>-1.9402105478636754E-3</v>
      </c>
      <c r="AY56" s="16">
        <f t="shared" si="64"/>
        <v>-1.6203227526443944E-4</v>
      </c>
      <c r="AZ56" s="16">
        <f t="shared" si="64"/>
        <v>3.2924238938845853E-3</v>
      </c>
      <c r="BA56" s="16">
        <f t="shared" si="64"/>
        <v>-4.480412556706696E-3</v>
      </c>
      <c r="BB56" s="16">
        <f t="shared" si="64"/>
        <v>4.080246840785927E-3</v>
      </c>
      <c r="BC56" s="16">
        <f t="shared" si="64"/>
        <v>8.8635327519260372E-4</v>
      </c>
      <c r="BD56" s="16">
        <f t="shared" si="64"/>
        <v>-8.4844706481505296E-4</v>
      </c>
      <c r="BE56" s="16">
        <f t="shared" si="64"/>
        <v>-3.8820930280702141E-6</v>
      </c>
      <c r="BF56" s="16">
        <f t="shared" si="64"/>
        <v>-1.1486558395079189E-3</v>
      </c>
      <c r="BG56" s="16">
        <f t="shared" si="64"/>
        <v>-1.182861113111965E-3</v>
      </c>
      <c r="BH56" s="16">
        <f t="shared" si="64"/>
        <v>-1.0738310036207889E-3</v>
      </c>
      <c r="BI56" s="16">
        <f t="shared" si="64"/>
        <v>4.4251803993030931E-3</v>
      </c>
      <c r="BJ56" s="44">
        <f t="shared" si="64"/>
        <v>2.9793279381016705E-3</v>
      </c>
    </row>
    <row r="58" spans="1:93" x14ac:dyDescent="0.2">
      <c r="A58" s="81" t="s">
        <v>141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</row>
    <row r="59" spans="1:93" x14ac:dyDescent="0.2">
      <c r="B59" t="s">
        <v>29</v>
      </c>
      <c r="C59" t="s">
        <v>0</v>
      </c>
      <c r="D59" t="s">
        <v>14</v>
      </c>
      <c r="E59" t="s">
        <v>32</v>
      </c>
      <c r="F59" t="s">
        <v>33</v>
      </c>
      <c r="G59" t="s">
        <v>35</v>
      </c>
      <c r="H59" t="s">
        <v>36</v>
      </c>
      <c r="I59" t="s">
        <v>15</v>
      </c>
      <c r="J59" t="s">
        <v>37</v>
      </c>
      <c r="K59" t="s">
        <v>4</v>
      </c>
      <c r="L59" t="s">
        <v>39</v>
      </c>
      <c r="M59" t="s">
        <v>40</v>
      </c>
      <c r="N59" t="s">
        <v>44</v>
      </c>
      <c r="O59" t="s">
        <v>12</v>
      </c>
      <c r="P59" t="s">
        <v>45</v>
      </c>
      <c r="Q59" t="s">
        <v>11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13</v>
      </c>
      <c r="X59" t="s">
        <v>51</v>
      </c>
      <c r="Y59" t="s">
        <v>52</v>
      </c>
      <c r="Z59" t="s">
        <v>53</v>
      </c>
      <c r="AA59" t="s">
        <v>2</v>
      </c>
      <c r="AB59" t="s">
        <v>57</v>
      </c>
      <c r="AC59" t="s">
        <v>58</v>
      </c>
      <c r="AD59" t="s">
        <v>3</v>
      </c>
      <c r="AE59" t="s">
        <v>1</v>
      </c>
      <c r="AF59" s="40" t="s">
        <v>62</v>
      </c>
    </row>
    <row r="60" spans="1:93" x14ac:dyDescent="0.2">
      <c r="A60" t="s">
        <v>29</v>
      </c>
      <c r="B60">
        <f t="array" ref="B60:AF90">MMULT(TRANSPOSE(BK3:CO54),BK3:CO54)/52</f>
        <v>6.5843292365814295E-4</v>
      </c>
      <c r="C60">
        <v>1.6882812574123713E-4</v>
      </c>
      <c r="D60">
        <v>1.22990423272042E-4</v>
      </c>
      <c r="E60">
        <v>3.1094286453058534E-4</v>
      </c>
      <c r="F60">
        <v>4.5072797938709665E-4</v>
      </c>
      <c r="G60">
        <v>2.4112027713181047E-4</v>
      </c>
      <c r="H60">
        <v>2.0062039974091584E-4</v>
      </c>
      <c r="I60">
        <v>3.3767480408590891E-4</v>
      </c>
      <c r="J60">
        <v>2.164741858845781E-4</v>
      </c>
      <c r="K60">
        <v>1.5240919313670812E-4</v>
      </c>
      <c r="L60">
        <v>1.6097191001345835E-4</v>
      </c>
      <c r="M60">
        <v>3.3525034216857759E-4</v>
      </c>
      <c r="N60">
        <v>3.1182599347167982E-4</v>
      </c>
      <c r="O60">
        <v>3.6090945299435369E-4</v>
      </c>
      <c r="P60">
        <v>2.765757335869157E-4</v>
      </c>
      <c r="Q60">
        <v>1.393501731247024E-4</v>
      </c>
      <c r="R60">
        <v>2.3643126905142437E-4</v>
      </c>
      <c r="S60">
        <v>2.4991477579707128E-4</v>
      </c>
      <c r="T60">
        <v>3.1002732615866837E-4</v>
      </c>
      <c r="U60">
        <v>2.8577124271139491E-4</v>
      </c>
      <c r="V60">
        <v>1.1745238511831688E-4</v>
      </c>
      <c r="W60">
        <v>1.9605396714793331E-4</v>
      </c>
      <c r="X60">
        <v>3.2330904588333243E-4</v>
      </c>
      <c r="Y60">
        <v>2.4500849414713294E-4</v>
      </c>
      <c r="Z60">
        <v>4.5068633138273538E-4</v>
      </c>
      <c r="AA60">
        <v>2.6230077074387403E-4</v>
      </c>
      <c r="AB60">
        <v>2.7056234176673543E-4</v>
      </c>
      <c r="AC60">
        <v>3.6546244803077469E-4</v>
      </c>
      <c r="AD60">
        <v>2.4161355199183232E-4</v>
      </c>
      <c r="AE60">
        <v>4.141183288529395E-4</v>
      </c>
      <c r="AF60">
        <v>2.5038277234546195E-4</v>
      </c>
    </row>
    <row r="61" spans="1:93" x14ac:dyDescent="0.2">
      <c r="A61" t="s">
        <v>0</v>
      </c>
      <c r="B61">
        <v>1.6882812574123713E-4</v>
      </c>
      <c r="C61">
        <v>1.0776587530672646E-3</v>
      </c>
      <c r="D61">
        <v>-1.0713530357799643E-5</v>
      </c>
      <c r="E61">
        <v>2.9547602993884039E-4</v>
      </c>
      <c r="F61">
        <v>4.1444016388276301E-4</v>
      </c>
      <c r="G61">
        <v>3.0627751190046948E-4</v>
      </c>
      <c r="H61">
        <v>2.7778089948516635E-4</v>
      </c>
      <c r="I61">
        <v>1.5601001292313746E-4</v>
      </c>
      <c r="J61">
        <v>2.9189476375628153E-4</v>
      </c>
      <c r="K61">
        <v>2.7090181178703938E-4</v>
      </c>
      <c r="L61">
        <v>1.7082647011385624E-4</v>
      </c>
      <c r="M61">
        <v>2.8334987351328396E-4</v>
      </c>
      <c r="N61">
        <v>3.0311744651904092E-4</v>
      </c>
      <c r="O61">
        <v>1.9313636175111103E-4</v>
      </c>
      <c r="P61">
        <v>2.1984757756414263E-4</v>
      </c>
      <c r="Q61">
        <v>2.7029462842766957E-4</v>
      </c>
      <c r="R61">
        <v>1.2888230465569453E-4</v>
      </c>
      <c r="S61">
        <v>3.4175244147323451E-4</v>
      </c>
      <c r="T61">
        <v>1.7489603179833311E-4</v>
      </c>
      <c r="U61">
        <v>2.3274891325651256E-4</v>
      </c>
      <c r="V61">
        <v>2.236851749149576E-4</v>
      </c>
      <c r="W61">
        <v>4.1558816146139665E-4</v>
      </c>
      <c r="X61">
        <v>2.730274538987966E-4</v>
      </c>
      <c r="Y61">
        <v>2.6035363608851937E-4</v>
      </c>
      <c r="Z61">
        <v>-3.3771530654626373E-5</v>
      </c>
      <c r="AA61">
        <v>1.2847625805916427E-4</v>
      </c>
      <c r="AB61">
        <v>2.6685219941745622E-4</v>
      </c>
      <c r="AC61">
        <v>2.4338375130316246E-4</v>
      </c>
      <c r="AD61">
        <v>1.2481704691333224E-4</v>
      </c>
      <c r="AE61">
        <v>3.1212009031071506E-4</v>
      </c>
      <c r="AF61">
        <v>3.250499131700469E-4</v>
      </c>
    </row>
    <row r="62" spans="1:93" x14ac:dyDescent="0.2">
      <c r="A62" t="s">
        <v>14</v>
      </c>
      <c r="B62">
        <v>1.22990423272042E-4</v>
      </c>
      <c r="C62">
        <v>-1.0713530357799643E-5</v>
      </c>
      <c r="D62">
        <v>9.4128773398239522E-4</v>
      </c>
      <c r="E62">
        <v>7.254557640624926E-5</v>
      </c>
      <c r="F62">
        <v>1.6467188503979329E-4</v>
      </c>
      <c r="G62">
        <v>1.0935170036330238E-4</v>
      </c>
      <c r="H62">
        <v>9.9960048792813985E-5</v>
      </c>
      <c r="I62">
        <v>4.6896665017681174E-5</v>
      </c>
      <c r="J62">
        <v>2.1083492331681701E-4</v>
      </c>
      <c r="K62">
        <v>9.8466734543134531E-5</v>
      </c>
      <c r="L62">
        <v>3.0171446188078082E-5</v>
      </c>
      <c r="M62">
        <v>4.2482781309188865E-4</v>
      </c>
      <c r="N62">
        <v>1.6754772463051948E-4</v>
      </c>
      <c r="O62">
        <v>7.8078340402942277E-5</v>
      </c>
      <c r="P62">
        <v>1.9435244814370654E-4</v>
      </c>
      <c r="Q62">
        <v>-1.0176164939607349E-5</v>
      </c>
      <c r="R62">
        <v>9.8167779443523122E-5</v>
      </c>
      <c r="S62">
        <v>1.2021229091298387E-4</v>
      </c>
      <c r="T62">
        <v>1.1085379725778861E-4</v>
      </c>
      <c r="U62">
        <v>1.5591875778420665E-4</v>
      </c>
      <c r="V62">
        <v>1.5958734031065993E-4</v>
      </c>
      <c r="W62">
        <v>2.3278624583399882E-4</v>
      </c>
      <c r="X62">
        <v>3.37221024263108E-5</v>
      </c>
      <c r="Y62">
        <v>1.0194530046903973E-4</v>
      </c>
      <c r="Z62">
        <v>1.3443091084904118E-4</v>
      </c>
      <c r="AA62">
        <v>-4.3906138216736378E-5</v>
      </c>
      <c r="AB62">
        <v>1.6948818542238312E-4</v>
      </c>
      <c r="AC62">
        <v>1.0679015027067554E-4</v>
      </c>
      <c r="AD62">
        <v>-1.6896959347360628E-5</v>
      </c>
      <c r="AE62">
        <v>-2.4951303473261805E-5</v>
      </c>
      <c r="AF62">
        <v>9.259949273343634E-5</v>
      </c>
    </row>
    <row r="63" spans="1:93" x14ac:dyDescent="0.2">
      <c r="A63" t="s">
        <v>32</v>
      </c>
      <c r="B63">
        <v>3.1094286453058534E-4</v>
      </c>
      <c r="C63">
        <v>2.9547602993884039E-4</v>
      </c>
      <c r="D63">
        <v>7.254557640624926E-5</v>
      </c>
      <c r="E63">
        <v>4.7643483481055963E-4</v>
      </c>
      <c r="F63">
        <v>4.3294532211746932E-4</v>
      </c>
      <c r="G63">
        <v>3.4949662150996218E-4</v>
      </c>
      <c r="H63">
        <v>3.2064834038518449E-4</v>
      </c>
      <c r="I63">
        <v>3.5844302434501782E-4</v>
      </c>
      <c r="J63">
        <v>3.9430768117195412E-4</v>
      </c>
      <c r="K63">
        <v>3.4129707536190845E-4</v>
      </c>
      <c r="L63">
        <v>2.8702131401913138E-4</v>
      </c>
      <c r="M63">
        <v>5.5440280611812674E-4</v>
      </c>
      <c r="N63">
        <v>3.8479624150099977E-4</v>
      </c>
      <c r="O63">
        <v>3.100910508524856E-4</v>
      </c>
      <c r="P63">
        <v>2.65547865560446E-4</v>
      </c>
      <c r="Q63">
        <v>3.032936691771378E-4</v>
      </c>
      <c r="R63">
        <v>2.5740726426794907E-4</v>
      </c>
      <c r="S63">
        <v>3.8467381459909828E-4</v>
      </c>
      <c r="T63">
        <v>3.0307124022633668E-4</v>
      </c>
      <c r="U63">
        <v>4.0311083217040635E-4</v>
      </c>
      <c r="V63">
        <v>2.4156523432334405E-4</v>
      </c>
      <c r="W63">
        <v>3.0593845394049024E-4</v>
      </c>
      <c r="X63">
        <v>3.5063973617459137E-4</v>
      </c>
      <c r="Y63">
        <v>3.7304731179672439E-4</v>
      </c>
      <c r="Z63">
        <v>2.3719717820634359E-4</v>
      </c>
      <c r="AA63">
        <v>2.7005406959147184E-4</v>
      </c>
      <c r="AB63">
        <v>4.089241258002409E-4</v>
      </c>
      <c r="AC63">
        <v>3.4976341752719869E-4</v>
      </c>
      <c r="AD63">
        <v>2.1966561659498624E-4</v>
      </c>
      <c r="AE63">
        <v>3.7256984407978356E-4</v>
      </c>
      <c r="AF63">
        <v>4.4906652432598684E-4</v>
      </c>
    </row>
    <row r="64" spans="1:93" x14ac:dyDescent="0.2">
      <c r="A64" t="s">
        <v>33</v>
      </c>
      <c r="B64">
        <v>4.5072797938709665E-4</v>
      </c>
      <c r="C64">
        <v>4.1444016388276301E-4</v>
      </c>
      <c r="D64">
        <v>1.6467188503979329E-4</v>
      </c>
      <c r="E64">
        <v>4.3294532211746932E-4</v>
      </c>
      <c r="F64">
        <v>1.3203904377500496E-3</v>
      </c>
      <c r="G64">
        <v>2.615351959611384E-4</v>
      </c>
      <c r="H64">
        <v>4.5721809326662707E-4</v>
      </c>
      <c r="I64">
        <v>4.4560518556395728E-4</v>
      </c>
      <c r="J64">
        <v>2.1468472899643148E-4</v>
      </c>
      <c r="K64">
        <v>1.095513905223103E-4</v>
      </c>
      <c r="L64">
        <v>4.0953624819061477E-4</v>
      </c>
      <c r="M64">
        <v>5.5241561459544257E-4</v>
      </c>
      <c r="N64">
        <v>5.7757740668699735E-4</v>
      </c>
      <c r="O64">
        <v>4.6827016579567668E-4</v>
      </c>
      <c r="P64">
        <v>3.6115036089475415E-4</v>
      </c>
      <c r="Q64">
        <v>5.0981051917238333E-4</v>
      </c>
      <c r="R64">
        <v>2.8347465196862528E-4</v>
      </c>
      <c r="S64">
        <v>2.5987641405382538E-4</v>
      </c>
      <c r="T64">
        <v>3.9525675284320067E-4</v>
      </c>
      <c r="U64">
        <v>3.3314819860136562E-4</v>
      </c>
      <c r="V64">
        <v>2.3306136373249024E-4</v>
      </c>
      <c r="W64">
        <v>3.7961663607837361E-4</v>
      </c>
      <c r="X64">
        <v>5.1162334492675058E-4</v>
      </c>
      <c r="Y64">
        <v>3.7802860625174632E-4</v>
      </c>
      <c r="Z64">
        <v>1.2076093044125844E-4</v>
      </c>
      <c r="AA64">
        <v>4.3456505013973149E-4</v>
      </c>
      <c r="AB64">
        <v>3.5676099788660984E-4</v>
      </c>
      <c r="AC64">
        <v>5.8538005829390143E-4</v>
      </c>
      <c r="AD64">
        <v>4.172819449454829E-4</v>
      </c>
      <c r="AE64">
        <v>5.4902789927719123E-4</v>
      </c>
      <c r="AF64">
        <v>5.3348853469363262E-4</v>
      </c>
    </row>
    <row r="65" spans="1:32" x14ac:dyDescent="0.2">
      <c r="A65" t="s">
        <v>35</v>
      </c>
      <c r="B65">
        <v>2.4112027713181047E-4</v>
      </c>
      <c r="C65">
        <v>3.0627751190046948E-4</v>
      </c>
      <c r="D65">
        <v>1.0935170036330238E-4</v>
      </c>
      <c r="E65">
        <v>3.4949662150996218E-4</v>
      </c>
      <c r="F65">
        <v>2.615351959611384E-4</v>
      </c>
      <c r="G65">
        <v>7.1093255436172986E-4</v>
      </c>
      <c r="H65">
        <v>2.3264181094268121E-4</v>
      </c>
      <c r="I65">
        <v>1.3407188902015346E-4</v>
      </c>
      <c r="J65">
        <v>6.3345326876467465E-4</v>
      </c>
      <c r="K65">
        <v>4.2587533354105294E-4</v>
      </c>
      <c r="L65">
        <v>1.9209933408965264E-4</v>
      </c>
      <c r="M65">
        <v>7.6111524530829411E-4</v>
      </c>
      <c r="N65">
        <v>3.2961673881401504E-4</v>
      </c>
      <c r="O65">
        <v>2.055371363412574E-4</v>
      </c>
      <c r="P65">
        <v>2.115545246274997E-4</v>
      </c>
      <c r="Q65">
        <v>1.3628923921727194E-4</v>
      </c>
      <c r="R65">
        <v>2.0885432124470883E-4</v>
      </c>
      <c r="S65">
        <v>6.6880554331498726E-4</v>
      </c>
      <c r="T65">
        <v>2.7094092790733398E-4</v>
      </c>
      <c r="U65">
        <v>5.6801625888369602E-4</v>
      </c>
      <c r="V65">
        <v>4.6735493870997456E-4</v>
      </c>
      <c r="W65">
        <v>3.6313805623212827E-4</v>
      </c>
      <c r="X65">
        <v>3.5337169761794692E-4</v>
      </c>
      <c r="Y65">
        <v>2.8362170620767644E-4</v>
      </c>
      <c r="Z65">
        <v>2.9938063674885955E-4</v>
      </c>
      <c r="AA65">
        <v>1.3565294081278859E-4</v>
      </c>
      <c r="AB65">
        <v>6.4896447290240531E-4</v>
      </c>
      <c r="AC65">
        <v>1.9592448848740687E-4</v>
      </c>
      <c r="AD65">
        <v>-8.5851938598255402E-7</v>
      </c>
      <c r="AE65">
        <v>3.5697805740452345E-4</v>
      </c>
      <c r="AF65">
        <v>3.3093540189507102E-4</v>
      </c>
    </row>
    <row r="66" spans="1:32" x14ac:dyDescent="0.2">
      <c r="A66" t="s">
        <v>36</v>
      </c>
      <c r="B66">
        <v>2.0062039974091584E-4</v>
      </c>
      <c r="C66">
        <v>2.7778089948516635E-4</v>
      </c>
      <c r="D66">
        <v>9.9960048792813985E-5</v>
      </c>
      <c r="E66">
        <v>3.2064834038518449E-4</v>
      </c>
      <c r="F66">
        <v>4.5721809326662707E-4</v>
      </c>
      <c r="G66">
        <v>2.3264181094268121E-4</v>
      </c>
      <c r="H66">
        <v>5.8484700933690711E-4</v>
      </c>
      <c r="I66">
        <v>3.0775716493915411E-4</v>
      </c>
      <c r="J66">
        <v>2.8067654798399639E-4</v>
      </c>
      <c r="K66">
        <v>2.5344189335341699E-4</v>
      </c>
      <c r="L66">
        <v>4.604030918644405E-4</v>
      </c>
      <c r="M66">
        <v>4.2139764123089694E-4</v>
      </c>
      <c r="N66">
        <v>3.1600799587112611E-4</v>
      </c>
      <c r="O66">
        <v>2.4626191524423354E-4</v>
      </c>
      <c r="P66">
        <v>2.5523604983257242E-4</v>
      </c>
      <c r="Q66">
        <v>1.8926780663237568E-4</v>
      </c>
      <c r="R66">
        <v>1.9303516489970661E-4</v>
      </c>
      <c r="S66">
        <v>2.3502058096478231E-4</v>
      </c>
      <c r="T66">
        <v>2.5822780575282002E-4</v>
      </c>
      <c r="U66">
        <v>2.7350217705565682E-4</v>
      </c>
      <c r="V66">
        <v>2.385014102116737E-4</v>
      </c>
      <c r="W66">
        <v>2.7778705563649215E-4</v>
      </c>
      <c r="X66">
        <v>3.7681240704178686E-4</v>
      </c>
      <c r="Y66">
        <v>2.5182627725256593E-4</v>
      </c>
      <c r="Z66">
        <v>1.1448672358942188E-4</v>
      </c>
      <c r="AA66">
        <v>2.5899715568861875E-4</v>
      </c>
      <c r="AB66">
        <v>2.8774097595538257E-4</v>
      </c>
      <c r="AC66">
        <v>3.1985822377137861E-4</v>
      </c>
      <c r="AD66">
        <v>1.7618183754217521E-4</v>
      </c>
      <c r="AE66">
        <v>3.2301528580148237E-4</v>
      </c>
      <c r="AF66">
        <v>5.6651458905183796E-4</v>
      </c>
    </row>
    <row r="67" spans="1:32" x14ac:dyDescent="0.2">
      <c r="A67" t="s">
        <v>15</v>
      </c>
      <c r="B67">
        <v>3.3767480408590891E-4</v>
      </c>
      <c r="C67">
        <v>1.5601001292313746E-4</v>
      </c>
      <c r="D67">
        <v>4.6896665017681174E-5</v>
      </c>
      <c r="E67">
        <v>3.5844302434501782E-4</v>
      </c>
      <c r="F67">
        <v>4.4560518556395728E-4</v>
      </c>
      <c r="G67">
        <v>1.3407188902015346E-4</v>
      </c>
      <c r="H67">
        <v>3.0775716493915411E-4</v>
      </c>
      <c r="I67">
        <v>5.3898699984604448E-4</v>
      </c>
      <c r="J67">
        <v>1.4579194459490928E-4</v>
      </c>
      <c r="K67">
        <v>9.3376007802889664E-5</v>
      </c>
      <c r="L67">
        <v>3.0782075458492237E-4</v>
      </c>
      <c r="M67">
        <v>4.1735893912611904E-4</v>
      </c>
      <c r="N67">
        <v>4.282677494539785E-4</v>
      </c>
      <c r="O67">
        <v>3.9241841741797801E-4</v>
      </c>
      <c r="P67">
        <v>2.2120793186181537E-4</v>
      </c>
      <c r="Q67">
        <v>3.4127723299086268E-4</v>
      </c>
      <c r="R67">
        <v>2.4863393841608345E-4</v>
      </c>
      <c r="S67">
        <v>1.5041469441200842E-4</v>
      </c>
      <c r="T67">
        <v>3.695237346478242E-4</v>
      </c>
      <c r="U67">
        <v>2.0944644617487037E-4</v>
      </c>
      <c r="V67">
        <v>6.3361910814111055E-5</v>
      </c>
      <c r="W67">
        <v>2.9431534638711047E-4</v>
      </c>
      <c r="X67">
        <v>3.8029441271390015E-4</v>
      </c>
      <c r="Y67">
        <v>2.481248494964851E-4</v>
      </c>
      <c r="Z67">
        <v>3.1825809644920363E-4</v>
      </c>
      <c r="AA67">
        <v>3.371605855864594E-4</v>
      </c>
      <c r="AB67">
        <v>1.877485082213948E-4</v>
      </c>
      <c r="AC67">
        <v>4.356349160813712E-4</v>
      </c>
      <c r="AD67">
        <v>2.6804601653101671E-4</v>
      </c>
      <c r="AE67">
        <v>3.9175477381404525E-4</v>
      </c>
      <c r="AF67">
        <v>3.4949754984384368E-4</v>
      </c>
    </row>
    <row r="68" spans="1:32" x14ac:dyDescent="0.2">
      <c r="A68" t="s">
        <v>37</v>
      </c>
      <c r="B68">
        <v>2.164741858845781E-4</v>
      </c>
      <c r="C68">
        <v>2.9189476375628153E-4</v>
      </c>
      <c r="D68">
        <v>2.1083492331681701E-4</v>
      </c>
      <c r="E68">
        <v>3.9430768117195412E-4</v>
      </c>
      <c r="F68">
        <v>2.1468472899643148E-4</v>
      </c>
      <c r="G68">
        <v>6.3345326876467465E-4</v>
      </c>
      <c r="H68">
        <v>2.8067654798399639E-4</v>
      </c>
      <c r="I68">
        <v>1.4579194459490928E-4</v>
      </c>
      <c r="J68">
        <v>8.9656345410489709E-4</v>
      </c>
      <c r="K68">
        <v>5.1299876179155494E-4</v>
      </c>
      <c r="L68">
        <v>2.132330461920809E-4</v>
      </c>
      <c r="M68">
        <v>8.5124983609569744E-4</v>
      </c>
      <c r="N68">
        <v>2.6542870946912273E-4</v>
      </c>
      <c r="O68">
        <v>1.5785698237579841E-4</v>
      </c>
      <c r="P68">
        <v>1.8368628204487678E-4</v>
      </c>
      <c r="Q68">
        <v>5.3820427642399678E-5</v>
      </c>
      <c r="R68">
        <v>2.3185017113871019E-4</v>
      </c>
      <c r="S68">
        <v>8.8101344291788134E-4</v>
      </c>
      <c r="T68">
        <v>1.3269301628332636E-4</v>
      </c>
      <c r="U68">
        <v>6.7454123458981119E-4</v>
      </c>
      <c r="V68">
        <v>6.1676653820346328E-4</v>
      </c>
      <c r="W68">
        <v>3.1892998398971579E-4</v>
      </c>
      <c r="X68">
        <v>2.6575388554222102E-4</v>
      </c>
      <c r="Y68">
        <v>3.2277813898096895E-4</v>
      </c>
      <c r="Z68">
        <v>2.0905030714127795E-4</v>
      </c>
      <c r="AA68">
        <v>8.3299352879555861E-5</v>
      </c>
      <c r="AB68">
        <v>7.2115936509822105E-4</v>
      </c>
      <c r="AC68">
        <v>1.9066897432242156E-4</v>
      </c>
      <c r="AD68">
        <v>-4.4791612591566048E-5</v>
      </c>
      <c r="AE68">
        <v>1.8795833227111585E-4</v>
      </c>
      <c r="AF68">
        <v>3.6570321485714845E-4</v>
      </c>
    </row>
    <row r="69" spans="1:32" x14ac:dyDescent="0.2">
      <c r="A69" t="s">
        <v>4</v>
      </c>
      <c r="B69">
        <v>1.5240919313670812E-4</v>
      </c>
      <c r="C69">
        <v>2.7090181178703938E-4</v>
      </c>
      <c r="D69">
        <v>9.8466734543134531E-5</v>
      </c>
      <c r="E69">
        <v>3.4129707536190845E-4</v>
      </c>
      <c r="F69">
        <v>1.095513905223103E-4</v>
      </c>
      <c r="G69">
        <v>4.2587533354105294E-4</v>
      </c>
      <c r="H69">
        <v>2.5344189335341699E-4</v>
      </c>
      <c r="I69">
        <v>9.3376007802889664E-5</v>
      </c>
      <c r="J69">
        <v>5.1299876179155494E-4</v>
      </c>
      <c r="K69">
        <v>7.2984483873934436E-4</v>
      </c>
      <c r="L69">
        <v>2.1484016662367964E-4</v>
      </c>
      <c r="M69">
        <v>5.4240769871399569E-4</v>
      </c>
      <c r="N69">
        <v>1.8336141232569504E-4</v>
      </c>
      <c r="O69">
        <v>8.7023291952113997E-5</v>
      </c>
      <c r="P69">
        <v>1.5292414121537512E-4</v>
      </c>
      <c r="Q69">
        <v>-2.7526328236584968E-6</v>
      </c>
      <c r="R69">
        <v>1.655464259289968E-4</v>
      </c>
      <c r="S69">
        <v>4.6678429790133222E-4</v>
      </c>
      <c r="T69">
        <v>1.2076095518021558E-4</v>
      </c>
      <c r="U69">
        <v>4.6323738067292176E-4</v>
      </c>
      <c r="V69">
        <v>3.6720168055713945E-4</v>
      </c>
      <c r="W69">
        <v>2.1954765805781224E-4</v>
      </c>
      <c r="X69">
        <v>1.9717887696277643E-4</v>
      </c>
      <c r="Y69">
        <v>2.73488923143615E-4</v>
      </c>
      <c r="Z69">
        <v>1.8091778497949721E-4</v>
      </c>
      <c r="AA69">
        <v>1.2136463549744373E-5</v>
      </c>
      <c r="AB69">
        <v>5.2594169438141102E-4</v>
      </c>
      <c r="AC69">
        <v>4.3739890251669552E-5</v>
      </c>
      <c r="AD69">
        <v>-9.3339982845335739E-5</v>
      </c>
      <c r="AE69">
        <v>2.3680490935484893E-4</v>
      </c>
      <c r="AF69">
        <v>3.4007392796359397E-4</v>
      </c>
    </row>
    <row r="70" spans="1:32" x14ac:dyDescent="0.2">
      <c r="A70" t="s">
        <v>39</v>
      </c>
      <c r="B70">
        <v>1.6097191001345835E-4</v>
      </c>
      <c r="C70">
        <v>1.7082647011385624E-4</v>
      </c>
      <c r="D70">
        <v>3.0171446188078082E-5</v>
      </c>
      <c r="E70">
        <v>2.8702131401913138E-4</v>
      </c>
      <c r="F70">
        <v>4.0953624819061477E-4</v>
      </c>
      <c r="G70">
        <v>1.9209933408965264E-4</v>
      </c>
      <c r="H70">
        <v>4.604030918644405E-4</v>
      </c>
      <c r="I70">
        <v>3.0782075458492237E-4</v>
      </c>
      <c r="J70">
        <v>2.132330461920809E-4</v>
      </c>
      <c r="K70">
        <v>2.1484016662367964E-4</v>
      </c>
      <c r="L70">
        <v>5.9034224765314234E-4</v>
      </c>
      <c r="M70">
        <v>3.723185994069555E-4</v>
      </c>
      <c r="N70">
        <v>3.1412935965134675E-4</v>
      </c>
      <c r="O70">
        <v>2.3207306587321694E-4</v>
      </c>
      <c r="P70">
        <v>2.4843523816821554E-4</v>
      </c>
      <c r="Q70">
        <v>2.1788773044072776E-4</v>
      </c>
      <c r="R70">
        <v>2.5475527900051367E-4</v>
      </c>
      <c r="S70">
        <v>2.2846416620037993E-4</v>
      </c>
      <c r="T70">
        <v>2.1634107316127122E-4</v>
      </c>
      <c r="U70">
        <v>2.4465882886099322E-4</v>
      </c>
      <c r="V70">
        <v>2.4690480471429546E-4</v>
      </c>
      <c r="W70">
        <v>3.0257713055748957E-4</v>
      </c>
      <c r="X70">
        <v>3.7337323109187033E-4</v>
      </c>
      <c r="Y70">
        <v>1.8146333383066323E-4</v>
      </c>
      <c r="Z70">
        <v>-3.9551374785529408E-5</v>
      </c>
      <c r="AA70">
        <v>2.5055914617913219E-4</v>
      </c>
      <c r="AB70">
        <v>2.7421944423833923E-4</v>
      </c>
      <c r="AC70">
        <v>2.9930855534453509E-4</v>
      </c>
      <c r="AD70">
        <v>1.1278273811258851E-4</v>
      </c>
      <c r="AE70">
        <v>2.4350043333830787E-4</v>
      </c>
      <c r="AF70">
        <v>6.0890147821337517E-4</v>
      </c>
    </row>
    <row r="71" spans="1:32" x14ac:dyDescent="0.2">
      <c r="A71" t="s">
        <v>40</v>
      </c>
      <c r="B71">
        <v>3.3525034216857759E-4</v>
      </c>
      <c r="C71">
        <v>2.8334987351328396E-4</v>
      </c>
      <c r="D71">
        <v>4.2482781309188865E-4</v>
      </c>
      <c r="E71">
        <v>5.5440280611812674E-4</v>
      </c>
      <c r="F71">
        <v>5.5241561459544257E-4</v>
      </c>
      <c r="G71">
        <v>7.6111524530829411E-4</v>
      </c>
      <c r="H71">
        <v>4.2139764123089694E-4</v>
      </c>
      <c r="I71">
        <v>4.1735893912611904E-4</v>
      </c>
      <c r="J71">
        <v>8.5124983609569744E-4</v>
      </c>
      <c r="K71">
        <v>5.4240769871399569E-4</v>
      </c>
      <c r="L71">
        <v>3.723185994069555E-4</v>
      </c>
      <c r="M71">
        <v>1.9165980441314316E-3</v>
      </c>
      <c r="N71">
        <v>4.1189414599501886E-4</v>
      </c>
      <c r="O71">
        <v>3.6259447738556927E-4</v>
      </c>
      <c r="P71">
        <v>2.9883429436237193E-4</v>
      </c>
      <c r="Q71">
        <v>1.3551879206386512E-4</v>
      </c>
      <c r="R71">
        <v>2.8948302434349732E-4</v>
      </c>
      <c r="S71">
        <v>8.2488341718101141E-4</v>
      </c>
      <c r="T71">
        <v>2.6688177897149723E-4</v>
      </c>
      <c r="U71">
        <v>7.9272070498279123E-4</v>
      </c>
      <c r="V71">
        <v>6.1367025671834664E-4</v>
      </c>
      <c r="W71">
        <v>3.7878973226611589E-4</v>
      </c>
      <c r="X71">
        <v>3.9772867938744612E-4</v>
      </c>
      <c r="Y71">
        <v>4.4577292640565985E-4</v>
      </c>
      <c r="Z71">
        <v>1.653450805553284E-4</v>
      </c>
      <c r="AA71">
        <v>1.9787326716103867E-4</v>
      </c>
      <c r="AB71">
        <v>8.0268131145141031E-4</v>
      </c>
      <c r="AC71">
        <v>4.5455774372733874E-4</v>
      </c>
      <c r="AD71">
        <v>6.6774809594400964E-6</v>
      </c>
      <c r="AE71">
        <v>5.1066301360513933E-4</v>
      </c>
      <c r="AF71">
        <v>5.7466193758514404E-4</v>
      </c>
    </row>
    <row r="72" spans="1:32" x14ac:dyDescent="0.2">
      <c r="A72" t="s">
        <v>44</v>
      </c>
      <c r="B72">
        <v>3.1182599347167982E-4</v>
      </c>
      <c r="C72">
        <v>3.0311744651904092E-4</v>
      </c>
      <c r="D72">
        <v>1.6754772463051948E-4</v>
      </c>
      <c r="E72">
        <v>3.8479624150099977E-4</v>
      </c>
      <c r="F72">
        <v>5.7757740668699735E-4</v>
      </c>
      <c r="G72">
        <v>3.2961673881401504E-4</v>
      </c>
      <c r="H72">
        <v>3.1600799587112611E-4</v>
      </c>
      <c r="I72">
        <v>4.282677494539785E-4</v>
      </c>
      <c r="J72">
        <v>2.6542870946912273E-4</v>
      </c>
      <c r="K72">
        <v>1.8336141232569504E-4</v>
      </c>
      <c r="L72">
        <v>3.1412935965134675E-4</v>
      </c>
      <c r="M72">
        <v>4.1189414599501886E-4</v>
      </c>
      <c r="N72">
        <v>7.9851615172764053E-4</v>
      </c>
      <c r="O72">
        <v>5.3982932558570285E-4</v>
      </c>
      <c r="P72">
        <v>3.3598582334158671E-4</v>
      </c>
      <c r="Q72">
        <v>6.6573850180497792E-4</v>
      </c>
      <c r="R72">
        <v>3.1332016047318445E-4</v>
      </c>
      <c r="S72">
        <v>2.6384628485567662E-4</v>
      </c>
      <c r="T72">
        <v>5.7654580062805672E-4</v>
      </c>
      <c r="U72">
        <v>3.4805542842588933E-4</v>
      </c>
      <c r="V72">
        <v>1.6468038083981596E-4</v>
      </c>
      <c r="W72">
        <v>4.5573118240916033E-4</v>
      </c>
      <c r="X72">
        <v>5.1349230643704593E-4</v>
      </c>
      <c r="Y72">
        <v>2.4325280691789292E-4</v>
      </c>
      <c r="Z72">
        <v>2.1655671762157207E-4</v>
      </c>
      <c r="AA72">
        <v>3.9706080915082514E-4</v>
      </c>
      <c r="AB72">
        <v>3.253298272763766E-4</v>
      </c>
      <c r="AC72">
        <v>4.105164704660081E-4</v>
      </c>
      <c r="AD72">
        <v>3.3787625447770456E-4</v>
      </c>
      <c r="AE72">
        <v>4.2488766463549853E-4</v>
      </c>
      <c r="AF72">
        <v>4.1591944164487334E-4</v>
      </c>
    </row>
    <row r="73" spans="1:32" x14ac:dyDescent="0.2">
      <c r="A73" t="s">
        <v>12</v>
      </c>
      <c r="B73">
        <v>3.6090945299435369E-4</v>
      </c>
      <c r="C73">
        <v>1.9313636175111103E-4</v>
      </c>
      <c r="D73">
        <v>7.8078340402942277E-5</v>
      </c>
      <c r="E73">
        <v>3.100910508524856E-4</v>
      </c>
      <c r="F73">
        <v>4.6827016579567668E-4</v>
      </c>
      <c r="G73">
        <v>2.055371363412574E-4</v>
      </c>
      <c r="H73">
        <v>2.4626191524423354E-4</v>
      </c>
      <c r="I73">
        <v>3.9241841741797801E-4</v>
      </c>
      <c r="J73">
        <v>1.5785698237579841E-4</v>
      </c>
      <c r="K73">
        <v>8.7023291952113997E-5</v>
      </c>
      <c r="L73">
        <v>2.3207306587321694E-4</v>
      </c>
      <c r="M73">
        <v>3.6259447738556927E-4</v>
      </c>
      <c r="N73">
        <v>5.3982932558570285E-4</v>
      </c>
      <c r="O73">
        <v>7.7122158663996078E-4</v>
      </c>
      <c r="P73">
        <v>3.5378063789040938E-4</v>
      </c>
      <c r="Q73">
        <v>5.8136029332207957E-4</v>
      </c>
      <c r="R73">
        <v>3.2898247090117728E-4</v>
      </c>
      <c r="S73">
        <v>1.1174373069315219E-4</v>
      </c>
      <c r="T73">
        <v>4.4846184653238503E-4</v>
      </c>
      <c r="U73">
        <v>3.1853492248373207E-4</v>
      </c>
      <c r="V73">
        <v>1.4345490002769018E-4</v>
      </c>
      <c r="W73">
        <v>2.9718900831506403E-4</v>
      </c>
      <c r="X73">
        <v>3.7029400172896101E-4</v>
      </c>
      <c r="Y73">
        <v>2.8889059198005453E-4</v>
      </c>
      <c r="Z73">
        <v>1.1899093485728951E-4</v>
      </c>
      <c r="AA73">
        <v>3.5977351707162355E-4</v>
      </c>
      <c r="AB73">
        <v>2.6473573766751474E-4</v>
      </c>
      <c r="AC73">
        <v>3.6814361273387566E-4</v>
      </c>
      <c r="AD73">
        <v>2.7503875969214553E-4</v>
      </c>
      <c r="AE73">
        <v>3.4680074409490968E-4</v>
      </c>
      <c r="AF73">
        <v>2.6247238596249371E-4</v>
      </c>
    </row>
    <row r="74" spans="1:32" x14ac:dyDescent="0.2">
      <c r="A74" t="s">
        <v>45</v>
      </c>
      <c r="B74">
        <v>2.765757335869157E-4</v>
      </c>
      <c r="C74">
        <v>2.1984757756414263E-4</v>
      </c>
      <c r="D74">
        <v>1.9435244814370654E-4</v>
      </c>
      <c r="E74">
        <v>2.65547865560446E-4</v>
      </c>
      <c r="F74">
        <v>3.6115036089475415E-4</v>
      </c>
      <c r="G74">
        <v>2.115545246274997E-4</v>
      </c>
      <c r="H74">
        <v>2.5523604983257242E-4</v>
      </c>
      <c r="I74">
        <v>2.2120793186181537E-4</v>
      </c>
      <c r="J74">
        <v>1.8368628204487678E-4</v>
      </c>
      <c r="K74">
        <v>1.5292414121537512E-4</v>
      </c>
      <c r="L74">
        <v>2.4843523816821554E-4</v>
      </c>
      <c r="M74">
        <v>2.9883429436237193E-4</v>
      </c>
      <c r="N74">
        <v>3.3598582334158671E-4</v>
      </c>
      <c r="O74">
        <v>3.5378063789040938E-4</v>
      </c>
      <c r="P74">
        <v>5.2174178300657792E-4</v>
      </c>
      <c r="Q74">
        <v>3.2472140964917562E-4</v>
      </c>
      <c r="R74">
        <v>3.4442429036051576E-4</v>
      </c>
      <c r="S74">
        <v>1.2509205457610832E-4</v>
      </c>
      <c r="T74">
        <v>2.9663208073853084E-4</v>
      </c>
      <c r="U74">
        <v>2.0870124742975973E-4</v>
      </c>
      <c r="V74">
        <v>1.6970734645547922E-4</v>
      </c>
      <c r="W74">
        <v>2.5779572364862622E-4</v>
      </c>
      <c r="X74">
        <v>2.6733003187323065E-4</v>
      </c>
      <c r="Y74">
        <v>2.6369214400503993E-4</v>
      </c>
      <c r="Z74">
        <v>7.7075800867465677E-5</v>
      </c>
      <c r="AA74">
        <v>1.8199720864503046E-4</v>
      </c>
      <c r="AB74">
        <v>2.2945299319197706E-4</v>
      </c>
      <c r="AC74">
        <v>2.2837180435040171E-4</v>
      </c>
      <c r="AD74">
        <v>1.4274008245148344E-4</v>
      </c>
      <c r="AE74">
        <v>2.9747337379210559E-4</v>
      </c>
      <c r="AF74">
        <v>2.8757270561953252E-4</v>
      </c>
    </row>
    <row r="75" spans="1:32" x14ac:dyDescent="0.2">
      <c r="A75" t="s">
        <v>11</v>
      </c>
      <c r="B75">
        <v>1.393501731247024E-4</v>
      </c>
      <c r="C75">
        <v>2.7029462842766957E-4</v>
      </c>
      <c r="D75">
        <v>-1.0176164939607349E-5</v>
      </c>
      <c r="E75">
        <v>3.032936691771378E-4</v>
      </c>
      <c r="F75">
        <v>5.0981051917238333E-4</v>
      </c>
      <c r="G75">
        <v>1.3628923921727194E-4</v>
      </c>
      <c r="H75">
        <v>1.8926780663237568E-4</v>
      </c>
      <c r="I75">
        <v>3.4127723299086268E-4</v>
      </c>
      <c r="J75">
        <v>5.3820427642399678E-5</v>
      </c>
      <c r="K75">
        <v>-2.7526328236584968E-6</v>
      </c>
      <c r="L75">
        <v>2.1788773044072776E-4</v>
      </c>
      <c r="M75">
        <v>1.3551879206386512E-4</v>
      </c>
      <c r="N75">
        <v>6.6573850180497792E-4</v>
      </c>
      <c r="O75">
        <v>5.8136029332207957E-4</v>
      </c>
      <c r="P75">
        <v>3.2472140964917562E-4</v>
      </c>
      <c r="Q75">
        <v>1.3990934269180943E-3</v>
      </c>
      <c r="R75">
        <v>2.4229438167456459E-4</v>
      </c>
      <c r="S75">
        <v>-3.7971431114729683E-5</v>
      </c>
      <c r="T75">
        <v>4.8025956686829809E-4</v>
      </c>
      <c r="U75">
        <v>1.9229403260066416E-4</v>
      </c>
      <c r="V75">
        <v>-1.1466376331545236E-4</v>
      </c>
      <c r="W75">
        <v>2.8012563116142249E-4</v>
      </c>
      <c r="X75">
        <v>2.9958936385945771E-4</v>
      </c>
      <c r="Y75">
        <v>2.122478032251183E-4</v>
      </c>
      <c r="Z75">
        <v>6.0135727231201622E-5</v>
      </c>
      <c r="AA75">
        <v>3.3395171605918642E-4</v>
      </c>
      <c r="AB75">
        <v>1.2616300718593738E-4</v>
      </c>
      <c r="AC75">
        <v>3.582300777039673E-4</v>
      </c>
      <c r="AD75">
        <v>2.5356184102296104E-4</v>
      </c>
      <c r="AE75">
        <v>2.7412306218677302E-4</v>
      </c>
      <c r="AF75">
        <v>1.699060343853593E-4</v>
      </c>
    </row>
    <row r="76" spans="1:32" x14ac:dyDescent="0.2">
      <c r="A76" t="s">
        <v>46</v>
      </c>
      <c r="B76">
        <v>2.3643126905142437E-4</v>
      </c>
      <c r="C76">
        <v>1.2888230465569453E-4</v>
      </c>
      <c r="D76">
        <v>9.8167779443523122E-5</v>
      </c>
      <c r="E76">
        <v>2.5740726426794907E-4</v>
      </c>
      <c r="F76">
        <v>2.8347465196862528E-4</v>
      </c>
      <c r="G76">
        <v>2.0885432124470883E-4</v>
      </c>
      <c r="H76">
        <v>1.9303516489970661E-4</v>
      </c>
      <c r="I76">
        <v>2.4863393841608345E-4</v>
      </c>
      <c r="J76">
        <v>2.3185017113871019E-4</v>
      </c>
      <c r="K76">
        <v>1.655464259289968E-4</v>
      </c>
      <c r="L76">
        <v>2.5475527900051367E-4</v>
      </c>
      <c r="M76">
        <v>2.8948302434349732E-4</v>
      </c>
      <c r="N76">
        <v>3.1332016047318445E-4</v>
      </c>
      <c r="O76">
        <v>3.2898247090117728E-4</v>
      </c>
      <c r="P76">
        <v>3.4442429036051576E-4</v>
      </c>
      <c r="Q76">
        <v>2.4229438167456459E-4</v>
      </c>
      <c r="R76">
        <v>4.446627387809486E-4</v>
      </c>
      <c r="S76">
        <v>2.0577961994683834E-4</v>
      </c>
      <c r="T76">
        <v>2.7251761829596868E-4</v>
      </c>
      <c r="U76">
        <v>2.3986306027820849E-4</v>
      </c>
      <c r="V76">
        <v>1.8569867488748434E-4</v>
      </c>
      <c r="W76">
        <v>2.6110219024483706E-4</v>
      </c>
      <c r="X76">
        <v>3.4610035198178444E-4</v>
      </c>
      <c r="Y76">
        <v>2.3157484127494856E-4</v>
      </c>
      <c r="Z76">
        <v>7.738891740952664E-5</v>
      </c>
      <c r="AA76">
        <v>2.1950169182531534E-4</v>
      </c>
      <c r="AB76">
        <v>2.7882940915011442E-4</v>
      </c>
      <c r="AC76">
        <v>2.2888644765302525E-4</v>
      </c>
      <c r="AD76">
        <v>9.9118431943195142E-5</v>
      </c>
      <c r="AE76">
        <v>2.3846168034084885E-4</v>
      </c>
      <c r="AF76">
        <v>3.2443481222053358E-4</v>
      </c>
    </row>
    <row r="77" spans="1:32" x14ac:dyDescent="0.2">
      <c r="A77" t="s">
        <v>47</v>
      </c>
      <c r="B77">
        <v>2.4991477579707128E-4</v>
      </c>
      <c r="C77">
        <v>3.4175244147323451E-4</v>
      </c>
      <c r="D77">
        <v>1.2021229091298387E-4</v>
      </c>
      <c r="E77">
        <v>3.8467381459909828E-4</v>
      </c>
      <c r="F77">
        <v>2.5987641405382538E-4</v>
      </c>
      <c r="G77">
        <v>6.6880554331498726E-4</v>
      </c>
      <c r="H77">
        <v>2.3502058096478231E-4</v>
      </c>
      <c r="I77">
        <v>1.5041469441200842E-4</v>
      </c>
      <c r="J77">
        <v>8.8101344291788134E-4</v>
      </c>
      <c r="K77">
        <v>4.6678429790133222E-4</v>
      </c>
      <c r="L77">
        <v>2.2846416620037993E-4</v>
      </c>
      <c r="M77">
        <v>8.2488341718101141E-4</v>
      </c>
      <c r="N77">
        <v>2.6384628485567662E-4</v>
      </c>
      <c r="O77">
        <v>1.1174373069315219E-4</v>
      </c>
      <c r="P77">
        <v>1.2509205457610832E-4</v>
      </c>
      <c r="Q77">
        <v>-3.7971431114729683E-5</v>
      </c>
      <c r="R77">
        <v>2.0577961994683834E-4</v>
      </c>
      <c r="S77">
        <v>1.1162834113203676E-3</v>
      </c>
      <c r="T77">
        <v>1.2291128452673742E-4</v>
      </c>
      <c r="U77">
        <v>6.7411931537067981E-4</v>
      </c>
      <c r="V77">
        <v>6.7696544187292472E-4</v>
      </c>
      <c r="W77">
        <v>3.174987611827389E-4</v>
      </c>
      <c r="X77">
        <v>3.9078793307849302E-4</v>
      </c>
      <c r="Y77">
        <v>2.6061149161903205E-4</v>
      </c>
      <c r="Z77">
        <v>3.5656792862197594E-4</v>
      </c>
      <c r="AA77">
        <v>9.1307505912414336E-5</v>
      </c>
      <c r="AB77">
        <v>7.7514009747647113E-4</v>
      </c>
      <c r="AC77">
        <v>2.4543818384597621E-4</v>
      </c>
      <c r="AD77">
        <v>-2.8548478610020006E-5</v>
      </c>
      <c r="AE77">
        <v>2.0567318550235444E-4</v>
      </c>
      <c r="AF77">
        <v>3.2679238600535437E-4</v>
      </c>
    </row>
    <row r="78" spans="1:32" x14ac:dyDescent="0.2">
      <c r="A78" t="s">
        <v>48</v>
      </c>
      <c r="B78">
        <v>3.1002732615866837E-4</v>
      </c>
      <c r="C78">
        <v>1.7489603179833311E-4</v>
      </c>
      <c r="D78">
        <v>1.1085379725778861E-4</v>
      </c>
      <c r="E78">
        <v>3.0307124022633668E-4</v>
      </c>
      <c r="F78">
        <v>3.9525675284320067E-4</v>
      </c>
      <c r="G78">
        <v>2.7094092790733398E-4</v>
      </c>
      <c r="H78">
        <v>2.5822780575282002E-4</v>
      </c>
      <c r="I78">
        <v>3.695237346478242E-4</v>
      </c>
      <c r="J78">
        <v>1.3269301628332636E-4</v>
      </c>
      <c r="K78">
        <v>1.2076095518021558E-4</v>
      </c>
      <c r="L78">
        <v>2.1634107316127122E-4</v>
      </c>
      <c r="M78">
        <v>2.6688177897149723E-4</v>
      </c>
      <c r="N78">
        <v>5.7654580062805672E-4</v>
      </c>
      <c r="O78">
        <v>4.4846184653238503E-4</v>
      </c>
      <c r="P78">
        <v>2.9663208073853084E-4</v>
      </c>
      <c r="Q78">
        <v>4.8025956686829809E-4</v>
      </c>
      <c r="R78">
        <v>2.7251761829596868E-4</v>
      </c>
      <c r="S78">
        <v>1.2291128452673742E-4</v>
      </c>
      <c r="T78">
        <v>6.4691671100482867E-4</v>
      </c>
      <c r="U78">
        <v>2.2787090974926526E-4</v>
      </c>
      <c r="V78">
        <v>8.5015271934401644E-5</v>
      </c>
      <c r="W78">
        <v>3.8127662815418801E-4</v>
      </c>
      <c r="X78">
        <v>4.5129868480997163E-4</v>
      </c>
      <c r="Y78">
        <v>2.0888031580545559E-4</v>
      </c>
      <c r="Z78">
        <v>1.4898382993100306E-4</v>
      </c>
      <c r="AA78">
        <v>3.5447747955362724E-4</v>
      </c>
      <c r="AB78">
        <v>2.1516324233581367E-4</v>
      </c>
      <c r="AC78">
        <v>3.5235111270334892E-4</v>
      </c>
      <c r="AD78">
        <v>2.8577584812971017E-4</v>
      </c>
      <c r="AE78">
        <v>3.1944803796224588E-4</v>
      </c>
      <c r="AF78">
        <v>3.0636331770455611E-4</v>
      </c>
    </row>
    <row r="79" spans="1:32" x14ac:dyDescent="0.2">
      <c r="A79" t="s">
        <v>49</v>
      </c>
      <c r="B79">
        <v>2.8577124271139491E-4</v>
      </c>
      <c r="C79">
        <v>2.3274891325651256E-4</v>
      </c>
      <c r="D79">
        <v>1.5591875778420665E-4</v>
      </c>
      <c r="E79">
        <v>4.0311083217040635E-4</v>
      </c>
      <c r="F79">
        <v>3.3314819860136562E-4</v>
      </c>
      <c r="G79">
        <v>5.6801625888369602E-4</v>
      </c>
      <c r="H79">
        <v>2.7350217705565682E-4</v>
      </c>
      <c r="I79">
        <v>2.0944644617487037E-4</v>
      </c>
      <c r="J79">
        <v>6.7454123458981119E-4</v>
      </c>
      <c r="K79">
        <v>4.6323738067292176E-4</v>
      </c>
      <c r="L79">
        <v>2.4465882886099322E-4</v>
      </c>
      <c r="M79">
        <v>7.9272070498279123E-4</v>
      </c>
      <c r="N79">
        <v>3.4805542842588933E-4</v>
      </c>
      <c r="O79">
        <v>3.1853492248373207E-4</v>
      </c>
      <c r="P79">
        <v>2.0870124742975973E-4</v>
      </c>
      <c r="Q79">
        <v>1.9229403260066416E-4</v>
      </c>
      <c r="R79">
        <v>2.3986306027820849E-4</v>
      </c>
      <c r="S79">
        <v>6.7411931537067981E-4</v>
      </c>
      <c r="T79">
        <v>2.2787090974926526E-4</v>
      </c>
      <c r="U79">
        <v>6.8012735303393411E-4</v>
      </c>
      <c r="V79">
        <v>5.0197508624193448E-4</v>
      </c>
      <c r="W79">
        <v>3.3374236072015518E-4</v>
      </c>
      <c r="X79">
        <v>2.9904813121185518E-4</v>
      </c>
      <c r="Y79">
        <v>3.3050458698707431E-4</v>
      </c>
      <c r="Z79">
        <v>2.088171879500287E-4</v>
      </c>
      <c r="AA79">
        <v>1.7748323476561459E-4</v>
      </c>
      <c r="AB79">
        <v>6.5122584374643151E-4</v>
      </c>
      <c r="AC79">
        <v>2.4706746138298131E-4</v>
      </c>
      <c r="AD79">
        <v>5.2620644562629298E-5</v>
      </c>
      <c r="AE79">
        <v>3.0995944429096898E-4</v>
      </c>
      <c r="AF79">
        <v>3.5853892569646223E-4</v>
      </c>
    </row>
    <row r="80" spans="1:32" x14ac:dyDescent="0.2">
      <c r="A80" t="s">
        <v>50</v>
      </c>
      <c r="B80">
        <v>1.1745238511831688E-4</v>
      </c>
      <c r="C80">
        <v>2.236851749149576E-4</v>
      </c>
      <c r="D80">
        <v>1.5958734031065993E-4</v>
      </c>
      <c r="E80">
        <v>2.4156523432334405E-4</v>
      </c>
      <c r="F80">
        <v>2.3306136373249024E-4</v>
      </c>
      <c r="G80">
        <v>4.6735493870997456E-4</v>
      </c>
      <c r="H80">
        <v>2.385014102116737E-4</v>
      </c>
      <c r="I80">
        <v>6.3361910814111055E-5</v>
      </c>
      <c r="J80">
        <v>6.1676653820346328E-4</v>
      </c>
      <c r="K80">
        <v>3.6720168055713945E-4</v>
      </c>
      <c r="L80">
        <v>2.4690480471429546E-4</v>
      </c>
      <c r="M80">
        <v>6.1367025671834664E-4</v>
      </c>
      <c r="N80">
        <v>1.6468038083981596E-4</v>
      </c>
      <c r="O80">
        <v>1.4345490002769018E-4</v>
      </c>
      <c r="P80">
        <v>1.6970734645547922E-4</v>
      </c>
      <c r="Q80">
        <v>-1.1466376331545236E-4</v>
      </c>
      <c r="R80">
        <v>1.8569867488748434E-4</v>
      </c>
      <c r="S80">
        <v>6.7696544187292472E-4</v>
      </c>
      <c r="T80">
        <v>8.5015271934401644E-5</v>
      </c>
      <c r="U80">
        <v>5.0197508624193448E-4</v>
      </c>
      <c r="V80">
        <v>7.6569915600565978E-4</v>
      </c>
      <c r="W80">
        <v>2.5692681014856362E-4</v>
      </c>
      <c r="X80">
        <v>2.6147099430005372E-4</v>
      </c>
      <c r="Y80">
        <v>2.0178149000450119E-4</v>
      </c>
      <c r="Z80">
        <v>7.657259807884861E-5</v>
      </c>
      <c r="AA80">
        <v>5.0198309575928893E-5</v>
      </c>
      <c r="AB80">
        <v>5.4039384080128853E-4</v>
      </c>
      <c r="AC80">
        <v>6.5029214650634226E-5</v>
      </c>
      <c r="AD80">
        <v>-4.1874539780184132E-5</v>
      </c>
      <c r="AE80">
        <v>6.0676223478730841E-5</v>
      </c>
      <c r="AF80">
        <v>3.0449538949477541E-4</v>
      </c>
    </row>
    <row r="81" spans="1:32" x14ac:dyDescent="0.2">
      <c r="A81" t="s">
        <v>13</v>
      </c>
      <c r="B81">
        <v>1.9605396714793331E-4</v>
      </c>
      <c r="C81">
        <v>4.1558816146139665E-4</v>
      </c>
      <c r="D81">
        <v>2.3278624583399882E-4</v>
      </c>
      <c r="E81">
        <v>3.0593845394049024E-4</v>
      </c>
      <c r="F81">
        <v>3.7961663607837361E-4</v>
      </c>
      <c r="G81">
        <v>3.6313805623212827E-4</v>
      </c>
      <c r="H81">
        <v>2.7778705563649215E-4</v>
      </c>
      <c r="I81">
        <v>2.9431534638711047E-4</v>
      </c>
      <c r="J81">
        <v>3.1892998398971579E-4</v>
      </c>
      <c r="K81">
        <v>2.1954765805781224E-4</v>
      </c>
      <c r="L81">
        <v>3.0257713055748957E-4</v>
      </c>
      <c r="M81">
        <v>3.7878973226611589E-4</v>
      </c>
      <c r="N81">
        <v>4.5573118240916033E-4</v>
      </c>
      <c r="O81">
        <v>2.9718900831506403E-4</v>
      </c>
      <c r="P81">
        <v>2.5779572364862622E-4</v>
      </c>
      <c r="Q81">
        <v>2.8012563116142249E-4</v>
      </c>
      <c r="R81">
        <v>2.6110219024483706E-4</v>
      </c>
      <c r="S81">
        <v>3.174987611827389E-4</v>
      </c>
      <c r="T81">
        <v>3.8127662815418801E-4</v>
      </c>
      <c r="U81">
        <v>3.3374236072015518E-4</v>
      </c>
      <c r="V81">
        <v>2.5692681014856362E-4</v>
      </c>
      <c r="W81">
        <v>8.0422601265836536E-4</v>
      </c>
      <c r="X81">
        <v>5.1287514657872527E-4</v>
      </c>
      <c r="Y81">
        <v>2.5693157787930827E-4</v>
      </c>
      <c r="Z81">
        <v>1.5546615116057025E-4</v>
      </c>
      <c r="AA81">
        <v>2.6026579574807993E-4</v>
      </c>
      <c r="AB81">
        <v>3.7415511733900276E-4</v>
      </c>
      <c r="AC81">
        <v>3.1368998780256449E-4</v>
      </c>
      <c r="AD81">
        <v>2.0566794332015892E-4</v>
      </c>
      <c r="AE81">
        <v>3.7473513587525019E-4</v>
      </c>
      <c r="AF81">
        <v>4.2795200853595086E-4</v>
      </c>
    </row>
    <row r="82" spans="1:32" x14ac:dyDescent="0.2">
      <c r="A82" t="s">
        <v>51</v>
      </c>
      <c r="B82">
        <v>3.2330904588333243E-4</v>
      </c>
      <c r="C82">
        <v>2.730274538987966E-4</v>
      </c>
      <c r="D82">
        <v>3.37221024263108E-5</v>
      </c>
      <c r="E82">
        <v>3.5063973617459137E-4</v>
      </c>
      <c r="F82">
        <v>5.1162334492675058E-4</v>
      </c>
      <c r="G82">
        <v>3.5337169761794692E-4</v>
      </c>
      <c r="H82">
        <v>3.7681240704178686E-4</v>
      </c>
      <c r="I82">
        <v>3.8029441271390015E-4</v>
      </c>
      <c r="J82">
        <v>2.6575388554222102E-4</v>
      </c>
      <c r="K82">
        <v>1.9717887696277643E-4</v>
      </c>
      <c r="L82">
        <v>3.7337323109187033E-4</v>
      </c>
      <c r="M82">
        <v>3.9772867938744612E-4</v>
      </c>
      <c r="N82">
        <v>5.1349230643704593E-4</v>
      </c>
      <c r="O82">
        <v>3.7029400172896101E-4</v>
      </c>
      <c r="P82">
        <v>2.6733003187323065E-4</v>
      </c>
      <c r="Q82">
        <v>2.9958936385945771E-4</v>
      </c>
      <c r="R82">
        <v>3.4610035198178444E-4</v>
      </c>
      <c r="S82">
        <v>3.9078793307849302E-4</v>
      </c>
      <c r="T82">
        <v>4.5129868480997163E-4</v>
      </c>
      <c r="U82">
        <v>2.9904813121185518E-4</v>
      </c>
      <c r="V82">
        <v>2.6147099430005372E-4</v>
      </c>
      <c r="W82">
        <v>5.1287514657872527E-4</v>
      </c>
      <c r="X82">
        <v>8.9690020951029383E-4</v>
      </c>
      <c r="Y82">
        <v>2.43996179459301E-4</v>
      </c>
      <c r="Z82">
        <v>2.5971921499137881E-4</v>
      </c>
      <c r="AA82">
        <v>4.0875574723277502E-4</v>
      </c>
      <c r="AB82">
        <v>4.0735621388859075E-4</v>
      </c>
      <c r="AC82">
        <v>4.3205066620852158E-4</v>
      </c>
      <c r="AD82">
        <v>3.2223545284086743E-4</v>
      </c>
      <c r="AE82">
        <v>4.6179996410936639E-4</v>
      </c>
      <c r="AF82">
        <v>4.5248536178939508E-4</v>
      </c>
    </row>
    <row r="83" spans="1:32" x14ac:dyDescent="0.2">
      <c r="A83" t="s">
        <v>52</v>
      </c>
      <c r="B83">
        <v>2.4500849414713294E-4</v>
      </c>
      <c r="C83">
        <v>2.6035363608851937E-4</v>
      </c>
      <c r="D83">
        <v>1.0194530046903973E-4</v>
      </c>
      <c r="E83">
        <v>3.7304731179672439E-4</v>
      </c>
      <c r="F83">
        <v>3.7802860625174632E-4</v>
      </c>
      <c r="G83">
        <v>2.8362170620767644E-4</v>
      </c>
      <c r="H83">
        <v>2.5182627725256593E-4</v>
      </c>
      <c r="I83">
        <v>2.481248494964851E-4</v>
      </c>
      <c r="J83">
        <v>3.2277813898096895E-4</v>
      </c>
      <c r="K83">
        <v>2.73488923143615E-4</v>
      </c>
      <c r="L83">
        <v>1.8146333383066323E-4</v>
      </c>
      <c r="M83">
        <v>4.4577292640565985E-4</v>
      </c>
      <c r="N83">
        <v>2.4325280691789292E-4</v>
      </c>
      <c r="O83">
        <v>2.8889059198005453E-4</v>
      </c>
      <c r="P83">
        <v>2.6369214400503993E-4</v>
      </c>
      <c r="Q83">
        <v>2.122478032251183E-4</v>
      </c>
      <c r="R83">
        <v>2.3157484127494856E-4</v>
      </c>
      <c r="S83">
        <v>2.6061149161903205E-4</v>
      </c>
      <c r="T83">
        <v>2.0888031580545559E-4</v>
      </c>
      <c r="U83">
        <v>3.3050458698707431E-4</v>
      </c>
      <c r="V83">
        <v>2.0178149000450119E-4</v>
      </c>
      <c r="W83">
        <v>2.5693157787930827E-4</v>
      </c>
      <c r="X83">
        <v>2.43996179459301E-4</v>
      </c>
      <c r="Y83">
        <v>4.873369286322194E-4</v>
      </c>
      <c r="Z83">
        <v>1.3932402359857377E-4</v>
      </c>
      <c r="AA83">
        <v>2.0864217609953669E-4</v>
      </c>
      <c r="AB83">
        <v>3.519408566059849E-4</v>
      </c>
      <c r="AC83">
        <v>2.8904761498620737E-4</v>
      </c>
      <c r="AD83">
        <v>1.2397572419098029E-4</v>
      </c>
      <c r="AE83">
        <v>2.7991975635241874E-4</v>
      </c>
      <c r="AF83">
        <v>2.6494512819614369E-4</v>
      </c>
    </row>
    <row r="84" spans="1:32" x14ac:dyDescent="0.2">
      <c r="A84" t="s">
        <v>53</v>
      </c>
      <c r="B84">
        <v>4.5068633138273538E-4</v>
      </c>
      <c r="C84">
        <v>-3.3771530654626373E-5</v>
      </c>
      <c r="D84">
        <v>1.3443091084904118E-4</v>
      </c>
      <c r="E84">
        <v>2.3719717820634359E-4</v>
      </c>
      <c r="F84">
        <v>1.2076093044125844E-4</v>
      </c>
      <c r="G84">
        <v>2.9938063674885955E-4</v>
      </c>
      <c r="H84">
        <v>1.1448672358942188E-4</v>
      </c>
      <c r="I84">
        <v>3.1825809644920363E-4</v>
      </c>
      <c r="J84">
        <v>2.0905030714127795E-4</v>
      </c>
      <c r="K84">
        <v>1.8091778497949721E-4</v>
      </c>
      <c r="L84">
        <v>-3.9551374785529408E-5</v>
      </c>
      <c r="M84">
        <v>1.653450805553284E-4</v>
      </c>
      <c r="N84">
        <v>2.1655671762157207E-4</v>
      </c>
      <c r="O84">
        <v>1.1899093485728951E-4</v>
      </c>
      <c r="P84">
        <v>7.7075800867465677E-5</v>
      </c>
      <c r="Q84">
        <v>6.0135727231201622E-5</v>
      </c>
      <c r="R84">
        <v>7.738891740952664E-5</v>
      </c>
      <c r="S84">
        <v>3.5656792862197594E-4</v>
      </c>
      <c r="T84">
        <v>1.4898382993100306E-4</v>
      </c>
      <c r="U84">
        <v>2.088171879500287E-4</v>
      </c>
      <c r="V84">
        <v>7.657259807884861E-5</v>
      </c>
      <c r="W84">
        <v>1.5546615116057025E-4</v>
      </c>
      <c r="X84">
        <v>2.5971921499137881E-4</v>
      </c>
      <c r="Y84">
        <v>1.3932402359857377E-4</v>
      </c>
      <c r="Z84">
        <v>1.8905533007979472E-3</v>
      </c>
      <c r="AA84">
        <v>1.3074684739252751E-4</v>
      </c>
      <c r="AB84">
        <v>2.4719456828562689E-4</v>
      </c>
      <c r="AC84">
        <v>1.1803777130618877E-4</v>
      </c>
      <c r="AD84">
        <v>5.5695482817025714E-5</v>
      </c>
      <c r="AE84">
        <v>4.9981600681920735E-4</v>
      </c>
      <c r="AF84">
        <v>-1.117227209910779E-4</v>
      </c>
    </row>
    <row r="85" spans="1:32" x14ac:dyDescent="0.2">
      <c r="A85" t="s">
        <v>2</v>
      </c>
      <c r="B85">
        <v>2.6230077074387403E-4</v>
      </c>
      <c r="C85">
        <v>1.2847625805916427E-4</v>
      </c>
      <c r="D85">
        <v>-4.3906138216736378E-5</v>
      </c>
      <c r="E85">
        <v>2.7005406959147184E-4</v>
      </c>
      <c r="F85">
        <v>4.3456505013973149E-4</v>
      </c>
      <c r="G85">
        <v>1.3565294081278859E-4</v>
      </c>
      <c r="H85">
        <v>2.5899715568861875E-4</v>
      </c>
      <c r="I85">
        <v>3.371605855864594E-4</v>
      </c>
      <c r="J85">
        <v>8.3299352879555861E-5</v>
      </c>
      <c r="K85">
        <v>1.2136463549744373E-5</v>
      </c>
      <c r="L85">
        <v>2.5055914617913219E-4</v>
      </c>
      <c r="M85">
        <v>1.9787326716103867E-4</v>
      </c>
      <c r="N85">
        <v>3.9706080915082514E-4</v>
      </c>
      <c r="O85">
        <v>3.5977351707162355E-4</v>
      </c>
      <c r="P85">
        <v>1.8199720864503046E-4</v>
      </c>
      <c r="Q85">
        <v>3.3395171605918642E-4</v>
      </c>
      <c r="R85">
        <v>2.1950169182531534E-4</v>
      </c>
      <c r="S85">
        <v>9.1307505912414336E-5</v>
      </c>
      <c r="T85">
        <v>3.5447747955362724E-4</v>
      </c>
      <c r="U85">
        <v>1.7748323476561459E-4</v>
      </c>
      <c r="V85">
        <v>5.0198309575928893E-5</v>
      </c>
      <c r="W85">
        <v>2.6026579574807993E-4</v>
      </c>
      <c r="X85">
        <v>4.0875574723277502E-4</v>
      </c>
      <c r="Y85">
        <v>2.0864217609953669E-4</v>
      </c>
      <c r="Z85">
        <v>1.3074684739252751E-4</v>
      </c>
      <c r="AA85">
        <v>4.0653572121986499E-4</v>
      </c>
      <c r="AB85">
        <v>1.5193094350531458E-4</v>
      </c>
      <c r="AC85">
        <v>3.5790135500771787E-4</v>
      </c>
      <c r="AD85">
        <v>3.2493162636259681E-4</v>
      </c>
      <c r="AE85">
        <v>3.3116570580396179E-4</v>
      </c>
      <c r="AF85">
        <v>3.4890950149285435E-4</v>
      </c>
    </row>
    <row r="86" spans="1:32" x14ac:dyDescent="0.2">
      <c r="A86" t="s">
        <v>57</v>
      </c>
      <c r="B86">
        <v>2.7056234176673543E-4</v>
      </c>
      <c r="C86">
        <v>2.6685219941745622E-4</v>
      </c>
      <c r="D86">
        <v>1.6948818542238312E-4</v>
      </c>
      <c r="E86">
        <v>4.089241258002409E-4</v>
      </c>
      <c r="F86">
        <v>3.5676099788660984E-4</v>
      </c>
      <c r="G86">
        <v>6.4896447290240531E-4</v>
      </c>
      <c r="H86">
        <v>2.8774097595538257E-4</v>
      </c>
      <c r="I86">
        <v>1.877485082213948E-4</v>
      </c>
      <c r="J86">
        <v>7.2115936509822105E-4</v>
      </c>
      <c r="K86">
        <v>5.2594169438141102E-4</v>
      </c>
      <c r="L86">
        <v>2.7421944423833923E-4</v>
      </c>
      <c r="M86">
        <v>8.0268131145141031E-4</v>
      </c>
      <c r="N86">
        <v>3.253298272763766E-4</v>
      </c>
      <c r="O86">
        <v>2.6473573766751474E-4</v>
      </c>
      <c r="P86">
        <v>2.2945299319197706E-4</v>
      </c>
      <c r="Q86">
        <v>1.2616300718593738E-4</v>
      </c>
      <c r="R86">
        <v>2.7882940915011442E-4</v>
      </c>
      <c r="S86">
        <v>7.7514009747647113E-4</v>
      </c>
      <c r="T86">
        <v>2.1516324233581367E-4</v>
      </c>
      <c r="U86">
        <v>6.5122584374643151E-4</v>
      </c>
      <c r="V86">
        <v>5.4039384080128853E-4</v>
      </c>
      <c r="W86">
        <v>3.7415511733900276E-4</v>
      </c>
      <c r="X86">
        <v>4.0735621388859075E-4</v>
      </c>
      <c r="Y86">
        <v>3.519408566059849E-4</v>
      </c>
      <c r="Z86">
        <v>2.4719456828562689E-4</v>
      </c>
      <c r="AA86">
        <v>1.5193094350531458E-4</v>
      </c>
      <c r="AB86">
        <v>8.3974747653373278E-4</v>
      </c>
      <c r="AC86">
        <v>2.6798827364874259E-4</v>
      </c>
      <c r="AD86">
        <v>3.7143080389294349E-5</v>
      </c>
      <c r="AE86">
        <v>3.5198993555187711E-4</v>
      </c>
      <c r="AF86">
        <v>4.0001848270274521E-4</v>
      </c>
    </row>
    <row r="87" spans="1:32" x14ac:dyDescent="0.2">
      <c r="A87" t="s">
        <v>58</v>
      </c>
      <c r="B87">
        <v>3.6546244803077469E-4</v>
      </c>
      <c r="C87">
        <v>2.4338375130316246E-4</v>
      </c>
      <c r="D87">
        <v>1.0679015027067554E-4</v>
      </c>
      <c r="E87">
        <v>3.4976341752719869E-4</v>
      </c>
      <c r="F87">
        <v>5.8538005829390143E-4</v>
      </c>
      <c r="G87">
        <v>1.9592448848740687E-4</v>
      </c>
      <c r="H87">
        <v>3.1985822377137861E-4</v>
      </c>
      <c r="I87">
        <v>4.356349160813712E-4</v>
      </c>
      <c r="J87">
        <v>1.9066897432242156E-4</v>
      </c>
      <c r="K87">
        <v>4.3739890251669552E-5</v>
      </c>
      <c r="L87">
        <v>2.9930855534453509E-4</v>
      </c>
      <c r="M87">
        <v>4.5455774372733874E-4</v>
      </c>
      <c r="N87">
        <v>4.105164704660081E-4</v>
      </c>
      <c r="O87">
        <v>3.6814361273387566E-4</v>
      </c>
      <c r="P87">
        <v>2.2837180435040171E-4</v>
      </c>
      <c r="Q87">
        <v>3.582300777039673E-4</v>
      </c>
      <c r="R87">
        <v>2.2888644765302525E-4</v>
      </c>
      <c r="S87">
        <v>2.4543818384597621E-4</v>
      </c>
      <c r="T87">
        <v>3.5235111270334892E-4</v>
      </c>
      <c r="U87">
        <v>2.4706746138298131E-4</v>
      </c>
      <c r="V87">
        <v>6.5029214650634226E-5</v>
      </c>
      <c r="W87">
        <v>3.1368998780256449E-4</v>
      </c>
      <c r="X87">
        <v>4.3205066620852158E-4</v>
      </c>
      <c r="Y87">
        <v>2.8904761498620737E-4</v>
      </c>
      <c r="Z87">
        <v>1.1803777130618877E-4</v>
      </c>
      <c r="AA87">
        <v>3.5790135500771787E-4</v>
      </c>
      <c r="AB87">
        <v>2.6798827364874259E-4</v>
      </c>
      <c r="AC87">
        <v>5.9020473125343681E-4</v>
      </c>
      <c r="AD87">
        <v>3.3742170330852228E-4</v>
      </c>
      <c r="AE87">
        <v>4.508379333822132E-4</v>
      </c>
      <c r="AF87">
        <v>3.9651245512086603E-4</v>
      </c>
    </row>
    <row r="88" spans="1:32" x14ac:dyDescent="0.2">
      <c r="A88" t="s">
        <v>3</v>
      </c>
      <c r="B88">
        <v>2.4161355199183232E-4</v>
      </c>
      <c r="C88">
        <v>1.2481704691333224E-4</v>
      </c>
      <c r="D88">
        <v>-1.6896959347360628E-5</v>
      </c>
      <c r="E88">
        <v>2.1966561659498624E-4</v>
      </c>
      <c r="F88">
        <v>4.172819449454829E-4</v>
      </c>
      <c r="G88">
        <v>-8.5851938598255402E-7</v>
      </c>
      <c r="H88">
        <v>1.7618183754217521E-4</v>
      </c>
      <c r="I88">
        <v>2.6804601653101671E-4</v>
      </c>
      <c r="J88">
        <v>-4.4791612591566048E-5</v>
      </c>
      <c r="K88">
        <v>-9.3339982845335739E-5</v>
      </c>
      <c r="L88">
        <v>1.1278273811258851E-4</v>
      </c>
      <c r="M88">
        <v>6.6774809594400964E-6</v>
      </c>
      <c r="N88">
        <v>3.3787625447770456E-4</v>
      </c>
      <c r="O88">
        <v>2.7503875969214553E-4</v>
      </c>
      <c r="P88">
        <v>1.4274008245148344E-4</v>
      </c>
      <c r="Q88">
        <v>2.5356184102296104E-4</v>
      </c>
      <c r="R88">
        <v>9.9118431943195142E-5</v>
      </c>
      <c r="S88">
        <v>-2.8548478610020006E-5</v>
      </c>
      <c r="T88">
        <v>2.8577584812971017E-4</v>
      </c>
      <c r="U88">
        <v>5.2620644562629298E-5</v>
      </c>
      <c r="V88">
        <v>-4.1874539780184132E-5</v>
      </c>
      <c r="W88">
        <v>2.0566794332015892E-4</v>
      </c>
      <c r="X88">
        <v>3.2223545284086743E-4</v>
      </c>
      <c r="Y88">
        <v>1.2397572419098029E-4</v>
      </c>
      <c r="Z88">
        <v>5.5695482817025714E-5</v>
      </c>
      <c r="AA88">
        <v>3.2493162636259681E-4</v>
      </c>
      <c r="AB88">
        <v>3.7143080389294349E-5</v>
      </c>
      <c r="AC88">
        <v>3.3742170330852228E-4</v>
      </c>
      <c r="AD88">
        <v>5.4492017321667175E-4</v>
      </c>
      <c r="AE88">
        <v>2.6171075550529002E-4</v>
      </c>
      <c r="AF88">
        <v>2.4414171760669121E-4</v>
      </c>
    </row>
    <row r="89" spans="1:32" x14ac:dyDescent="0.2">
      <c r="A89" t="s">
        <v>1</v>
      </c>
      <c r="B89">
        <v>4.141183288529395E-4</v>
      </c>
      <c r="C89">
        <v>3.1212009031071506E-4</v>
      </c>
      <c r="D89">
        <v>-2.4951303473261805E-5</v>
      </c>
      <c r="E89">
        <v>3.7256984407978356E-4</v>
      </c>
      <c r="F89">
        <v>5.4902789927719123E-4</v>
      </c>
      <c r="G89">
        <v>3.5697805740452345E-4</v>
      </c>
      <c r="H89">
        <v>3.2301528580148237E-4</v>
      </c>
      <c r="I89">
        <v>3.9175477381404525E-4</v>
      </c>
      <c r="J89">
        <v>1.8795833227111585E-4</v>
      </c>
      <c r="K89">
        <v>2.3680490935484893E-4</v>
      </c>
      <c r="L89">
        <v>2.4350043333830787E-4</v>
      </c>
      <c r="M89">
        <v>5.1066301360513933E-4</v>
      </c>
      <c r="N89">
        <v>4.2488766463549853E-4</v>
      </c>
      <c r="O89">
        <v>3.4680074409490968E-4</v>
      </c>
      <c r="P89">
        <v>2.9747337379210559E-4</v>
      </c>
      <c r="Q89">
        <v>2.7412306218677302E-4</v>
      </c>
      <c r="R89">
        <v>2.3846168034084885E-4</v>
      </c>
      <c r="S89">
        <v>2.0567318550235444E-4</v>
      </c>
      <c r="T89">
        <v>3.1944803796224588E-4</v>
      </c>
      <c r="U89">
        <v>3.0995944429096898E-4</v>
      </c>
      <c r="V89">
        <v>6.0676223478730841E-5</v>
      </c>
      <c r="W89">
        <v>3.7473513587525019E-4</v>
      </c>
      <c r="X89">
        <v>4.6179996410936639E-4</v>
      </c>
      <c r="Y89">
        <v>2.7991975635241874E-4</v>
      </c>
      <c r="Z89">
        <v>4.9981600681920735E-4</v>
      </c>
      <c r="AA89">
        <v>3.3116570580396179E-4</v>
      </c>
      <c r="AB89">
        <v>3.5198993555187711E-4</v>
      </c>
      <c r="AC89">
        <v>4.508379333822132E-4</v>
      </c>
      <c r="AD89">
        <v>2.6171075550529002E-4</v>
      </c>
      <c r="AE89">
        <v>9.9171430190108365E-4</v>
      </c>
      <c r="AF89">
        <v>4.1318399433909415E-4</v>
      </c>
    </row>
    <row r="90" spans="1:32" x14ac:dyDescent="0.2">
      <c r="A90" s="40" t="s">
        <v>62</v>
      </c>
      <c r="B90">
        <v>2.5038277234546195E-4</v>
      </c>
      <c r="C90">
        <v>3.250499131700469E-4</v>
      </c>
      <c r="D90">
        <v>9.259949273343634E-5</v>
      </c>
      <c r="E90">
        <v>4.4906652432598684E-4</v>
      </c>
      <c r="F90">
        <v>5.3348853469363262E-4</v>
      </c>
      <c r="G90">
        <v>3.3093540189507102E-4</v>
      </c>
      <c r="H90">
        <v>5.6651458905183796E-4</v>
      </c>
      <c r="I90">
        <v>3.4949754984384368E-4</v>
      </c>
      <c r="J90">
        <v>3.6570321485714845E-4</v>
      </c>
      <c r="K90">
        <v>3.4007392796359397E-4</v>
      </c>
      <c r="L90">
        <v>6.0890147821337517E-4</v>
      </c>
      <c r="M90">
        <v>5.7466193758514404E-4</v>
      </c>
      <c r="N90">
        <v>4.1591944164487334E-4</v>
      </c>
      <c r="O90">
        <v>2.6247238596249371E-4</v>
      </c>
      <c r="P90">
        <v>2.8757270561953252E-4</v>
      </c>
      <c r="Q90">
        <v>1.699060343853593E-4</v>
      </c>
      <c r="R90">
        <v>3.2443481222053358E-4</v>
      </c>
      <c r="S90">
        <v>3.2679238600535437E-4</v>
      </c>
      <c r="T90">
        <v>3.0636331770455611E-4</v>
      </c>
      <c r="U90">
        <v>3.5853892569646223E-4</v>
      </c>
      <c r="V90">
        <v>3.0449538949477541E-4</v>
      </c>
      <c r="W90">
        <v>4.2795200853595086E-4</v>
      </c>
      <c r="X90">
        <v>4.5248536178939508E-4</v>
      </c>
      <c r="Y90">
        <v>2.6494512819614369E-4</v>
      </c>
      <c r="Z90">
        <v>-1.117227209910779E-4</v>
      </c>
      <c r="AA90">
        <v>3.4890950149285435E-4</v>
      </c>
      <c r="AB90">
        <v>4.0001848270274521E-4</v>
      </c>
      <c r="AC90">
        <v>3.9651245512086603E-4</v>
      </c>
      <c r="AD90">
        <v>2.4414171760669121E-4</v>
      </c>
      <c r="AE90">
        <v>4.1318399433909415E-4</v>
      </c>
      <c r="AF90">
        <v>1.207237841537717E-3</v>
      </c>
    </row>
    <row r="95" spans="1:32" x14ac:dyDescent="0.2">
      <c r="B95" s="75" t="s">
        <v>142</v>
      </c>
      <c r="C95" s="75"/>
      <c r="D95" s="75"/>
      <c r="E95" s="75"/>
      <c r="F95" t="s">
        <v>85</v>
      </c>
    </row>
    <row r="96" spans="1:32" x14ac:dyDescent="0.2">
      <c r="A96" t="s">
        <v>29</v>
      </c>
      <c r="B96" s="16">
        <v>5.8045683985385108E-2</v>
      </c>
      <c r="F96" s="5">
        <v>-2.7374413127506446E-3</v>
      </c>
    </row>
    <row r="97" spans="1:6" x14ac:dyDescent="0.2">
      <c r="A97" t="s">
        <v>0</v>
      </c>
      <c r="B97" s="16">
        <v>8.6731207418744363E-3</v>
      </c>
      <c r="F97" s="5">
        <v>2.280233252427751E-3</v>
      </c>
    </row>
    <row r="98" spans="1:6" x14ac:dyDescent="0.2">
      <c r="A98" t="s">
        <v>14</v>
      </c>
      <c r="B98" s="16">
        <v>8.6731207418744363E-3</v>
      </c>
      <c r="F98" s="5">
        <v>-6.1889654436085464E-4</v>
      </c>
    </row>
    <row r="99" spans="1:6" x14ac:dyDescent="0.2">
      <c r="A99" t="s">
        <v>32</v>
      </c>
      <c r="B99" s="16">
        <v>3.0471466788196244E-3</v>
      </c>
      <c r="F99" s="5">
        <v>1.4305417216193485E-3</v>
      </c>
    </row>
    <row r="100" spans="1:6" x14ac:dyDescent="0.2">
      <c r="A100" t="s">
        <v>33</v>
      </c>
      <c r="B100" s="16">
        <v>6.7154989056452785E-2</v>
      </c>
      <c r="F100" s="5">
        <v>6.1470443365947321E-3</v>
      </c>
    </row>
    <row r="101" spans="1:6" x14ac:dyDescent="0.2">
      <c r="A101" t="s">
        <v>35</v>
      </c>
      <c r="B101" s="16">
        <v>3.0471466788196244E-3</v>
      </c>
      <c r="F101" s="5">
        <v>-2.25760062569053E-3</v>
      </c>
    </row>
    <row r="102" spans="1:6" x14ac:dyDescent="0.2">
      <c r="A102" t="s">
        <v>36</v>
      </c>
      <c r="B102" s="16">
        <v>5.8045683985385108E-2</v>
      </c>
      <c r="F102" s="5">
        <v>4.0649841779862137E-4</v>
      </c>
    </row>
    <row r="103" spans="1:6" x14ac:dyDescent="0.2">
      <c r="A103" t="s">
        <v>15</v>
      </c>
      <c r="B103" s="16">
        <v>8.6731207418744363E-3</v>
      </c>
      <c r="F103" s="5">
        <v>4.3582924304209583E-4</v>
      </c>
    </row>
    <row r="104" spans="1:6" x14ac:dyDescent="0.2">
      <c r="A104" t="s">
        <v>37</v>
      </c>
      <c r="B104" s="16">
        <v>3.0471466788196244E-3</v>
      </c>
      <c r="F104" s="5">
        <v>5.5170869797628903E-5</v>
      </c>
    </row>
    <row r="105" spans="1:6" x14ac:dyDescent="0.2">
      <c r="A105" t="s">
        <v>4</v>
      </c>
      <c r="B105" s="16">
        <v>3.0471466788196244E-3</v>
      </c>
      <c r="F105" s="5">
        <v>-1.5468169286042938E-3</v>
      </c>
    </row>
    <row r="106" spans="1:6" x14ac:dyDescent="0.2">
      <c r="A106" t="s">
        <v>39</v>
      </c>
      <c r="B106" s="16">
        <v>5.8045683985385108E-2</v>
      </c>
      <c r="F106" s="5">
        <v>-1.0543694928231684E-3</v>
      </c>
    </row>
    <row r="107" spans="1:6" x14ac:dyDescent="0.2">
      <c r="A107" t="s">
        <v>40</v>
      </c>
      <c r="B107" s="16">
        <v>3.0471466788196244E-3</v>
      </c>
      <c r="F107" s="5">
        <v>-5.0906433475590169E-3</v>
      </c>
    </row>
    <row r="108" spans="1:6" x14ac:dyDescent="0.2">
      <c r="A108" t="s">
        <v>44</v>
      </c>
      <c r="B108" s="16">
        <v>5.608286168838466E-2</v>
      </c>
      <c r="F108" s="5">
        <v>2.7744992354516054E-3</v>
      </c>
    </row>
    <row r="109" spans="1:6" x14ac:dyDescent="0.2">
      <c r="A109" t="s">
        <v>12</v>
      </c>
      <c r="B109" s="16">
        <v>5.608286168838466E-2</v>
      </c>
      <c r="F109" s="5">
        <v>1.3897703719757488E-3</v>
      </c>
    </row>
    <row r="110" spans="1:6" x14ac:dyDescent="0.2">
      <c r="A110" t="s">
        <v>45</v>
      </c>
      <c r="B110" s="16">
        <v>4.7023363840919277E-2</v>
      </c>
      <c r="F110" s="5">
        <v>-9.0230244472213315E-4</v>
      </c>
    </row>
    <row r="111" spans="1:6" x14ac:dyDescent="0.2">
      <c r="A111" t="s">
        <v>11</v>
      </c>
      <c r="B111" s="16">
        <v>5.608286168838466E-2</v>
      </c>
      <c r="F111" s="5">
        <v>4.5306591613746023E-3</v>
      </c>
    </row>
    <row r="112" spans="1:6" x14ac:dyDescent="0.2">
      <c r="A112" t="s">
        <v>46</v>
      </c>
      <c r="B112" s="16">
        <v>4.7023363840919277E-2</v>
      </c>
      <c r="F112" s="5">
        <v>5.349137050779064E-5</v>
      </c>
    </row>
    <row r="113" spans="1:6" x14ac:dyDescent="0.2">
      <c r="A113" t="s">
        <v>47</v>
      </c>
      <c r="B113" s="16">
        <v>3.0471466788196244E-3</v>
      </c>
      <c r="F113" s="5">
        <v>-1.038318935640144E-3</v>
      </c>
    </row>
    <row r="114" spans="1:6" x14ac:dyDescent="0.2">
      <c r="A114" t="s">
        <v>48</v>
      </c>
      <c r="B114" s="16">
        <v>5.608286168838466E-2</v>
      </c>
      <c r="F114" s="5">
        <v>-1.9402105478636754E-3</v>
      </c>
    </row>
    <row r="115" spans="1:6" x14ac:dyDescent="0.2">
      <c r="A115" t="s">
        <v>49</v>
      </c>
      <c r="B115" s="16">
        <v>3.0471466788196244E-3</v>
      </c>
      <c r="F115" s="5">
        <v>-1.6203227526443944E-4</v>
      </c>
    </row>
    <row r="116" spans="1:6" x14ac:dyDescent="0.2">
      <c r="A116" t="s">
        <v>50</v>
      </c>
      <c r="B116" s="16">
        <v>3.0471466788196244E-3</v>
      </c>
      <c r="F116" s="5">
        <v>3.2924238938845853E-3</v>
      </c>
    </row>
    <row r="117" spans="1:6" x14ac:dyDescent="0.2">
      <c r="A117" t="s">
        <v>13</v>
      </c>
      <c r="B117" s="16">
        <v>5.8045683985385108E-2</v>
      </c>
      <c r="F117" s="5">
        <v>-4.480412556706696E-3</v>
      </c>
    </row>
    <row r="118" spans="1:6" x14ac:dyDescent="0.2">
      <c r="A118" t="s">
        <v>51</v>
      </c>
      <c r="B118" s="16">
        <v>5.8045683985385108E-2</v>
      </c>
      <c r="F118" s="5">
        <v>4.080246840785927E-3</v>
      </c>
    </row>
    <row r="119" spans="1:6" x14ac:dyDescent="0.2">
      <c r="A119" t="s">
        <v>52</v>
      </c>
      <c r="B119" s="16">
        <v>3.0471466788196244E-3</v>
      </c>
      <c r="F119" s="5">
        <v>8.8635327519260372E-4</v>
      </c>
    </row>
    <row r="120" spans="1:6" x14ac:dyDescent="0.2">
      <c r="A120" t="s">
        <v>53</v>
      </c>
      <c r="B120" s="16">
        <v>6.7154989056452785E-2</v>
      </c>
      <c r="F120" s="5">
        <v>-8.4844706481505296E-4</v>
      </c>
    </row>
    <row r="121" spans="1:6" x14ac:dyDescent="0.2">
      <c r="A121" t="s">
        <v>2</v>
      </c>
      <c r="B121" s="16">
        <v>8.6731207418744363E-3</v>
      </c>
      <c r="F121" s="5">
        <v>-3.8820930280702141E-6</v>
      </c>
    </row>
    <row r="122" spans="1:6" x14ac:dyDescent="0.2">
      <c r="A122" t="s">
        <v>57</v>
      </c>
      <c r="B122" s="16">
        <v>3.0471466788196244E-3</v>
      </c>
      <c r="F122" s="5">
        <v>-1.1486558395079189E-3</v>
      </c>
    </row>
    <row r="123" spans="1:6" x14ac:dyDescent="0.2">
      <c r="A123" t="s">
        <v>58</v>
      </c>
      <c r="B123" s="16">
        <v>6.7154989056452785E-2</v>
      </c>
      <c r="F123" s="5">
        <v>-1.182861113111965E-3</v>
      </c>
    </row>
    <row r="124" spans="1:6" x14ac:dyDescent="0.2">
      <c r="A124" t="s">
        <v>3</v>
      </c>
      <c r="B124" s="16">
        <v>8.6731207418744363E-3</v>
      </c>
      <c r="F124" s="5">
        <v>-1.0738310036207889E-3</v>
      </c>
    </row>
    <row r="125" spans="1:6" x14ac:dyDescent="0.2">
      <c r="A125" t="s">
        <v>1</v>
      </c>
      <c r="B125" s="16">
        <v>5.8045683985385108E-2</v>
      </c>
      <c r="F125" s="5">
        <v>4.4251803993030931E-3</v>
      </c>
    </row>
    <row r="126" spans="1:6" x14ac:dyDescent="0.2">
      <c r="A126" s="4" t="s">
        <v>62</v>
      </c>
      <c r="B126" s="59">
        <v>5.8045683985385108E-2</v>
      </c>
      <c r="C126" s="4"/>
      <c r="D126" s="4"/>
      <c r="E126" s="4"/>
      <c r="F126" s="11">
        <v>2.9793279381016705E-3</v>
      </c>
    </row>
    <row r="128" spans="1:6" x14ac:dyDescent="0.2">
      <c r="A128" t="s">
        <v>120</v>
      </c>
      <c r="B128" s="5">
        <f t="array" ref="B128">MMULT(TRANSPOSE(B96:B126),F96:F126)*52</f>
        <v>4.2494988757988614E-2</v>
      </c>
    </row>
    <row r="129" spans="1:2" x14ac:dyDescent="0.2">
      <c r="A129" t="s">
        <v>143</v>
      </c>
      <c r="B129" s="5">
        <f t="array" ref="B129">SQRT(MMULT(MMULT(TRANSPOSE(B96:B126),B60:AF90),B96:B126))*SQRT(52)</f>
        <v>0.1351969354598905</v>
      </c>
    </row>
    <row r="130" spans="1:2" x14ac:dyDescent="0.2">
      <c r="A130" t="s">
        <v>144</v>
      </c>
      <c r="B130" s="60">
        <f>B128/B129</f>
        <v>0.31431917161018635</v>
      </c>
    </row>
  </sheetData>
  <mergeCells count="4">
    <mergeCell ref="AF1:BJ1"/>
    <mergeCell ref="BK1:CO1"/>
    <mergeCell ref="A58:AF58"/>
    <mergeCell ref="B95:E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2246"/>
  <sheetViews>
    <sheetView zoomScale="34" workbookViewId="0">
      <selection activeCell="AX1" sqref="AX1:AX1048576"/>
    </sheetView>
  </sheetViews>
  <sheetFormatPr baseColWidth="10" defaultRowHeight="15" x14ac:dyDescent="0.2"/>
  <cols>
    <col min="51" max="51" width="10.83203125" style="9"/>
  </cols>
  <sheetData>
    <row r="1" spans="1:51" x14ac:dyDescent="0.2">
      <c r="A1" t="s">
        <v>29</v>
      </c>
      <c r="B1" t="s">
        <v>14</v>
      </c>
      <c r="C1" t="s">
        <v>0</v>
      </c>
      <c r="D1" t="s">
        <v>30</v>
      </c>
      <c r="E1" t="s">
        <v>31</v>
      </c>
      <c r="F1" t="s">
        <v>32</v>
      </c>
      <c r="G1" t="s">
        <v>33</v>
      </c>
      <c r="H1" t="s">
        <v>9</v>
      </c>
      <c r="I1" t="s">
        <v>34</v>
      </c>
      <c r="J1" t="s">
        <v>35</v>
      </c>
      <c r="K1" t="s">
        <v>36</v>
      </c>
      <c r="L1" t="s">
        <v>15</v>
      </c>
      <c r="M1" t="s">
        <v>37</v>
      </c>
      <c r="N1" t="s">
        <v>38</v>
      </c>
      <c r="O1" t="s">
        <v>4</v>
      </c>
      <c r="P1" t="s">
        <v>39</v>
      </c>
      <c r="Q1" t="s">
        <v>40</v>
      </c>
      <c r="R1" t="s">
        <v>41</v>
      </c>
      <c r="S1" t="s">
        <v>6</v>
      </c>
      <c r="T1" t="s">
        <v>42</v>
      </c>
      <c r="U1" t="s">
        <v>43</v>
      </c>
      <c r="V1" t="s">
        <v>44</v>
      </c>
      <c r="W1" t="s">
        <v>12</v>
      </c>
      <c r="X1" t="s">
        <v>45</v>
      </c>
      <c r="Y1" t="s">
        <v>11</v>
      </c>
      <c r="Z1" t="s">
        <v>46</v>
      </c>
      <c r="AA1" t="s">
        <v>5</v>
      </c>
      <c r="AB1" t="s">
        <v>47</v>
      </c>
      <c r="AC1" t="s">
        <v>48</v>
      </c>
      <c r="AD1" t="s">
        <v>49</v>
      </c>
      <c r="AE1" t="s">
        <v>50</v>
      </c>
      <c r="AF1" t="s">
        <v>13</v>
      </c>
      <c r="AG1" t="s">
        <v>51</v>
      </c>
      <c r="AH1" t="s">
        <v>52</v>
      </c>
      <c r="AI1" t="s">
        <v>53</v>
      </c>
      <c r="AJ1" t="s">
        <v>2</v>
      </c>
      <c r="AK1" t="s">
        <v>54</v>
      </c>
      <c r="AL1" t="s">
        <v>55</v>
      </c>
      <c r="AM1" t="s">
        <v>7</v>
      </c>
      <c r="AN1" t="s">
        <v>56</v>
      </c>
      <c r="AO1" t="s">
        <v>57</v>
      </c>
      <c r="AP1" t="s">
        <v>58</v>
      </c>
      <c r="AQ1" t="s">
        <v>59</v>
      </c>
      <c r="AR1" t="s">
        <v>8</v>
      </c>
      <c r="AS1" t="s">
        <v>60</v>
      </c>
      <c r="AT1" t="s">
        <v>61</v>
      </c>
      <c r="AU1" t="s">
        <v>10</v>
      </c>
      <c r="AV1" t="s">
        <v>3</v>
      </c>
      <c r="AW1" t="s">
        <v>1</v>
      </c>
      <c r="AX1" t="s">
        <v>62</v>
      </c>
      <c r="AY1" s="9" t="s">
        <v>19</v>
      </c>
    </row>
    <row r="2" spans="1:51" x14ac:dyDescent="0.2">
      <c r="A2">
        <v>102.4</v>
      </c>
      <c r="B2">
        <v>19.8</v>
      </c>
      <c r="C2">
        <v>178.55</v>
      </c>
      <c r="D2">
        <v>96.545500000000004</v>
      </c>
      <c r="E2">
        <v>70.02</v>
      </c>
      <c r="F2">
        <v>169.55</v>
      </c>
      <c r="G2">
        <v>122.95</v>
      </c>
      <c r="H2">
        <v>90.26</v>
      </c>
      <c r="I2">
        <v>107</v>
      </c>
      <c r="J2">
        <v>7.1890000000000001</v>
      </c>
      <c r="K2">
        <v>83.68</v>
      </c>
      <c r="L2">
        <v>63.61</v>
      </c>
      <c r="M2">
        <v>60.46</v>
      </c>
      <c r="N2">
        <v>32.619999999999997</v>
      </c>
      <c r="O2">
        <v>23.55</v>
      </c>
      <c r="P2">
        <v>70.56</v>
      </c>
      <c r="Q2">
        <v>15.535</v>
      </c>
      <c r="R2">
        <v>74.36</v>
      </c>
      <c r="S2">
        <v>31.44</v>
      </c>
      <c r="T2">
        <v>16.145</v>
      </c>
      <c r="U2">
        <v>113.55</v>
      </c>
      <c r="V2">
        <v>4.2880000000000003</v>
      </c>
      <c r="W2">
        <v>12.58</v>
      </c>
      <c r="X2">
        <v>14.99</v>
      </c>
      <c r="Y2">
        <v>7.2620000000000005</v>
      </c>
      <c r="Z2">
        <v>46.21</v>
      </c>
      <c r="AA2">
        <v>73.81</v>
      </c>
      <c r="AB2">
        <v>47.314999999999998</v>
      </c>
      <c r="AC2">
        <v>6.4850000000000003</v>
      </c>
      <c r="AD2">
        <v>13.765000000000001</v>
      </c>
      <c r="AE2">
        <v>2.5380000000000003</v>
      </c>
      <c r="AF2">
        <v>32.35</v>
      </c>
      <c r="AG2">
        <v>201.1</v>
      </c>
      <c r="AH2">
        <v>178.7</v>
      </c>
      <c r="AI2">
        <v>4.9580000000000002</v>
      </c>
      <c r="AJ2">
        <v>177.85</v>
      </c>
      <c r="AK2">
        <v>14.65</v>
      </c>
      <c r="AL2">
        <v>29.5</v>
      </c>
      <c r="AM2">
        <v>69.599999999999994</v>
      </c>
      <c r="AN2">
        <v>82.87</v>
      </c>
      <c r="AO2">
        <v>5.6210000000000004</v>
      </c>
      <c r="AP2">
        <v>90.8</v>
      </c>
      <c r="AQ2">
        <v>46.64</v>
      </c>
      <c r="AR2">
        <v>124.35</v>
      </c>
      <c r="AS2">
        <v>67.31</v>
      </c>
      <c r="AT2">
        <v>10.445</v>
      </c>
      <c r="AU2">
        <v>222.7</v>
      </c>
      <c r="AV2">
        <v>46.6</v>
      </c>
      <c r="AW2">
        <v>17.164999999999999</v>
      </c>
      <c r="AX2">
        <v>135.80000000000001</v>
      </c>
      <c r="AY2" s="9">
        <v>0.40300000000000002</v>
      </c>
    </row>
    <row r="3" spans="1:51" x14ac:dyDescent="0.2">
      <c r="A3">
        <v>102.9</v>
      </c>
      <c r="B3">
        <v>20.059999999999999</v>
      </c>
      <c r="C3">
        <v>178.3</v>
      </c>
      <c r="D3">
        <v>97.363600000000005</v>
      </c>
      <c r="E3">
        <v>71.33</v>
      </c>
      <c r="F3">
        <v>173.65</v>
      </c>
      <c r="G3">
        <v>124.4</v>
      </c>
      <c r="H3">
        <v>92.92</v>
      </c>
      <c r="I3">
        <v>108.05</v>
      </c>
      <c r="J3">
        <v>7.27</v>
      </c>
      <c r="K3">
        <v>85.51</v>
      </c>
      <c r="L3">
        <v>63.76</v>
      </c>
      <c r="M3">
        <v>62.43</v>
      </c>
      <c r="N3">
        <v>33.07</v>
      </c>
      <c r="O3">
        <v>24.254999999999999</v>
      </c>
      <c r="P3">
        <v>69.2</v>
      </c>
      <c r="Q3">
        <v>16.149999999999999</v>
      </c>
      <c r="R3">
        <v>74.3</v>
      </c>
      <c r="S3">
        <v>32.104999999999997</v>
      </c>
      <c r="T3">
        <v>16.425000000000001</v>
      </c>
      <c r="U3">
        <v>113.9</v>
      </c>
      <c r="V3">
        <v>4.4139999999999997</v>
      </c>
      <c r="W3">
        <v>13.28</v>
      </c>
      <c r="X3">
        <v>15.35</v>
      </c>
      <c r="Y3">
        <v>7.4509999999999996</v>
      </c>
      <c r="Z3">
        <v>47.414999999999999</v>
      </c>
      <c r="AA3">
        <v>75.33</v>
      </c>
      <c r="AB3">
        <v>47.55</v>
      </c>
      <c r="AC3">
        <v>6.7050000000000001</v>
      </c>
      <c r="AD3">
        <v>14.17</v>
      </c>
      <c r="AE3">
        <v>2.5460000000000003</v>
      </c>
      <c r="AF3">
        <v>33.04</v>
      </c>
      <c r="AG3">
        <v>205.85</v>
      </c>
      <c r="AH3">
        <v>183.4</v>
      </c>
      <c r="AI3">
        <v>5.03</v>
      </c>
      <c r="AJ3">
        <v>180.15</v>
      </c>
      <c r="AK3">
        <v>14.565</v>
      </c>
      <c r="AL3">
        <v>30.13</v>
      </c>
      <c r="AM3">
        <v>70.03</v>
      </c>
      <c r="AN3">
        <v>84.62</v>
      </c>
      <c r="AO3">
        <v>5.6505000000000001</v>
      </c>
      <c r="AP3">
        <v>91.98</v>
      </c>
      <c r="AQ3">
        <v>48.134999999999998</v>
      </c>
      <c r="AR3">
        <v>128.4</v>
      </c>
      <c r="AS3">
        <v>68.63</v>
      </c>
      <c r="AT3">
        <v>10.484999999999999</v>
      </c>
      <c r="AU3">
        <v>219.1</v>
      </c>
      <c r="AV3">
        <v>46.57</v>
      </c>
      <c r="AW3">
        <v>18.225000000000001</v>
      </c>
      <c r="AX3">
        <v>136.6</v>
      </c>
      <c r="AY3" s="9">
        <v>0.32800000000000001</v>
      </c>
    </row>
    <row r="4" spans="1:51" x14ac:dyDescent="0.2">
      <c r="A4">
        <v>103.8</v>
      </c>
      <c r="B4">
        <v>19.34</v>
      </c>
      <c r="C4">
        <v>178.3</v>
      </c>
      <c r="D4">
        <v>99.318200000000004</v>
      </c>
      <c r="E4">
        <v>72.5</v>
      </c>
      <c r="F4">
        <v>172.55</v>
      </c>
      <c r="G4">
        <v>123.95</v>
      </c>
      <c r="H4">
        <v>93.27</v>
      </c>
      <c r="I4">
        <v>107.5</v>
      </c>
      <c r="J4">
        <v>7.1210000000000004</v>
      </c>
      <c r="K4">
        <v>82.79</v>
      </c>
      <c r="L4">
        <v>64.17</v>
      </c>
      <c r="M4">
        <v>60.9</v>
      </c>
      <c r="N4">
        <v>32.659999999999997</v>
      </c>
      <c r="O4">
        <v>23.68</v>
      </c>
      <c r="P4">
        <v>67</v>
      </c>
      <c r="Q4">
        <v>15.53</v>
      </c>
      <c r="R4">
        <v>74.540000000000006</v>
      </c>
      <c r="S4">
        <v>31.555</v>
      </c>
      <c r="T4">
        <v>16.18</v>
      </c>
      <c r="U4">
        <v>112.45</v>
      </c>
      <c r="V4">
        <v>4.4000000000000004</v>
      </c>
      <c r="W4">
        <v>13.45</v>
      </c>
      <c r="X4">
        <v>15.23</v>
      </c>
      <c r="Y4">
        <v>7.39</v>
      </c>
      <c r="Z4">
        <v>49</v>
      </c>
      <c r="AA4">
        <v>74.680000000000007</v>
      </c>
      <c r="AB4">
        <v>46.52</v>
      </c>
      <c r="AC4">
        <v>6.7690000000000001</v>
      </c>
      <c r="AD4">
        <v>14.07</v>
      </c>
      <c r="AE4">
        <v>2.54</v>
      </c>
      <c r="AF4">
        <v>33.92</v>
      </c>
      <c r="AG4">
        <v>209.25</v>
      </c>
      <c r="AH4">
        <v>182.75</v>
      </c>
      <c r="AI4">
        <v>4.952</v>
      </c>
      <c r="AJ4">
        <v>180.7</v>
      </c>
      <c r="AK4">
        <v>14.305</v>
      </c>
      <c r="AL4">
        <v>30</v>
      </c>
      <c r="AM4">
        <v>72.83</v>
      </c>
      <c r="AN4">
        <v>84.65</v>
      </c>
      <c r="AO4">
        <v>5.68</v>
      </c>
      <c r="AP4">
        <v>91.79</v>
      </c>
      <c r="AQ4">
        <v>47.69</v>
      </c>
      <c r="AR4">
        <v>128.4</v>
      </c>
      <c r="AS4">
        <v>69.349999999999994</v>
      </c>
      <c r="AT4">
        <v>10.45</v>
      </c>
      <c r="AU4">
        <v>223.5</v>
      </c>
      <c r="AV4">
        <v>47.65</v>
      </c>
      <c r="AW4">
        <v>18.074999999999999</v>
      </c>
      <c r="AX4">
        <v>132.9</v>
      </c>
      <c r="AY4" s="9">
        <v>0.22800000000000001</v>
      </c>
    </row>
    <row r="5" spans="1:51" x14ac:dyDescent="0.2">
      <c r="A5">
        <v>103.25</v>
      </c>
      <c r="B5">
        <v>19.39</v>
      </c>
      <c r="C5">
        <v>178.05</v>
      </c>
      <c r="D5">
        <v>97.7273</v>
      </c>
      <c r="E5">
        <v>71.33</v>
      </c>
      <c r="F5">
        <v>170.75</v>
      </c>
      <c r="G5">
        <v>122</v>
      </c>
      <c r="H5">
        <v>90.77</v>
      </c>
      <c r="I5">
        <v>106.55</v>
      </c>
      <c r="J5">
        <v>6.8559999999999999</v>
      </c>
      <c r="K5">
        <v>82.83</v>
      </c>
      <c r="L5">
        <v>64.27</v>
      </c>
      <c r="M5">
        <v>58.3</v>
      </c>
      <c r="N5">
        <v>31.78</v>
      </c>
      <c r="O5">
        <v>23.25</v>
      </c>
      <c r="P5">
        <v>66.42</v>
      </c>
      <c r="Q5">
        <v>15.125</v>
      </c>
      <c r="R5">
        <v>73.849999999999994</v>
      </c>
      <c r="S5">
        <v>31.094999999999999</v>
      </c>
      <c r="T5">
        <v>16.055</v>
      </c>
      <c r="U5">
        <v>114.85</v>
      </c>
      <c r="V5">
        <v>4.3280000000000003</v>
      </c>
      <c r="W5">
        <v>13.164999999999999</v>
      </c>
      <c r="X5">
        <v>14.99</v>
      </c>
      <c r="Y5">
        <v>7.282</v>
      </c>
      <c r="Z5">
        <v>48.03</v>
      </c>
      <c r="AA5">
        <v>74.92</v>
      </c>
      <c r="AB5">
        <v>43.505000000000003</v>
      </c>
      <c r="AC5">
        <v>6.6879999999999997</v>
      </c>
      <c r="AD5">
        <v>13.81</v>
      </c>
      <c r="AE5">
        <v>2.4380000000000002</v>
      </c>
      <c r="AF5">
        <v>34.325000000000003</v>
      </c>
      <c r="AG5">
        <v>208.6</v>
      </c>
      <c r="AH5">
        <v>183</v>
      </c>
      <c r="AI5">
        <v>4.9480000000000004</v>
      </c>
      <c r="AJ5">
        <v>181.05</v>
      </c>
      <c r="AK5">
        <v>14.15</v>
      </c>
      <c r="AL5">
        <v>29.725000000000001</v>
      </c>
      <c r="AM5">
        <v>72.8</v>
      </c>
      <c r="AN5">
        <v>85.33</v>
      </c>
      <c r="AO5">
        <v>5.3967999999999998</v>
      </c>
      <c r="AP5">
        <v>91.1</v>
      </c>
      <c r="AQ5">
        <v>46.204999999999998</v>
      </c>
      <c r="AR5">
        <v>126.55</v>
      </c>
      <c r="AS5">
        <v>68.38</v>
      </c>
      <c r="AT5">
        <v>10.234999999999999</v>
      </c>
      <c r="AU5">
        <v>224.1</v>
      </c>
      <c r="AV5">
        <v>47.97</v>
      </c>
      <c r="AW5">
        <v>18</v>
      </c>
      <c r="AX5">
        <v>131.15</v>
      </c>
      <c r="AY5" s="9">
        <v>0.187</v>
      </c>
    </row>
    <row r="6" spans="1:51" x14ac:dyDescent="0.2">
      <c r="A6">
        <v>101.55</v>
      </c>
      <c r="B6">
        <v>18.555</v>
      </c>
      <c r="C6">
        <v>180.4</v>
      </c>
      <c r="D6">
        <v>96.136399999999995</v>
      </c>
      <c r="E6">
        <v>71.569999999999993</v>
      </c>
      <c r="F6">
        <v>170.25</v>
      </c>
      <c r="G6">
        <v>121.6</v>
      </c>
      <c r="H6">
        <v>88.77</v>
      </c>
      <c r="I6">
        <v>105.2</v>
      </c>
      <c r="J6">
        <v>7.0949999999999998</v>
      </c>
      <c r="K6">
        <v>84.93</v>
      </c>
      <c r="L6">
        <v>62.15</v>
      </c>
      <c r="M6">
        <v>62</v>
      </c>
      <c r="N6">
        <v>32.44</v>
      </c>
      <c r="O6">
        <v>23.495000000000001</v>
      </c>
      <c r="P6">
        <v>66.17</v>
      </c>
      <c r="Q6">
        <v>15.565</v>
      </c>
      <c r="R6">
        <v>73.33</v>
      </c>
      <c r="S6">
        <v>30.715</v>
      </c>
      <c r="T6">
        <v>15.93</v>
      </c>
      <c r="U6">
        <v>112.75</v>
      </c>
      <c r="V6">
        <v>4.1900000000000004</v>
      </c>
      <c r="W6">
        <v>12.785</v>
      </c>
      <c r="X6">
        <v>14.52</v>
      </c>
      <c r="Y6">
        <v>7.1740000000000004</v>
      </c>
      <c r="Z6">
        <v>46.48</v>
      </c>
      <c r="AA6">
        <v>73.55</v>
      </c>
      <c r="AB6">
        <v>46.284999999999997</v>
      </c>
      <c r="AC6">
        <v>6.5120000000000005</v>
      </c>
      <c r="AD6">
        <v>14.21</v>
      </c>
      <c r="AE6">
        <v>2.5140000000000002</v>
      </c>
      <c r="AF6">
        <v>34.19</v>
      </c>
      <c r="AG6">
        <v>206.9</v>
      </c>
      <c r="AH6">
        <v>182.4</v>
      </c>
      <c r="AI6">
        <v>4.8319999999999999</v>
      </c>
      <c r="AJ6">
        <v>180.8</v>
      </c>
      <c r="AK6">
        <v>14.01</v>
      </c>
      <c r="AL6">
        <v>30.495000000000001</v>
      </c>
      <c r="AM6">
        <v>73.73</v>
      </c>
      <c r="AN6">
        <v>82.36</v>
      </c>
      <c r="AO6">
        <v>5.5768000000000004</v>
      </c>
      <c r="AP6">
        <v>90.92</v>
      </c>
      <c r="AQ6">
        <v>46.195</v>
      </c>
      <c r="AR6">
        <v>125.35</v>
      </c>
      <c r="AS6">
        <v>70.599999999999994</v>
      </c>
      <c r="AT6">
        <v>10.16</v>
      </c>
      <c r="AU6">
        <v>219.65</v>
      </c>
      <c r="AV6">
        <v>47.7</v>
      </c>
      <c r="AW6">
        <v>17.66</v>
      </c>
      <c r="AX6">
        <v>140</v>
      </c>
      <c r="AY6" s="9">
        <v>0.253</v>
      </c>
    </row>
    <row r="7" spans="1:51" x14ac:dyDescent="0.2">
      <c r="A7">
        <v>103.4</v>
      </c>
      <c r="B7">
        <v>19.02</v>
      </c>
      <c r="C7">
        <v>183.9</v>
      </c>
      <c r="D7">
        <v>100.5455</v>
      </c>
      <c r="E7">
        <v>74.23</v>
      </c>
      <c r="F7">
        <v>174.8</v>
      </c>
      <c r="G7">
        <v>121.35</v>
      </c>
      <c r="H7">
        <v>89.46</v>
      </c>
      <c r="I7">
        <v>113.6</v>
      </c>
      <c r="J7">
        <v>7.3490000000000002</v>
      </c>
      <c r="K7">
        <v>87.65</v>
      </c>
      <c r="L7">
        <v>64.180000000000007</v>
      </c>
      <c r="M7">
        <v>64.78</v>
      </c>
      <c r="N7">
        <v>33.475000000000001</v>
      </c>
      <c r="O7">
        <v>24.51</v>
      </c>
      <c r="P7">
        <v>68.400000000000006</v>
      </c>
      <c r="Q7">
        <v>16.53</v>
      </c>
      <c r="R7">
        <v>78.099999999999994</v>
      </c>
      <c r="S7">
        <v>33</v>
      </c>
      <c r="T7">
        <v>16.100000000000001</v>
      </c>
      <c r="U7">
        <v>118.95</v>
      </c>
      <c r="V7">
        <v>4.3639999999999999</v>
      </c>
      <c r="W7">
        <v>12.95</v>
      </c>
      <c r="X7">
        <v>14.27</v>
      </c>
      <c r="Y7">
        <v>7.157</v>
      </c>
      <c r="Z7">
        <v>47.17</v>
      </c>
      <c r="AA7">
        <v>74.41</v>
      </c>
      <c r="AB7">
        <v>50.21</v>
      </c>
      <c r="AC7">
        <v>6.6020000000000003</v>
      </c>
      <c r="AD7">
        <v>14.945</v>
      </c>
      <c r="AE7">
        <v>2.6739999999999999</v>
      </c>
      <c r="AF7">
        <v>35.21</v>
      </c>
      <c r="AG7">
        <v>226.5</v>
      </c>
      <c r="AH7">
        <v>175.95</v>
      </c>
      <c r="AI7">
        <v>5.25</v>
      </c>
      <c r="AJ7">
        <v>182.85</v>
      </c>
      <c r="AK7">
        <v>14.2</v>
      </c>
      <c r="AL7">
        <v>31.82</v>
      </c>
      <c r="AM7">
        <v>76.02</v>
      </c>
      <c r="AN7">
        <v>86.61</v>
      </c>
      <c r="AO7">
        <v>5.8884999999999996</v>
      </c>
      <c r="AP7">
        <v>92.07</v>
      </c>
      <c r="AQ7">
        <v>49.55</v>
      </c>
      <c r="AR7">
        <v>131.6</v>
      </c>
      <c r="AS7">
        <v>72.5</v>
      </c>
      <c r="AT7">
        <v>10.154999999999999</v>
      </c>
      <c r="AU7">
        <v>225.45</v>
      </c>
      <c r="AV7">
        <v>48.145000000000003</v>
      </c>
      <c r="AW7">
        <v>18.215</v>
      </c>
      <c r="AX7">
        <v>145.55000000000001</v>
      </c>
      <c r="AY7" s="9">
        <v>0.317</v>
      </c>
    </row>
    <row r="8" spans="1:51" x14ac:dyDescent="0.2">
      <c r="A8">
        <v>109.3</v>
      </c>
      <c r="B8">
        <v>19.600000000000001</v>
      </c>
      <c r="C8">
        <v>184.15</v>
      </c>
      <c r="D8">
        <v>104.6818</v>
      </c>
      <c r="E8">
        <v>75.88</v>
      </c>
      <c r="F8">
        <v>173.9</v>
      </c>
      <c r="G8">
        <v>122.7</v>
      </c>
      <c r="H8">
        <v>90.14</v>
      </c>
      <c r="I8">
        <v>115.1</v>
      </c>
      <c r="J8">
        <v>7.8</v>
      </c>
      <c r="K8">
        <v>89.1</v>
      </c>
      <c r="L8">
        <v>65.010000000000005</v>
      </c>
      <c r="M8">
        <v>67.88</v>
      </c>
      <c r="N8">
        <v>34.53</v>
      </c>
      <c r="O8">
        <v>25</v>
      </c>
      <c r="P8">
        <v>68.52</v>
      </c>
      <c r="Q8">
        <v>17.414999999999999</v>
      </c>
      <c r="R8">
        <v>79.5</v>
      </c>
      <c r="S8">
        <v>33.085000000000001</v>
      </c>
      <c r="T8">
        <v>16.61</v>
      </c>
      <c r="U8">
        <v>120.25</v>
      </c>
      <c r="V8">
        <v>4.5780000000000003</v>
      </c>
      <c r="W8">
        <v>13.83</v>
      </c>
      <c r="X8">
        <v>14.59</v>
      </c>
      <c r="Y8">
        <v>7.0659999999999998</v>
      </c>
      <c r="Z8">
        <v>48</v>
      </c>
      <c r="AA8">
        <v>78.89</v>
      </c>
      <c r="AB8">
        <v>51.88</v>
      </c>
      <c r="AC8">
        <v>6.8959999999999999</v>
      </c>
      <c r="AD8">
        <v>15.755000000000001</v>
      </c>
      <c r="AE8">
        <v>2.8420000000000001</v>
      </c>
      <c r="AF8">
        <v>36.314999999999998</v>
      </c>
      <c r="AG8">
        <v>238.1</v>
      </c>
      <c r="AH8">
        <v>180.3</v>
      </c>
      <c r="AI8">
        <v>5.59</v>
      </c>
      <c r="AJ8">
        <v>188.55</v>
      </c>
      <c r="AK8">
        <v>15</v>
      </c>
      <c r="AL8">
        <v>33.159999999999997</v>
      </c>
      <c r="AM8">
        <v>78.13</v>
      </c>
      <c r="AN8">
        <v>89.69</v>
      </c>
      <c r="AO8">
        <v>6.1935000000000002</v>
      </c>
      <c r="AP8">
        <v>93.84</v>
      </c>
      <c r="AQ8">
        <v>52.28</v>
      </c>
      <c r="AR8">
        <v>132</v>
      </c>
      <c r="AS8">
        <v>74.5</v>
      </c>
      <c r="AT8">
        <v>10.5</v>
      </c>
      <c r="AU8">
        <v>229.6</v>
      </c>
      <c r="AV8">
        <v>48.125</v>
      </c>
      <c r="AW8">
        <v>18.745000000000001</v>
      </c>
      <c r="AX8">
        <v>144.19999999999999</v>
      </c>
      <c r="AY8" s="9">
        <v>0.41799999999999998</v>
      </c>
    </row>
    <row r="9" spans="1:51" x14ac:dyDescent="0.2">
      <c r="A9">
        <v>109.35</v>
      </c>
      <c r="B9">
        <v>19.954999999999998</v>
      </c>
      <c r="C9">
        <v>176.2</v>
      </c>
      <c r="D9">
        <v>103.9091</v>
      </c>
      <c r="E9">
        <v>74.459999999999994</v>
      </c>
      <c r="F9">
        <v>172.8</v>
      </c>
      <c r="G9">
        <v>123.55</v>
      </c>
      <c r="H9">
        <v>89.56</v>
      </c>
      <c r="I9">
        <v>116.75</v>
      </c>
      <c r="J9">
        <v>7.3879999999999999</v>
      </c>
      <c r="K9">
        <v>87.24</v>
      </c>
      <c r="L9">
        <v>67.12</v>
      </c>
      <c r="M9">
        <v>66.56</v>
      </c>
      <c r="N9">
        <v>33.805</v>
      </c>
      <c r="O9">
        <v>24.234999999999999</v>
      </c>
      <c r="P9">
        <v>69.069999999999993</v>
      </c>
      <c r="Q9">
        <v>17.184999999999999</v>
      </c>
      <c r="R9">
        <v>78.53</v>
      </c>
      <c r="S9">
        <v>32.090000000000003</v>
      </c>
      <c r="T9">
        <v>17.53</v>
      </c>
      <c r="U9">
        <v>120.15</v>
      </c>
      <c r="V9">
        <v>4.5659999999999998</v>
      </c>
      <c r="W9">
        <v>13.8</v>
      </c>
      <c r="X9">
        <v>14.89</v>
      </c>
      <c r="Y9">
        <v>7.21</v>
      </c>
      <c r="Z9">
        <v>47.98</v>
      </c>
      <c r="AA9">
        <v>79.489999999999995</v>
      </c>
      <c r="AB9">
        <v>49.695</v>
      </c>
      <c r="AC9">
        <v>6.76</v>
      </c>
      <c r="AD9">
        <v>15.315</v>
      </c>
      <c r="AE9">
        <v>2.8279999999999998</v>
      </c>
      <c r="AF9">
        <v>36.424999999999997</v>
      </c>
      <c r="AG9">
        <v>231.5</v>
      </c>
      <c r="AH9">
        <v>175.5</v>
      </c>
      <c r="AI9">
        <v>5.64</v>
      </c>
      <c r="AJ9">
        <v>190.05</v>
      </c>
      <c r="AK9">
        <v>15.324999999999999</v>
      </c>
      <c r="AL9">
        <v>33.335000000000001</v>
      </c>
      <c r="AM9">
        <v>77.03</v>
      </c>
      <c r="AN9">
        <v>92.75</v>
      </c>
      <c r="AO9">
        <v>5.9288999999999996</v>
      </c>
      <c r="AP9">
        <v>94.66</v>
      </c>
      <c r="AQ9">
        <v>50.27</v>
      </c>
      <c r="AR9">
        <v>130</v>
      </c>
      <c r="AS9">
        <v>70.099999999999994</v>
      </c>
      <c r="AT9">
        <v>10.055</v>
      </c>
      <c r="AU9">
        <v>236.8</v>
      </c>
      <c r="AV9">
        <v>49.145000000000003</v>
      </c>
      <c r="AW9">
        <v>19.25</v>
      </c>
      <c r="AX9">
        <v>144.65</v>
      </c>
      <c r="AY9" s="9">
        <v>0.39100000000000001</v>
      </c>
    </row>
    <row r="10" spans="1:51" x14ac:dyDescent="0.2">
      <c r="A10">
        <v>105.7</v>
      </c>
      <c r="B10">
        <v>20.18</v>
      </c>
      <c r="C10">
        <v>172.5</v>
      </c>
      <c r="D10">
        <v>100.7273</v>
      </c>
      <c r="E10">
        <v>73.760000000000005</v>
      </c>
      <c r="F10">
        <v>169.8</v>
      </c>
      <c r="G10">
        <v>120.45</v>
      </c>
      <c r="H10">
        <v>85.74</v>
      </c>
      <c r="I10">
        <v>116.95</v>
      </c>
      <c r="J10">
        <v>7.4139999999999997</v>
      </c>
      <c r="K10">
        <v>86.18</v>
      </c>
      <c r="L10">
        <v>65.849999999999994</v>
      </c>
      <c r="M10">
        <v>65.67</v>
      </c>
      <c r="N10">
        <v>32.715000000000003</v>
      </c>
      <c r="O10">
        <v>23.79</v>
      </c>
      <c r="P10">
        <v>67.89</v>
      </c>
      <c r="Q10">
        <v>17.09</v>
      </c>
      <c r="R10">
        <v>76.650000000000006</v>
      </c>
      <c r="S10">
        <v>31.565000000000001</v>
      </c>
      <c r="T10">
        <v>17.8</v>
      </c>
      <c r="U10">
        <v>118.75</v>
      </c>
      <c r="V10">
        <v>4.6840000000000002</v>
      </c>
      <c r="W10">
        <v>13.48</v>
      </c>
      <c r="X10">
        <v>15.04</v>
      </c>
      <c r="Y10">
        <v>7.3949999999999996</v>
      </c>
      <c r="Z10">
        <v>48.4</v>
      </c>
      <c r="AA10">
        <v>76.040000000000006</v>
      </c>
      <c r="AB10">
        <v>50.02</v>
      </c>
      <c r="AC10">
        <v>6.9350000000000005</v>
      </c>
      <c r="AD10">
        <v>15.09</v>
      </c>
      <c r="AE10">
        <v>2.8</v>
      </c>
      <c r="AF10">
        <v>35.935000000000002</v>
      </c>
      <c r="AG10">
        <v>229.1</v>
      </c>
      <c r="AH10">
        <v>172.35</v>
      </c>
      <c r="AI10">
        <v>5.5649999999999995</v>
      </c>
      <c r="AJ10">
        <v>187.1</v>
      </c>
      <c r="AK10">
        <v>15.29</v>
      </c>
      <c r="AL10">
        <v>31.625</v>
      </c>
      <c r="AM10">
        <v>76.36</v>
      </c>
      <c r="AN10">
        <v>88.38</v>
      </c>
      <c r="AO10">
        <v>5.7370999999999999</v>
      </c>
      <c r="AP10">
        <v>94.1</v>
      </c>
      <c r="AQ10">
        <v>50.43</v>
      </c>
      <c r="AR10">
        <v>128.15</v>
      </c>
      <c r="AS10">
        <v>68.5</v>
      </c>
      <c r="AT10">
        <v>9.9439999999999991</v>
      </c>
      <c r="AU10">
        <v>229.8</v>
      </c>
      <c r="AV10">
        <v>49.234999999999999</v>
      </c>
      <c r="AW10">
        <v>18.940000000000001</v>
      </c>
      <c r="AX10">
        <v>139.4</v>
      </c>
      <c r="AY10" s="9">
        <v>0.36799999999999999</v>
      </c>
    </row>
    <row r="11" spans="1:51" x14ac:dyDescent="0.2">
      <c r="A11">
        <v>105.55</v>
      </c>
      <c r="B11">
        <v>19.774999999999999</v>
      </c>
      <c r="C11">
        <v>172.15</v>
      </c>
      <c r="D11">
        <v>100.86360000000001</v>
      </c>
      <c r="E11">
        <v>73.900000000000006</v>
      </c>
      <c r="F11">
        <v>171.05</v>
      </c>
      <c r="G11">
        <v>119.8</v>
      </c>
      <c r="H11">
        <v>83.86</v>
      </c>
      <c r="I11">
        <v>116.7</v>
      </c>
      <c r="J11">
        <v>7.45</v>
      </c>
      <c r="K11">
        <v>84.31</v>
      </c>
      <c r="L11">
        <v>66.55</v>
      </c>
      <c r="M11">
        <v>66.39</v>
      </c>
      <c r="N11">
        <v>31.934999999999999</v>
      </c>
      <c r="O11">
        <v>23.704999999999998</v>
      </c>
      <c r="P11">
        <v>65.38</v>
      </c>
      <c r="Q11">
        <v>16.489999999999998</v>
      </c>
      <c r="R11">
        <v>77</v>
      </c>
      <c r="S11">
        <v>31.585000000000001</v>
      </c>
      <c r="T11">
        <v>17.91</v>
      </c>
      <c r="U11">
        <v>120</v>
      </c>
      <c r="V11">
        <v>4.8079999999999998</v>
      </c>
      <c r="W11">
        <v>13.24</v>
      </c>
      <c r="X11">
        <v>14.31</v>
      </c>
      <c r="Y11">
        <v>7.5380000000000003</v>
      </c>
      <c r="Z11">
        <v>47.435000000000002</v>
      </c>
      <c r="AA11">
        <v>76.34</v>
      </c>
      <c r="AB11">
        <v>49.344999999999999</v>
      </c>
      <c r="AC11">
        <v>7.0060000000000002</v>
      </c>
      <c r="AD11">
        <v>15.2</v>
      </c>
      <c r="AE11">
        <v>2.6219999999999999</v>
      </c>
      <c r="AF11">
        <v>36.270000000000003</v>
      </c>
      <c r="AG11">
        <v>227.4</v>
      </c>
      <c r="AH11">
        <v>172.6</v>
      </c>
      <c r="AI11">
        <v>5.7350000000000003</v>
      </c>
      <c r="AJ11">
        <v>189.1</v>
      </c>
      <c r="AK11">
        <v>15.73</v>
      </c>
      <c r="AL11">
        <v>31.4</v>
      </c>
      <c r="AM11">
        <v>79.569999999999993</v>
      </c>
      <c r="AN11">
        <v>87.74</v>
      </c>
      <c r="AO11">
        <v>5.7705000000000002</v>
      </c>
      <c r="AP11">
        <v>94.82</v>
      </c>
      <c r="AQ11">
        <v>50.05</v>
      </c>
      <c r="AR11">
        <v>126.05</v>
      </c>
      <c r="AS11">
        <v>68.959999999999994</v>
      </c>
      <c r="AT11">
        <v>10.050000000000001</v>
      </c>
      <c r="AU11">
        <v>232</v>
      </c>
      <c r="AV11">
        <v>50.54</v>
      </c>
      <c r="AW11">
        <v>19.579999999999998</v>
      </c>
      <c r="AX11">
        <v>137.94999999999999</v>
      </c>
      <c r="AY11" s="9">
        <v>0.33100000000000002</v>
      </c>
    </row>
    <row r="12" spans="1:51" x14ac:dyDescent="0.2">
      <c r="A12">
        <v>104.9</v>
      </c>
      <c r="B12">
        <v>19.704999999999998</v>
      </c>
      <c r="C12">
        <v>171.5</v>
      </c>
      <c r="D12">
        <v>101</v>
      </c>
      <c r="E12">
        <v>75.599999999999994</v>
      </c>
      <c r="F12">
        <v>173.35</v>
      </c>
      <c r="G12">
        <v>118.95</v>
      </c>
      <c r="H12">
        <v>85.31</v>
      </c>
      <c r="I12">
        <v>121.6</v>
      </c>
      <c r="J12">
        <v>7.2389999999999999</v>
      </c>
      <c r="K12">
        <v>85.93</v>
      </c>
      <c r="L12">
        <v>67.319999999999993</v>
      </c>
      <c r="M12">
        <v>63.4</v>
      </c>
      <c r="N12">
        <v>32.44</v>
      </c>
      <c r="O12">
        <v>23.885000000000002</v>
      </c>
      <c r="P12">
        <v>65.84</v>
      </c>
      <c r="Q12">
        <v>15.59</v>
      </c>
      <c r="R12">
        <v>78.09</v>
      </c>
      <c r="S12">
        <v>32.634999999999998</v>
      </c>
      <c r="T12">
        <v>17.38</v>
      </c>
      <c r="U12">
        <v>119.2</v>
      </c>
      <c r="V12">
        <v>4.7300000000000004</v>
      </c>
      <c r="W12">
        <v>13.5</v>
      </c>
      <c r="X12">
        <v>14.05</v>
      </c>
      <c r="Y12">
        <v>7.8330000000000002</v>
      </c>
      <c r="Z12">
        <v>46.8</v>
      </c>
      <c r="AA12">
        <v>76.81</v>
      </c>
      <c r="AB12">
        <v>47.3</v>
      </c>
      <c r="AC12">
        <v>7.1470000000000002</v>
      </c>
      <c r="AD12">
        <v>14.93</v>
      </c>
      <c r="AE12">
        <v>2.59</v>
      </c>
      <c r="AF12">
        <v>36.664999999999999</v>
      </c>
      <c r="AG12">
        <v>231.45</v>
      </c>
      <c r="AH12">
        <v>177.4</v>
      </c>
      <c r="AI12">
        <v>5.83</v>
      </c>
      <c r="AJ12">
        <v>192.9</v>
      </c>
      <c r="AK12">
        <v>15.55</v>
      </c>
      <c r="AL12">
        <v>32.06</v>
      </c>
      <c r="AM12">
        <v>79.78</v>
      </c>
      <c r="AN12">
        <v>88.87</v>
      </c>
      <c r="AO12">
        <v>5.7243000000000004</v>
      </c>
      <c r="AP12">
        <v>96.1</v>
      </c>
      <c r="AQ12">
        <v>50</v>
      </c>
      <c r="AR12">
        <v>129.5</v>
      </c>
      <c r="AS12">
        <v>69.62</v>
      </c>
      <c r="AT12">
        <v>10.015000000000001</v>
      </c>
      <c r="AU12">
        <v>236.15</v>
      </c>
      <c r="AV12">
        <v>51.09</v>
      </c>
      <c r="AW12">
        <v>19.920000000000002</v>
      </c>
      <c r="AX12">
        <v>137.55000000000001</v>
      </c>
      <c r="AY12" s="9">
        <v>0.27400000000000002</v>
      </c>
    </row>
    <row r="13" spans="1:51" x14ac:dyDescent="0.2">
      <c r="A13">
        <v>101.55</v>
      </c>
      <c r="B13">
        <v>19.28</v>
      </c>
      <c r="C13">
        <v>170</v>
      </c>
      <c r="D13">
        <v>99.818200000000004</v>
      </c>
      <c r="E13">
        <v>75.41</v>
      </c>
      <c r="F13">
        <v>173.85</v>
      </c>
      <c r="G13">
        <v>119.9</v>
      </c>
      <c r="H13">
        <v>86.59</v>
      </c>
      <c r="I13">
        <v>119.05</v>
      </c>
      <c r="J13">
        <v>7.4580000000000002</v>
      </c>
      <c r="K13">
        <v>84.43</v>
      </c>
      <c r="L13">
        <v>66.91</v>
      </c>
      <c r="M13">
        <v>64.510000000000005</v>
      </c>
      <c r="N13">
        <v>32.725000000000001</v>
      </c>
      <c r="O13">
        <v>24.024999999999999</v>
      </c>
      <c r="P13">
        <v>65.459999999999994</v>
      </c>
      <c r="Q13">
        <v>15.815</v>
      </c>
      <c r="R13">
        <v>78.010000000000005</v>
      </c>
      <c r="S13">
        <v>31.91</v>
      </c>
      <c r="T13">
        <v>17.125</v>
      </c>
      <c r="U13">
        <v>118.25</v>
      </c>
      <c r="V13">
        <v>4.8979999999999997</v>
      </c>
      <c r="W13">
        <v>13.93</v>
      </c>
      <c r="X13">
        <v>13.9</v>
      </c>
      <c r="Y13">
        <v>8.7970000000000006</v>
      </c>
      <c r="Z13">
        <v>45.695</v>
      </c>
      <c r="AA13">
        <v>77.760000000000005</v>
      </c>
      <c r="AB13">
        <v>48</v>
      </c>
      <c r="AC13">
        <v>7.15</v>
      </c>
      <c r="AD13">
        <v>15.52</v>
      </c>
      <c r="AE13">
        <v>2.5859999999999999</v>
      </c>
      <c r="AF13">
        <v>36.405000000000001</v>
      </c>
      <c r="AG13">
        <v>227.9</v>
      </c>
      <c r="AH13">
        <v>177.3</v>
      </c>
      <c r="AI13">
        <v>5.8100000000000005</v>
      </c>
      <c r="AJ13">
        <v>190.05</v>
      </c>
      <c r="AK13">
        <v>15.27</v>
      </c>
      <c r="AL13">
        <v>32.020000000000003</v>
      </c>
      <c r="AM13">
        <v>79.2</v>
      </c>
      <c r="AN13">
        <v>86.14</v>
      </c>
      <c r="AO13">
        <v>6.0194000000000001</v>
      </c>
      <c r="AP13">
        <v>96</v>
      </c>
      <c r="AQ13">
        <v>49.97</v>
      </c>
      <c r="AR13">
        <v>129.4</v>
      </c>
      <c r="AS13">
        <v>68.92</v>
      </c>
      <c r="AT13">
        <v>10.06</v>
      </c>
      <c r="AU13">
        <v>233.55</v>
      </c>
      <c r="AV13">
        <v>50.25</v>
      </c>
      <c r="AW13">
        <v>20.05</v>
      </c>
      <c r="AX13">
        <v>132.6</v>
      </c>
      <c r="AY13" s="9">
        <v>0.26400000000000001</v>
      </c>
    </row>
    <row r="14" spans="1:51" x14ac:dyDescent="0.2">
      <c r="A14">
        <v>101.6</v>
      </c>
      <c r="B14">
        <v>16.7</v>
      </c>
      <c r="C14">
        <v>174.05</v>
      </c>
      <c r="D14">
        <v>99.818200000000004</v>
      </c>
      <c r="E14">
        <v>74.930000000000007</v>
      </c>
      <c r="F14">
        <v>174.45</v>
      </c>
      <c r="G14">
        <v>116</v>
      </c>
      <c r="H14">
        <v>85.03</v>
      </c>
      <c r="I14">
        <v>122.8</v>
      </c>
      <c r="J14">
        <v>7.3109999999999999</v>
      </c>
      <c r="K14">
        <v>83.36</v>
      </c>
      <c r="L14">
        <v>67.430000000000007</v>
      </c>
      <c r="M14">
        <v>62.05</v>
      </c>
      <c r="N14">
        <v>32.25</v>
      </c>
      <c r="O14">
        <v>24.225000000000001</v>
      </c>
      <c r="P14">
        <v>65.2</v>
      </c>
      <c r="Q14">
        <v>15</v>
      </c>
      <c r="R14">
        <v>79.59</v>
      </c>
      <c r="S14">
        <v>32.384999999999998</v>
      </c>
      <c r="T14">
        <v>16.690000000000001</v>
      </c>
      <c r="U14">
        <v>120.75</v>
      </c>
      <c r="V14">
        <v>4.92</v>
      </c>
      <c r="W14">
        <v>14.015000000000001</v>
      </c>
      <c r="X14">
        <v>13.85</v>
      </c>
      <c r="Y14">
        <v>8.84</v>
      </c>
      <c r="Z14">
        <v>44.81</v>
      </c>
      <c r="AA14">
        <v>79.34</v>
      </c>
      <c r="AB14">
        <v>46.49</v>
      </c>
      <c r="AC14">
        <v>7.18</v>
      </c>
      <c r="AD14">
        <v>15.14</v>
      </c>
      <c r="AE14">
        <v>2.556</v>
      </c>
      <c r="AF14">
        <v>35.21</v>
      </c>
      <c r="AG14">
        <v>230.7</v>
      </c>
      <c r="AH14">
        <v>176.55</v>
      </c>
      <c r="AI14">
        <v>5.72</v>
      </c>
      <c r="AJ14">
        <v>191</v>
      </c>
      <c r="AK14">
        <v>14.734999999999999</v>
      </c>
      <c r="AL14">
        <v>31.87</v>
      </c>
      <c r="AM14">
        <v>80.209999999999994</v>
      </c>
      <c r="AN14">
        <v>85.06</v>
      </c>
      <c r="AO14">
        <v>5.7576999999999998</v>
      </c>
      <c r="AP14">
        <v>94.4</v>
      </c>
      <c r="AQ14">
        <v>48.14</v>
      </c>
      <c r="AR14">
        <v>124.55</v>
      </c>
      <c r="AS14">
        <v>67.55</v>
      </c>
      <c r="AT14">
        <v>9.625</v>
      </c>
      <c r="AU14">
        <v>232</v>
      </c>
      <c r="AV14">
        <v>49.81</v>
      </c>
      <c r="AW14">
        <v>20.56</v>
      </c>
      <c r="AX14">
        <v>131.19999999999999</v>
      </c>
      <c r="AY14" s="9">
        <v>0.27600000000000002</v>
      </c>
    </row>
    <row r="15" spans="1:51" x14ac:dyDescent="0.2">
      <c r="A15">
        <v>100.95</v>
      </c>
      <c r="B15">
        <v>17.09</v>
      </c>
      <c r="C15">
        <v>168.5</v>
      </c>
      <c r="D15">
        <v>101.36360000000001</v>
      </c>
      <c r="E15">
        <v>75.7</v>
      </c>
      <c r="F15">
        <v>173.9</v>
      </c>
      <c r="G15">
        <v>120</v>
      </c>
      <c r="H15">
        <v>84.98</v>
      </c>
      <c r="I15">
        <v>121.9</v>
      </c>
      <c r="J15">
        <v>7.2379999999999995</v>
      </c>
      <c r="K15">
        <v>83.6</v>
      </c>
      <c r="L15">
        <v>67.48</v>
      </c>
      <c r="M15">
        <v>61.5</v>
      </c>
      <c r="N15">
        <v>32.17</v>
      </c>
      <c r="O15">
        <v>23.92</v>
      </c>
      <c r="P15">
        <v>65.34</v>
      </c>
      <c r="Q15">
        <v>14.9</v>
      </c>
      <c r="R15">
        <v>78.97</v>
      </c>
      <c r="S15">
        <v>32.494999999999997</v>
      </c>
      <c r="T15">
        <v>16.66</v>
      </c>
      <c r="U15">
        <v>118.25</v>
      </c>
      <c r="V15">
        <v>4.8979999999999997</v>
      </c>
      <c r="W15">
        <v>13.914999999999999</v>
      </c>
      <c r="X15">
        <v>13.58</v>
      </c>
      <c r="Y15">
        <v>8.9049999999999994</v>
      </c>
      <c r="Z15">
        <v>44.11</v>
      </c>
      <c r="AA15">
        <v>78.239999999999995</v>
      </c>
      <c r="AB15">
        <v>46.085000000000001</v>
      </c>
      <c r="AC15">
        <v>7.07</v>
      </c>
      <c r="AD15">
        <v>14.925000000000001</v>
      </c>
      <c r="AE15">
        <v>2.6160000000000001</v>
      </c>
      <c r="AF15">
        <v>34.86</v>
      </c>
      <c r="AG15">
        <v>231.65</v>
      </c>
      <c r="AH15">
        <v>177.3</v>
      </c>
      <c r="AI15">
        <v>5.76</v>
      </c>
      <c r="AJ15">
        <v>188.1</v>
      </c>
      <c r="AK15">
        <v>14.37</v>
      </c>
      <c r="AL15">
        <v>32.835000000000001</v>
      </c>
      <c r="AM15">
        <v>81.819999999999993</v>
      </c>
      <c r="AN15">
        <v>87.87</v>
      </c>
      <c r="AO15">
        <v>5.6997</v>
      </c>
      <c r="AP15">
        <v>95.93</v>
      </c>
      <c r="AQ15">
        <v>48.204999999999998</v>
      </c>
      <c r="AR15">
        <v>124.75</v>
      </c>
      <c r="AS15">
        <v>70.16</v>
      </c>
      <c r="AT15">
        <v>9.4960000000000004</v>
      </c>
      <c r="AU15">
        <v>232.85</v>
      </c>
      <c r="AV15">
        <v>49.91</v>
      </c>
      <c r="AW15">
        <v>20.594999999999999</v>
      </c>
      <c r="AX15">
        <v>133.65</v>
      </c>
      <c r="AY15" s="9">
        <v>0.255</v>
      </c>
    </row>
    <row r="16" spans="1:51" x14ac:dyDescent="0.2">
      <c r="A16">
        <v>96.71</v>
      </c>
      <c r="B16">
        <v>16.739999999999998</v>
      </c>
      <c r="C16">
        <v>167.75</v>
      </c>
      <c r="D16">
        <v>98.363600000000005</v>
      </c>
      <c r="E16">
        <v>72</v>
      </c>
      <c r="F16">
        <v>172.4</v>
      </c>
      <c r="G16">
        <v>114.1</v>
      </c>
      <c r="H16">
        <v>81.09</v>
      </c>
      <c r="I16">
        <v>113.2</v>
      </c>
      <c r="J16">
        <v>7.2649999999999997</v>
      </c>
      <c r="K16">
        <v>81.28</v>
      </c>
      <c r="L16">
        <v>65.81</v>
      </c>
      <c r="M16">
        <v>63.06</v>
      </c>
      <c r="N16">
        <v>30.975000000000001</v>
      </c>
      <c r="O16">
        <v>23.95</v>
      </c>
      <c r="P16">
        <v>63.37</v>
      </c>
      <c r="Q16">
        <v>15.525</v>
      </c>
      <c r="R16">
        <v>74.73</v>
      </c>
      <c r="S16">
        <v>32.82</v>
      </c>
      <c r="T16">
        <v>15.72</v>
      </c>
      <c r="U16">
        <v>111.4</v>
      </c>
      <c r="V16">
        <v>4.694</v>
      </c>
      <c r="W16">
        <v>13.215</v>
      </c>
      <c r="X16">
        <v>13.16</v>
      </c>
      <c r="Y16">
        <v>8.2479999999999993</v>
      </c>
      <c r="Z16">
        <v>43.284999999999997</v>
      </c>
      <c r="AA16">
        <v>75.06</v>
      </c>
      <c r="AB16">
        <v>47.11</v>
      </c>
      <c r="AC16">
        <v>6.9329999999999998</v>
      </c>
      <c r="AD16">
        <v>15.1</v>
      </c>
      <c r="AE16">
        <v>2.7759999999999998</v>
      </c>
      <c r="AF16">
        <v>33.61</v>
      </c>
      <c r="AG16">
        <v>218.3</v>
      </c>
      <c r="AH16">
        <v>176.55</v>
      </c>
      <c r="AI16">
        <v>5.3550000000000004</v>
      </c>
      <c r="AJ16">
        <v>182.4</v>
      </c>
      <c r="AK16">
        <v>13.89</v>
      </c>
      <c r="AL16">
        <v>31.094999999999999</v>
      </c>
      <c r="AM16">
        <v>80.239999999999995</v>
      </c>
      <c r="AN16">
        <v>83.76</v>
      </c>
      <c r="AO16">
        <v>5.6967999999999996</v>
      </c>
      <c r="AP16">
        <v>91.45</v>
      </c>
      <c r="AQ16">
        <v>46.78</v>
      </c>
      <c r="AR16">
        <v>120.35</v>
      </c>
      <c r="AS16">
        <v>67.27</v>
      </c>
      <c r="AT16">
        <v>9.0380000000000003</v>
      </c>
      <c r="AU16">
        <v>220.65</v>
      </c>
      <c r="AV16">
        <v>48.32</v>
      </c>
      <c r="AW16">
        <v>19.489999999999998</v>
      </c>
      <c r="AX16">
        <v>133.35</v>
      </c>
      <c r="AY16" s="9">
        <v>0.46600000000000003</v>
      </c>
    </row>
    <row r="17" spans="1:51" x14ac:dyDescent="0.2">
      <c r="A17">
        <v>97.36</v>
      </c>
      <c r="B17">
        <v>16.62</v>
      </c>
      <c r="C17">
        <v>176.2</v>
      </c>
      <c r="D17">
        <v>97.636399999999995</v>
      </c>
      <c r="E17">
        <v>74.099999999999994</v>
      </c>
      <c r="F17">
        <v>178.75</v>
      </c>
      <c r="G17">
        <v>116.5</v>
      </c>
      <c r="H17">
        <v>81.12</v>
      </c>
      <c r="I17">
        <v>109.95</v>
      </c>
      <c r="J17">
        <v>7.5309999999999997</v>
      </c>
      <c r="K17">
        <v>81.38</v>
      </c>
      <c r="L17">
        <v>65.58</v>
      </c>
      <c r="M17">
        <v>65.52</v>
      </c>
      <c r="N17">
        <v>31.344999999999999</v>
      </c>
      <c r="O17">
        <v>25</v>
      </c>
      <c r="P17">
        <v>63.48</v>
      </c>
      <c r="Q17">
        <v>16.68</v>
      </c>
      <c r="R17">
        <v>73.89</v>
      </c>
      <c r="S17">
        <v>32.83</v>
      </c>
      <c r="T17">
        <v>15.57</v>
      </c>
      <c r="U17">
        <v>112.4</v>
      </c>
      <c r="V17">
        <v>4.72</v>
      </c>
      <c r="W17">
        <v>13.095000000000001</v>
      </c>
      <c r="X17">
        <v>12.96</v>
      </c>
      <c r="Y17">
        <v>8.2430000000000003</v>
      </c>
      <c r="Z17">
        <v>42.46</v>
      </c>
      <c r="AA17">
        <v>74.72</v>
      </c>
      <c r="AB17">
        <v>49.424999999999997</v>
      </c>
      <c r="AC17">
        <v>6.6749999999999998</v>
      </c>
      <c r="AD17">
        <v>15.6</v>
      </c>
      <c r="AE17">
        <v>2.84</v>
      </c>
      <c r="AF17">
        <v>33.634999999999998</v>
      </c>
      <c r="AG17">
        <v>216.4</v>
      </c>
      <c r="AH17">
        <v>180.1</v>
      </c>
      <c r="AI17">
        <v>5.4749999999999996</v>
      </c>
      <c r="AJ17">
        <v>179.35</v>
      </c>
      <c r="AK17">
        <v>14.005000000000001</v>
      </c>
      <c r="AL17">
        <v>31.08</v>
      </c>
      <c r="AM17">
        <v>81.97</v>
      </c>
      <c r="AN17">
        <v>83.66</v>
      </c>
      <c r="AO17">
        <v>5.8090000000000002</v>
      </c>
      <c r="AP17">
        <v>90.36</v>
      </c>
      <c r="AQ17">
        <v>47.115000000000002</v>
      </c>
      <c r="AR17">
        <v>120.85</v>
      </c>
      <c r="AS17">
        <v>67.400000000000006</v>
      </c>
      <c r="AT17">
        <v>9.0510000000000002</v>
      </c>
      <c r="AU17">
        <v>213.55</v>
      </c>
      <c r="AV17">
        <v>48.07</v>
      </c>
      <c r="AW17">
        <v>19.55</v>
      </c>
      <c r="AX17">
        <v>138.75</v>
      </c>
      <c r="AY17" s="9">
        <v>0.57299999999999995</v>
      </c>
    </row>
    <row r="18" spans="1:51" x14ac:dyDescent="0.2">
      <c r="A18">
        <v>99.29</v>
      </c>
      <c r="B18">
        <v>17.195</v>
      </c>
      <c r="C18">
        <v>180.6</v>
      </c>
      <c r="D18">
        <v>99.454499999999996</v>
      </c>
      <c r="E18">
        <v>74.56</v>
      </c>
      <c r="F18">
        <v>182.8</v>
      </c>
      <c r="G18">
        <v>121.6</v>
      </c>
      <c r="H18">
        <v>83.72</v>
      </c>
      <c r="I18">
        <v>112.75</v>
      </c>
      <c r="J18">
        <v>7.6779999999999999</v>
      </c>
      <c r="K18">
        <v>83.74</v>
      </c>
      <c r="L18">
        <v>65.94</v>
      </c>
      <c r="M18">
        <v>66.3</v>
      </c>
      <c r="N18">
        <v>31.49</v>
      </c>
      <c r="O18">
        <v>25.215</v>
      </c>
      <c r="P18">
        <v>64.87</v>
      </c>
      <c r="Q18">
        <v>16.37</v>
      </c>
      <c r="R18">
        <v>77.89</v>
      </c>
      <c r="S18">
        <v>34.159999999999997</v>
      </c>
      <c r="T18">
        <v>15.84</v>
      </c>
      <c r="U18">
        <v>114.7</v>
      </c>
      <c r="V18">
        <v>4.97</v>
      </c>
      <c r="W18">
        <v>13.315</v>
      </c>
      <c r="X18">
        <v>13.24</v>
      </c>
      <c r="Y18">
        <v>8.5719999999999992</v>
      </c>
      <c r="Z18">
        <v>43.335000000000001</v>
      </c>
      <c r="AA18">
        <v>76.23</v>
      </c>
      <c r="AB18">
        <v>48.98</v>
      </c>
      <c r="AC18">
        <v>6.89</v>
      </c>
      <c r="AD18">
        <v>15.7</v>
      </c>
      <c r="AE18">
        <v>2.8639999999999999</v>
      </c>
      <c r="AF18">
        <v>34.200000000000003</v>
      </c>
      <c r="AG18">
        <v>219.75</v>
      </c>
      <c r="AH18">
        <v>181.8</v>
      </c>
      <c r="AI18">
        <v>5.4950000000000001</v>
      </c>
      <c r="AJ18">
        <v>184.15</v>
      </c>
      <c r="AK18">
        <v>14.295</v>
      </c>
      <c r="AL18">
        <v>31.84</v>
      </c>
      <c r="AM18">
        <v>83.43</v>
      </c>
      <c r="AN18">
        <v>84.58</v>
      </c>
      <c r="AO18">
        <v>5.7949999999999999</v>
      </c>
      <c r="AP18">
        <v>91.34</v>
      </c>
      <c r="AQ18">
        <v>47.75</v>
      </c>
      <c r="AR18">
        <v>120.3</v>
      </c>
      <c r="AS18">
        <v>68.680000000000007</v>
      </c>
      <c r="AT18">
        <v>9.2940000000000005</v>
      </c>
      <c r="AU18">
        <v>215.3</v>
      </c>
      <c r="AV18">
        <v>49.555</v>
      </c>
      <c r="AW18">
        <v>19.815000000000001</v>
      </c>
      <c r="AX18">
        <v>145.44999999999999</v>
      </c>
      <c r="AY18" s="9">
        <v>0.59699999999999998</v>
      </c>
    </row>
    <row r="19" spans="1:51" x14ac:dyDescent="0.2">
      <c r="A19">
        <v>98.5</v>
      </c>
      <c r="B19">
        <v>17.14</v>
      </c>
      <c r="C19">
        <v>177.2</v>
      </c>
      <c r="D19">
        <v>96.409099999999995</v>
      </c>
      <c r="E19">
        <v>71.37</v>
      </c>
      <c r="F19">
        <v>176.85</v>
      </c>
      <c r="G19">
        <v>131.6</v>
      </c>
      <c r="H19">
        <v>80.88</v>
      </c>
      <c r="I19">
        <v>111</v>
      </c>
      <c r="J19">
        <v>7.4210000000000003</v>
      </c>
      <c r="K19">
        <v>81.19</v>
      </c>
      <c r="L19">
        <v>64.650000000000006</v>
      </c>
      <c r="M19">
        <v>63.64</v>
      </c>
      <c r="N19">
        <v>30.3</v>
      </c>
      <c r="O19">
        <v>24.56</v>
      </c>
      <c r="P19">
        <v>62.58</v>
      </c>
      <c r="Q19">
        <v>15.625</v>
      </c>
      <c r="R19">
        <v>76.12</v>
      </c>
      <c r="S19">
        <v>33.07</v>
      </c>
      <c r="T19">
        <v>15.574999999999999</v>
      </c>
      <c r="U19">
        <v>114.1</v>
      </c>
      <c r="V19">
        <v>4.91</v>
      </c>
      <c r="W19">
        <v>13.57</v>
      </c>
      <c r="X19">
        <v>13.04</v>
      </c>
      <c r="Y19">
        <v>8.3610000000000007</v>
      </c>
      <c r="Z19">
        <v>42.715000000000003</v>
      </c>
      <c r="AA19">
        <v>73.459999999999994</v>
      </c>
      <c r="AB19">
        <v>47.6</v>
      </c>
      <c r="AC19">
        <v>6.774</v>
      </c>
      <c r="AD19">
        <v>15.465</v>
      </c>
      <c r="AE19">
        <v>2.8519999999999999</v>
      </c>
      <c r="AF19">
        <v>33.625</v>
      </c>
      <c r="AG19">
        <v>219.25</v>
      </c>
      <c r="AH19">
        <v>177.65</v>
      </c>
      <c r="AI19">
        <v>5.3250000000000002</v>
      </c>
      <c r="AJ19">
        <v>180.9</v>
      </c>
      <c r="AK19">
        <v>14.225</v>
      </c>
      <c r="AL19">
        <v>30.99</v>
      </c>
      <c r="AM19">
        <v>81.05</v>
      </c>
      <c r="AN19">
        <v>81.52</v>
      </c>
      <c r="AO19">
        <v>5.6370000000000005</v>
      </c>
      <c r="AP19">
        <v>88.88</v>
      </c>
      <c r="AQ19">
        <v>46.625</v>
      </c>
      <c r="AR19">
        <v>115.95</v>
      </c>
      <c r="AS19">
        <v>65.489999999999995</v>
      </c>
      <c r="AT19">
        <v>9.2850000000000001</v>
      </c>
      <c r="AU19">
        <v>215.35</v>
      </c>
      <c r="AV19">
        <v>49.664999999999999</v>
      </c>
      <c r="AW19">
        <v>19.585000000000001</v>
      </c>
      <c r="AX19">
        <v>137.75</v>
      </c>
      <c r="AY19" s="9">
        <v>0.50600000000000001</v>
      </c>
    </row>
    <row r="20" spans="1:51" x14ac:dyDescent="0.2">
      <c r="A20">
        <v>103.35</v>
      </c>
      <c r="B20">
        <v>17.414999999999999</v>
      </c>
      <c r="C20">
        <v>192.55</v>
      </c>
      <c r="D20">
        <v>95.454499999999996</v>
      </c>
      <c r="E20">
        <v>72.38</v>
      </c>
      <c r="F20">
        <v>180.65</v>
      </c>
      <c r="G20">
        <v>129.85</v>
      </c>
      <c r="H20">
        <v>79.64</v>
      </c>
      <c r="I20">
        <v>107.7</v>
      </c>
      <c r="J20">
        <v>7.7080000000000002</v>
      </c>
      <c r="K20">
        <v>77.849999999999994</v>
      </c>
      <c r="L20">
        <v>63.65</v>
      </c>
      <c r="M20">
        <v>66.099999999999994</v>
      </c>
      <c r="N20">
        <v>29.734999999999999</v>
      </c>
      <c r="O20">
        <v>25.145</v>
      </c>
      <c r="P20">
        <v>59.85</v>
      </c>
      <c r="Q20">
        <v>15.41</v>
      </c>
      <c r="R20">
        <v>75.33</v>
      </c>
      <c r="S20">
        <v>32.755000000000003</v>
      </c>
      <c r="T20">
        <v>15.565</v>
      </c>
      <c r="U20">
        <v>111.6</v>
      </c>
      <c r="V20">
        <v>4.8140000000000001</v>
      </c>
      <c r="W20">
        <v>13.64</v>
      </c>
      <c r="X20">
        <v>13.26</v>
      </c>
      <c r="Y20">
        <v>8.2620000000000005</v>
      </c>
      <c r="Z20">
        <v>42.99</v>
      </c>
      <c r="AA20">
        <v>72.25</v>
      </c>
      <c r="AB20">
        <v>49.954999999999998</v>
      </c>
      <c r="AC20">
        <v>6.6520000000000001</v>
      </c>
      <c r="AD20">
        <v>15.81</v>
      </c>
      <c r="AE20">
        <v>2.9039999999999999</v>
      </c>
      <c r="AF20">
        <v>33.5</v>
      </c>
      <c r="AG20">
        <v>213.15</v>
      </c>
      <c r="AH20">
        <v>180.9</v>
      </c>
      <c r="AI20">
        <v>5.39</v>
      </c>
      <c r="AJ20">
        <v>176.05</v>
      </c>
      <c r="AK20">
        <v>14.324999999999999</v>
      </c>
      <c r="AL20">
        <v>32.299999999999997</v>
      </c>
      <c r="AM20">
        <v>80.16</v>
      </c>
      <c r="AN20">
        <v>81.59</v>
      </c>
      <c r="AO20">
        <v>5.8</v>
      </c>
      <c r="AP20">
        <v>90.3</v>
      </c>
      <c r="AQ20">
        <v>47.41</v>
      </c>
      <c r="AR20">
        <v>115.75</v>
      </c>
      <c r="AS20">
        <v>66.959999999999994</v>
      </c>
      <c r="AT20">
        <v>9.6219999999999999</v>
      </c>
      <c r="AU20">
        <v>213.45</v>
      </c>
      <c r="AV20">
        <v>49.435000000000002</v>
      </c>
      <c r="AW20">
        <v>19.829999999999998</v>
      </c>
      <c r="AX20">
        <v>131.80000000000001</v>
      </c>
      <c r="AY20" s="9">
        <v>0.54200000000000004</v>
      </c>
    </row>
    <row r="21" spans="1:51" x14ac:dyDescent="0.2">
      <c r="A21">
        <v>102.15</v>
      </c>
      <c r="B21">
        <v>17.399999999999999</v>
      </c>
      <c r="C21">
        <v>199.95</v>
      </c>
      <c r="D21">
        <v>96.318200000000004</v>
      </c>
      <c r="E21">
        <v>73.319999999999993</v>
      </c>
      <c r="F21">
        <v>185.8</v>
      </c>
      <c r="G21">
        <v>129.85</v>
      </c>
      <c r="H21">
        <v>82.11</v>
      </c>
      <c r="I21">
        <v>107</v>
      </c>
      <c r="J21">
        <v>7.8339999999999996</v>
      </c>
      <c r="K21">
        <v>81.349999999999994</v>
      </c>
      <c r="L21">
        <v>67.05</v>
      </c>
      <c r="M21">
        <v>68.12</v>
      </c>
      <c r="N21">
        <v>29.88</v>
      </c>
      <c r="O21">
        <v>25.47</v>
      </c>
      <c r="P21">
        <v>60.53</v>
      </c>
      <c r="Q21">
        <v>15.64</v>
      </c>
      <c r="R21">
        <v>77.05</v>
      </c>
      <c r="S21">
        <v>34.200000000000003</v>
      </c>
      <c r="T21">
        <v>15.75</v>
      </c>
      <c r="U21">
        <v>107</v>
      </c>
      <c r="V21">
        <v>4.984</v>
      </c>
      <c r="W21">
        <v>13.845000000000001</v>
      </c>
      <c r="X21">
        <v>13.55</v>
      </c>
      <c r="Y21">
        <v>8.81</v>
      </c>
      <c r="Z21">
        <v>43.92</v>
      </c>
      <c r="AA21">
        <v>69.95</v>
      </c>
      <c r="AB21">
        <v>49.83</v>
      </c>
      <c r="AC21">
        <v>6.8490000000000002</v>
      </c>
      <c r="AD21">
        <v>15.7</v>
      </c>
      <c r="AE21">
        <v>2.92</v>
      </c>
      <c r="AF21">
        <v>33.96</v>
      </c>
      <c r="AG21">
        <v>221.9</v>
      </c>
      <c r="AH21">
        <v>186.15</v>
      </c>
      <c r="AI21">
        <v>5.5600000000000005</v>
      </c>
      <c r="AJ21">
        <v>176.55</v>
      </c>
      <c r="AK21">
        <v>14.455</v>
      </c>
      <c r="AL21">
        <v>32.234999999999999</v>
      </c>
      <c r="AM21">
        <v>81.77</v>
      </c>
      <c r="AN21">
        <v>81.61</v>
      </c>
      <c r="AO21">
        <v>5.8149999999999995</v>
      </c>
      <c r="AP21">
        <v>91.44</v>
      </c>
      <c r="AQ21">
        <v>48.25</v>
      </c>
      <c r="AR21">
        <v>111.55</v>
      </c>
      <c r="AS21">
        <v>68.8</v>
      </c>
      <c r="AT21">
        <v>9.7070000000000007</v>
      </c>
      <c r="AU21">
        <v>214.2</v>
      </c>
      <c r="AV21">
        <v>49.49</v>
      </c>
      <c r="AW21">
        <v>20.260000000000002</v>
      </c>
      <c r="AX21">
        <v>130</v>
      </c>
      <c r="AY21" s="9">
        <v>0.46800000000000003</v>
      </c>
    </row>
    <row r="22" spans="1:51" x14ac:dyDescent="0.2">
      <c r="A22">
        <v>98.2</v>
      </c>
      <c r="B22">
        <v>16.8</v>
      </c>
      <c r="C22">
        <v>192</v>
      </c>
      <c r="D22">
        <v>93.5</v>
      </c>
      <c r="E22">
        <v>70.75</v>
      </c>
      <c r="F22">
        <v>180.15</v>
      </c>
      <c r="G22">
        <v>127.25</v>
      </c>
      <c r="H22">
        <v>79.87</v>
      </c>
      <c r="I22">
        <v>105.7</v>
      </c>
      <c r="J22">
        <v>7.452</v>
      </c>
      <c r="K22">
        <v>79.95</v>
      </c>
      <c r="L22">
        <v>64.92</v>
      </c>
      <c r="M22">
        <v>65.69</v>
      </c>
      <c r="N22">
        <v>28.85</v>
      </c>
      <c r="O22">
        <v>24.565000000000001</v>
      </c>
      <c r="P22">
        <v>59.8</v>
      </c>
      <c r="Q22">
        <v>14.22</v>
      </c>
      <c r="R22">
        <v>75.64</v>
      </c>
      <c r="S22">
        <v>34.24</v>
      </c>
      <c r="T22">
        <v>15.5</v>
      </c>
      <c r="U22">
        <v>105</v>
      </c>
      <c r="V22">
        <v>4.8879999999999999</v>
      </c>
      <c r="W22">
        <v>13.56</v>
      </c>
      <c r="X22">
        <v>13.3</v>
      </c>
      <c r="Y22">
        <v>9.2579999999999991</v>
      </c>
      <c r="Z22">
        <v>42.75</v>
      </c>
      <c r="AA22">
        <v>68.349999999999994</v>
      </c>
      <c r="AB22">
        <v>47.215000000000003</v>
      </c>
      <c r="AC22">
        <v>6.7039999999999997</v>
      </c>
      <c r="AD22">
        <v>15.14</v>
      </c>
      <c r="AE22">
        <v>2.8460000000000001</v>
      </c>
      <c r="AF22">
        <v>33.17</v>
      </c>
      <c r="AG22">
        <v>214.45</v>
      </c>
      <c r="AH22">
        <v>176.3</v>
      </c>
      <c r="AI22">
        <v>5.28</v>
      </c>
      <c r="AJ22">
        <v>173.6</v>
      </c>
      <c r="AK22">
        <v>14.065</v>
      </c>
      <c r="AL22">
        <v>31.355</v>
      </c>
      <c r="AM22">
        <v>80.239999999999995</v>
      </c>
      <c r="AN22">
        <v>80.599999999999994</v>
      </c>
      <c r="AO22">
        <v>5.4710000000000001</v>
      </c>
      <c r="AP22">
        <v>88.43</v>
      </c>
      <c r="AQ22">
        <v>46.02</v>
      </c>
      <c r="AR22">
        <v>109.2</v>
      </c>
      <c r="AS22">
        <v>66.44</v>
      </c>
      <c r="AT22">
        <v>9.1950000000000003</v>
      </c>
      <c r="AU22">
        <v>208.15</v>
      </c>
      <c r="AV22">
        <v>49.145000000000003</v>
      </c>
      <c r="AW22">
        <v>18.975000000000001</v>
      </c>
      <c r="AX22">
        <v>127.5</v>
      </c>
      <c r="AY22" s="9">
        <v>0.38200000000000001</v>
      </c>
    </row>
    <row r="23" spans="1:51" x14ac:dyDescent="0.2">
      <c r="A23">
        <v>99.08</v>
      </c>
      <c r="B23">
        <v>16.695</v>
      </c>
      <c r="C23">
        <v>189.25</v>
      </c>
      <c r="D23">
        <v>93.681799999999996</v>
      </c>
      <c r="E23">
        <v>71.5</v>
      </c>
      <c r="F23">
        <v>182.7</v>
      </c>
      <c r="G23">
        <v>129.1</v>
      </c>
      <c r="H23">
        <v>81.400000000000006</v>
      </c>
      <c r="I23">
        <v>107.9</v>
      </c>
      <c r="J23">
        <v>7.5030000000000001</v>
      </c>
      <c r="K23">
        <v>79.540000000000006</v>
      </c>
      <c r="L23">
        <v>66.19</v>
      </c>
      <c r="M23">
        <v>65.989999999999995</v>
      </c>
      <c r="N23">
        <v>29.285</v>
      </c>
      <c r="O23">
        <v>24.78</v>
      </c>
      <c r="P23">
        <v>60.31</v>
      </c>
      <c r="Q23">
        <v>14.1</v>
      </c>
      <c r="R23">
        <v>76.569999999999993</v>
      </c>
      <c r="S23">
        <v>34.979999999999997</v>
      </c>
      <c r="T23">
        <v>15.51</v>
      </c>
      <c r="U23">
        <v>104.6</v>
      </c>
      <c r="V23">
        <v>5.0650000000000004</v>
      </c>
      <c r="W23">
        <v>14.15</v>
      </c>
      <c r="X23">
        <v>13.25</v>
      </c>
      <c r="Y23">
        <v>9.6210000000000004</v>
      </c>
      <c r="Z23">
        <v>42.65</v>
      </c>
      <c r="AA23">
        <v>68.7</v>
      </c>
      <c r="AB23">
        <v>48.02</v>
      </c>
      <c r="AC23">
        <v>7.01</v>
      </c>
      <c r="AD23">
        <v>15.265000000000001</v>
      </c>
      <c r="AE23">
        <v>2.9159999999999999</v>
      </c>
      <c r="AF23">
        <v>33.445</v>
      </c>
      <c r="AG23">
        <v>217.7</v>
      </c>
      <c r="AH23">
        <v>178.7</v>
      </c>
      <c r="AI23">
        <v>5.26</v>
      </c>
      <c r="AJ23">
        <v>175.4</v>
      </c>
      <c r="AK23">
        <v>14.225</v>
      </c>
      <c r="AL23">
        <v>31.71</v>
      </c>
      <c r="AM23">
        <v>82.99</v>
      </c>
      <c r="AN23">
        <v>82.26</v>
      </c>
      <c r="AO23">
        <v>5.49</v>
      </c>
      <c r="AP23">
        <v>89.24</v>
      </c>
      <c r="AQ23">
        <v>46.31</v>
      </c>
      <c r="AR23">
        <v>111.3</v>
      </c>
      <c r="AS23">
        <v>67.62</v>
      </c>
      <c r="AT23">
        <v>9.1769999999999996</v>
      </c>
      <c r="AU23">
        <v>213.8</v>
      </c>
      <c r="AV23">
        <v>49.87</v>
      </c>
      <c r="AW23">
        <v>18.945</v>
      </c>
      <c r="AX23">
        <v>128</v>
      </c>
      <c r="AY23" s="9">
        <v>0.41399999999999998</v>
      </c>
    </row>
    <row r="24" spans="1:51" x14ac:dyDescent="0.2">
      <c r="A24">
        <v>98.23</v>
      </c>
      <c r="B24">
        <v>15.45</v>
      </c>
      <c r="C24">
        <v>187.7</v>
      </c>
      <c r="D24">
        <v>93.7273</v>
      </c>
      <c r="E24">
        <v>70.86</v>
      </c>
      <c r="F24">
        <v>182.2</v>
      </c>
      <c r="G24">
        <v>129.6</v>
      </c>
      <c r="H24">
        <v>82.3</v>
      </c>
      <c r="I24">
        <v>109</v>
      </c>
      <c r="J24">
        <v>7.46</v>
      </c>
      <c r="K24">
        <v>79.290000000000006</v>
      </c>
      <c r="L24">
        <v>66.7</v>
      </c>
      <c r="M24">
        <v>64.22</v>
      </c>
      <c r="N24">
        <v>29.66</v>
      </c>
      <c r="O24">
        <v>24.79</v>
      </c>
      <c r="P24">
        <v>62.17</v>
      </c>
      <c r="Q24">
        <v>13.795</v>
      </c>
      <c r="R24">
        <v>76.5</v>
      </c>
      <c r="S24">
        <v>34.729999999999997</v>
      </c>
      <c r="T24">
        <v>15.3</v>
      </c>
      <c r="U24">
        <v>105.05</v>
      </c>
      <c r="V24">
        <v>5.0949999999999998</v>
      </c>
      <c r="W24">
        <v>14.33</v>
      </c>
      <c r="X24">
        <v>13.11</v>
      </c>
      <c r="Y24">
        <v>9.4559999999999995</v>
      </c>
      <c r="Z24">
        <v>43.325000000000003</v>
      </c>
      <c r="AA24">
        <v>71.09</v>
      </c>
      <c r="AB24">
        <v>46.924999999999997</v>
      </c>
      <c r="AC24">
        <v>6.9399999999999995</v>
      </c>
      <c r="AD24">
        <v>14.96</v>
      </c>
      <c r="AE24">
        <v>2.84</v>
      </c>
      <c r="AF24">
        <v>33.409999999999997</v>
      </c>
      <c r="AG24">
        <v>217</v>
      </c>
      <c r="AH24">
        <v>176.8</v>
      </c>
      <c r="AI24">
        <v>5.23</v>
      </c>
      <c r="AJ24">
        <v>178.05</v>
      </c>
      <c r="AK24">
        <v>14.15</v>
      </c>
      <c r="AL24">
        <v>32.305</v>
      </c>
      <c r="AM24">
        <v>83.45</v>
      </c>
      <c r="AN24">
        <v>82.1</v>
      </c>
      <c r="AO24">
        <v>5.47</v>
      </c>
      <c r="AP24">
        <v>88.35</v>
      </c>
      <c r="AQ24">
        <v>45.95</v>
      </c>
      <c r="AR24">
        <v>110.85</v>
      </c>
      <c r="AS24">
        <v>67.5</v>
      </c>
      <c r="AT24">
        <v>9.1129999999999995</v>
      </c>
      <c r="AU24">
        <v>212.15</v>
      </c>
      <c r="AV24">
        <v>49.92</v>
      </c>
      <c r="AW24">
        <v>19.38</v>
      </c>
      <c r="AX24">
        <v>127.35</v>
      </c>
      <c r="AY24" s="9">
        <v>0.38</v>
      </c>
    </row>
    <row r="25" spans="1:51" x14ac:dyDescent="0.2">
      <c r="A25">
        <v>99.89</v>
      </c>
      <c r="B25">
        <v>15.074999999999999</v>
      </c>
      <c r="C25">
        <v>190.4</v>
      </c>
      <c r="D25">
        <v>93.590900000000005</v>
      </c>
      <c r="E25">
        <v>71.3</v>
      </c>
      <c r="F25">
        <v>180.95</v>
      </c>
      <c r="G25">
        <v>132.1</v>
      </c>
      <c r="H25">
        <v>82.44</v>
      </c>
      <c r="I25">
        <v>108.35</v>
      </c>
      <c r="J25">
        <v>7.4340000000000002</v>
      </c>
      <c r="K25">
        <v>79</v>
      </c>
      <c r="L25">
        <v>65.819999999999993</v>
      </c>
      <c r="M25">
        <v>64.349999999999994</v>
      </c>
      <c r="N25">
        <v>29.85</v>
      </c>
      <c r="O25">
        <v>24.495000000000001</v>
      </c>
      <c r="P25">
        <v>61.8</v>
      </c>
      <c r="Q25">
        <v>13.535</v>
      </c>
      <c r="R25">
        <v>78.36</v>
      </c>
      <c r="S25">
        <v>35.134999999999998</v>
      </c>
      <c r="T25">
        <v>15.115</v>
      </c>
      <c r="U25">
        <v>106.5</v>
      </c>
      <c r="V25">
        <v>5.14</v>
      </c>
      <c r="W25">
        <v>14.1</v>
      </c>
      <c r="X25">
        <v>13.31</v>
      </c>
      <c r="Y25">
        <v>9.6289999999999996</v>
      </c>
      <c r="Z25">
        <v>43.805</v>
      </c>
      <c r="AA25">
        <v>71.3</v>
      </c>
      <c r="AB25">
        <v>47.39</v>
      </c>
      <c r="AC25">
        <v>6.87</v>
      </c>
      <c r="AD25">
        <v>14.93</v>
      </c>
      <c r="AE25">
        <v>2.8420000000000001</v>
      </c>
      <c r="AF25">
        <v>31.85</v>
      </c>
      <c r="AG25">
        <v>221.75</v>
      </c>
      <c r="AH25">
        <v>173.35</v>
      </c>
      <c r="AI25">
        <v>5.2350000000000003</v>
      </c>
      <c r="AJ25">
        <v>177.95</v>
      </c>
      <c r="AK25">
        <v>14.255000000000001</v>
      </c>
      <c r="AL25">
        <v>31.965</v>
      </c>
      <c r="AM25">
        <v>82.24</v>
      </c>
      <c r="AN25">
        <v>82.71</v>
      </c>
      <c r="AO25">
        <v>5.4770000000000003</v>
      </c>
      <c r="AP25">
        <v>88.6</v>
      </c>
      <c r="AQ25">
        <v>46.674999999999997</v>
      </c>
      <c r="AR25">
        <v>110.75</v>
      </c>
      <c r="AS25">
        <v>68.56</v>
      </c>
      <c r="AT25">
        <v>9.0559999999999992</v>
      </c>
      <c r="AU25">
        <v>211.05</v>
      </c>
      <c r="AV25">
        <v>50.06</v>
      </c>
      <c r="AW25">
        <v>20.28</v>
      </c>
      <c r="AX25">
        <v>126.5</v>
      </c>
      <c r="AY25" s="9">
        <v>0.379</v>
      </c>
    </row>
    <row r="26" spans="1:51" x14ac:dyDescent="0.2">
      <c r="A26">
        <v>101.15</v>
      </c>
      <c r="B26">
        <v>14.97</v>
      </c>
      <c r="C26">
        <v>194.95</v>
      </c>
      <c r="D26">
        <v>93.909099999999995</v>
      </c>
      <c r="E26">
        <v>70.5</v>
      </c>
      <c r="F26">
        <v>180.15</v>
      </c>
      <c r="G26">
        <v>133.15</v>
      </c>
      <c r="H26">
        <v>84.4</v>
      </c>
      <c r="I26">
        <v>108.65</v>
      </c>
      <c r="J26">
        <v>7.1740000000000004</v>
      </c>
      <c r="K26">
        <v>82.52</v>
      </c>
      <c r="L26">
        <v>67.45</v>
      </c>
      <c r="M26">
        <v>62.99</v>
      </c>
      <c r="N26">
        <v>29.09</v>
      </c>
      <c r="O26">
        <v>23.954999999999998</v>
      </c>
      <c r="P26">
        <v>64.83</v>
      </c>
      <c r="Q26">
        <v>13.34</v>
      </c>
      <c r="R26">
        <v>79.040000000000006</v>
      </c>
      <c r="S26">
        <v>35.21</v>
      </c>
      <c r="T26">
        <v>15.03</v>
      </c>
      <c r="U26">
        <v>109.6</v>
      </c>
      <c r="V26">
        <v>5.1749999999999998</v>
      </c>
      <c r="W26">
        <v>14.75</v>
      </c>
      <c r="X26">
        <v>13.46</v>
      </c>
      <c r="Y26">
        <v>9.5809999999999995</v>
      </c>
      <c r="Z26">
        <v>43.99</v>
      </c>
      <c r="AA26">
        <v>70.25</v>
      </c>
      <c r="AB26">
        <v>46.32</v>
      </c>
      <c r="AC26">
        <v>6.89</v>
      </c>
      <c r="AD26">
        <v>14.69</v>
      </c>
      <c r="AE26">
        <v>2.8120000000000003</v>
      </c>
      <c r="AF26">
        <v>30.895</v>
      </c>
      <c r="AG26">
        <v>219.95</v>
      </c>
      <c r="AH26">
        <v>169.5</v>
      </c>
      <c r="AI26">
        <v>4.9960000000000004</v>
      </c>
      <c r="AJ26">
        <v>178.6</v>
      </c>
      <c r="AK26">
        <v>13.81</v>
      </c>
      <c r="AL26">
        <v>33.4</v>
      </c>
      <c r="AM26">
        <v>81.36</v>
      </c>
      <c r="AN26">
        <v>82.21</v>
      </c>
      <c r="AO26">
        <v>5.3440000000000003</v>
      </c>
      <c r="AP26">
        <v>90.54</v>
      </c>
      <c r="AQ26">
        <v>46.914999999999999</v>
      </c>
      <c r="AR26">
        <v>112.25</v>
      </c>
      <c r="AS26">
        <v>69.569999999999993</v>
      </c>
      <c r="AT26">
        <v>8.9570000000000007</v>
      </c>
      <c r="AU26">
        <v>212.6</v>
      </c>
      <c r="AV26">
        <v>50.44</v>
      </c>
      <c r="AW26">
        <v>19.940000000000001</v>
      </c>
      <c r="AX26">
        <v>132.35</v>
      </c>
      <c r="AY26" s="9">
        <v>0.312</v>
      </c>
    </row>
    <row r="27" spans="1:51" x14ac:dyDescent="0.2">
      <c r="A27">
        <v>101.2</v>
      </c>
      <c r="B27">
        <v>15.345000000000001</v>
      </c>
      <c r="C27">
        <v>197.9</v>
      </c>
      <c r="D27">
        <v>96.2727</v>
      </c>
      <c r="E27">
        <v>72</v>
      </c>
      <c r="F27">
        <v>184.95</v>
      </c>
      <c r="G27">
        <v>135.85</v>
      </c>
      <c r="H27">
        <v>86.2</v>
      </c>
      <c r="I27">
        <v>110.25</v>
      </c>
      <c r="J27">
        <v>7.3769999999999998</v>
      </c>
      <c r="K27">
        <v>84.83</v>
      </c>
      <c r="L27">
        <v>67.22</v>
      </c>
      <c r="M27">
        <v>65.989999999999995</v>
      </c>
      <c r="N27">
        <v>29.984999999999999</v>
      </c>
      <c r="O27">
        <v>24.55</v>
      </c>
      <c r="P27">
        <v>66.25</v>
      </c>
      <c r="Q27">
        <v>13.81</v>
      </c>
      <c r="R27">
        <v>80.25</v>
      </c>
      <c r="S27">
        <v>36.119999999999997</v>
      </c>
      <c r="T27">
        <v>15.005000000000001</v>
      </c>
      <c r="U27">
        <v>106.1</v>
      </c>
      <c r="V27">
        <v>5.1050000000000004</v>
      </c>
      <c r="W27">
        <v>14.4</v>
      </c>
      <c r="X27">
        <v>13.81</v>
      </c>
      <c r="Y27">
        <v>9.1590000000000007</v>
      </c>
      <c r="Z27">
        <v>44.924999999999997</v>
      </c>
      <c r="AA27">
        <v>69.91</v>
      </c>
      <c r="AB27">
        <v>48.265000000000001</v>
      </c>
      <c r="AC27">
        <v>6.7489999999999997</v>
      </c>
      <c r="AD27">
        <v>15.115</v>
      </c>
      <c r="AE27">
        <v>2.9140000000000001</v>
      </c>
      <c r="AF27">
        <v>32.645000000000003</v>
      </c>
      <c r="AG27">
        <v>230</v>
      </c>
      <c r="AH27">
        <v>175.3</v>
      </c>
      <c r="AI27">
        <v>5.2</v>
      </c>
      <c r="AJ27">
        <v>178.9</v>
      </c>
      <c r="AK27">
        <v>13.895</v>
      </c>
      <c r="AL27">
        <v>34.56</v>
      </c>
      <c r="AM27">
        <v>85</v>
      </c>
      <c r="AN27">
        <v>81.37</v>
      </c>
      <c r="AO27">
        <v>5.5869999999999997</v>
      </c>
      <c r="AP27">
        <v>92.01</v>
      </c>
      <c r="AQ27">
        <v>49.115000000000002</v>
      </c>
      <c r="AR27">
        <v>116.3</v>
      </c>
      <c r="AS27">
        <v>71.5</v>
      </c>
      <c r="AT27">
        <v>9.0920000000000005</v>
      </c>
      <c r="AU27">
        <v>208.3</v>
      </c>
      <c r="AV27">
        <v>50.63</v>
      </c>
      <c r="AW27">
        <v>20.98</v>
      </c>
      <c r="AX27">
        <v>136.75</v>
      </c>
      <c r="AY27" s="9">
        <v>0.433</v>
      </c>
    </row>
    <row r="28" spans="1:51" x14ac:dyDescent="0.2">
      <c r="A28">
        <v>97.51</v>
      </c>
      <c r="B28">
        <v>15.414999999999999</v>
      </c>
      <c r="C28">
        <v>192.25</v>
      </c>
      <c r="D28">
        <v>99.7727</v>
      </c>
      <c r="E28">
        <v>77.34</v>
      </c>
      <c r="F28">
        <v>186.7</v>
      </c>
      <c r="G28">
        <v>138.94999999999999</v>
      </c>
      <c r="H28">
        <v>88.34</v>
      </c>
      <c r="I28">
        <v>110.1</v>
      </c>
      <c r="J28">
        <v>7.5069999999999997</v>
      </c>
      <c r="K28">
        <v>85.09</v>
      </c>
      <c r="L28">
        <v>66.7</v>
      </c>
      <c r="M28">
        <v>67.3</v>
      </c>
      <c r="N28">
        <v>30.745000000000001</v>
      </c>
      <c r="O28">
        <v>24.954999999999998</v>
      </c>
      <c r="P28">
        <v>66.599999999999994</v>
      </c>
      <c r="Q28">
        <v>13.9</v>
      </c>
      <c r="R28">
        <v>80.180000000000007</v>
      </c>
      <c r="S28">
        <v>37.225000000000001</v>
      </c>
      <c r="T28">
        <v>15.46</v>
      </c>
      <c r="U28">
        <v>103.85</v>
      </c>
      <c r="V28">
        <v>5.0999999999999996</v>
      </c>
      <c r="W28">
        <v>14.39</v>
      </c>
      <c r="X28">
        <v>13.78</v>
      </c>
      <c r="Y28">
        <v>9.3130000000000006</v>
      </c>
      <c r="Z28">
        <v>45.935000000000002</v>
      </c>
      <c r="AA28">
        <v>67.72</v>
      </c>
      <c r="AB28">
        <v>48.905000000000001</v>
      </c>
      <c r="AC28">
        <v>6.6269999999999998</v>
      </c>
      <c r="AD28">
        <v>15.35</v>
      </c>
      <c r="AE28">
        <v>2.972</v>
      </c>
      <c r="AF28">
        <v>31.905000000000001</v>
      </c>
      <c r="AG28">
        <v>230.4</v>
      </c>
      <c r="AH28">
        <v>178</v>
      </c>
      <c r="AI28">
        <v>5.05</v>
      </c>
      <c r="AJ28">
        <v>180.95</v>
      </c>
      <c r="AK28">
        <v>13.78</v>
      </c>
      <c r="AL28">
        <v>35.049999999999997</v>
      </c>
      <c r="AM28">
        <v>84.98</v>
      </c>
      <c r="AN28">
        <v>84.12</v>
      </c>
      <c r="AO28">
        <v>5.7389999999999999</v>
      </c>
      <c r="AP28">
        <v>92.09</v>
      </c>
      <c r="AQ28">
        <v>49.75</v>
      </c>
      <c r="AR28">
        <v>116.55</v>
      </c>
      <c r="AS28">
        <v>72.2</v>
      </c>
      <c r="AT28">
        <v>9.0470000000000006</v>
      </c>
      <c r="AU28">
        <v>205</v>
      </c>
      <c r="AV28">
        <v>49.13</v>
      </c>
      <c r="AW28">
        <v>20.745000000000001</v>
      </c>
      <c r="AX28">
        <v>137.6</v>
      </c>
      <c r="AY28" s="9">
        <v>0.44700000000000001</v>
      </c>
    </row>
    <row r="29" spans="1:51" x14ac:dyDescent="0.2">
      <c r="A29">
        <v>101.3</v>
      </c>
      <c r="B29">
        <v>15.82</v>
      </c>
      <c r="C29">
        <v>191.4</v>
      </c>
      <c r="D29">
        <v>102.5909</v>
      </c>
      <c r="E29">
        <v>80.41</v>
      </c>
      <c r="F29">
        <v>189.95</v>
      </c>
      <c r="G29">
        <v>144.05000000000001</v>
      </c>
      <c r="H29">
        <v>90.04</v>
      </c>
      <c r="I29">
        <v>115.3</v>
      </c>
      <c r="J29">
        <v>7.5609999999999999</v>
      </c>
      <c r="K29">
        <v>85.83</v>
      </c>
      <c r="L29">
        <v>66.37</v>
      </c>
      <c r="M29">
        <v>68.25</v>
      </c>
      <c r="N29">
        <v>32.274999999999999</v>
      </c>
      <c r="O29">
        <v>25.59</v>
      </c>
      <c r="P29">
        <v>67.47</v>
      </c>
      <c r="Q29">
        <v>14.63</v>
      </c>
      <c r="R29">
        <v>80.400000000000006</v>
      </c>
      <c r="S29">
        <v>37.664999999999999</v>
      </c>
      <c r="T29">
        <v>15.785</v>
      </c>
      <c r="U29">
        <v>104.75</v>
      </c>
      <c r="V29">
        <v>5.0949999999999998</v>
      </c>
      <c r="W29">
        <v>14.37</v>
      </c>
      <c r="X29">
        <v>14</v>
      </c>
      <c r="Y29">
        <v>9.5760000000000005</v>
      </c>
      <c r="Z29">
        <v>45.445</v>
      </c>
      <c r="AA29">
        <v>68.25</v>
      </c>
      <c r="AB29">
        <v>49.534999999999997</v>
      </c>
      <c r="AC29">
        <v>6.5720000000000001</v>
      </c>
      <c r="AD29">
        <v>15.6</v>
      </c>
      <c r="AE29">
        <v>2.992</v>
      </c>
      <c r="AF29">
        <v>31.885000000000002</v>
      </c>
      <c r="AG29">
        <v>233.45</v>
      </c>
      <c r="AH29">
        <v>180.9</v>
      </c>
      <c r="AI29">
        <v>5.08</v>
      </c>
      <c r="AJ29">
        <v>179.9</v>
      </c>
      <c r="AK29">
        <v>13.86</v>
      </c>
      <c r="AL29">
        <v>34.93</v>
      </c>
      <c r="AM29">
        <v>86.44</v>
      </c>
      <c r="AN29">
        <v>84.01</v>
      </c>
      <c r="AO29">
        <v>5.907</v>
      </c>
      <c r="AP29">
        <v>92.69</v>
      </c>
      <c r="AQ29">
        <v>50.42</v>
      </c>
      <c r="AR29">
        <v>119.2</v>
      </c>
      <c r="AS29">
        <v>73.63</v>
      </c>
      <c r="AT29">
        <v>9.1920000000000002</v>
      </c>
      <c r="AU29">
        <v>205.75</v>
      </c>
      <c r="AV29">
        <v>50.04</v>
      </c>
      <c r="AW29">
        <v>21.42</v>
      </c>
      <c r="AX29">
        <v>138</v>
      </c>
      <c r="AY29" s="9">
        <v>0.46400000000000002</v>
      </c>
    </row>
    <row r="30" spans="1:51" x14ac:dyDescent="0.2">
      <c r="A30">
        <v>103.6</v>
      </c>
      <c r="B30">
        <v>15.835000000000001</v>
      </c>
      <c r="C30">
        <v>192.5</v>
      </c>
      <c r="D30">
        <v>104.25</v>
      </c>
      <c r="E30">
        <v>81.27</v>
      </c>
      <c r="F30">
        <v>193.85</v>
      </c>
      <c r="G30">
        <v>143.4</v>
      </c>
      <c r="H30">
        <v>89.97</v>
      </c>
      <c r="I30">
        <v>117.2</v>
      </c>
      <c r="J30">
        <v>7.319</v>
      </c>
      <c r="K30">
        <v>89.05</v>
      </c>
      <c r="L30">
        <v>68.319999999999993</v>
      </c>
      <c r="M30">
        <v>68.400000000000006</v>
      </c>
      <c r="N30">
        <v>30.914999999999999</v>
      </c>
      <c r="O30">
        <v>25.94</v>
      </c>
      <c r="P30">
        <v>68.7</v>
      </c>
      <c r="Q30">
        <v>14.72</v>
      </c>
      <c r="R30">
        <v>79.900000000000006</v>
      </c>
      <c r="S30">
        <v>37.229999999999997</v>
      </c>
      <c r="T30">
        <v>15.695</v>
      </c>
      <c r="U30">
        <v>105</v>
      </c>
      <c r="V30">
        <v>4.984</v>
      </c>
      <c r="W30">
        <v>14.31</v>
      </c>
      <c r="X30">
        <v>13.85</v>
      </c>
      <c r="Y30">
        <v>9.4</v>
      </c>
      <c r="Z30">
        <v>45.555</v>
      </c>
      <c r="AA30">
        <v>70.38</v>
      </c>
      <c r="AB30">
        <v>48.91</v>
      </c>
      <c r="AC30">
        <v>6.46</v>
      </c>
      <c r="AD30">
        <v>15.72</v>
      </c>
      <c r="AE30">
        <v>2.93</v>
      </c>
      <c r="AF30">
        <v>30.945</v>
      </c>
      <c r="AG30">
        <v>230.4</v>
      </c>
      <c r="AH30">
        <v>185</v>
      </c>
      <c r="AI30">
        <v>5.0549999999999997</v>
      </c>
      <c r="AJ30">
        <v>180.75</v>
      </c>
      <c r="AK30">
        <v>13.835000000000001</v>
      </c>
      <c r="AL30">
        <v>34.979999999999997</v>
      </c>
      <c r="AM30">
        <v>86.93</v>
      </c>
      <c r="AN30">
        <v>86.26</v>
      </c>
      <c r="AO30">
        <v>5.774</v>
      </c>
      <c r="AP30">
        <v>94.3</v>
      </c>
      <c r="AQ30">
        <v>49.22</v>
      </c>
      <c r="AR30">
        <v>119.6</v>
      </c>
      <c r="AS30">
        <v>74.19</v>
      </c>
      <c r="AT30">
        <v>9.0009999999999994</v>
      </c>
      <c r="AU30">
        <v>205.8</v>
      </c>
      <c r="AV30">
        <v>50.11</v>
      </c>
      <c r="AW30">
        <v>21.16</v>
      </c>
      <c r="AX30">
        <v>142.80000000000001</v>
      </c>
      <c r="AY30" s="9">
        <v>0.45900000000000002</v>
      </c>
    </row>
    <row r="31" spans="1:51" x14ac:dyDescent="0.2">
      <c r="A31">
        <v>106.15</v>
      </c>
      <c r="B31">
        <v>15.755000000000001</v>
      </c>
      <c r="C31">
        <v>193.1</v>
      </c>
      <c r="D31">
        <v>104.4</v>
      </c>
      <c r="E31">
        <v>77.2</v>
      </c>
      <c r="F31">
        <v>195.55</v>
      </c>
      <c r="G31">
        <v>148.30000000000001</v>
      </c>
      <c r="H31">
        <v>88.9</v>
      </c>
      <c r="I31">
        <v>118.15</v>
      </c>
      <c r="J31">
        <v>7.3319999999999999</v>
      </c>
      <c r="K31">
        <v>87.27</v>
      </c>
      <c r="L31">
        <v>68.89</v>
      </c>
      <c r="M31">
        <v>66.05</v>
      </c>
      <c r="N31">
        <v>31</v>
      </c>
      <c r="O31">
        <v>25.31</v>
      </c>
      <c r="P31">
        <v>67.91</v>
      </c>
      <c r="Q31">
        <v>13.994999999999999</v>
      </c>
      <c r="R31">
        <v>80.59</v>
      </c>
      <c r="S31">
        <v>38.204999999999998</v>
      </c>
      <c r="T31">
        <v>15.45</v>
      </c>
      <c r="U31">
        <v>101.9</v>
      </c>
      <c r="V31">
        <v>5.17</v>
      </c>
      <c r="W31">
        <v>14.43</v>
      </c>
      <c r="X31">
        <v>13.97</v>
      </c>
      <c r="Y31">
        <v>9.99</v>
      </c>
      <c r="Z31">
        <v>45.78</v>
      </c>
      <c r="AA31">
        <v>69.45</v>
      </c>
      <c r="AB31">
        <v>47.32</v>
      </c>
      <c r="AC31">
        <v>6.7720000000000002</v>
      </c>
      <c r="AD31">
        <v>15.574999999999999</v>
      </c>
      <c r="AE31">
        <v>2.86</v>
      </c>
      <c r="AF31">
        <v>31.18</v>
      </c>
      <c r="AG31">
        <v>241.8</v>
      </c>
      <c r="AH31">
        <v>184.65</v>
      </c>
      <c r="AI31">
        <v>5.0049999999999999</v>
      </c>
      <c r="AJ31">
        <v>188.5</v>
      </c>
      <c r="AK31">
        <v>13.83</v>
      </c>
      <c r="AL31">
        <v>34.61</v>
      </c>
      <c r="AM31">
        <v>85.83</v>
      </c>
      <c r="AN31">
        <v>83.6</v>
      </c>
      <c r="AO31">
        <v>5.5640000000000001</v>
      </c>
      <c r="AP31">
        <v>95.12</v>
      </c>
      <c r="AQ31">
        <v>50.2</v>
      </c>
      <c r="AR31">
        <v>119.9</v>
      </c>
      <c r="AS31">
        <v>73.150000000000006</v>
      </c>
      <c r="AT31">
        <v>9.2040000000000006</v>
      </c>
      <c r="AU31">
        <v>208.2</v>
      </c>
      <c r="AV31">
        <v>51.75</v>
      </c>
      <c r="AW31">
        <v>21.254999999999999</v>
      </c>
      <c r="AX31">
        <v>144.15</v>
      </c>
      <c r="AY31" s="9">
        <v>0.40300000000000002</v>
      </c>
    </row>
    <row r="32" spans="1:51" x14ac:dyDescent="0.2">
      <c r="A32">
        <v>106.55</v>
      </c>
      <c r="B32">
        <v>16.32</v>
      </c>
      <c r="C32">
        <v>187.25</v>
      </c>
      <c r="D32">
        <v>104.95</v>
      </c>
      <c r="E32">
        <v>80.72</v>
      </c>
      <c r="F32">
        <v>197</v>
      </c>
      <c r="G32">
        <v>148.5</v>
      </c>
      <c r="H32">
        <v>90.45</v>
      </c>
      <c r="I32">
        <v>117.95</v>
      </c>
      <c r="J32">
        <v>7.3179999999999996</v>
      </c>
      <c r="K32">
        <v>86.3</v>
      </c>
      <c r="L32">
        <v>70.290000000000006</v>
      </c>
      <c r="M32">
        <v>68.05</v>
      </c>
      <c r="N32">
        <v>31.25</v>
      </c>
      <c r="O32">
        <v>25.475000000000001</v>
      </c>
      <c r="P32">
        <v>68.36</v>
      </c>
      <c r="Q32">
        <v>14.4</v>
      </c>
      <c r="R32">
        <v>81.08</v>
      </c>
      <c r="S32">
        <v>38.22</v>
      </c>
      <c r="T32">
        <v>15.404999999999999</v>
      </c>
      <c r="U32">
        <v>101.05</v>
      </c>
      <c r="V32">
        <v>5.18</v>
      </c>
      <c r="W32">
        <v>14.32</v>
      </c>
      <c r="X32">
        <v>13.85</v>
      </c>
      <c r="Y32">
        <v>10.039999999999999</v>
      </c>
      <c r="Z32">
        <v>45.96</v>
      </c>
      <c r="AA32">
        <v>71.17</v>
      </c>
      <c r="AB32">
        <v>48.62</v>
      </c>
      <c r="AC32">
        <v>6.7</v>
      </c>
      <c r="AD32">
        <v>15.85</v>
      </c>
      <c r="AE32">
        <v>2.8679999999999999</v>
      </c>
      <c r="AF32">
        <v>30.99</v>
      </c>
      <c r="AG32">
        <v>237.65</v>
      </c>
      <c r="AH32">
        <v>188.35</v>
      </c>
      <c r="AI32">
        <v>5.16</v>
      </c>
      <c r="AJ32">
        <v>185.55</v>
      </c>
      <c r="AK32">
        <v>13.65</v>
      </c>
      <c r="AL32">
        <v>35.405000000000001</v>
      </c>
      <c r="AM32">
        <v>86.34</v>
      </c>
      <c r="AN32">
        <v>83.81</v>
      </c>
      <c r="AO32">
        <v>5.6</v>
      </c>
      <c r="AP32">
        <v>95.22</v>
      </c>
      <c r="AQ32">
        <v>50.56</v>
      </c>
      <c r="AR32">
        <v>115.9</v>
      </c>
      <c r="AS32">
        <v>73.239999999999995</v>
      </c>
      <c r="AT32">
        <v>8.8640000000000008</v>
      </c>
      <c r="AU32">
        <v>206.9</v>
      </c>
      <c r="AV32">
        <v>47.79</v>
      </c>
      <c r="AW32">
        <v>20.815000000000001</v>
      </c>
      <c r="AX32">
        <v>141.55000000000001</v>
      </c>
      <c r="AY32" s="9">
        <v>0.45200000000000001</v>
      </c>
    </row>
    <row r="33" spans="1:51" x14ac:dyDescent="0.2">
      <c r="A33">
        <v>103.45</v>
      </c>
      <c r="B33">
        <v>16.164999999999999</v>
      </c>
      <c r="C33">
        <v>191.4</v>
      </c>
      <c r="D33">
        <v>109.2</v>
      </c>
      <c r="E33">
        <v>86.56</v>
      </c>
      <c r="F33">
        <v>199.55</v>
      </c>
      <c r="G33">
        <v>153.30000000000001</v>
      </c>
      <c r="H33">
        <v>93.83</v>
      </c>
      <c r="I33">
        <v>111.7</v>
      </c>
      <c r="J33">
        <v>7.1929999999999996</v>
      </c>
      <c r="K33">
        <v>87.22</v>
      </c>
      <c r="L33">
        <v>70</v>
      </c>
      <c r="M33">
        <v>68.5</v>
      </c>
      <c r="N33">
        <v>32.47</v>
      </c>
      <c r="O33">
        <v>25.754999999999999</v>
      </c>
      <c r="P33">
        <v>71.11</v>
      </c>
      <c r="Q33">
        <v>14.16</v>
      </c>
      <c r="R33">
        <v>82.95</v>
      </c>
      <c r="S33">
        <v>39.1</v>
      </c>
      <c r="T33">
        <v>15.6</v>
      </c>
      <c r="U33">
        <v>107.3</v>
      </c>
      <c r="V33">
        <v>5.2850000000000001</v>
      </c>
      <c r="W33">
        <v>14.5</v>
      </c>
      <c r="X33">
        <v>13.78</v>
      </c>
      <c r="Y33">
        <v>10.074999999999999</v>
      </c>
      <c r="Z33">
        <v>47.27</v>
      </c>
      <c r="AA33">
        <v>72.08</v>
      </c>
      <c r="AB33">
        <v>48.62</v>
      </c>
      <c r="AC33">
        <v>6.68</v>
      </c>
      <c r="AD33">
        <v>15.89</v>
      </c>
      <c r="AE33">
        <v>2.9159999999999999</v>
      </c>
      <c r="AF33">
        <v>31.26</v>
      </c>
      <c r="AG33">
        <v>253.95</v>
      </c>
      <c r="AH33">
        <v>192.85</v>
      </c>
      <c r="AI33">
        <v>4.2220000000000004</v>
      </c>
      <c r="AJ33">
        <v>190.2</v>
      </c>
      <c r="AK33">
        <v>13.95</v>
      </c>
      <c r="AL33">
        <v>35.015000000000001</v>
      </c>
      <c r="AM33">
        <v>91.22</v>
      </c>
      <c r="AN33">
        <v>82.28</v>
      </c>
      <c r="AO33">
        <v>5.6980000000000004</v>
      </c>
      <c r="AP33">
        <v>98.32</v>
      </c>
      <c r="AQ33">
        <v>50.85</v>
      </c>
      <c r="AR33">
        <v>120.5</v>
      </c>
      <c r="AS33">
        <v>74.709999999999994</v>
      </c>
      <c r="AT33">
        <v>8.6920000000000002</v>
      </c>
      <c r="AU33">
        <v>212.9</v>
      </c>
      <c r="AV33">
        <v>49.195</v>
      </c>
      <c r="AW33">
        <v>20.555</v>
      </c>
      <c r="AX33">
        <v>152</v>
      </c>
      <c r="AY33" s="9">
        <v>0.38300000000000001</v>
      </c>
    </row>
    <row r="34" spans="1:51" x14ac:dyDescent="0.2">
      <c r="A34">
        <v>105.2</v>
      </c>
      <c r="B34">
        <v>16.27</v>
      </c>
      <c r="C34">
        <v>187</v>
      </c>
      <c r="D34">
        <v>111.45</v>
      </c>
      <c r="E34">
        <v>87.17</v>
      </c>
      <c r="F34">
        <v>202.85</v>
      </c>
      <c r="G34">
        <v>157.6</v>
      </c>
      <c r="H34">
        <v>97.01</v>
      </c>
      <c r="I34">
        <v>116</v>
      </c>
      <c r="J34">
        <v>7.33</v>
      </c>
      <c r="K34">
        <v>89.57</v>
      </c>
      <c r="L34">
        <v>70.53</v>
      </c>
      <c r="M34">
        <v>65.760000000000005</v>
      </c>
      <c r="N34">
        <v>31.48</v>
      </c>
      <c r="O34">
        <v>25.475000000000001</v>
      </c>
      <c r="P34">
        <v>73.25</v>
      </c>
      <c r="Q34">
        <v>14.51</v>
      </c>
      <c r="R34">
        <v>85.83</v>
      </c>
      <c r="S34">
        <v>40.215000000000003</v>
      </c>
      <c r="T34">
        <v>15.64</v>
      </c>
      <c r="U34">
        <v>108</v>
      </c>
      <c r="V34">
        <v>5.375</v>
      </c>
      <c r="W34">
        <v>14.635</v>
      </c>
      <c r="X34">
        <v>14.38</v>
      </c>
      <c r="Y34">
        <v>10.365</v>
      </c>
      <c r="Z34">
        <v>48.475000000000001</v>
      </c>
      <c r="AA34">
        <v>69.77</v>
      </c>
      <c r="AB34">
        <v>45.7</v>
      </c>
      <c r="AC34">
        <v>6.859</v>
      </c>
      <c r="AD34">
        <v>15.755000000000001</v>
      </c>
      <c r="AE34">
        <v>2.85</v>
      </c>
      <c r="AF34">
        <v>31.15</v>
      </c>
      <c r="AG34">
        <v>258.14999999999998</v>
      </c>
      <c r="AH34">
        <v>194.85</v>
      </c>
      <c r="AI34">
        <v>4.3220000000000001</v>
      </c>
      <c r="AJ34">
        <v>192.6</v>
      </c>
      <c r="AK34">
        <v>14.29</v>
      </c>
      <c r="AL34">
        <v>35.774999999999999</v>
      </c>
      <c r="AM34">
        <v>91.34</v>
      </c>
      <c r="AN34">
        <v>79.02</v>
      </c>
      <c r="AO34">
        <v>5.7110000000000003</v>
      </c>
      <c r="AP34">
        <v>98.85</v>
      </c>
      <c r="AQ34">
        <v>49.825000000000003</v>
      </c>
      <c r="AR34">
        <v>124.2</v>
      </c>
      <c r="AS34">
        <v>74.94</v>
      </c>
      <c r="AT34">
        <v>8.891</v>
      </c>
      <c r="AU34">
        <v>216.05</v>
      </c>
      <c r="AV34">
        <v>49.42</v>
      </c>
      <c r="AW34">
        <v>21.74</v>
      </c>
      <c r="AX34">
        <v>162.94999999999999</v>
      </c>
      <c r="AY34" s="9">
        <v>0.36399999999999999</v>
      </c>
    </row>
    <row r="35" spans="1:51" x14ac:dyDescent="0.2">
      <c r="A35">
        <v>100.4</v>
      </c>
      <c r="B35">
        <v>17.059999999999999</v>
      </c>
      <c r="C35">
        <v>181</v>
      </c>
      <c r="D35">
        <v>106.65</v>
      </c>
      <c r="E35">
        <v>83.72</v>
      </c>
      <c r="F35">
        <v>199.85</v>
      </c>
      <c r="G35">
        <v>153</v>
      </c>
      <c r="H35">
        <v>94.43</v>
      </c>
      <c r="I35">
        <v>109.8</v>
      </c>
      <c r="J35">
        <v>7.1470000000000002</v>
      </c>
      <c r="K35">
        <v>86.34</v>
      </c>
      <c r="L35">
        <v>68.959999999999994</v>
      </c>
      <c r="M35">
        <v>64.760000000000005</v>
      </c>
      <c r="N35">
        <v>30.6</v>
      </c>
      <c r="O35">
        <v>25.215</v>
      </c>
      <c r="P35">
        <v>70.569999999999993</v>
      </c>
      <c r="Q35">
        <v>15.46</v>
      </c>
      <c r="R35">
        <v>84.32</v>
      </c>
      <c r="S35">
        <v>39.204999999999998</v>
      </c>
      <c r="T35">
        <v>15.074999999999999</v>
      </c>
      <c r="U35">
        <v>105.4</v>
      </c>
      <c r="V35">
        <v>5.2750000000000004</v>
      </c>
      <c r="W35">
        <v>14.734999999999999</v>
      </c>
      <c r="X35">
        <v>14.41</v>
      </c>
      <c r="Y35">
        <v>10.255000000000001</v>
      </c>
      <c r="Z35">
        <v>48.05</v>
      </c>
      <c r="AA35">
        <v>68.39</v>
      </c>
      <c r="AB35">
        <v>43.734999999999999</v>
      </c>
      <c r="AC35">
        <v>6.5960000000000001</v>
      </c>
      <c r="AD35">
        <v>15.605</v>
      </c>
      <c r="AE35">
        <v>2.83</v>
      </c>
      <c r="AF35">
        <v>29.555</v>
      </c>
      <c r="AG35">
        <v>248.5</v>
      </c>
      <c r="AH35">
        <v>195.4</v>
      </c>
      <c r="AI35">
        <v>4.2039999999999997</v>
      </c>
      <c r="AJ35">
        <v>186.2</v>
      </c>
      <c r="AK35">
        <v>14.265000000000001</v>
      </c>
      <c r="AL35">
        <v>33.524999999999999</v>
      </c>
      <c r="AM35">
        <v>87</v>
      </c>
      <c r="AN35">
        <v>77.430000000000007</v>
      </c>
      <c r="AO35">
        <v>5.5629999999999997</v>
      </c>
      <c r="AP35">
        <v>96.26</v>
      </c>
      <c r="AQ35">
        <v>48.58</v>
      </c>
      <c r="AR35">
        <v>116.95</v>
      </c>
      <c r="AS35">
        <v>71.45</v>
      </c>
      <c r="AT35">
        <v>8.6120000000000001</v>
      </c>
      <c r="AU35">
        <v>218.85</v>
      </c>
      <c r="AV35">
        <v>48.81</v>
      </c>
      <c r="AW35">
        <v>20.875</v>
      </c>
      <c r="AX35">
        <v>156.5</v>
      </c>
      <c r="AY35" s="9">
        <v>0.41</v>
      </c>
    </row>
    <row r="36" spans="1:51" x14ac:dyDescent="0.2">
      <c r="A36">
        <v>97.39</v>
      </c>
      <c r="B36">
        <v>17.004999999999999</v>
      </c>
      <c r="C36">
        <v>185.8</v>
      </c>
      <c r="D36">
        <v>105.1</v>
      </c>
      <c r="E36">
        <v>84.88</v>
      </c>
      <c r="F36">
        <v>197.05</v>
      </c>
      <c r="G36">
        <v>152.85</v>
      </c>
      <c r="H36">
        <v>92.01</v>
      </c>
      <c r="I36">
        <v>107.55</v>
      </c>
      <c r="J36">
        <v>7.19</v>
      </c>
      <c r="K36">
        <v>84.93</v>
      </c>
      <c r="L36">
        <v>68.92</v>
      </c>
      <c r="M36">
        <v>63.15</v>
      </c>
      <c r="N36">
        <v>30.32</v>
      </c>
      <c r="O36">
        <v>25.14</v>
      </c>
      <c r="P36">
        <v>68.97</v>
      </c>
      <c r="Q36">
        <v>16.225000000000001</v>
      </c>
      <c r="R36">
        <v>84.86</v>
      </c>
      <c r="S36">
        <v>39.07</v>
      </c>
      <c r="T36">
        <v>14.96</v>
      </c>
      <c r="U36">
        <v>106.6</v>
      </c>
      <c r="V36">
        <v>5.2149999999999999</v>
      </c>
      <c r="W36">
        <v>14.305</v>
      </c>
      <c r="X36">
        <v>13.73</v>
      </c>
      <c r="Y36">
        <v>9.7780000000000005</v>
      </c>
      <c r="Z36">
        <v>46.284999999999997</v>
      </c>
      <c r="AA36">
        <v>63.37</v>
      </c>
      <c r="AB36">
        <v>43.284999999999997</v>
      </c>
      <c r="AC36">
        <v>6.47</v>
      </c>
      <c r="AD36">
        <v>15.275</v>
      </c>
      <c r="AE36">
        <v>2.7720000000000002</v>
      </c>
      <c r="AF36">
        <v>29.265000000000001</v>
      </c>
      <c r="AG36">
        <v>246.6</v>
      </c>
      <c r="AH36">
        <v>190.8</v>
      </c>
      <c r="AI36">
        <v>4.1779999999999999</v>
      </c>
      <c r="AJ36">
        <v>185.4</v>
      </c>
      <c r="AK36">
        <v>14.11</v>
      </c>
      <c r="AL36">
        <v>33.159999999999997</v>
      </c>
      <c r="AM36">
        <v>87.21</v>
      </c>
      <c r="AN36">
        <v>75.430000000000007</v>
      </c>
      <c r="AO36">
        <v>5.4809999999999999</v>
      </c>
      <c r="AP36">
        <v>96.51</v>
      </c>
      <c r="AQ36">
        <v>47.825000000000003</v>
      </c>
      <c r="AR36">
        <v>114.9</v>
      </c>
      <c r="AS36">
        <v>70.81</v>
      </c>
      <c r="AT36">
        <v>8.532</v>
      </c>
      <c r="AU36">
        <v>218.2</v>
      </c>
      <c r="AV36">
        <v>47.585000000000001</v>
      </c>
      <c r="AW36">
        <v>22.61</v>
      </c>
      <c r="AX36">
        <v>158.75</v>
      </c>
      <c r="AY36" s="9">
        <v>0.36099999999999999</v>
      </c>
    </row>
    <row r="37" spans="1:51" x14ac:dyDescent="0.2">
      <c r="A37">
        <v>98.39</v>
      </c>
      <c r="B37">
        <v>17.015000000000001</v>
      </c>
      <c r="C37">
        <v>180</v>
      </c>
      <c r="D37">
        <v>106.3</v>
      </c>
      <c r="E37">
        <v>85.8</v>
      </c>
      <c r="F37">
        <v>197.95</v>
      </c>
      <c r="G37">
        <v>155.80000000000001</v>
      </c>
      <c r="H37">
        <v>95.1</v>
      </c>
      <c r="I37">
        <v>107.75</v>
      </c>
      <c r="J37">
        <v>7.1289999999999996</v>
      </c>
      <c r="K37">
        <v>86.38</v>
      </c>
      <c r="L37">
        <v>70.790000000000006</v>
      </c>
      <c r="M37">
        <v>63.64</v>
      </c>
      <c r="N37">
        <v>29.555</v>
      </c>
      <c r="O37">
        <v>25.35</v>
      </c>
      <c r="P37">
        <v>70</v>
      </c>
      <c r="Q37">
        <v>16.05</v>
      </c>
      <c r="R37">
        <v>86.65</v>
      </c>
      <c r="S37">
        <v>39.56</v>
      </c>
      <c r="T37">
        <v>14.805</v>
      </c>
      <c r="U37">
        <v>108.2</v>
      </c>
      <c r="V37">
        <v>5.3550000000000004</v>
      </c>
      <c r="W37">
        <v>14.455</v>
      </c>
      <c r="X37">
        <v>13.82</v>
      </c>
      <c r="Y37">
        <v>9.7219999999999995</v>
      </c>
      <c r="Z37">
        <v>47.35</v>
      </c>
      <c r="AA37">
        <v>60.76</v>
      </c>
      <c r="AB37">
        <v>43.515000000000001</v>
      </c>
      <c r="AC37">
        <v>6.431</v>
      </c>
      <c r="AD37">
        <v>15.295</v>
      </c>
      <c r="AE37">
        <v>2.8180000000000001</v>
      </c>
      <c r="AF37">
        <v>29.475000000000001</v>
      </c>
      <c r="AG37">
        <v>249.6</v>
      </c>
      <c r="AH37">
        <v>189.6</v>
      </c>
      <c r="AI37">
        <v>4.26</v>
      </c>
      <c r="AJ37">
        <v>187.2</v>
      </c>
      <c r="AK37">
        <v>14.265000000000001</v>
      </c>
      <c r="AL37">
        <v>32.909999999999997</v>
      </c>
      <c r="AM37">
        <v>86.8</v>
      </c>
      <c r="AN37">
        <v>77.45</v>
      </c>
      <c r="AO37">
        <v>5.5570000000000004</v>
      </c>
      <c r="AP37">
        <v>97.25</v>
      </c>
      <c r="AQ37">
        <v>48.68</v>
      </c>
      <c r="AR37">
        <v>114.05</v>
      </c>
      <c r="AS37">
        <v>71.75</v>
      </c>
      <c r="AT37">
        <v>8.5370000000000008</v>
      </c>
      <c r="AU37">
        <v>218.3</v>
      </c>
      <c r="AV37">
        <v>48.465000000000003</v>
      </c>
      <c r="AW37">
        <v>23.274999999999999</v>
      </c>
      <c r="AX37">
        <v>169.45</v>
      </c>
      <c r="AY37" s="9">
        <v>0.36</v>
      </c>
    </row>
    <row r="38" spans="1:51" x14ac:dyDescent="0.2">
      <c r="A38">
        <v>96.39</v>
      </c>
      <c r="B38">
        <v>17.995000000000001</v>
      </c>
      <c r="C38">
        <v>175.1</v>
      </c>
      <c r="D38">
        <v>103.2</v>
      </c>
      <c r="E38">
        <v>85.31</v>
      </c>
      <c r="F38">
        <v>195.75</v>
      </c>
      <c r="G38">
        <v>144.15</v>
      </c>
      <c r="H38">
        <v>92.64</v>
      </c>
      <c r="I38">
        <v>106.3</v>
      </c>
      <c r="J38">
        <v>7.0739999999999998</v>
      </c>
      <c r="K38">
        <v>83.57</v>
      </c>
      <c r="L38">
        <v>69.790000000000006</v>
      </c>
      <c r="M38">
        <v>62.85</v>
      </c>
      <c r="N38">
        <v>28.835000000000001</v>
      </c>
      <c r="O38">
        <v>25.23</v>
      </c>
      <c r="P38">
        <v>68.290000000000006</v>
      </c>
      <c r="Q38">
        <v>15.775</v>
      </c>
      <c r="R38">
        <v>84.92</v>
      </c>
      <c r="S38">
        <v>39.26</v>
      </c>
      <c r="T38">
        <v>14.975</v>
      </c>
      <c r="U38">
        <v>107.7</v>
      </c>
      <c r="V38">
        <v>5.37</v>
      </c>
      <c r="W38">
        <v>14.69</v>
      </c>
      <c r="X38">
        <v>13.82</v>
      </c>
      <c r="Y38">
        <v>9.6140000000000008</v>
      </c>
      <c r="Z38">
        <v>47.395000000000003</v>
      </c>
      <c r="AA38">
        <v>60.6</v>
      </c>
      <c r="AB38">
        <v>41.96</v>
      </c>
      <c r="AC38">
        <v>6.5759999999999996</v>
      </c>
      <c r="AD38">
        <v>14.994999999999999</v>
      </c>
      <c r="AE38">
        <v>2.7679999999999998</v>
      </c>
      <c r="AF38">
        <v>29.57</v>
      </c>
      <c r="AG38">
        <v>243.3</v>
      </c>
      <c r="AH38">
        <v>184.45</v>
      </c>
      <c r="AI38">
        <v>4.1319999999999997</v>
      </c>
      <c r="AJ38">
        <v>184.6</v>
      </c>
      <c r="AK38">
        <v>14.45</v>
      </c>
      <c r="AL38">
        <v>31.99</v>
      </c>
      <c r="AM38">
        <v>87.75</v>
      </c>
      <c r="AN38">
        <v>74.819999999999993</v>
      </c>
      <c r="AO38">
        <v>5.5030000000000001</v>
      </c>
      <c r="AP38">
        <v>93.17</v>
      </c>
      <c r="AQ38">
        <v>46.81</v>
      </c>
      <c r="AR38">
        <v>113.05</v>
      </c>
      <c r="AS38">
        <v>70.989999999999995</v>
      </c>
      <c r="AT38">
        <v>8.5619999999999994</v>
      </c>
      <c r="AU38">
        <v>214.55</v>
      </c>
      <c r="AV38">
        <v>47.77</v>
      </c>
      <c r="AW38">
        <v>22.05</v>
      </c>
      <c r="AX38">
        <v>173.35</v>
      </c>
      <c r="AY38" s="9">
        <v>0.30499999999999999</v>
      </c>
    </row>
    <row r="39" spans="1:51" x14ac:dyDescent="0.2">
      <c r="A39">
        <v>94.43</v>
      </c>
      <c r="B39">
        <v>18.565000000000001</v>
      </c>
      <c r="C39">
        <v>180.6</v>
      </c>
      <c r="D39">
        <v>107.85</v>
      </c>
      <c r="E39">
        <v>87.77</v>
      </c>
      <c r="F39">
        <v>199.15</v>
      </c>
      <c r="G39">
        <v>146.85</v>
      </c>
      <c r="H39">
        <v>94.08</v>
      </c>
      <c r="I39">
        <v>104.7</v>
      </c>
      <c r="J39">
        <v>7.21</v>
      </c>
      <c r="K39">
        <v>85.48</v>
      </c>
      <c r="L39">
        <v>70.94</v>
      </c>
      <c r="M39">
        <v>65.040000000000006</v>
      </c>
      <c r="N39">
        <v>29.92</v>
      </c>
      <c r="O39">
        <v>25.27</v>
      </c>
      <c r="P39">
        <v>70.3</v>
      </c>
      <c r="Q39">
        <v>16.489999999999998</v>
      </c>
      <c r="R39">
        <v>87.76</v>
      </c>
      <c r="S39">
        <v>40.409999999999997</v>
      </c>
      <c r="T39">
        <v>15.52</v>
      </c>
      <c r="U39">
        <v>114.35</v>
      </c>
      <c r="V39">
        <v>5.58</v>
      </c>
      <c r="W39">
        <v>14.815</v>
      </c>
      <c r="X39">
        <v>13.9</v>
      </c>
      <c r="Y39">
        <v>9.7899999999999991</v>
      </c>
      <c r="Z39">
        <v>47.024999999999999</v>
      </c>
      <c r="AA39">
        <v>66.22</v>
      </c>
      <c r="AB39">
        <v>43.914999999999999</v>
      </c>
      <c r="AC39">
        <v>6.7169999999999996</v>
      </c>
      <c r="AD39">
        <v>15.65</v>
      </c>
      <c r="AE39">
        <v>2.88</v>
      </c>
      <c r="AF39">
        <v>31.074999999999999</v>
      </c>
      <c r="AG39">
        <v>247.4</v>
      </c>
      <c r="AH39">
        <v>184.8</v>
      </c>
      <c r="AI39">
        <v>3.9340000000000002</v>
      </c>
      <c r="AJ39">
        <v>188.4</v>
      </c>
      <c r="AK39">
        <v>14.64</v>
      </c>
      <c r="AL39">
        <v>32.594999999999999</v>
      </c>
      <c r="AM39">
        <v>89.07</v>
      </c>
      <c r="AN39">
        <v>73.180000000000007</v>
      </c>
      <c r="AO39">
        <v>5.63</v>
      </c>
      <c r="AP39">
        <v>95.54</v>
      </c>
      <c r="AQ39">
        <v>47.72</v>
      </c>
      <c r="AR39">
        <v>115.2</v>
      </c>
      <c r="AS39">
        <v>71.17</v>
      </c>
      <c r="AT39">
        <v>8.6259999999999994</v>
      </c>
      <c r="AU39">
        <v>224.5</v>
      </c>
      <c r="AV39">
        <v>48.814999999999998</v>
      </c>
      <c r="AW39">
        <v>22.195</v>
      </c>
      <c r="AX39">
        <v>172.15</v>
      </c>
      <c r="AY39" s="9">
        <v>0.307</v>
      </c>
    </row>
    <row r="40" spans="1:51" x14ac:dyDescent="0.2">
      <c r="A40">
        <v>93.95</v>
      </c>
      <c r="B40">
        <v>18.239999999999998</v>
      </c>
      <c r="C40">
        <v>172.25</v>
      </c>
      <c r="D40">
        <v>108.4</v>
      </c>
      <c r="E40">
        <v>85.25</v>
      </c>
      <c r="F40">
        <v>197.15</v>
      </c>
      <c r="G40">
        <v>145.85</v>
      </c>
      <c r="H40">
        <v>93.67</v>
      </c>
      <c r="I40">
        <v>106.5</v>
      </c>
      <c r="J40">
        <v>7.149</v>
      </c>
      <c r="K40">
        <v>85.95</v>
      </c>
      <c r="L40">
        <v>71.2</v>
      </c>
      <c r="M40">
        <v>62.92</v>
      </c>
      <c r="N40">
        <v>28.54</v>
      </c>
      <c r="O40">
        <v>25.274999999999999</v>
      </c>
      <c r="P40">
        <v>71.010000000000005</v>
      </c>
      <c r="Q40">
        <v>16.54</v>
      </c>
      <c r="R40">
        <v>87.03</v>
      </c>
      <c r="S40">
        <v>40.354999999999997</v>
      </c>
      <c r="T40">
        <v>15.065</v>
      </c>
      <c r="U40">
        <v>112.45</v>
      </c>
      <c r="V40">
        <v>5.3550000000000004</v>
      </c>
      <c r="W40">
        <v>14.54</v>
      </c>
      <c r="X40">
        <v>13.94</v>
      </c>
      <c r="Y40">
        <v>9.3870000000000005</v>
      </c>
      <c r="Z40">
        <v>46.51</v>
      </c>
      <c r="AA40">
        <v>64.180000000000007</v>
      </c>
      <c r="AB40">
        <v>43.195</v>
      </c>
      <c r="AC40">
        <v>6.5809999999999995</v>
      </c>
      <c r="AD40">
        <v>15.475</v>
      </c>
      <c r="AE40">
        <v>2.802</v>
      </c>
      <c r="AF40">
        <v>29.954999999999998</v>
      </c>
      <c r="AG40">
        <v>245.15</v>
      </c>
      <c r="AH40">
        <v>186.3</v>
      </c>
      <c r="AI40">
        <v>3.92</v>
      </c>
      <c r="AJ40">
        <v>187.25</v>
      </c>
      <c r="AK40">
        <v>14.66</v>
      </c>
      <c r="AL40">
        <v>32.700000000000003</v>
      </c>
      <c r="AM40">
        <v>86.11</v>
      </c>
      <c r="AN40">
        <v>73.55</v>
      </c>
      <c r="AO40">
        <v>5.6239999999999997</v>
      </c>
      <c r="AP40">
        <v>97.35</v>
      </c>
      <c r="AQ40">
        <v>47</v>
      </c>
      <c r="AR40">
        <v>116.45</v>
      </c>
      <c r="AS40">
        <v>71.209999999999994</v>
      </c>
      <c r="AT40">
        <v>8.2509999999999994</v>
      </c>
      <c r="AU40">
        <v>212.05</v>
      </c>
      <c r="AV40">
        <v>48.524999999999999</v>
      </c>
      <c r="AW40">
        <v>22.42</v>
      </c>
      <c r="AX40">
        <v>169.2</v>
      </c>
      <c r="AY40" s="9">
        <v>0.30099999999999999</v>
      </c>
    </row>
    <row r="41" spans="1:51" x14ac:dyDescent="0.2">
      <c r="A41">
        <v>93.99</v>
      </c>
      <c r="B41">
        <v>18.2</v>
      </c>
      <c r="C41">
        <v>169.4</v>
      </c>
      <c r="D41">
        <v>106.55</v>
      </c>
      <c r="E41">
        <v>84.55</v>
      </c>
      <c r="F41">
        <v>195.25</v>
      </c>
      <c r="G41">
        <v>147</v>
      </c>
      <c r="H41">
        <v>93.51</v>
      </c>
      <c r="I41">
        <v>105.45</v>
      </c>
      <c r="J41">
        <v>7.2640000000000002</v>
      </c>
      <c r="K41">
        <v>87.52</v>
      </c>
      <c r="L41">
        <v>70.599999999999994</v>
      </c>
      <c r="M41">
        <v>62.95</v>
      </c>
      <c r="N41">
        <v>29.96</v>
      </c>
      <c r="O41">
        <v>25.175000000000001</v>
      </c>
      <c r="P41">
        <v>71.31</v>
      </c>
      <c r="Q41">
        <v>16.315000000000001</v>
      </c>
      <c r="R41">
        <v>85.93</v>
      </c>
      <c r="S41">
        <v>40.494999999999997</v>
      </c>
      <c r="T41">
        <v>15.005000000000001</v>
      </c>
      <c r="U41">
        <v>115.25</v>
      </c>
      <c r="V41">
        <v>5.2850000000000001</v>
      </c>
      <c r="W41">
        <v>14.565</v>
      </c>
      <c r="X41">
        <v>14.02</v>
      </c>
      <c r="Y41">
        <v>9.2129999999999992</v>
      </c>
      <c r="Z41">
        <v>46.47</v>
      </c>
      <c r="AA41">
        <v>65.36</v>
      </c>
      <c r="AB41">
        <v>43.454999999999998</v>
      </c>
      <c r="AC41">
        <v>6.5179999999999998</v>
      </c>
      <c r="AD41">
        <v>15.545</v>
      </c>
      <c r="AE41">
        <v>2.84</v>
      </c>
      <c r="AF41">
        <v>29.614999999999998</v>
      </c>
      <c r="AG41">
        <v>249.5</v>
      </c>
      <c r="AH41">
        <v>183.5</v>
      </c>
      <c r="AI41">
        <v>4.0339999999999998</v>
      </c>
      <c r="AJ41">
        <v>186.8</v>
      </c>
      <c r="AK41">
        <v>14.64</v>
      </c>
      <c r="AL41">
        <v>31.95</v>
      </c>
      <c r="AM41">
        <v>88.05</v>
      </c>
      <c r="AN41">
        <v>72.55</v>
      </c>
      <c r="AO41">
        <v>5.5940000000000003</v>
      </c>
      <c r="AP41">
        <v>94.58</v>
      </c>
      <c r="AQ41">
        <v>46.45</v>
      </c>
      <c r="AR41">
        <v>117.45</v>
      </c>
      <c r="AS41">
        <v>72.319999999999993</v>
      </c>
      <c r="AT41">
        <v>8.2550000000000008</v>
      </c>
      <c r="AU41">
        <v>210.65</v>
      </c>
      <c r="AV41">
        <v>47.48</v>
      </c>
      <c r="AW41">
        <v>22.765000000000001</v>
      </c>
      <c r="AX41">
        <v>169</v>
      </c>
      <c r="AY41" s="9">
        <v>0.42</v>
      </c>
    </row>
    <row r="42" spans="1:51" x14ac:dyDescent="0.2">
      <c r="A42">
        <v>93.13</v>
      </c>
      <c r="B42">
        <v>18.335000000000001</v>
      </c>
      <c r="C42">
        <v>167.15</v>
      </c>
      <c r="D42">
        <v>105.05</v>
      </c>
      <c r="E42">
        <v>83</v>
      </c>
      <c r="F42">
        <v>191.5</v>
      </c>
      <c r="G42">
        <v>145.15</v>
      </c>
      <c r="H42">
        <v>91.74</v>
      </c>
      <c r="I42">
        <v>104</v>
      </c>
      <c r="J42">
        <v>7.1120000000000001</v>
      </c>
      <c r="K42">
        <v>86.83</v>
      </c>
      <c r="L42">
        <v>69.95</v>
      </c>
      <c r="M42">
        <v>62.25</v>
      </c>
      <c r="N42">
        <v>29.954999999999998</v>
      </c>
      <c r="O42">
        <v>24.734999999999999</v>
      </c>
      <c r="P42">
        <v>70.8</v>
      </c>
      <c r="Q42">
        <v>15.875</v>
      </c>
      <c r="R42">
        <v>85.15</v>
      </c>
      <c r="S42">
        <v>39.75</v>
      </c>
      <c r="T42">
        <v>14.795</v>
      </c>
      <c r="U42">
        <v>114.95</v>
      </c>
      <c r="V42">
        <v>5.13</v>
      </c>
      <c r="W42">
        <v>14.335000000000001</v>
      </c>
      <c r="X42">
        <v>13.8</v>
      </c>
      <c r="Y42">
        <v>9.0609999999999999</v>
      </c>
      <c r="Z42">
        <v>46.045000000000002</v>
      </c>
      <c r="AA42">
        <v>65.069999999999993</v>
      </c>
      <c r="AB42">
        <v>43.05</v>
      </c>
      <c r="AC42">
        <v>6.46</v>
      </c>
      <c r="AD42">
        <v>15.324999999999999</v>
      </c>
      <c r="AE42">
        <v>2.77</v>
      </c>
      <c r="AF42">
        <v>29.045000000000002</v>
      </c>
      <c r="AG42">
        <v>245.4</v>
      </c>
      <c r="AH42">
        <v>180.75</v>
      </c>
      <c r="AI42">
        <v>3.8940000000000001</v>
      </c>
      <c r="AJ42">
        <v>184.95</v>
      </c>
      <c r="AK42">
        <v>14.475</v>
      </c>
      <c r="AL42">
        <v>31.54</v>
      </c>
      <c r="AM42">
        <v>85.91</v>
      </c>
      <c r="AN42">
        <v>71.849999999999994</v>
      </c>
      <c r="AO42">
        <v>5.4790000000000001</v>
      </c>
      <c r="AP42">
        <v>93.45</v>
      </c>
      <c r="AQ42">
        <v>45.98</v>
      </c>
      <c r="AR42">
        <v>116.15</v>
      </c>
      <c r="AS42">
        <v>70.86</v>
      </c>
      <c r="AT42">
        <v>8.125</v>
      </c>
      <c r="AU42">
        <v>210</v>
      </c>
      <c r="AV42">
        <v>46.954999999999998</v>
      </c>
      <c r="AW42">
        <v>22.42</v>
      </c>
      <c r="AX42">
        <v>166.45</v>
      </c>
      <c r="AY42" s="9">
        <v>0.42699999999999999</v>
      </c>
    </row>
    <row r="43" spans="1:51" x14ac:dyDescent="0.2">
      <c r="A43">
        <v>95.23</v>
      </c>
      <c r="B43">
        <v>18.474</v>
      </c>
      <c r="C43">
        <v>172.05</v>
      </c>
      <c r="D43">
        <v>108.6</v>
      </c>
      <c r="E43">
        <v>85.6</v>
      </c>
      <c r="F43">
        <v>198.56</v>
      </c>
      <c r="G43">
        <v>151.85</v>
      </c>
      <c r="H43">
        <v>94.85</v>
      </c>
      <c r="I43">
        <v>108.22</v>
      </c>
      <c r="J43">
        <v>7.2530000000000001</v>
      </c>
      <c r="K43">
        <v>88.5</v>
      </c>
      <c r="L43">
        <v>71.75</v>
      </c>
      <c r="M43">
        <v>63.89</v>
      </c>
      <c r="N43">
        <v>31.07</v>
      </c>
      <c r="O43">
        <v>25.504999999999999</v>
      </c>
      <c r="P43">
        <v>72.98</v>
      </c>
      <c r="Q43">
        <v>15.49</v>
      </c>
      <c r="R43">
        <v>88.24</v>
      </c>
      <c r="S43">
        <v>40.76</v>
      </c>
      <c r="T43">
        <v>14.95</v>
      </c>
      <c r="U43">
        <v>114.35</v>
      </c>
      <c r="V43">
        <v>5.34</v>
      </c>
      <c r="W43">
        <v>14.595000000000001</v>
      </c>
      <c r="X43">
        <v>14.43</v>
      </c>
      <c r="Y43">
        <v>9.2370000000000001</v>
      </c>
      <c r="Z43">
        <v>47.825000000000003</v>
      </c>
      <c r="AA43">
        <v>67.06</v>
      </c>
      <c r="AB43">
        <v>45.075000000000003</v>
      </c>
      <c r="AC43">
        <v>6.7379999999999995</v>
      </c>
      <c r="AD43">
        <v>15.811999999999999</v>
      </c>
      <c r="AE43">
        <v>2.8159999999999998</v>
      </c>
      <c r="AF43">
        <v>29.6</v>
      </c>
      <c r="AG43">
        <v>249.5</v>
      </c>
      <c r="AH43">
        <v>184.75</v>
      </c>
      <c r="AI43">
        <v>4.0620000000000003</v>
      </c>
      <c r="AJ43">
        <v>186.9</v>
      </c>
      <c r="AK43">
        <v>14.62</v>
      </c>
      <c r="AL43">
        <v>32.909999999999997</v>
      </c>
      <c r="AM43">
        <v>89.2</v>
      </c>
      <c r="AN43">
        <v>74.36</v>
      </c>
      <c r="AO43">
        <v>5.6749999999999998</v>
      </c>
      <c r="AP43">
        <v>96.44</v>
      </c>
      <c r="AQ43">
        <v>47.765000000000001</v>
      </c>
      <c r="AR43">
        <v>120.12</v>
      </c>
      <c r="AS43">
        <v>73.239999999999995</v>
      </c>
      <c r="AT43">
        <v>8.3580000000000005</v>
      </c>
      <c r="AU43">
        <v>211.1</v>
      </c>
      <c r="AV43">
        <v>47.064999999999998</v>
      </c>
      <c r="AW43">
        <v>23.55</v>
      </c>
      <c r="AX43">
        <v>179.2</v>
      </c>
      <c r="AY43" s="9">
        <v>0.439</v>
      </c>
    </row>
    <row r="44" spans="1:51" x14ac:dyDescent="0.2">
      <c r="A44">
        <v>94.75</v>
      </c>
      <c r="B44">
        <v>18.37</v>
      </c>
      <c r="C44">
        <v>168.55</v>
      </c>
      <c r="D44">
        <v>107.8</v>
      </c>
      <c r="E44">
        <v>90.4</v>
      </c>
      <c r="F44">
        <v>202</v>
      </c>
      <c r="G44">
        <v>149.35</v>
      </c>
      <c r="H44">
        <v>94.87</v>
      </c>
      <c r="I44">
        <v>104.86</v>
      </c>
      <c r="J44">
        <v>7.4480000000000004</v>
      </c>
      <c r="K44">
        <v>89.81</v>
      </c>
      <c r="L44">
        <v>69.59</v>
      </c>
      <c r="M44">
        <v>67.459999999999994</v>
      </c>
      <c r="N44">
        <v>30.43</v>
      </c>
      <c r="O44">
        <v>26.86</v>
      </c>
      <c r="P44">
        <v>74.180000000000007</v>
      </c>
      <c r="Q44">
        <v>15.286</v>
      </c>
      <c r="R44">
        <v>85.2</v>
      </c>
      <c r="S44">
        <v>40.44</v>
      </c>
      <c r="T44">
        <v>14.46</v>
      </c>
      <c r="U44">
        <v>112.2</v>
      </c>
      <c r="V44">
        <v>5.2450000000000001</v>
      </c>
      <c r="W44">
        <v>14.56</v>
      </c>
      <c r="X44">
        <v>14.72</v>
      </c>
      <c r="Y44">
        <v>8.9049999999999994</v>
      </c>
      <c r="Z44">
        <v>48.61</v>
      </c>
      <c r="AA44">
        <v>65.42</v>
      </c>
      <c r="AB44">
        <v>46.46</v>
      </c>
      <c r="AC44">
        <v>6.53</v>
      </c>
      <c r="AD44">
        <v>16.611999999999998</v>
      </c>
      <c r="AE44">
        <v>3.0259999999999998</v>
      </c>
      <c r="AF44">
        <v>28.69</v>
      </c>
      <c r="AG44">
        <v>242.15</v>
      </c>
      <c r="AH44">
        <v>190</v>
      </c>
      <c r="AI44">
        <v>3.9969999999999999</v>
      </c>
      <c r="AJ44">
        <v>184.05</v>
      </c>
      <c r="AK44">
        <v>14.465</v>
      </c>
      <c r="AL44">
        <v>33.42</v>
      </c>
      <c r="AM44">
        <v>90.48</v>
      </c>
      <c r="AN44">
        <v>73.67</v>
      </c>
      <c r="AO44">
        <v>5.9180000000000001</v>
      </c>
      <c r="AP44">
        <v>90.73</v>
      </c>
      <c r="AQ44">
        <v>48.094999999999999</v>
      </c>
      <c r="AR44">
        <v>122.44</v>
      </c>
      <c r="AS44">
        <v>74.819999999999993</v>
      </c>
      <c r="AT44">
        <v>8.1989999999999998</v>
      </c>
      <c r="AU44">
        <v>204.4</v>
      </c>
      <c r="AV44">
        <v>45.715000000000003</v>
      </c>
      <c r="AW44">
        <v>23.38</v>
      </c>
      <c r="AX44">
        <v>179.82</v>
      </c>
      <c r="AY44" s="9">
        <v>0.58099999999999996</v>
      </c>
    </row>
    <row r="45" spans="1:51" x14ac:dyDescent="0.2">
      <c r="A45">
        <v>94.36</v>
      </c>
      <c r="B45">
        <v>18.821999999999999</v>
      </c>
      <c r="C45">
        <v>182.8</v>
      </c>
      <c r="D45">
        <v>109</v>
      </c>
      <c r="E45">
        <v>92.79</v>
      </c>
      <c r="F45">
        <v>205.45</v>
      </c>
      <c r="G45">
        <v>166.9</v>
      </c>
      <c r="H45">
        <v>97.67</v>
      </c>
      <c r="I45">
        <v>104.08</v>
      </c>
      <c r="J45">
        <v>7.4</v>
      </c>
      <c r="K45">
        <v>94.68</v>
      </c>
      <c r="L45">
        <v>70.39</v>
      </c>
      <c r="M45">
        <v>66.95</v>
      </c>
      <c r="N45">
        <v>30.29</v>
      </c>
      <c r="O45">
        <v>27.335000000000001</v>
      </c>
      <c r="P45">
        <v>75.010000000000005</v>
      </c>
      <c r="Q45">
        <v>15.334</v>
      </c>
      <c r="R45">
        <v>87.76</v>
      </c>
      <c r="S45">
        <v>40.96</v>
      </c>
      <c r="T45">
        <v>14.43</v>
      </c>
      <c r="U45">
        <v>112.05</v>
      </c>
      <c r="V45">
        <v>5.39</v>
      </c>
      <c r="W45">
        <v>14.42</v>
      </c>
      <c r="X45">
        <v>14.83</v>
      </c>
      <c r="Y45">
        <v>8.92</v>
      </c>
      <c r="Z45">
        <v>47.29</v>
      </c>
      <c r="AA45">
        <v>67.14</v>
      </c>
      <c r="AB45">
        <v>45.33</v>
      </c>
      <c r="AC45">
        <v>6.6779999999999999</v>
      </c>
      <c r="AD45">
        <v>16.45</v>
      </c>
      <c r="AE45">
        <v>3.0880000000000001</v>
      </c>
      <c r="AF45">
        <v>28.56</v>
      </c>
      <c r="AG45">
        <v>240.95</v>
      </c>
      <c r="AH45">
        <v>192.25</v>
      </c>
      <c r="AI45">
        <v>3.9740000000000002</v>
      </c>
      <c r="AJ45">
        <v>185.8</v>
      </c>
      <c r="AK45">
        <v>14.45</v>
      </c>
      <c r="AL45">
        <v>33.585000000000001</v>
      </c>
      <c r="AM45">
        <v>91.26</v>
      </c>
      <c r="AN45">
        <v>72.95</v>
      </c>
      <c r="AO45">
        <v>5.93</v>
      </c>
      <c r="AP45">
        <v>92.3</v>
      </c>
      <c r="AQ45">
        <v>48.104999999999997</v>
      </c>
      <c r="AR45">
        <v>123.7</v>
      </c>
      <c r="AS45">
        <v>75.64</v>
      </c>
      <c r="AT45">
        <v>8.2579999999999991</v>
      </c>
      <c r="AU45">
        <v>203</v>
      </c>
      <c r="AV45">
        <v>47.07</v>
      </c>
      <c r="AW45">
        <v>23.64</v>
      </c>
      <c r="AX45">
        <v>183.72</v>
      </c>
      <c r="AY45" s="9">
        <v>0.56799999999999995</v>
      </c>
    </row>
    <row r="46" spans="1:51" x14ac:dyDescent="0.2">
      <c r="A46">
        <v>92.55</v>
      </c>
      <c r="B46">
        <v>18.440000000000001</v>
      </c>
      <c r="C46">
        <v>184.5</v>
      </c>
      <c r="D46">
        <v>108.85</v>
      </c>
      <c r="E46">
        <v>89.56</v>
      </c>
      <c r="F46">
        <v>203.9</v>
      </c>
      <c r="G46">
        <v>165.8</v>
      </c>
      <c r="H46">
        <v>95.29</v>
      </c>
      <c r="I46">
        <v>107.1</v>
      </c>
      <c r="J46">
        <v>7.6340000000000003</v>
      </c>
      <c r="K46">
        <v>93.83</v>
      </c>
      <c r="L46">
        <v>69.86</v>
      </c>
      <c r="M46">
        <v>68.28</v>
      </c>
      <c r="N46">
        <v>31.03</v>
      </c>
      <c r="O46">
        <v>26.92</v>
      </c>
      <c r="P46">
        <v>74.81</v>
      </c>
      <c r="Q46">
        <v>15.65</v>
      </c>
      <c r="R46">
        <v>88.08</v>
      </c>
      <c r="S46">
        <v>38.96</v>
      </c>
      <c r="T46">
        <v>14.574999999999999</v>
      </c>
      <c r="U46">
        <v>114</v>
      </c>
      <c r="V46">
        <v>5.18</v>
      </c>
      <c r="W46">
        <v>13.994999999999999</v>
      </c>
      <c r="X46">
        <v>14.95</v>
      </c>
      <c r="Y46">
        <v>8.6180000000000003</v>
      </c>
      <c r="Z46">
        <v>47.52</v>
      </c>
      <c r="AA46">
        <v>69.66</v>
      </c>
      <c r="AB46">
        <v>46.7</v>
      </c>
      <c r="AC46">
        <v>6.6899999999999995</v>
      </c>
      <c r="AD46">
        <v>16.23</v>
      </c>
      <c r="AE46">
        <v>3.16</v>
      </c>
      <c r="AF46">
        <v>29.01</v>
      </c>
      <c r="AG46">
        <v>251.9</v>
      </c>
      <c r="AH46">
        <v>191.05</v>
      </c>
      <c r="AI46">
        <v>3.875</v>
      </c>
      <c r="AJ46">
        <v>182.6</v>
      </c>
      <c r="AK46">
        <v>14.845000000000001</v>
      </c>
      <c r="AL46">
        <v>33.625</v>
      </c>
      <c r="AM46">
        <v>90.04</v>
      </c>
      <c r="AN46">
        <v>73.48</v>
      </c>
      <c r="AO46">
        <v>6.0570000000000004</v>
      </c>
      <c r="AP46">
        <v>91.72</v>
      </c>
      <c r="AQ46">
        <v>47.93</v>
      </c>
      <c r="AR46">
        <v>121.06</v>
      </c>
      <c r="AS46">
        <v>75.400000000000006</v>
      </c>
      <c r="AT46">
        <v>8.5030000000000001</v>
      </c>
      <c r="AU46">
        <v>205.1</v>
      </c>
      <c r="AV46">
        <v>46.155000000000001</v>
      </c>
      <c r="AW46">
        <v>23.25</v>
      </c>
      <c r="AX46">
        <v>181.9</v>
      </c>
      <c r="AY46" s="9">
        <v>0.629</v>
      </c>
    </row>
    <row r="47" spans="1:51" x14ac:dyDescent="0.2">
      <c r="A47">
        <v>89.69</v>
      </c>
      <c r="B47">
        <v>17.850000000000001</v>
      </c>
      <c r="C47">
        <v>180.25</v>
      </c>
      <c r="D47">
        <v>104.45</v>
      </c>
      <c r="E47">
        <v>87.97</v>
      </c>
      <c r="F47">
        <v>200.35</v>
      </c>
      <c r="G47">
        <v>158.15</v>
      </c>
      <c r="H47">
        <v>90.39</v>
      </c>
      <c r="I47">
        <v>102</v>
      </c>
      <c r="J47">
        <v>7.3540000000000001</v>
      </c>
      <c r="K47">
        <v>90.18</v>
      </c>
      <c r="L47">
        <v>68.5</v>
      </c>
      <c r="M47">
        <v>66</v>
      </c>
      <c r="N47">
        <v>28.89</v>
      </c>
      <c r="O47">
        <v>26.565000000000001</v>
      </c>
      <c r="P47">
        <v>71.17</v>
      </c>
      <c r="Q47">
        <v>13.856</v>
      </c>
      <c r="R47">
        <v>84.88</v>
      </c>
      <c r="S47">
        <v>37.229999999999997</v>
      </c>
      <c r="T47">
        <v>13.805</v>
      </c>
      <c r="U47">
        <v>111.05</v>
      </c>
      <c r="V47">
        <v>4.97</v>
      </c>
      <c r="W47">
        <v>13.574999999999999</v>
      </c>
      <c r="X47">
        <v>14.348000000000001</v>
      </c>
      <c r="Y47">
        <v>8.2349999999999994</v>
      </c>
      <c r="Z47">
        <v>46.134999999999998</v>
      </c>
      <c r="AA47">
        <v>66.680000000000007</v>
      </c>
      <c r="AB47">
        <v>45.924999999999997</v>
      </c>
      <c r="AC47">
        <v>6.4020000000000001</v>
      </c>
      <c r="AD47">
        <v>15.662000000000001</v>
      </c>
      <c r="AE47">
        <v>3.1154999999999999</v>
      </c>
      <c r="AF47">
        <v>27.65</v>
      </c>
      <c r="AG47">
        <v>247.9</v>
      </c>
      <c r="AH47">
        <v>189.45</v>
      </c>
      <c r="AI47">
        <v>4.4000000000000004</v>
      </c>
      <c r="AJ47">
        <v>180.65</v>
      </c>
      <c r="AK47">
        <v>14.16</v>
      </c>
      <c r="AL47">
        <v>31.984999999999999</v>
      </c>
      <c r="AM47">
        <v>86.74</v>
      </c>
      <c r="AN47">
        <v>69.95</v>
      </c>
      <c r="AO47">
        <v>5.8540000000000001</v>
      </c>
      <c r="AP47">
        <v>88</v>
      </c>
      <c r="AQ47">
        <v>45.634999999999998</v>
      </c>
      <c r="AR47">
        <v>114.88</v>
      </c>
      <c r="AS47">
        <v>72.38</v>
      </c>
      <c r="AT47">
        <v>8.0519999999999996</v>
      </c>
      <c r="AU47">
        <v>201.1</v>
      </c>
      <c r="AV47">
        <v>46.704999999999998</v>
      </c>
      <c r="AW47">
        <v>22.66</v>
      </c>
      <c r="AX47">
        <v>172.06</v>
      </c>
      <c r="AY47" s="9">
        <v>0.76700000000000002</v>
      </c>
    </row>
    <row r="48" spans="1:51" x14ac:dyDescent="0.2">
      <c r="A48">
        <v>83.92</v>
      </c>
      <c r="B48">
        <v>17.533999999999999</v>
      </c>
      <c r="C48">
        <v>176.85</v>
      </c>
      <c r="D48">
        <v>97.94</v>
      </c>
      <c r="E48">
        <v>83.54</v>
      </c>
      <c r="F48">
        <v>185.16</v>
      </c>
      <c r="G48">
        <v>147.19999999999999</v>
      </c>
      <c r="H48">
        <v>84.83</v>
      </c>
      <c r="I48">
        <v>96.14</v>
      </c>
      <c r="J48">
        <v>7.0090000000000003</v>
      </c>
      <c r="K48">
        <v>86.64</v>
      </c>
      <c r="L48">
        <v>63.79</v>
      </c>
      <c r="M48">
        <v>63.2</v>
      </c>
      <c r="N48">
        <v>26.76</v>
      </c>
      <c r="O48">
        <v>24.91</v>
      </c>
      <c r="P48">
        <v>70.13</v>
      </c>
      <c r="Q48">
        <v>12.513999999999999</v>
      </c>
      <c r="R48">
        <v>77.88</v>
      </c>
      <c r="S48">
        <v>35.950000000000003</v>
      </c>
      <c r="T48">
        <v>12.96</v>
      </c>
      <c r="U48">
        <v>106.25</v>
      </c>
      <c r="V48">
        <v>4.6340000000000003</v>
      </c>
      <c r="W48">
        <v>12.635</v>
      </c>
      <c r="X48">
        <v>13.398</v>
      </c>
      <c r="Y48">
        <v>7.992</v>
      </c>
      <c r="Z48">
        <v>44.704999999999998</v>
      </c>
      <c r="AA48">
        <v>61.62</v>
      </c>
      <c r="AB48">
        <v>44.134999999999998</v>
      </c>
      <c r="AC48">
        <v>5.9779999999999998</v>
      </c>
      <c r="AD48">
        <v>14.736000000000001</v>
      </c>
      <c r="AE48">
        <v>3.0834999999999999</v>
      </c>
      <c r="AF48">
        <v>26.11</v>
      </c>
      <c r="AG48">
        <v>234.9</v>
      </c>
      <c r="AH48">
        <v>177.45</v>
      </c>
      <c r="AI48">
        <v>4.3810000000000002</v>
      </c>
      <c r="AJ48">
        <v>172.35</v>
      </c>
      <c r="AK48">
        <v>13.4</v>
      </c>
      <c r="AL48">
        <v>29.63</v>
      </c>
      <c r="AM48">
        <v>83.1</v>
      </c>
      <c r="AN48">
        <v>63.39</v>
      </c>
      <c r="AO48">
        <v>5.4829999999999997</v>
      </c>
      <c r="AP48">
        <v>82.86</v>
      </c>
      <c r="AQ48">
        <v>42.524999999999999</v>
      </c>
      <c r="AR48">
        <v>107.02</v>
      </c>
      <c r="AS48">
        <v>69.34</v>
      </c>
      <c r="AT48">
        <v>7.5220000000000002</v>
      </c>
      <c r="AU48">
        <v>187.35</v>
      </c>
      <c r="AV48">
        <v>43.725000000000001</v>
      </c>
      <c r="AW48">
        <v>21.29</v>
      </c>
      <c r="AX48">
        <v>163.19999999999999</v>
      </c>
      <c r="AY48" s="9">
        <v>0.745</v>
      </c>
    </row>
    <row r="49" spans="1:51" x14ac:dyDescent="0.2">
      <c r="A49">
        <v>85.21</v>
      </c>
      <c r="B49">
        <v>17.788</v>
      </c>
      <c r="C49">
        <v>180.25</v>
      </c>
      <c r="D49">
        <v>102</v>
      </c>
      <c r="E49">
        <v>95.53</v>
      </c>
      <c r="F49">
        <v>190.6</v>
      </c>
      <c r="G49">
        <v>155.80000000000001</v>
      </c>
      <c r="H49">
        <v>86.74</v>
      </c>
      <c r="I49">
        <v>98.54</v>
      </c>
      <c r="J49">
        <v>7.0590000000000002</v>
      </c>
      <c r="K49">
        <v>88.12</v>
      </c>
      <c r="L49">
        <v>65.489999999999995</v>
      </c>
      <c r="M49">
        <v>64.650000000000006</v>
      </c>
      <c r="N49">
        <v>28.06</v>
      </c>
      <c r="O49">
        <v>25.22</v>
      </c>
      <c r="P49">
        <v>72.5</v>
      </c>
      <c r="Q49">
        <v>12.922000000000001</v>
      </c>
      <c r="R49">
        <v>83.02</v>
      </c>
      <c r="S49">
        <v>37.26</v>
      </c>
      <c r="T49">
        <v>13.16</v>
      </c>
      <c r="U49">
        <v>111</v>
      </c>
      <c r="V49">
        <v>4.8600000000000003</v>
      </c>
      <c r="W49">
        <v>12.65</v>
      </c>
      <c r="X49">
        <v>13.632</v>
      </c>
      <c r="Y49">
        <v>8.14</v>
      </c>
      <c r="Z49">
        <v>45.9</v>
      </c>
      <c r="AA49">
        <v>63.94</v>
      </c>
      <c r="AB49">
        <v>46.52</v>
      </c>
      <c r="AC49">
        <v>6.1219999999999999</v>
      </c>
      <c r="AD49">
        <v>14.744</v>
      </c>
      <c r="AE49">
        <v>3.1375000000000002</v>
      </c>
      <c r="AF49">
        <v>26.82</v>
      </c>
      <c r="AG49">
        <v>248.5</v>
      </c>
      <c r="AH49">
        <v>182.1</v>
      </c>
      <c r="AI49">
        <v>4.6580000000000004</v>
      </c>
      <c r="AJ49">
        <v>176.8</v>
      </c>
      <c r="AK49">
        <v>13.645</v>
      </c>
      <c r="AL49">
        <v>31.52</v>
      </c>
      <c r="AM49">
        <v>89.1</v>
      </c>
      <c r="AN49">
        <v>64.5</v>
      </c>
      <c r="AO49">
        <v>5.6150000000000002</v>
      </c>
      <c r="AP49">
        <v>84.31</v>
      </c>
      <c r="AQ49">
        <v>43.62</v>
      </c>
      <c r="AR49">
        <v>111.18</v>
      </c>
      <c r="AS49">
        <v>72.16</v>
      </c>
      <c r="AT49">
        <v>7.6360000000000001</v>
      </c>
      <c r="AU49">
        <v>188.85</v>
      </c>
      <c r="AV49">
        <v>43.965000000000003</v>
      </c>
      <c r="AW49">
        <v>20.86</v>
      </c>
      <c r="AX49">
        <v>167.28</v>
      </c>
      <c r="AY49" s="9">
        <v>0.70599999999999996</v>
      </c>
    </row>
    <row r="50" spans="1:51" x14ac:dyDescent="0.2">
      <c r="A50">
        <v>86.61</v>
      </c>
      <c r="B50">
        <v>17.62</v>
      </c>
      <c r="C50">
        <v>181.8</v>
      </c>
      <c r="D50">
        <v>102.85</v>
      </c>
      <c r="E50">
        <v>98.3</v>
      </c>
      <c r="F50">
        <v>191.5</v>
      </c>
      <c r="G50">
        <v>158.55000000000001</v>
      </c>
      <c r="H50">
        <v>88.07</v>
      </c>
      <c r="I50">
        <v>97.92</v>
      </c>
      <c r="J50">
        <v>6.91</v>
      </c>
      <c r="K50">
        <v>87.05</v>
      </c>
      <c r="L50">
        <v>65.819999999999993</v>
      </c>
      <c r="M50">
        <v>64.89</v>
      </c>
      <c r="N50">
        <v>28</v>
      </c>
      <c r="O50">
        <v>25.48</v>
      </c>
      <c r="P50">
        <v>70.41</v>
      </c>
      <c r="Q50">
        <v>13.295999999999999</v>
      </c>
      <c r="R50">
        <v>82.9</v>
      </c>
      <c r="S50">
        <v>37.43</v>
      </c>
      <c r="T50">
        <v>13.395</v>
      </c>
      <c r="U50">
        <v>109.85</v>
      </c>
      <c r="V50">
        <v>4.835</v>
      </c>
      <c r="W50">
        <v>12.975</v>
      </c>
      <c r="X50">
        <v>13.79</v>
      </c>
      <c r="Y50">
        <v>8.6839999999999993</v>
      </c>
      <c r="Z50">
        <v>47.07</v>
      </c>
      <c r="AA50">
        <v>63.48</v>
      </c>
      <c r="AB50">
        <v>46.534999999999997</v>
      </c>
      <c r="AC50">
        <v>6.1040000000000001</v>
      </c>
      <c r="AD50">
        <v>14.736000000000001</v>
      </c>
      <c r="AE50">
        <v>3.0830000000000002</v>
      </c>
      <c r="AF50">
        <v>25</v>
      </c>
      <c r="AG50">
        <v>246.75</v>
      </c>
      <c r="AH50">
        <v>183.55</v>
      </c>
      <c r="AI50">
        <v>4.6850000000000005</v>
      </c>
      <c r="AJ50">
        <v>178.7</v>
      </c>
      <c r="AK50">
        <v>14.015000000000001</v>
      </c>
      <c r="AL50">
        <v>31.5</v>
      </c>
      <c r="AM50">
        <v>90.3</v>
      </c>
      <c r="AN50">
        <v>65.05</v>
      </c>
      <c r="AO50">
        <v>5.6530000000000005</v>
      </c>
      <c r="AP50">
        <v>84.52</v>
      </c>
      <c r="AQ50">
        <v>45.375</v>
      </c>
      <c r="AR50">
        <v>110.72</v>
      </c>
      <c r="AS50">
        <v>72</v>
      </c>
      <c r="AT50">
        <v>8.0210000000000008</v>
      </c>
      <c r="AU50">
        <v>192.55</v>
      </c>
      <c r="AV50">
        <v>43.484999999999999</v>
      </c>
      <c r="AW50">
        <v>20.9</v>
      </c>
      <c r="AX50">
        <v>162.6</v>
      </c>
      <c r="AY50" s="9">
        <v>0.65300000000000002</v>
      </c>
    </row>
    <row r="51" spans="1:51" x14ac:dyDescent="0.2">
      <c r="A51">
        <v>88.76</v>
      </c>
      <c r="B51">
        <v>18.378</v>
      </c>
      <c r="C51">
        <v>172.2</v>
      </c>
      <c r="D51">
        <v>99.62</v>
      </c>
      <c r="E51">
        <v>93.95</v>
      </c>
      <c r="F51">
        <v>183.8</v>
      </c>
      <c r="G51">
        <v>154.35</v>
      </c>
      <c r="H51">
        <v>82.82</v>
      </c>
      <c r="I51">
        <v>92.69</v>
      </c>
      <c r="J51">
        <v>6.6420000000000003</v>
      </c>
      <c r="K51">
        <v>83.97</v>
      </c>
      <c r="L51">
        <v>63.77</v>
      </c>
      <c r="M51">
        <v>62.88</v>
      </c>
      <c r="N51">
        <v>27.5</v>
      </c>
      <c r="O51">
        <v>25.05</v>
      </c>
      <c r="P51">
        <v>67.349999999999994</v>
      </c>
      <c r="Q51">
        <v>12.55</v>
      </c>
      <c r="R51">
        <v>78.86</v>
      </c>
      <c r="S51">
        <v>36.119999999999997</v>
      </c>
      <c r="T51">
        <v>12.875</v>
      </c>
      <c r="U51">
        <v>112.5</v>
      </c>
      <c r="V51">
        <v>4.657</v>
      </c>
      <c r="W51">
        <v>12.27</v>
      </c>
      <c r="X51">
        <v>13.378</v>
      </c>
      <c r="Y51">
        <v>8.0269999999999992</v>
      </c>
      <c r="Z51">
        <v>45.5</v>
      </c>
      <c r="AA51">
        <v>62.9</v>
      </c>
      <c r="AB51">
        <v>45.19</v>
      </c>
      <c r="AC51">
        <v>5.9279999999999999</v>
      </c>
      <c r="AD51">
        <v>14.122</v>
      </c>
      <c r="AE51">
        <v>3.0065</v>
      </c>
      <c r="AF51">
        <v>24</v>
      </c>
      <c r="AG51">
        <v>238.75</v>
      </c>
      <c r="AH51">
        <v>178.05</v>
      </c>
      <c r="AI51">
        <v>4.6500000000000004</v>
      </c>
      <c r="AJ51">
        <v>171.1</v>
      </c>
      <c r="AK51">
        <v>13.74</v>
      </c>
      <c r="AL51">
        <v>30.87</v>
      </c>
      <c r="AM51">
        <v>84.84</v>
      </c>
      <c r="AN51">
        <v>63.4</v>
      </c>
      <c r="AO51">
        <v>5.484</v>
      </c>
      <c r="AP51">
        <v>82.47</v>
      </c>
      <c r="AQ51">
        <v>44.844999999999999</v>
      </c>
      <c r="AR51">
        <v>102.98</v>
      </c>
      <c r="AS51">
        <v>68.44</v>
      </c>
      <c r="AT51">
        <v>7.8319999999999999</v>
      </c>
      <c r="AU51">
        <v>187.4</v>
      </c>
      <c r="AV51">
        <v>42.17</v>
      </c>
      <c r="AW51">
        <v>20.350000000000001</v>
      </c>
      <c r="AX51">
        <v>153.76</v>
      </c>
      <c r="AY51" s="9">
        <v>0.65100000000000002</v>
      </c>
    </row>
    <row r="52" spans="1:51" x14ac:dyDescent="0.2">
      <c r="A52">
        <v>93.27</v>
      </c>
      <c r="B52">
        <v>18.202000000000002</v>
      </c>
      <c r="C52">
        <v>173.7</v>
      </c>
      <c r="D52">
        <v>103.3</v>
      </c>
      <c r="E52">
        <v>98.33</v>
      </c>
      <c r="F52">
        <v>190.02</v>
      </c>
      <c r="G52">
        <v>169.2</v>
      </c>
      <c r="H52">
        <v>84.99</v>
      </c>
      <c r="I52">
        <v>97.81</v>
      </c>
      <c r="J52">
        <v>6.6459999999999999</v>
      </c>
      <c r="K52">
        <v>85.13</v>
      </c>
      <c r="L52">
        <v>67.5</v>
      </c>
      <c r="M52">
        <v>62.93</v>
      </c>
      <c r="N52">
        <v>27.52</v>
      </c>
      <c r="O52">
        <v>22.49</v>
      </c>
      <c r="P52">
        <v>67.92</v>
      </c>
      <c r="Q52">
        <v>13.038</v>
      </c>
      <c r="R52">
        <v>81.2</v>
      </c>
      <c r="S52">
        <v>37.19</v>
      </c>
      <c r="T52">
        <v>13.225</v>
      </c>
      <c r="U52">
        <v>112.85</v>
      </c>
      <c r="V52">
        <v>4.8360000000000003</v>
      </c>
      <c r="W52">
        <v>13.175000000000001</v>
      </c>
      <c r="X52">
        <v>13.592000000000001</v>
      </c>
      <c r="Y52">
        <v>8.4529999999999994</v>
      </c>
      <c r="Z52">
        <v>46.46</v>
      </c>
      <c r="AA52">
        <v>65.900000000000006</v>
      </c>
      <c r="AB52">
        <v>45.97</v>
      </c>
      <c r="AC52">
        <v>6.0519999999999996</v>
      </c>
      <c r="AD52">
        <v>14.33</v>
      </c>
      <c r="AE52">
        <v>3.0379999999999998</v>
      </c>
      <c r="AF52">
        <v>24.07</v>
      </c>
      <c r="AG52">
        <v>245.95</v>
      </c>
      <c r="AH52">
        <v>184.7</v>
      </c>
      <c r="AI52">
        <v>4.7919999999999998</v>
      </c>
      <c r="AJ52">
        <v>181.65</v>
      </c>
      <c r="AK52">
        <v>14.22</v>
      </c>
      <c r="AL52">
        <v>31.855</v>
      </c>
      <c r="AM52">
        <v>88.76</v>
      </c>
      <c r="AN52">
        <v>65.58</v>
      </c>
      <c r="AO52">
        <v>5.4589999999999996</v>
      </c>
      <c r="AP52">
        <v>88.39</v>
      </c>
      <c r="AQ52">
        <v>45.95</v>
      </c>
      <c r="AR52">
        <v>105.7</v>
      </c>
      <c r="AS52">
        <v>71.180000000000007</v>
      </c>
      <c r="AT52">
        <v>8.17</v>
      </c>
      <c r="AU52">
        <v>190.75</v>
      </c>
      <c r="AV52">
        <v>44.734999999999999</v>
      </c>
      <c r="AW52">
        <v>21.27</v>
      </c>
      <c r="AX52">
        <v>156.88</v>
      </c>
      <c r="AY52" s="9">
        <v>0.64800000000000002</v>
      </c>
    </row>
    <row r="53" spans="1:51" x14ac:dyDescent="0.2">
      <c r="A53">
        <v>91.78</v>
      </c>
      <c r="B53">
        <v>18.54</v>
      </c>
      <c r="C53">
        <v>194.1</v>
      </c>
      <c r="D53">
        <v>101.65</v>
      </c>
      <c r="E53">
        <v>96</v>
      </c>
      <c r="F53">
        <v>188.92</v>
      </c>
      <c r="G53">
        <v>174.2</v>
      </c>
      <c r="H53">
        <v>84.74</v>
      </c>
      <c r="I53">
        <v>95.54</v>
      </c>
      <c r="J53">
        <v>6.6509999999999998</v>
      </c>
      <c r="K53">
        <v>85.86</v>
      </c>
      <c r="L53">
        <v>67.28</v>
      </c>
      <c r="M53">
        <v>62.45</v>
      </c>
      <c r="N53">
        <v>28.19</v>
      </c>
      <c r="O53">
        <v>22.795000000000002</v>
      </c>
      <c r="P53">
        <v>69.17</v>
      </c>
      <c r="Q53">
        <v>12.842000000000001</v>
      </c>
      <c r="R53">
        <v>82.08</v>
      </c>
      <c r="S53">
        <v>36.86</v>
      </c>
      <c r="T53">
        <v>13.41</v>
      </c>
      <c r="U53">
        <v>111.5</v>
      </c>
      <c r="V53">
        <v>4.93</v>
      </c>
      <c r="W53">
        <v>13.54</v>
      </c>
      <c r="X53">
        <v>14.1</v>
      </c>
      <c r="Y53">
        <v>9.0329999999999995</v>
      </c>
      <c r="Z53">
        <v>47.78</v>
      </c>
      <c r="AA53">
        <v>63.92</v>
      </c>
      <c r="AB53">
        <v>45.185000000000002</v>
      </c>
      <c r="AC53">
        <v>6</v>
      </c>
      <c r="AD53">
        <v>14.352</v>
      </c>
      <c r="AE53">
        <v>3.077</v>
      </c>
      <c r="AF53">
        <v>25.87</v>
      </c>
      <c r="AG53">
        <v>247.5</v>
      </c>
      <c r="AH53">
        <v>189</v>
      </c>
      <c r="AI53">
        <v>4.6779999999999999</v>
      </c>
      <c r="AJ53">
        <v>180.05</v>
      </c>
      <c r="AK53">
        <v>14.035</v>
      </c>
      <c r="AL53">
        <v>32.854999999999997</v>
      </c>
      <c r="AM53">
        <v>87.98</v>
      </c>
      <c r="AN53">
        <v>66.17</v>
      </c>
      <c r="AO53">
        <v>5.44</v>
      </c>
      <c r="AP53">
        <v>87.35</v>
      </c>
      <c r="AQ53">
        <v>45.99</v>
      </c>
      <c r="AR53">
        <v>107.16</v>
      </c>
      <c r="AS53">
        <v>72.3</v>
      </c>
      <c r="AT53">
        <v>8.1999999999999993</v>
      </c>
      <c r="AU53">
        <v>191.6</v>
      </c>
      <c r="AV53">
        <v>43.22</v>
      </c>
      <c r="AW53">
        <v>21.72</v>
      </c>
      <c r="AX53">
        <v>162.12</v>
      </c>
      <c r="AY53" s="9">
        <v>0.57099999999999995</v>
      </c>
    </row>
    <row r="54" spans="1:51" x14ac:dyDescent="0.2">
      <c r="A54">
        <v>87.28</v>
      </c>
      <c r="B54">
        <v>18.692</v>
      </c>
      <c r="C54">
        <v>195.6</v>
      </c>
      <c r="D54">
        <v>99.24</v>
      </c>
      <c r="E54">
        <v>92.92</v>
      </c>
      <c r="F54">
        <v>180.36</v>
      </c>
      <c r="G54">
        <v>163.5</v>
      </c>
      <c r="H54">
        <v>81.069999999999993</v>
      </c>
      <c r="I54">
        <v>90.35</v>
      </c>
      <c r="J54">
        <v>6.274</v>
      </c>
      <c r="K54">
        <v>84.18</v>
      </c>
      <c r="L54">
        <v>64.16</v>
      </c>
      <c r="M54">
        <v>59.24</v>
      </c>
      <c r="N54">
        <v>27.32</v>
      </c>
      <c r="O54">
        <v>21.31</v>
      </c>
      <c r="P54">
        <v>65.77</v>
      </c>
      <c r="Q54">
        <v>11.318</v>
      </c>
      <c r="R54">
        <v>78.48</v>
      </c>
      <c r="S54">
        <v>35.04</v>
      </c>
      <c r="T54">
        <v>12.95</v>
      </c>
      <c r="U54">
        <v>107.7</v>
      </c>
      <c r="V54">
        <v>4.851</v>
      </c>
      <c r="W54">
        <v>13.255000000000001</v>
      </c>
      <c r="X54">
        <v>14.108000000000001</v>
      </c>
      <c r="Y54">
        <v>8.8640000000000008</v>
      </c>
      <c r="Z54">
        <v>45.805</v>
      </c>
      <c r="AA54">
        <v>60.74</v>
      </c>
      <c r="AB54">
        <v>43.55</v>
      </c>
      <c r="AC54">
        <v>5.7640000000000002</v>
      </c>
      <c r="AD54">
        <v>13.41</v>
      </c>
      <c r="AE54">
        <v>2.9525000000000001</v>
      </c>
      <c r="AF54">
        <v>25.08</v>
      </c>
      <c r="AG54">
        <v>242.9</v>
      </c>
      <c r="AH54">
        <v>184.75</v>
      </c>
      <c r="AI54">
        <v>4.51</v>
      </c>
      <c r="AJ54">
        <v>175.95</v>
      </c>
      <c r="AK54">
        <v>13.555</v>
      </c>
      <c r="AL54">
        <v>30.855</v>
      </c>
      <c r="AM54">
        <v>82.96</v>
      </c>
      <c r="AN54">
        <v>63.71</v>
      </c>
      <c r="AO54">
        <v>5.18</v>
      </c>
      <c r="AP54">
        <v>84.07</v>
      </c>
      <c r="AQ54">
        <v>42.72</v>
      </c>
      <c r="AR54">
        <v>101.44</v>
      </c>
      <c r="AS54">
        <v>68.959999999999994</v>
      </c>
      <c r="AT54">
        <v>7.7869999999999999</v>
      </c>
      <c r="AU54">
        <v>185.75</v>
      </c>
      <c r="AV54">
        <v>43.44</v>
      </c>
      <c r="AW54">
        <v>21.05</v>
      </c>
      <c r="AX54">
        <v>153.68</v>
      </c>
      <c r="AY54" s="9">
        <v>0.52700000000000002</v>
      </c>
    </row>
    <row r="16385" spans="51:51" x14ac:dyDescent="0.2">
      <c r="AY16385" s="9" t="s">
        <v>19</v>
      </c>
    </row>
    <row r="16386" spans="51:51" x14ac:dyDescent="0.2">
      <c r="AY16386" s="9">
        <v>0.40300000000000002</v>
      </c>
    </row>
    <row r="16387" spans="51:51" x14ac:dyDescent="0.2">
      <c r="AY16387" s="9">
        <v>0.32800000000000001</v>
      </c>
    </row>
    <row r="16388" spans="51:51" x14ac:dyDescent="0.2">
      <c r="AY16388" s="9">
        <v>0.22800000000000001</v>
      </c>
    </row>
    <row r="16389" spans="51:51" x14ac:dyDescent="0.2">
      <c r="AY16389" s="9">
        <v>0.187</v>
      </c>
    </row>
    <row r="16390" spans="51:51" x14ac:dyDescent="0.2">
      <c r="AY16390" s="9">
        <v>0.253</v>
      </c>
    </row>
    <row r="16391" spans="51:51" x14ac:dyDescent="0.2">
      <c r="AY16391" s="9">
        <v>0.317</v>
      </c>
    </row>
    <row r="16392" spans="51:51" x14ac:dyDescent="0.2">
      <c r="AY16392" s="9">
        <v>0.41799999999999998</v>
      </c>
    </row>
    <row r="16393" spans="51:51" x14ac:dyDescent="0.2">
      <c r="AY16393" s="9">
        <v>0.39100000000000001</v>
      </c>
    </row>
    <row r="16394" spans="51:51" x14ac:dyDescent="0.2">
      <c r="AY16394" s="9">
        <v>0.36799999999999999</v>
      </c>
    </row>
    <row r="16395" spans="51:51" x14ac:dyDescent="0.2">
      <c r="AY16395" s="9">
        <v>0.33100000000000002</v>
      </c>
    </row>
    <row r="16396" spans="51:51" x14ac:dyDescent="0.2">
      <c r="AY16396" s="9">
        <v>0.27400000000000002</v>
      </c>
    </row>
    <row r="16397" spans="51:51" x14ac:dyDescent="0.2">
      <c r="AY16397" s="9">
        <v>0.26400000000000001</v>
      </c>
    </row>
    <row r="16398" spans="51:51" x14ac:dyDescent="0.2">
      <c r="AY16398" s="9">
        <v>0.27600000000000002</v>
      </c>
    </row>
    <row r="16399" spans="51:51" x14ac:dyDescent="0.2">
      <c r="AY16399" s="9">
        <v>0.255</v>
      </c>
    </row>
    <row r="16400" spans="51:51" x14ac:dyDescent="0.2">
      <c r="AY16400" s="9">
        <v>0.46600000000000003</v>
      </c>
    </row>
    <row r="16401" spans="51:51" x14ac:dyDescent="0.2">
      <c r="AY16401" s="9">
        <v>0.57299999999999995</v>
      </c>
    </row>
    <row r="16402" spans="51:51" x14ac:dyDescent="0.2">
      <c r="AY16402" s="9">
        <v>0.59699999999999998</v>
      </c>
    </row>
    <row r="16403" spans="51:51" x14ac:dyDescent="0.2">
      <c r="AY16403" s="9">
        <v>0.50600000000000001</v>
      </c>
    </row>
    <row r="16404" spans="51:51" x14ac:dyDescent="0.2">
      <c r="AY16404" s="9">
        <v>0.54200000000000004</v>
      </c>
    </row>
    <row r="16405" spans="51:51" x14ac:dyDescent="0.2">
      <c r="AY16405" s="9">
        <v>0.46800000000000003</v>
      </c>
    </row>
    <row r="16406" spans="51:51" x14ac:dyDescent="0.2">
      <c r="AY16406" s="9">
        <v>0.38200000000000001</v>
      </c>
    </row>
    <row r="16407" spans="51:51" x14ac:dyDescent="0.2">
      <c r="AY16407" s="9">
        <v>0.41399999999999998</v>
      </c>
    </row>
    <row r="16408" spans="51:51" x14ac:dyDescent="0.2">
      <c r="AY16408" s="9">
        <v>0.38</v>
      </c>
    </row>
    <row r="16409" spans="51:51" x14ac:dyDescent="0.2">
      <c r="AY16409" s="9">
        <v>0.379</v>
      </c>
    </row>
    <row r="16410" spans="51:51" x14ac:dyDescent="0.2">
      <c r="AY16410" s="9">
        <v>0.312</v>
      </c>
    </row>
    <row r="16411" spans="51:51" x14ac:dyDescent="0.2">
      <c r="AY16411" s="9">
        <v>0.433</v>
      </c>
    </row>
    <row r="16412" spans="51:51" x14ac:dyDescent="0.2">
      <c r="AY16412" s="9">
        <v>0.44700000000000001</v>
      </c>
    </row>
    <row r="16413" spans="51:51" x14ac:dyDescent="0.2">
      <c r="AY16413" s="9">
        <v>0.46400000000000002</v>
      </c>
    </row>
    <row r="16414" spans="51:51" x14ac:dyDescent="0.2">
      <c r="AY16414" s="9">
        <v>0.45900000000000002</v>
      </c>
    </row>
    <row r="16415" spans="51:51" x14ac:dyDescent="0.2">
      <c r="AY16415" s="9">
        <v>0.40300000000000002</v>
      </c>
    </row>
    <row r="16416" spans="51:51" x14ac:dyDescent="0.2">
      <c r="AY16416" s="9">
        <v>0.45200000000000001</v>
      </c>
    </row>
    <row r="16417" spans="51:51" x14ac:dyDescent="0.2">
      <c r="AY16417" s="9">
        <v>0.38300000000000001</v>
      </c>
    </row>
    <row r="16418" spans="51:51" x14ac:dyDescent="0.2">
      <c r="AY16418" s="9">
        <v>0.36399999999999999</v>
      </c>
    </row>
    <row r="16419" spans="51:51" x14ac:dyDescent="0.2">
      <c r="AY16419" s="9">
        <v>0.41</v>
      </c>
    </row>
    <row r="16420" spans="51:51" x14ac:dyDescent="0.2">
      <c r="AY16420" s="9">
        <v>0.36099999999999999</v>
      </c>
    </row>
    <row r="16421" spans="51:51" x14ac:dyDescent="0.2">
      <c r="AY16421" s="9">
        <v>0.36</v>
      </c>
    </row>
    <row r="16422" spans="51:51" x14ac:dyDescent="0.2">
      <c r="AY16422" s="9">
        <v>0.30499999999999999</v>
      </c>
    </row>
    <row r="16423" spans="51:51" x14ac:dyDescent="0.2">
      <c r="AY16423" s="9">
        <v>0.307</v>
      </c>
    </row>
    <row r="16424" spans="51:51" x14ac:dyDescent="0.2">
      <c r="AY16424" s="9">
        <v>0.30099999999999999</v>
      </c>
    </row>
    <row r="16425" spans="51:51" x14ac:dyDescent="0.2">
      <c r="AY16425" s="9">
        <v>0.42</v>
      </c>
    </row>
    <row r="16426" spans="51:51" x14ac:dyDescent="0.2">
      <c r="AY16426" s="9">
        <v>0.42699999999999999</v>
      </c>
    </row>
    <row r="16427" spans="51:51" x14ac:dyDescent="0.2">
      <c r="AY16427" s="9">
        <v>0.439</v>
      </c>
    </row>
    <row r="16428" spans="51:51" x14ac:dyDescent="0.2">
      <c r="AY16428" s="9">
        <v>0.58099999999999996</v>
      </c>
    </row>
    <row r="16429" spans="51:51" x14ac:dyDescent="0.2">
      <c r="AY16429" s="9">
        <v>0.56799999999999995</v>
      </c>
    </row>
    <row r="16430" spans="51:51" x14ac:dyDescent="0.2">
      <c r="AY16430" s="9">
        <v>0.629</v>
      </c>
    </row>
    <row r="16431" spans="51:51" x14ac:dyDescent="0.2">
      <c r="AY16431" s="9">
        <v>0.76700000000000002</v>
      </c>
    </row>
    <row r="16432" spans="51:51" x14ac:dyDescent="0.2">
      <c r="AY16432" s="9">
        <v>0.745</v>
      </c>
    </row>
    <row r="16433" spans="51:51" x14ac:dyDescent="0.2">
      <c r="AY16433" s="9">
        <v>0.70599999999999996</v>
      </c>
    </row>
    <row r="16434" spans="51:51" x14ac:dyDescent="0.2">
      <c r="AY16434" s="9">
        <v>0.65300000000000002</v>
      </c>
    </row>
    <row r="16435" spans="51:51" x14ac:dyDescent="0.2">
      <c r="AY16435" s="9">
        <v>0.65100000000000002</v>
      </c>
    </row>
    <row r="16436" spans="51:51" x14ac:dyDescent="0.2">
      <c r="AY16436" s="9">
        <v>0.64800000000000002</v>
      </c>
    </row>
    <row r="16437" spans="51:51" x14ac:dyDescent="0.2">
      <c r="AY16437" s="9">
        <v>0.57099999999999995</v>
      </c>
    </row>
    <row r="16438" spans="51:51" x14ac:dyDescent="0.2">
      <c r="AY16438" s="9">
        <v>0.52700000000000002</v>
      </c>
    </row>
    <row r="32769" spans="51:51" x14ac:dyDescent="0.2">
      <c r="AY32769" s="9" t="s">
        <v>19</v>
      </c>
    </row>
    <row r="32770" spans="51:51" x14ac:dyDescent="0.2">
      <c r="AY32770" s="9">
        <v>0.40300000000000002</v>
      </c>
    </row>
    <row r="32771" spans="51:51" x14ac:dyDescent="0.2">
      <c r="AY32771" s="9">
        <v>0.32800000000000001</v>
      </c>
    </row>
    <row r="32772" spans="51:51" x14ac:dyDescent="0.2">
      <c r="AY32772" s="9">
        <v>0.22800000000000001</v>
      </c>
    </row>
    <row r="32773" spans="51:51" x14ac:dyDescent="0.2">
      <c r="AY32773" s="9">
        <v>0.187</v>
      </c>
    </row>
    <row r="32774" spans="51:51" x14ac:dyDescent="0.2">
      <c r="AY32774" s="9">
        <v>0.253</v>
      </c>
    </row>
    <row r="32775" spans="51:51" x14ac:dyDescent="0.2">
      <c r="AY32775" s="9">
        <v>0.317</v>
      </c>
    </row>
    <row r="32776" spans="51:51" x14ac:dyDescent="0.2">
      <c r="AY32776" s="9">
        <v>0.41799999999999998</v>
      </c>
    </row>
    <row r="32777" spans="51:51" x14ac:dyDescent="0.2">
      <c r="AY32777" s="9">
        <v>0.39100000000000001</v>
      </c>
    </row>
    <row r="32778" spans="51:51" x14ac:dyDescent="0.2">
      <c r="AY32778" s="9">
        <v>0.36799999999999999</v>
      </c>
    </row>
    <row r="32779" spans="51:51" x14ac:dyDescent="0.2">
      <c r="AY32779" s="9">
        <v>0.33100000000000002</v>
      </c>
    </row>
    <row r="32780" spans="51:51" x14ac:dyDescent="0.2">
      <c r="AY32780" s="9">
        <v>0.27400000000000002</v>
      </c>
    </row>
    <row r="32781" spans="51:51" x14ac:dyDescent="0.2">
      <c r="AY32781" s="9">
        <v>0.26400000000000001</v>
      </c>
    </row>
    <row r="32782" spans="51:51" x14ac:dyDescent="0.2">
      <c r="AY32782" s="9">
        <v>0.27600000000000002</v>
      </c>
    </row>
    <row r="32783" spans="51:51" x14ac:dyDescent="0.2">
      <c r="AY32783" s="9">
        <v>0.255</v>
      </c>
    </row>
    <row r="32784" spans="51:51" x14ac:dyDescent="0.2">
      <c r="AY32784" s="9">
        <v>0.46600000000000003</v>
      </c>
    </row>
    <row r="32785" spans="51:51" x14ac:dyDescent="0.2">
      <c r="AY32785" s="9">
        <v>0.57299999999999995</v>
      </c>
    </row>
    <row r="32786" spans="51:51" x14ac:dyDescent="0.2">
      <c r="AY32786" s="9">
        <v>0.59699999999999998</v>
      </c>
    </row>
    <row r="32787" spans="51:51" x14ac:dyDescent="0.2">
      <c r="AY32787" s="9">
        <v>0.50600000000000001</v>
      </c>
    </row>
    <row r="32788" spans="51:51" x14ac:dyDescent="0.2">
      <c r="AY32788" s="9">
        <v>0.54200000000000004</v>
      </c>
    </row>
    <row r="32789" spans="51:51" x14ac:dyDescent="0.2">
      <c r="AY32789" s="9">
        <v>0.46800000000000003</v>
      </c>
    </row>
    <row r="32790" spans="51:51" x14ac:dyDescent="0.2">
      <c r="AY32790" s="9">
        <v>0.38200000000000001</v>
      </c>
    </row>
    <row r="32791" spans="51:51" x14ac:dyDescent="0.2">
      <c r="AY32791" s="9">
        <v>0.41399999999999998</v>
      </c>
    </row>
    <row r="32792" spans="51:51" x14ac:dyDescent="0.2">
      <c r="AY32792" s="9">
        <v>0.38</v>
      </c>
    </row>
    <row r="32793" spans="51:51" x14ac:dyDescent="0.2">
      <c r="AY32793" s="9">
        <v>0.379</v>
      </c>
    </row>
    <row r="32794" spans="51:51" x14ac:dyDescent="0.2">
      <c r="AY32794" s="9">
        <v>0.312</v>
      </c>
    </row>
    <row r="32795" spans="51:51" x14ac:dyDescent="0.2">
      <c r="AY32795" s="9">
        <v>0.433</v>
      </c>
    </row>
    <row r="32796" spans="51:51" x14ac:dyDescent="0.2">
      <c r="AY32796" s="9">
        <v>0.44700000000000001</v>
      </c>
    </row>
    <row r="32797" spans="51:51" x14ac:dyDescent="0.2">
      <c r="AY32797" s="9">
        <v>0.46400000000000002</v>
      </c>
    </row>
    <row r="32798" spans="51:51" x14ac:dyDescent="0.2">
      <c r="AY32798" s="9">
        <v>0.45900000000000002</v>
      </c>
    </row>
    <row r="32799" spans="51:51" x14ac:dyDescent="0.2">
      <c r="AY32799" s="9">
        <v>0.40300000000000002</v>
      </c>
    </row>
    <row r="32800" spans="51:51" x14ac:dyDescent="0.2">
      <c r="AY32800" s="9">
        <v>0.45200000000000001</v>
      </c>
    </row>
    <row r="32801" spans="51:51" x14ac:dyDescent="0.2">
      <c r="AY32801" s="9">
        <v>0.38300000000000001</v>
      </c>
    </row>
    <row r="32802" spans="51:51" x14ac:dyDescent="0.2">
      <c r="AY32802" s="9">
        <v>0.36399999999999999</v>
      </c>
    </row>
    <row r="32803" spans="51:51" x14ac:dyDescent="0.2">
      <c r="AY32803" s="9">
        <v>0.41</v>
      </c>
    </row>
    <row r="32804" spans="51:51" x14ac:dyDescent="0.2">
      <c r="AY32804" s="9">
        <v>0.36099999999999999</v>
      </c>
    </row>
    <row r="32805" spans="51:51" x14ac:dyDescent="0.2">
      <c r="AY32805" s="9">
        <v>0.36</v>
      </c>
    </row>
    <row r="32806" spans="51:51" x14ac:dyDescent="0.2">
      <c r="AY32806" s="9">
        <v>0.30499999999999999</v>
      </c>
    </row>
    <row r="32807" spans="51:51" x14ac:dyDescent="0.2">
      <c r="AY32807" s="9">
        <v>0.307</v>
      </c>
    </row>
    <row r="32808" spans="51:51" x14ac:dyDescent="0.2">
      <c r="AY32808" s="9">
        <v>0.30099999999999999</v>
      </c>
    </row>
    <row r="32809" spans="51:51" x14ac:dyDescent="0.2">
      <c r="AY32809" s="9">
        <v>0.42</v>
      </c>
    </row>
    <row r="32810" spans="51:51" x14ac:dyDescent="0.2">
      <c r="AY32810" s="9">
        <v>0.42699999999999999</v>
      </c>
    </row>
    <row r="32811" spans="51:51" x14ac:dyDescent="0.2">
      <c r="AY32811" s="9">
        <v>0.439</v>
      </c>
    </row>
    <row r="32812" spans="51:51" x14ac:dyDescent="0.2">
      <c r="AY32812" s="9">
        <v>0.58099999999999996</v>
      </c>
    </row>
    <row r="32813" spans="51:51" x14ac:dyDescent="0.2">
      <c r="AY32813" s="9">
        <v>0.56799999999999995</v>
      </c>
    </row>
    <row r="32814" spans="51:51" x14ac:dyDescent="0.2">
      <c r="AY32814" s="9">
        <v>0.629</v>
      </c>
    </row>
    <row r="32815" spans="51:51" x14ac:dyDescent="0.2">
      <c r="AY32815" s="9">
        <v>0.76700000000000002</v>
      </c>
    </row>
    <row r="32816" spans="51:51" x14ac:dyDescent="0.2">
      <c r="AY32816" s="9">
        <v>0.745</v>
      </c>
    </row>
    <row r="32817" spans="51:51" x14ac:dyDescent="0.2">
      <c r="AY32817" s="9">
        <v>0.70599999999999996</v>
      </c>
    </row>
    <row r="32818" spans="51:51" x14ac:dyDescent="0.2">
      <c r="AY32818" s="9">
        <v>0.65300000000000002</v>
      </c>
    </row>
    <row r="32819" spans="51:51" x14ac:dyDescent="0.2">
      <c r="AY32819" s="9">
        <v>0.65100000000000002</v>
      </c>
    </row>
    <row r="32820" spans="51:51" x14ac:dyDescent="0.2">
      <c r="AY32820" s="9">
        <v>0.64800000000000002</v>
      </c>
    </row>
    <row r="32821" spans="51:51" x14ac:dyDescent="0.2">
      <c r="AY32821" s="9">
        <v>0.57099999999999995</v>
      </c>
    </row>
    <row r="32822" spans="51:51" x14ac:dyDescent="0.2">
      <c r="AY32822" s="9">
        <v>0.52700000000000002</v>
      </c>
    </row>
    <row r="49153" spans="51:51" x14ac:dyDescent="0.2">
      <c r="AY49153" s="9" t="s">
        <v>19</v>
      </c>
    </row>
    <row r="49154" spans="51:51" x14ac:dyDescent="0.2">
      <c r="AY49154" s="9">
        <v>0.40300000000000002</v>
      </c>
    </row>
    <row r="49155" spans="51:51" x14ac:dyDescent="0.2">
      <c r="AY49155" s="9">
        <v>0.32800000000000001</v>
      </c>
    </row>
    <row r="49156" spans="51:51" x14ac:dyDescent="0.2">
      <c r="AY49156" s="9">
        <v>0.22800000000000001</v>
      </c>
    </row>
    <row r="49157" spans="51:51" x14ac:dyDescent="0.2">
      <c r="AY49157" s="9">
        <v>0.187</v>
      </c>
    </row>
    <row r="49158" spans="51:51" x14ac:dyDescent="0.2">
      <c r="AY49158" s="9">
        <v>0.253</v>
      </c>
    </row>
    <row r="49159" spans="51:51" x14ac:dyDescent="0.2">
      <c r="AY49159" s="9">
        <v>0.317</v>
      </c>
    </row>
    <row r="49160" spans="51:51" x14ac:dyDescent="0.2">
      <c r="AY49160" s="9">
        <v>0.41799999999999998</v>
      </c>
    </row>
    <row r="49161" spans="51:51" x14ac:dyDescent="0.2">
      <c r="AY49161" s="9">
        <v>0.39100000000000001</v>
      </c>
    </row>
    <row r="49162" spans="51:51" x14ac:dyDescent="0.2">
      <c r="AY49162" s="9">
        <v>0.36799999999999999</v>
      </c>
    </row>
    <row r="49163" spans="51:51" x14ac:dyDescent="0.2">
      <c r="AY49163" s="9">
        <v>0.33100000000000002</v>
      </c>
    </row>
    <row r="49164" spans="51:51" x14ac:dyDescent="0.2">
      <c r="AY49164" s="9">
        <v>0.27400000000000002</v>
      </c>
    </row>
    <row r="49165" spans="51:51" x14ac:dyDescent="0.2">
      <c r="AY49165" s="9">
        <v>0.26400000000000001</v>
      </c>
    </row>
    <row r="49166" spans="51:51" x14ac:dyDescent="0.2">
      <c r="AY49166" s="9">
        <v>0.27600000000000002</v>
      </c>
    </row>
    <row r="49167" spans="51:51" x14ac:dyDescent="0.2">
      <c r="AY49167" s="9">
        <v>0.255</v>
      </c>
    </row>
    <row r="49168" spans="51:51" x14ac:dyDescent="0.2">
      <c r="AY49168" s="9">
        <v>0.46600000000000003</v>
      </c>
    </row>
    <row r="49169" spans="51:51" x14ac:dyDescent="0.2">
      <c r="AY49169" s="9">
        <v>0.57299999999999995</v>
      </c>
    </row>
    <row r="49170" spans="51:51" x14ac:dyDescent="0.2">
      <c r="AY49170" s="9">
        <v>0.59699999999999998</v>
      </c>
    </row>
    <row r="49171" spans="51:51" x14ac:dyDescent="0.2">
      <c r="AY49171" s="9">
        <v>0.50600000000000001</v>
      </c>
    </row>
    <row r="49172" spans="51:51" x14ac:dyDescent="0.2">
      <c r="AY49172" s="9">
        <v>0.54200000000000004</v>
      </c>
    </row>
    <row r="49173" spans="51:51" x14ac:dyDescent="0.2">
      <c r="AY49173" s="9">
        <v>0.46800000000000003</v>
      </c>
    </row>
    <row r="49174" spans="51:51" x14ac:dyDescent="0.2">
      <c r="AY49174" s="9">
        <v>0.38200000000000001</v>
      </c>
    </row>
    <row r="49175" spans="51:51" x14ac:dyDescent="0.2">
      <c r="AY49175" s="9">
        <v>0.41399999999999998</v>
      </c>
    </row>
    <row r="49176" spans="51:51" x14ac:dyDescent="0.2">
      <c r="AY49176" s="9">
        <v>0.38</v>
      </c>
    </row>
    <row r="49177" spans="51:51" x14ac:dyDescent="0.2">
      <c r="AY49177" s="9">
        <v>0.379</v>
      </c>
    </row>
    <row r="49178" spans="51:51" x14ac:dyDescent="0.2">
      <c r="AY49178" s="9">
        <v>0.312</v>
      </c>
    </row>
    <row r="49179" spans="51:51" x14ac:dyDescent="0.2">
      <c r="AY49179" s="9">
        <v>0.433</v>
      </c>
    </row>
    <row r="49180" spans="51:51" x14ac:dyDescent="0.2">
      <c r="AY49180" s="9">
        <v>0.44700000000000001</v>
      </c>
    </row>
    <row r="49181" spans="51:51" x14ac:dyDescent="0.2">
      <c r="AY49181" s="9">
        <v>0.46400000000000002</v>
      </c>
    </row>
    <row r="49182" spans="51:51" x14ac:dyDescent="0.2">
      <c r="AY49182" s="9">
        <v>0.45900000000000002</v>
      </c>
    </row>
    <row r="49183" spans="51:51" x14ac:dyDescent="0.2">
      <c r="AY49183" s="9">
        <v>0.40300000000000002</v>
      </c>
    </row>
    <row r="49184" spans="51:51" x14ac:dyDescent="0.2">
      <c r="AY49184" s="9">
        <v>0.45200000000000001</v>
      </c>
    </row>
    <row r="49185" spans="51:51" x14ac:dyDescent="0.2">
      <c r="AY49185" s="9">
        <v>0.38300000000000001</v>
      </c>
    </row>
    <row r="49186" spans="51:51" x14ac:dyDescent="0.2">
      <c r="AY49186" s="9">
        <v>0.36399999999999999</v>
      </c>
    </row>
    <row r="49187" spans="51:51" x14ac:dyDescent="0.2">
      <c r="AY49187" s="9">
        <v>0.41</v>
      </c>
    </row>
    <row r="49188" spans="51:51" x14ac:dyDescent="0.2">
      <c r="AY49188" s="9">
        <v>0.36099999999999999</v>
      </c>
    </row>
    <row r="49189" spans="51:51" x14ac:dyDescent="0.2">
      <c r="AY49189" s="9">
        <v>0.36</v>
      </c>
    </row>
    <row r="49190" spans="51:51" x14ac:dyDescent="0.2">
      <c r="AY49190" s="9">
        <v>0.30499999999999999</v>
      </c>
    </row>
    <row r="49191" spans="51:51" x14ac:dyDescent="0.2">
      <c r="AY49191" s="9">
        <v>0.307</v>
      </c>
    </row>
    <row r="49192" spans="51:51" x14ac:dyDescent="0.2">
      <c r="AY49192" s="9">
        <v>0.30099999999999999</v>
      </c>
    </row>
    <row r="49193" spans="51:51" x14ac:dyDescent="0.2">
      <c r="AY49193" s="9">
        <v>0.42</v>
      </c>
    </row>
    <row r="49194" spans="51:51" x14ac:dyDescent="0.2">
      <c r="AY49194" s="9">
        <v>0.42699999999999999</v>
      </c>
    </row>
    <row r="49195" spans="51:51" x14ac:dyDescent="0.2">
      <c r="AY49195" s="9">
        <v>0.439</v>
      </c>
    </row>
    <row r="49196" spans="51:51" x14ac:dyDescent="0.2">
      <c r="AY49196" s="9">
        <v>0.58099999999999996</v>
      </c>
    </row>
    <row r="49197" spans="51:51" x14ac:dyDescent="0.2">
      <c r="AY49197" s="9">
        <v>0.56799999999999995</v>
      </c>
    </row>
    <row r="49198" spans="51:51" x14ac:dyDescent="0.2">
      <c r="AY49198" s="9">
        <v>0.629</v>
      </c>
    </row>
    <row r="49199" spans="51:51" x14ac:dyDescent="0.2">
      <c r="AY49199" s="9">
        <v>0.76700000000000002</v>
      </c>
    </row>
    <row r="49200" spans="51:51" x14ac:dyDescent="0.2">
      <c r="AY49200" s="9">
        <v>0.745</v>
      </c>
    </row>
    <row r="49201" spans="51:51" x14ac:dyDescent="0.2">
      <c r="AY49201" s="9">
        <v>0.70599999999999996</v>
      </c>
    </row>
    <row r="49202" spans="51:51" x14ac:dyDescent="0.2">
      <c r="AY49202" s="9">
        <v>0.65300000000000002</v>
      </c>
    </row>
    <row r="49203" spans="51:51" x14ac:dyDescent="0.2">
      <c r="AY49203" s="9">
        <v>0.65100000000000002</v>
      </c>
    </row>
    <row r="49204" spans="51:51" x14ac:dyDescent="0.2">
      <c r="AY49204" s="9">
        <v>0.64800000000000002</v>
      </c>
    </row>
    <row r="49205" spans="51:51" x14ac:dyDescent="0.2">
      <c r="AY49205" s="9">
        <v>0.57099999999999995</v>
      </c>
    </row>
    <row r="49206" spans="51:51" x14ac:dyDescent="0.2">
      <c r="AY49206" s="9">
        <v>0.52700000000000002</v>
      </c>
    </row>
    <row r="65537" spans="51:51" x14ac:dyDescent="0.2">
      <c r="AY65537" s="9" t="s">
        <v>19</v>
      </c>
    </row>
    <row r="65538" spans="51:51" x14ac:dyDescent="0.2">
      <c r="AY65538" s="9">
        <v>0.40300000000000002</v>
      </c>
    </row>
    <row r="65539" spans="51:51" x14ac:dyDescent="0.2">
      <c r="AY65539" s="9">
        <v>0.32800000000000001</v>
      </c>
    </row>
    <row r="65540" spans="51:51" x14ac:dyDescent="0.2">
      <c r="AY65540" s="9">
        <v>0.22800000000000001</v>
      </c>
    </row>
    <row r="65541" spans="51:51" x14ac:dyDescent="0.2">
      <c r="AY65541" s="9">
        <v>0.187</v>
      </c>
    </row>
    <row r="65542" spans="51:51" x14ac:dyDescent="0.2">
      <c r="AY65542" s="9">
        <v>0.253</v>
      </c>
    </row>
    <row r="65543" spans="51:51" x14ac:dyDescent="0.2">
      <c r="AY65543" s="9">
        <v>0.317</v>
      </c>
    </row>
    <row r="65544" spans="51:51" x14ac:dyDescent="0.2">
      <c r="AY65544" s="9">
        <v>0.41799999999999998</v>
      </c>
    </row>
    <row r="65545" spans="51:51" x14ac:dyDescent="0.2">
      <c r="AY65545" s="9">
        <v>0.39100000000000001</v>
      </c>
    </row>
    <row r="65546" spans="51:51" x14ac:dyDescent="0.2">
      <c r="AY65546" s="9">
        <v>0.36799999999999999</v>
      </c>
    </row>
    <row r="65547" spans="51:51" x14ac:dyDescent="0.2">
      <c r="AY65547" s="9">
        <v>0.33100000000000002</v>
      </c>
    </row>
    <row r="65548" spans="51:51" x14ac:dyDescent="0.2">
      <c r="AY65548" s="9">
        <v>0.27400000000000002</v>
      </c>
    </row>
    <row r="65549" spans="51:51" x14ac:dyDescent="0.2">
      <c r="AY65549" s="9">
        <v>0.26400000000000001</v>
      </c>
    </row>
    <row r="65550" spans="51:51" x14ac:dyDescent="0.2">
      <c r="AY65550" s="9">
        <v>0.27600000000000002</v>
      </c>
    </row>
    <row r="65551" spans="51:51" x14ac:dyDescent="0.2">
      <c r="AY65551" s="9">
        <v>0.255</v>
      </c>
    </row>
    <row r="65552" spans="51:51" x14ac:dyDescent="0.2">
      <c r="AY65552" s="9">
        <v>0.46600000000000003</v>
      </c>
    </row>
    <row r="65553" spans="51:51" x14ac:dyDescent="0.2">
      <c r="AY65553" s="9">
        <v>0.57299999999999995</v>
      </c>
    </row>
    <row r="65554" spans="51:51" x14ac:dyDescent="0.2">
      <c r="AY65554" s="9">
        <v>0.59699999999999998</v>
      </c>
    </row>
    <row r="65555" spans="51:51" x14ac:dyDescent="0.2">
      <c r="AY65555" s="9">
        <v>0.50600000000000001</v>
      </c>
    </row>
    <row r="65556" spans="51:51" x14ac:dyDescent="0.2">
      <c r="AY65556" s="9">
        <v>0.54200000000000004</v>
      </c>
    </row>
    <row r="65557" spans="51:51" x14ac:dyDescent="0.2">
      <c r="AY65557" s="9">
        <v>0.46800000000000003</v>
      </c>
    </row>
    <row r="65558" spans="51:51" x14ac:dyDescent="0.2">
      <c r="AY65558" s="9">
        <v>0.38200000000000001</v>
      </c>
    </row>
    <row r="65559" spans="51:51" x14ac:dyDescent="0.2">
      <c r="AY65559" s="9">
        <v>0.41399999999999998</v>
      </c>
    </row>
    <row r="65560" spans="51:51" x14ac:dyDescent="0.2">
      <c r="AY65560" s="9">
        <v>0.38</v>
      </c>
    </row>
    <row r="65561" spans="51:51" x14ac:dyDescent="0.2">
      <c r="AY65561" s="9">
        <v>0.379</v>
      </c>
    </row>
    <row r="65562" spans="51:51" x14ac:dyDescent="0.2">
      <c r="AY65562" s="9">
        <v>0.312</v>
      </c>
    </row>
    <row r="65563" spans="51:51" x14ac:dyDescent="0.2">
      <c r="AY65563" s="9">
        <v>0.433</v>
      </c>
    </row>
    <row r="65564" spans="51:51" x14ac:dyDescent="0.2">
      <c r="AY65564" s="9">
        <v>0.44700000000000001</v>
      </c>
    </row>
    <row r="65565" spans="51:51" x14ac:dyDescent="0.2">
      <c r="AY65565" s="9">
        <v>0.46400000000000002</v>
      </c>
    </row>
    <row r="65566" spans="51:51" x14ac:dyDescent="0.2">
      <c r="AY65566" s="9">
        <v>0.45900000000000002</v>
      </c>
    </row>
    <row r="65567" spans="51:51" x14ac:dyDescent="0.2">
      <c r="AY65567" s="9">
        <v>0.40300000000000002</v>
      </c>
    </row>
    <row r="65568" spans="51:51" x14ac:dyDescent="0.2">
      <c r="AY65568" s="9">
        <v>0.45200000000000001</v>
      </c>
    </row>
    <row r="65569" spans="51:51" x14ac:dyDescent="0.2">
      <c r="AY65569" s="9">
        <v>0.38300000000000001</v>
      </c>
    </row>
    <row r="65570" spans="51:51" x14ac:dyDescent="0.2">
      <c r="AY65570" s="9">
        <v>0.36399999999999999</v>
      </c>
    </row>
    <row r="65571" spans="51:51" x14ac:dyDescent="0.2">
      <c r="AY65571" s="9">
        <v>0.41</v>
      </c>
    </row>
    <row r="65572" spans="51:51" x14ac:dyDescent="0.2">
      <c r="AY65572" s="9">
        <v>0.36099999999999999</v>
      </c>
    </row>
    <row r="65573" spans="51:51" x14ac:dyDescent="0.2">
      <c r="AY65573" s="9">
        <v>0.36</v>
      </c>
    </row>
    <row r="65574" spans="51:51" x14ac:dyDescent="0.2">
      <c r="AY65574" s="9">
        <v>0.30499999999999999</v>
      </c>
    </row>
    <row r="65575" spans="51:51" x14ac:dyDescent="0.2">
      <c r="AY65575" s="9">
        <v>0.307</v>
      </c>
    </row>
    <row r="65576" spans="51:51" x14ac:dyDescent="0.2">
      <c r="AY65576" s="9">
        <v>0.30099999999999999</v>
      </c>
    </row>
    <row r="65577" spans="51:51" x14ac:dyDescent="0.2">
      <c r="AY65577" s="9">
        <v>0.42</v>
      </c>
    </row>
    <row r="65578" spans="51:51" x14ac:dyDescent="0.2">
      <c r="AY65578" s="9">
        <v>0.42699999999999999</v>
      </c>
    </row>
    <row r="65579" spans="51:51" x14ac:dyDescent="0.2">
      <c r="AY65579" s="9">
        <v>0.439</v>
      </c>
    </row>
    <row r="65580" spans="51:51" x14ac:dyDescent="0.2">
      <c r="AY65580" s="9">
        <v>0.58099999999999996</v>
      </c>
    </row>
    <row r="65581" spans="51:51" x14ac:dyDescent="0.2">
      <c r="AY65581" s="9">
        <v>0.56799999999999995</v>
      </c>
    </row>
    <row r="65582" spans="51:51" x14ac:dyDescent="0.2">
      <c r="AY65582" s="9">
        <v>0.629</v>
      </c>
    </row>
    <row r="65583" spans="51:51" x14ac:dyDescent="0.2">
      <c r="AY65583" s="9">
        <v>0.76700000000000002</v>
      </c>
    </row>
    <row r="65584" spans="51:51" x14ac:dyDescent="0.2">
      <c r="AY65584" s="9">
        <v>0.745</v>
      </c>
    </row>
    <row r="65585" spans="51:51" x14ac:dyDescent="0.2">
      <c r="AY65585" s="9">
        <v>0.70599999999999996</v>
      </c>
    </row>
    <row r="65586" spans="51:51" x14ac:dyDescent="0.2">
      <c r="AY65586" s="9">
        <v>0.65300000000000002</v>
      </c>
    </row>
    <row r="65587" spans="51:51" x14ac:dyDescent="0.2">
      <c r="AY65587" s="9">
        <v>0.65100000000000002</v>
      </c>
    </row>
    <row r="65588" spans="51:51" x14ac:dyDescent="0.2">
      <c r="AY65588" s="9">
        <v>0.64800000000000002</v>
      </c>
    </row>
    <row r="65589" spans="51:51" x14ac:dyDescent="0.2">
      <c r="AY65589" s="9">
        <v>0.57099999999999995</v>
      </c>
    </row>
    <row r="65590" spans="51:51" x14ac:dyDescent="0.2">
      <c r="AY65590" s="9">
        <v>0.52700000000000002</v>
      </c>
    </row>
    <row r="81921" spans="51:51" x14ac:dyDescent="0.2">
      <c r="AY81921" s="9" t="s">
        <v>19</v>
      </c>
    </row>
    <row r="81922" spans="51:51" x14ac:dyDescent="0.2">
      <c r="AY81922" s="9">
        <v>0.40300000000000002</v>
      </c>
    </row>
    <row r="81923" spans="51:51" x14ac:dyDescent="0.2">
      <c r="AY81923" s="9">
        <v>0.32800000000000001</v>
      </c>
    </row>
    <row r="81924" spans="51:51" x14ac:dyDescent="0.2">
      <c r="AY81924" s="9">
        <v>0.22800000000000001</v>
      </c>
    </row>
    <row r="81925" spans="51:51" x14ac:dyDescent="0.2">
      <c r="AY81925" s="9">
        <v>0.187</v>
      </c>
    </row>
    <row r="81926" spans="51:51" x14ac:dyDescent="0.2">
      <c r="AY81926" s="9">
        <v>0.253</v>
      </c>
    </row>
    <row r="81927" spans="51:51" x14ac:dyDescent="0.2">
      <c r="AY81927" s="9">
        <v>0.317</v>
      </c>
    </row>
    <row r="81928" spans="51:51" x14ac:dyDescent="0.2">
      <c r="AY81928" s="9">
        <v>0.41799999999999998</v>
      </c>
    </row>
    <row r="81929" spans="51:51" x14ac:dyDescent="0.2">
      <c r="AY81929" s="9">
        <v>0.39100000000000001</v>
      </c>
    </row>
    <row r="81930" spans="51:51" x14ac:dyDescent="0.2">
      <c r="AY81930" s="9">
        <v>0.36799999999999999</v>
      </c>
    </row>
    <row r="81931" spans="51:51" x14ac:dyDescent="0.2">
      <c r="AY81931" s="9">
        <v>0.33100000000000002</v>
      </c>
    </row>
    <row r="81932" spans="51:51" x14ac:dyDescent="0.2">
      <c r="AY81932" s="9">
        <v>0.27400000000000002</v>
      </c>
    </row>
    <row r="81933" spans="51:51" x14ac:dyDescent="0.2">
      <c r="AY81933" s="9">
        <v>0.26400000000000001</v>
      </c>
    </row>
    <row r="81934" spans="51:51" x14ac:dyDescent="0.2">
      <c r="AY81934" s="9">
        <v>0.27600000000000002</v>
      </c>
    </row>
    <row r="81935" spans="51:51" x14ac:dyDescent="0.2">
      <c r="AY81935" s="9">
        <v>0.255</v>
      </c>
    </row>
    <row r="81936" spans="51:51" x14ac:dyDescent="0.2">
      <c r="AY81936" s="9">
        <v>0.46600000000000003</v>
      </c>
    </row>
    <row r="81937" spans="51:51" x14ac:dyDescent="0.2">
      <c r="AY81937" s="9">
        <v>0.57299999999999995</v>
      </c>
    </row>
    <row r="81938" spans="51:51" x14ac:dyDescent="0.2">
      <c r="AY81938" s="9">
        <v>0.59699999999999998</v>
      </c>
    </row>
    <row r="81939" spans="51:51" x14ac:dyDescent="0.2">
      <c r="AY81939" s="9">
        <v>0.50600000000000001</v>
      </c>
    </row>
    <row r="81940" spans="51:51" x14ac:dyDescent="0.2">
      <c r="AY81940" s="9">
        <v>0.54200000000000004</v>
      </c>
    </row>
    <row r="81941" spans="51:51" x14ac:dyDescent="0.2">
      <c r="AY81941" s="9">
        <v>0.46800000000000003</v>
      </c>
    </row>
    <row r="81942" spans="51:51" x14ac:dyDescent="0.2">
      <c r="AY81942" s="9">
        <v>0.38200000000000001</v>
      </c>
    </row>
    <row r="81943" spans="51:51" x14ac:dyDescent="0.2">
      <c r="AY81943" s="9">
        <v>0.41399999999999998</v>
      </c>
    </row>
    <row r="81944" spans="51:51" x14ac:dyDescent="0.2">
      <c r="AY81944" s="9">
        <v>0.38</v>
      </c>
    </row>
    <row r="81945" spans="51:51" x14ac:dyDescent="0.2">
      <c r="AY81945" s="9">
        <v>0.379</v>
      </c>
    </row>
    <row r="81946" spans="51:51" x14ac:dyDescent="0.2">
      <c r="AY81946" s="9">
        <v>0.312</v>
      </c>
    </row>
    <row r="81947" spans="51:51" x14ac:dyDescent="0.2">
      <c r="AY81947" s="9">
        <v>0.433</v>
      </c>
    </row>
    <row r="81948" spans="51:51" x14ac:dyDescent="0.2">
      <c r="AY81948" s="9">
        <v>0.44700000000000001</v>
      </c>
    </row>
    <row r="81949" spans="51:51" x14ac:dyDescent="0.2">
      <c r="AY81949" s="9">
        <v>0.46400000000000002</v>
      </c>
    </row>
    <row r="81950" spans="51:51" x14ac:dyDescent="0.2">
      <c r="AY81950" s="9">
        <v>0.45900000000000002</v>
      </c>
    </row>
    <row r="81951" spans="51:51" x14ac:dyDescent="0.2">
      <c r="AY81951" s="9">
        <v>0.40300000000000002</v>
      </c>
    </row>
    <row r="81952" spans="51:51" x14ac:dyDescent="0.2">
      <c r="AY81952" s="9">
        <v>0.45200000000000001</v>
      </c>
    </row>
    <row r="81953" spans="51:51" x14ac:dyDescent="0.2">
      <c r="AY81953" s="9">
        <v>0.38300000000000001</v>
      </c>
    </row>
    <row r="81954" spans="51:51" x14ac:dyDescent="0.2">
      <c r="AY81954" s="9">
        <v>0.36399999999999999</v>
      </c>
    </row>
    <row r="81955" spans="51:51" x14ac:dyDescent="0.2">
      <c r="AY81955" s="9">
        <v>0.41</v>
      </c>
    </row>
    <row r="81956" spans="51:51" x14ac:dyDescent="0.2">
      <c r="AY81956" s="9">
        <v>0.36099999999999999</v>
      </c>
    </row>
    <row r="81957" spans="51:51" x14ac:dyDescent="0.2">
      <c r="AY81957" s="9">
        <v>0.36</v>
      </c>
    </row>
    <row r="81958" spans="51:51" x14ac:dyDescent="0.2">
      <c r="AY81958" s="9">
        <v>0.30499999999999999</v>
      </c>
    </row>
    <row r="81959" spans="51:51" x14ac:dyDescent="0.2">
      <c r="AY81959" s="9">
        <v>0.307</v>
      </c>
    </row>
    <row r="81960" spans="51:51" x14ac:dyDescent="0.2">
      <c r="AY81960" s="9">
        <v>0.30099999999999999</v>
      </c>
    </row>
    <row r="81961" spans="51:51" x14ac:dyDescent="0.2">
      <c r="AY81961" s="9">
        <v>0.42</v>
      </c>
    </row>
    <row r="81962" spans="51:51" x14ac:dyDescent="0.2">
      <c r="AY81962" s="9">
        <v>0.42699999999999999</v>
      </c>
    </row>
    <row r="81963" spans="51:51" x14ac:dyDescent="0.2">
      <c r="AY81963" s="9">
        <v>0.439</v>
      </c>
    </row>
    <row r="81964" spans="51:51" x14ac:dyDescent="0.2">
      <c r="AY81964" s="9">
        <v>0.58099999999999996</v>
      </c>
    </row>
    <row r="81965" spans="51:51" x14ac:dyDescent="0.2">
      <c r="AY81965" s="9">
        <v>0.56799999999999995</v>
      </c>
    </row>
    <row r="81966" spans="51:51" x14ac:dyDescent="0.2">
      <c r="AY81966" s="9">
        <v>0.629</v>
      </c>
    </row>
    <row r="81967" spans="51:51" x14ac:dyDescent="0.2">
      <c r="AY81967" s="9">
        <v>0.76700000000000002</v>
      </c>
    </row>
    <row r="81968" spans="51:51" x14ac:dyDescent="0.2">
      <c r="AY81968" s="9">
        <v>0.745</v>
      </c>
    </row>
    <row r="81969" spans="51:51" x14ac:dyDescent="0.2">
      <c r="AY81969" s="9">
        <v>0.70599999999999996</v>
      </c>
    </row>
    <row r="81970" spans="51:51" x14ac:dyDescent="0.2">
      <c r="AY81970" s="9">
        <v>0.65300000000000002</v>
      </c>
    </row>
    <row r="81971" spans="51:51" x14ac:dyDescent="0.2">
      <c r="AY81971" s="9">
        <v>0.65100000000000002</v>
      </c>
    </row>
    <row r="81972" spans="51:51" x14ac:dyDescent="0.2">
      <c r="AY81972" s="9">
        <v>0.64800000000000002</v>
      </c>
    </row>
    <row r="81973" spans="51:51" x14ac:dyDescent="0.2">
      <c r="AY81973" s="9">
        <v>0.57099999999999995</v>
      </c>
    </row>
    <row r="81974" spans="51:51" x14ac:dyDescent="0.2">
      <c r="AY81974" s="9">
        <v>0.52700000000000002</v>
      </c>
    </row>
    <row r="98305" spans="51:51" x14ac:dyDescent="0.2">
      <c r="AY98305" s="9" t="s">
        <v>19</v>
      </c>
    </row>
    <row r="98306" spans="51:51" x14ac:dyDescent="0.2">
      <c r="AY98306" s="9">
        <v>0.40300000000000002</v>
      </c>
    </row>
    <row r="98307" spans="51:51" x14ac:dyDescent="0.2">
      <c r="AY98307" s="9">
        <v>0.32800000000000001</v>
      </c>
    </row>
    <row r="98308" spans="51:51" x14ac:dyDescent="0.2">
      <c r="AY98308" s="9">
        <v>0.22800000000000001</v>
      </c>
    </row>
    <row r="98309" spans="51:51" x14ac:dyDescent="0.2">
      <c r="AY98309" s="9">
        <v>0.187</v>
      </c>
    </row>
    <row r="98310" spans="51:51" x14ac:dyDescent="0.2">
      <c r="AY98310" s="9">
        <v>0.253</v>
      </c>
    </row>
    <row r="98311" spans="51:51" x14ac:dyDescent="0.2">
      <c r="AY98311" s="9">
        <v>0.317</v>
      </c>
    </row>
    <row r="98312" spans="51:51" x14ac:dyDescent="0.2">
      <c r="AY98312" s="9">
        <v>0.41799999999999998</v>
      </c>
    </row>
    <row r="98313" spans="51:51" x14ac:dyDescent="0.2">
      <c r="AY98313" s="9">
        <v>0.39100000000000001</v>
      </c>
    </row>
    <row r="98314" spans="51:51" x14ac:dyDescent="0.2">
      <c r="AY98314" s="9">
        <v>0.36799999999999999</v>
      </c>
    </row>
    <row r="98315" spans="51:51" x14ac:dyDescent="0.2">
      <c r="AY98315" s="9">
        <v>0.33100000000000002</v>
      </c>
    </row>
    <row r="98316" spans="51:51" x14ac:dyDescent="0.2">
      <c r="AY98316" s="9">
        <v>0.27400000000000002</v>
      </c>
    </row>
    <row r="98317" spans="51:51" x14ac:dyDescent="0.2">
      <c r="AY98317" s="9">
        <v>0.26400000000000001</v>
      </c>
    </row>
    <row r="98318" spans="51:51" x14ac:dyDescent="0.2">
      <c r="AY98318" s="9">
        <v>0.27600000000000002</v>
      </c>
    </row>
    <row r="98319" spans="51:51" x14ac:dyDescent="0.2">
      <c r="AY98319" s="9">
        <v>0.255</v>
      </c>
    </row>
    <row r="98320" spans="51:51" x14ac:dyDescent="0.2">
      <c r="AY98320" s="9">
        <v>0.46600000000000003</v>
      </c>
    </row>
    <row r="98321" spans="51:51" x14ac:dyDescent="0.2">
      <c r="AY98321" s="9">
        <v>0.57299999999999995</v>
      </c>
    </row>
    <row r="98322" spans="51:51" x14ac:dyDescent="0.2">
      <c r="AY98322" s="9">
        <v>0.59699999999999998</v>
      </c>
    </row>
    <row r="98323" spans="51:51" x14ac:dyDescent="0.2">
      <c r="AY98323" s="9">
        <v>0.50600000000000001</v>
      </c>
    </row>
    <row r="98324" spans="51:51" x14ac:dyDescent="0.2">
      <c r="AY98324" s="9">
        <v>0.54200000000000004</v>
      </c>
    </row>
    <row r="98325" spans="51:51" x14ac:dyDescent="0.2">
      <c r="AY98325" s="9">
        <v>0.46800000000000003</v>
      </c>
    </row>
    <row r="98326" spans="51:51" x14ac:dyDescent="0.2">
      <c r="AY98326" s="9">
        <v>0.38200000000000001</v>
      </c>
    </row>
    <row r="98327" spans="51:51" x14ac:dyDescent="0.2">
      <c r="AY98327" s="9">
        <v>0.41399999999999998</v>
      </c>
    </row>
    <row r="98328" spans="51:51" x14ac:dyDescent="0.2">
      <c r="AY98328" s="9">
        <v>0.38</v>
      </c>
    </row>
    <row r="98329" spans="51:51" x14ac:dyDescent="0.2">
      <c r="AY98329" s="9">
        <v>0.379</v>
      </c>
    </row>
    <row r="98330" spans="51:51" x14ac:dyDescent="0.2">
      <c r="AY98330" s="9">
        <v>0.312</v>
      </c>
    </row>
    <row r="98331" spans="51:51" x14ac:dyDescent="0.2">
      <c r="AY98331" s="9">
        <v>0.433</v>
      </c>
    </row>
    <row r="98332" spans="51:51" x14ac:dyDescent="0.2">
      <c r="AY98332" s="9">
        <v>0.44700000000000001</v>
      </c>
    </row>
    <row r="98333" spans="51:51" x14ac:dyDescent="0.2">
      <c r="AY98333" s="9">
        <v>0.46400000000000002</v>
      </c>
    </row>
    <row r="98334" spans="51:51" x14ac:dyDescent="0.2">
      <c r="AY98334" s="9">
        <v>0.45900000000000002</v>
      </c>
    </row>
    <row r="98335" spans="51:51" x14ac:dyDescent="0.2">
      <c r="AY98335" s="9">
        <v>0.40300000000000002</v>
      </c>
    </row>
    <row r="98336" spans="51:51" x14ac:dyDescent="0.2">
      <c r="AY98336" s="9">
        <v>0.45200000000000001</v>
      </c>
    </row>
    <row r="98337" spans="51:51" x14ac:dyDescent="0.2">
      <c r="AY98337" s="9">
        <v>0.38300000000000001</v>
      </c>
    </row>
    <row r="98338" spans="51:51" x14ac:dyDescent="0.2">
      <c r="AY98338" s="9">
        <v>0.36399999999999999</v>
      </c>
    </row>
    <row r="98339" spans="51:51" x14ac:dyDescent="0.2">
      <c r="AY98339" s="9">
        <v>0.41</v>
      </c>
    </row>
    <row r="98340" spans="51:51" x14ac:dyDescent="0.2">
      <c r="AY98340" s="9">
        <v>0.36099999999999999</v>
      </c>
    </row>
    <row r="98341" spans="51:51" x14ac:dyDescent="0.2">
      <c r="AY98341" s="9">
        <v>0.36</v>
      </c>
    </row>
    <row r="98342" spans="51:51" x14ac:dyDescent="0.2">
      <c r="AY98342" s="9">
        <v>0.30499999999999999</v>
      </c>
    </row>
    <row r="98343" spans="51:51" x14ac:dyDescent="0.2">
      <c r="AY98343" s="9">
        <v>0.307</v>
      </c>
    </row>
    <row r="98344" spans="51:51" x14ac:dyDescent="0.2">
      <c r="AY98344" s="9">
        <v>0.30099999999999999</v>
      </c>
    </row>
    <row r="98345" spans="51:51" x14ac:dyDescent="0.2">
      <c r="AY98345" s="9">
        <v>0.42</v>
      </c>
    </row>
    <row r="98346" spans="51:51" x14ac:dyDescent="0.2">
      <c r="AY98346" s="9">
        <v>0.42699999999999999</v>
      </c>
    </row>
    <row r="98347" spans="51:51" x14ac:dyDescent="0.2">
      <c r="AY98347" s="9">
        <v>0.439</v>
      </c>
    </row>
    <row r="98348" spans="51:51" x14ac:dyDescent="0.2">
      <c r="AY98348" s="9">
        <v>0.58099999999999996</v>
      </c>
    </row>
    <row r="98349" spans="51:51" x14ac:dyDescent="0.2">
      <c r="AY98349" s="9">
        <v>0.56799999999999995</v>
      </c>
    </row>
    <row r="98350" spans="51:51" x14ac:dyDescent="0.2">
      <c r="AY98350" s="9">
        <v>0.629</v>
      </c>
    </row>
    <row r="98351" spans="51:51" x14ac:dyDescent="0.2">
      <c r="AY98351" s="9">
        <v>0.76700000000000002</v>
      </c>
    </row>
    <row r="98352" spans="51:51" x14ac:dyDescent="0.2">
      <c r="AY98352" s="9">
        <v>0.745</v>
      </c>
    </row>
    <row r="98353" spans="51:51" x14ac:dyDescent="0.2">
      <c r="AY98353" s="9">
        <v>0.70599999999999996</v>
      </c>
    </row>
    <row r="98354" spans="51:51" x14ac:dyDescent="0.2">
      <c r="AY98354" s="9">
        <v>0.65300000000000002</v>
      </c>
    </row>
    <row r="98355" spans="51:51" x14ac:dyDescent="0.2">
      <c r="AY98355" s="9">
        <v>0.65100000000000002</v>
      </c>
    </row>
    <row r="98356" spans="51:51" x14ac:dyDescent="0.2">
      <c r="AY98356" s="9">
        <v>0.64800000000000002</v>
      </c>
    </row>
    <row r="98357" spans="51:51" x14ac:dyDescent="0.2">
      <c r="AY98357" s="9">
        <v>0.57099999999999995</v>
      </c>
    </row>
    <row r="98358" spans="51:51" x14ac:dyDescent="0.2">
      <c r="AY98358" s="9">
        <v>0.52700000000000002</v>
      </c>
    </row>
    <row r="114689" spans="51:51" x14ac:dyDescent="0.2">
      <c r="AY114689" s="9" t="s">
        <v>19</v>
      </c>
    </row>
    <row r="114690" spans="51:51" x14ac:dyDescent="0.2">
      <c r="AY114690" s="9">
        <v>0.40300000000000002</v>
      </c>
    </row>
    <row r="114691" spans="51:51" x14ac:dyDescent="0.2">
      <c r="AY114691" s="9">
        <v>0.32800000000000001</v>
      </c>
    </row>
    <row r="114692" spans="51:51" x14ac:dyDescent="0.2">
      <c r="AY114692" s="9">
        <v>0.22800000000000001</v>
      </c>
    </row>
    <row r="114693" spans="51:51" x14ac:dyDescent="0.2">
      <c r="AY114693" s="9">
        <v>0.187</v>
      </c>
    </row>
    <row r="114694" spans="51:51" x14ac:dyDescent="0.2">
      <c r="AY114694" s="9">
        <v>0.253</v>
      </c>
    </row>
    <row r="114695" spans="51:51" x14ac:dyDescent="0.2">
      <c r="AY114695" s="9">
        <v>0.317</v>
      </c>
    </row>
    <row r="114696" spans="51:51" x14ac:dyDescent="0.2">
      <c r="AY114696" s="9">
        <v>0.41799999999999998</v>
      </c>
    </row>
    <row r="114697" spans="51:51" x14ac:dyDescent="0.2">
      <c r="AY114697" s="9">
        <v>0.39100000000000001</v>
      </c>
    </row>
    <row r="114698" spans="51:51" x14ac:dyDescent="0.2">
      <c r="AY114698" s="9">
        <v>0.36799999999999999</v>
      </c>
    </row>
    <row r="114699" spans="51:51" x14ac:dyDescent="0.2">
      <c r="AY114699" s="9">
        <v>0.33100000000000002</v>
      </c>
    </row>
    <row r="114700" spans="51:51" x14ac:dyDescent="0.2">
      <c r="AY114700" s="9">
        <v>0.27400000000000002</v>
      </c>
    </row>
    <row r="114701" spans="51:51" x14ac:dyDescent="0.2">
      <c r="AY114701" s="9">
        <v>0.26400000000000001</v>
      </c>
    </row>
    <row r="114702" spans="51:51" x14ac:dyDescent="0.2">
      <c r="AY114702" s="9">
        <v>0.27600000000000002</v>
      </c>
    </row>
    <row r="114703" spans="51:51" x14ac:dyDescent="0.2">
      <c r="AY114703" s="9">
        <v>0.255</v>
      </c>
    </row>
    <row r="114704" spans="51:51" x14ac:dyDescent="0.2">
      <c r="AY114704" s="9">
        <v>0.46600000000000003</v>
      </c>
    </row>
    <row r="114705" spans="51:51" x14ac:dyDescent="0.2">
      <c r="AY114705" s="9">
        <v>0.57299999999999995</v>
      </c>
    </row>
    <row r="114706" spans="51:51" x14ac:dyDescent="0.2">
      <c r="AY114706" s="9">
        <v>0.59699999999999998</v>
      </c>
    </row>
    <row r="114707" spans="51:51" x14ac:dyDescent="0.2">
      <c r="AY114707" s="9">
        <v>0.50600000000000001</v>
      </c>
    </row>
    <row r="114708" spans="51:51" x14ac:dyDescent="0.2">
      <c r="AY114708" s="9">
        <v>0.54200000000000004</v>
      </c>
    </row>
    <row r="114709" spans="51:51" x14ac:dyDescent="0.2">
      <c r="AY114709" s="9">
        <v>0.46800000000000003</v>
      </c>
    </row>
    <row r="114710" spans="51:51" x14ac:dyDescent="0.2">
      <c r="AY114710" s="9">
        <v>0.38200000000000001</v>
      </c>
    </row>
    <row r="114711" spans="51:51" x14ac:dyDescent="0.2">
      <c r="AY114711" s="9">
        <v>0.41399999999999998</v>
      </c>
    </row>
    <row r="114712" spans="51:51" x14ac:dyDescent="0.2">
      <c r="AY114712" s="9">
        <v>0.38</v>
      </c>
    </row>
    <row r="114713" spans="51:51" x14ac:dyDescent="0.2">
      <c r="AY114713" s="9">
        <v>0.379</v>
      </c>
    </row>
    <row r="114714" spans="51:51" x14ac:dyDescent="0.2">
      <c r="AY114714" s="9">
        <v>0.312</v>
      </c>
    </row>
    <row r="114715" spans="51:51" x14ac:dyDescent="0.2">
      <c r="AY114715" s="9">
        <v>0.433</v>
      </c>
    </row>
    <row r="114716" spans="51:51" x14ac:dyDescent="0.2">
      <c r="AY114716" s="9">
        <v>0.44700000000000001</v>
      </c>
    </row>
    <row r="114717" spans="51:51" x14ac:dyDescent="0.2">
      <c r="AY114717" s="9">
        <v>0.46400000000000002</v>
      </c>
    </row>
    <row r="114718" spans="51:51" x14ac:dyDescent="0.2">
      <c r="AY114718" s="9">
        <v>0.45900000000000002</v>
      </c>
    </row>
    <row r="114719" spans="51:51" x14ac:dyDescent="0.2">
      <c r="AY114719" s="9">
        <v>0.40300000000000002</v>
      </c>
    </row>
    <row r="114720" spans="51:51" x14ac:dyDescent="0.2">
      <c r="AY114720" s="9">
        <v>0.45200000000000001</v>
      </c>
    </row>
    <row r="114721" spans="51:51" x14ac:dyDescent="0.2">
      <c r="AY114721" s="9">
        <v>0.38300000000000001</v>
      </c>
    </row>
    <row r="114722" spans="51:51" x14ac:dyDescent="0.2">
      <c r="AY114722" s="9">
        <v>0.36399999999999999</v>
      </c>
    </row>
    <row r="114723" spans="51:51" x14ac:dyDescent="0.2">
      <c r="AY114723" s="9">
        <v>0.41</v>
      </c>
    </row>
    <row r="114724" spans="51:51" x14ac:dyDescent="0.2">
      <c r="AY114724" s="9">
        <v>0.36099999999999999</v>
      </c>
    </row>
    <row r="114725" spans="51:51" x14ac:dyDescent="0.2">
      <c r="AY114725" s="9">
        <v>0.36</v>
      </c>
    </row>
    <row r="114726" spans="51:51" x14ac:dyDescent="0.2">
      <c r="AY114726" s="9">
        <v>0.30499999999999999</v>
      </c>
    </row>
    <row r="114727" spans="51:51" x14ac:dyDescent="0.2">
      <c r="AY114727" s="9">
        <v>0.307</v>
      </c>
    </row>
    <row r="114728" spans="51:51" x14ac:dyDescent="0.2">
      <c r="AY114728" s="9">
        <v>0.30099999999999999</v>
      </c>
    </row>
    <row r="114729" spans="51:51" x14ac:dyDescent="0.2">
      <c r="AY114729" s="9">
        <v>0.42</v>
      </c>
    </row>
    <row r="114730" spans="51:51" x14ac:dyDescent="0.2">
      <c r="AY114730" s="9">
        <v>0.42699999999999999</v>
      </c>
    </row>
    <row r="114731" spans="51:51" x14ac:dyDescent="0.2">
      <c r="AY114731" s="9">
        <v>0.439</v>
      </c>
    </row>
    <row r="114732" spans="51:51" x14ac:dyDescent="0.2">
      <c r="AY114732" s="9">
        <v>0.58099999999999996</v>
      </c>
    </row>
    <row r="114733" spans="51:51" x14ac:dyDescent="0.2">
      <c r="AY114733" s="9">
        <v>0.56799999999999995</v>
      </c>
    </row>
    <row r="114734" spans="51:51" x14ac:dyDescent="0.2">
      <c r="AY114734" s="9">
        <v>0.629</v>
      </c>
    </row>
    <row r="114735" spans="51:51" x14ac:dyDescent="0.2">
      <c r="AY114735" s="9">
        <v>0.76700000000000002</v>
      </c>
    </row>
    <row r="114736" spans="51:51" x14ac:dyDescent="0.2">
      <c r="AY114736" s="9">
        <v>0.745</v>
      </c>
    </row>
    <row r="114737" spans="51:51" x14ac:dyDescent="0.2">
      <c r="AY114737" s="9">
        <v>0.70599999999999996</v>
      </c>
    </row>
    <row r="114738" spans="51:51" x14ac:dyDescent="0.2">
      <c r="AY114738" s="9">
        <v>0.65300000000000002</v>
      </c>
    </row>
    <row r="114739" spans="51:51" x14ac:dyDescent="0.2">
      <c r="AY114739" s="9">
        <v>0.65100000000000002</v>
      </c>
    </row>
    <row r="114740" spans="51:51" x14ac:dyDescent="0.2">
      <c r="AY114740" s="9">
        <v>0.64800000000000002</v>
      </c>
    </row>
    <row r="114741" spans="51:51" x14ac:dyDescent="0.2">
      <c r="AY114741" s="9">
        <v>0.57099999999999995</v>
      </c>
    </row>
    <row r="114742" spans="51:51" x14ac:dyDescent="0.2">
      <c r="AY114742" s="9">
        <v>0.52700000000000002</v>
      </c>
    </row>
    <row r="131073" spans="51:51" x14ac:dyDescent="0.2">
      <c r="AY131073" s="9" t="s">
        <v>19</v>
      </c>
    </row>
    <row r="131074" spans="51:51" x14ac:dyDescent="0.2">
      <c r="AY131074" s="9">
        <v>0.40300000000000002</v>
      </c>
    </row>
    <row r="131075" spans="51:51" x14ac:dyDescent="0.2">
      <c r="AY131075" s="9">
        <v>0.32800000000000001</v>
      </c>
    </row>
    <row r="131076" spans="51:51" x14ac:dyDescent="0.2">
      <c r="AY131076" s="9">
        <v>0.22800000000000001</v>
      </c>
    </row>
    <row r="131077" spans="51:51" x14ac:dyDescent="0.2">
      <c r="AY131077" s="9">
        <v>0.187</v>
      </c>
    </row>
    <row r="131078" spans="51:51" x14ac:dyDescent="0.2">
      <c r="AY131078" s="9">
        <v>0.253</v>
      </c>
    </row>
    <row r="131079" spans="51:51" x14ac:dyDescent="0.2">
      <c r="AY131079" s="9">
        <v>0.317</v>
      </c>
    </row>
    <row r="131080" spans="51:51" x14ac:dyDescent="0.2">
      <c r="AY131080" s="9">
        <v>0.41799999999999998</v>
      </c>
    </row>
    <row r="131081" spans="51:51" x14ac:dyDescent="0.2">
      <c r="AY131081" s="9">
        <v>0.39100000000000001</v>
      </c>
    </row>
    <row r="131082" spans="51:51" x14ac:dyDescent="0.2">
      <c r="AY131082" s="9">
        <v>0.36799999999999999</v>
      </c>
    </row>
    <row r="131083" spans="51:51" x14ac:dyDescent="0.2">
      <c r="AY131083" s="9">
        <v>0.33100000000000002</v>
      </c>
    </row>
    <row r="131084" spans="51:51" x14ac:dyDescent="0.2">
      <c r="AY131084" s="9">
        <v>0.27400000000000002</v>
      </c>
    </row>
    <row r="131085" spans="51:51" x14ac:dyDescent="0.2">
      <c r="AY131085" s="9">
        <v>0.26400000000000001</v>
      </c>
    </row>
    <row r="131086" spans="51:51" x14ac:dyDescent="0.2">
      <c r="AY131086" s="9">
        <v>0.27600000000000002</v>
      </c>
    </row>
    <row r="131087" spans="51:51" x14ac:dyDescent="0.2">
      <c r="AY131087" s="9">
        <v>0.255</v>
      </c>
    </row>
    <row r="131088" spans="51:51" x14ac:dyDescent="0.2">
      <c r="AY131088" s="9">
        <v>0.46600000000000003</v>
      </c>
    </row>
    <row r="131089" spans="51:51" x14ac:dyDescent="0.2">
      <c r="AY131089" s="9">
        <v>0.57299999999999995</v>
      </c>
    </row>
    <row r="131090" spans="51:51" x14ac:dyDescent="0.2">
      <c r="AY131090" s="9">
        <v>0.59699999999999998</v>
      </c>
    </row>
    <row r="131091" spans="51:51" x14ac:dyDescent="0.2">
      <c r="AY131091" s="9">
        <v>0.50600000000000001</v>
      </c>
    </row>
    <row r="131092" spans="51:51" x14ac:dyDescent="0.2">
      <c r="AY131092" s="9">
        <v>0.54200000000000004</v>
      </c>
    </row>
    <row r="131093" spans="51:51" x14ac:dyDescent="0.2">
      <c r="AY131093" s="9">
        <v>0.46800000000000003</v>
      </c>
    </row>
    <row r="131094" spans="51:51" x14ac:dyDescent="0.2">
      <c r="AY131094" s="9">
        <v>0.38200000000000001</v>
      </c>
    </row>
    <row r="131095" spans="51:51" x14ac:dyDescent="0.2">
      <c r="AY131095" s="9">
        <v>0.41399999999999998</v>
      </c>
    </row>
    <row r="131096" spans="51:51" x14ac:dyDescent="0.2">
      <c r="AY131096" s="9">
        <v>0.38</v>
      </c>
    </row>
    <row r="131097" spans="51:51" x14ac:dyDescent="0.2">
      <c r="AY131097" s="9">
        <v>0.379</v>
      </c>
    </row>
    <row r="131098" spans="51:51" x14ac:dyDescent="0.2">
      <c r="AY131098" s="9">
        <v>0.312</v>
      </c>
    </row>
    <row r="131099" spans="51:51" x14ac:dyDescent="0.2">
      <c r="AY131099" s="9">
        <v>0.433</v>
      </c>
    </row>
    <row r="131100" spans="51:51" x14ac:dyDescent="0.2">
      <c r="AY131100" s="9">
        <v>0.44700000000000001</v>
      </c>
    </row>
    <row r="131101" spans="51:51" x14ac:dyDescent="0.2">
      <c r="AY131101" s="9">
        <v>0.46400000000000002</v>
      </c>
    </row>
    <row r="131102" spans="51:51" x14ac:dyDescent="0.2">
      <c r="AY131102" s="9">
        <v>0.45900000000000002</v>
      </c>
    </row>
    <row r="131103" spans="51:51" x14ac:dyDescent="0.2">
      <c r="AY131103" s="9">
        <v>0.40300000000000002</v>
      </c>
    </row>
    <row r="131104" spans="51:51" x14ac:dyDescent="0.2">
      <c r="AY131104" s="9">
        <v>0.45200000000000001</v>
      </c>
    </row>
    <row r="131105" spans="51:51" x14ac:dyDescent="0.2">
      <c r="AY131105" s="9">
        <v>0.38300000000000001</v>
      </c>
    </row>
    <row r="131106" spans="51:51" x14ac:dyDescent="0.2">
      <c r="AY131106" s="9">
        <v>0.36399999999999999</v>
      </c>
    </row>
    <row r="131107" spans="51:51" x14ac:dyDescent="0.2">
      <c r="AY131107" s="9">
        <v>0.41</v>
      </c>
    </row>
    <row r="131108" spans="51:51" x14ac:dyDescent="0.2">
      <c r="AY131108" s="9">
        <v>0.36099999999999999</v>
      </c>
    </row>
    <row r="131109" spans="51:51" x14ac:dyDescent="0.2">
      <c r="AY131109" s="9">
        <v>0.36</v>
      </c>
    </row>
    <row r="131110" spans="51:51" x14ac:dyDescent="0.2">
      <c r="AY131110" s="9">
        <v>0.30499999999999999</v>
      </c>
    </row>
    <row r="131111" spans="51:51" x14ac:dyDescent="0.2">
      <c r="AY131111" s="9">
        <v>0.307</v>
      </c>
    </row>
    <row r="131112" spans="51:51" x14ac:dyDescent="0.2">
      <c r="AY131112" s="9">
        <v>0.30099999999999999</v>
      </c>
    </row>
    <row r="131113" spans="51:51" x14ac:dyDescent="0.2">
      <c r="AY131113" s="9">
        <v>0.42</v>
      </c>
    </row>
    <row r="131114" spans="51:51" x14ac:dyDescent="0.2">
      <c r="AY131114" s="9">
        <v>0.42699999999999999</v>
      </c>
    </row>
    <row r="131115" spans="51:51" x14ac:dyDescent="0.2">
      <c r="AY131115" s="9">
        <v>0.439</v>
      </c>
    </row>
    <row r="131116" spans="51:51" x14ac:dyDescent="0.2">
      <c r="AY131116" s="9">
        <v>0.58099999999999996</v>
      </c>
    </row>
    <row r="131117" spans="51:51" x14ac:dyDescent="0.2">
      <c r="AY131117" s="9">
        <v>0.56799999999999995</v>
      </c>
    </row>
    <row r="131118" spans="51:51" x14ac:dyDescent="0.2">
      <c r="AY131118" s="9">
        <v>0.629</v>
      </c>
    </row>
    <row r="131119" spans="51:51" x14ac:dyDescent="0.2">
      <c r="AY131119" s="9">
        <v>0.76700000000000002</v>
      </c>
    </row>
    <row r="131120" spans="51:51" x14ac:dyDescent="0.2">
      <c r="AY131120" s="9">
        <v>0.745</v>
      </c>
    </row>
    <row r="131121" spans="51:51" x14ac:dyDescent="0.2">
      <c r="AY131121" s="9">
        <v>0.70599999999999996</v>
      </c>
    </row>
    <row r="131122" spans="51:51" x14ac:dyDescent="0.2">
      <c r="AY131122" s="9">
        <v>0.65300000000000002</v>
      </c>
    </row>
    <row r="131123" spans="51:51" x14ac:dyDescent="0.2">
      <c r="AY131123" s="9">
        <v>0.65100000000000002</v>
      </c>
    </row>
    <row r="131124" spans="51:51" x14ac:dyDescent="0.2">
      <c r="AY131124" s="9">
        <v>0.64800000000000002</v>
      </c>
    </row>
    <row r="131125" spans="51:51" x14ac:dyDescent="0.2">
      <c r="AY131125" s="9">
        <v>0.57099999999999995</v>
      </c>
    </row>
    <row r="131126" spans="51:51" x14ac:dyDescent="0.2">
      <c r="AY131126" s="9">
        <v>0.52700000000000002</v>
      </c>
    </row>
    <row r="147457" spans="51:51" x14ac:dyDescent="0.2">
      <c r="AY147457" s="9" t="s">
        <v>19</v>
      </c>
    </row>
    <row r="147458" spans="51:51" x14ac:dyDescent="0.2">
      <c r="AY147458" s="9">
        <v>0.40300000000000002</v>
      </c>
    </row>
    <row r="147459" spans="51:51" x14ac:dyDescent="0.2">
      <c r="AY147459" s="9">
        <v>0.32800000000000001</v>
      </c>
    </row>
    <row r="147460" spans="51:51" x14ac:dyDescent="0.2">
      <c r="AY147460" s="9">
        <v>0.22800000000000001</v>
      </c>
    </row>
    <row r="147461" spans="51:51" x14ac:dyDescent="0.2">
      <c r="AY147461" s="9">
        <v>0.187</v>
      </c>
    </row>
    <row r="147462" spans="51:51" x14ac:dyDescent="0.2">
      <c r="AY147462" s="9">
        <v>0.253</v>
      </c>
    </row>
    <row r="147463" spans="51:51" x14ac:dyDescent="0.2">
      <c r="AY147463" s="9">
        <v>0.317</v>
      </c>
    </row>
    <row r="147464" spans="51:51" x14ac:dyDescent="0.2">
      <c r="AY147464" s="9">
        <v>0.41799999999999998</v>
      </c>
    </row>
    <row r="147465" spans="51:51" x14ac:dyDescent="0.2">
      <c r="AY147465" s="9">
        <v>0.39100000000000001</v>
      </c>
    </row>
    <row r="147466" spans="51:51" x14ac:dyDescent="0.2">
      <c r="AY147466" s="9">
        <v>0.36799999999999999</v>
      </c>
    </row>
    <row r="147467" spans="51:51" x14ac:dyDescent="0.2">
      <c r="AY147467" s="9">
        <v>0.33100000000000002</v>
      </c>
    </row>
    <row r="147468" spans="51:51" x14ac:dyDescent="0.2">
      <c r="AY147468" s="9">
        <v>0.27400000000000002</v>
      </c>
    </row>
    <row r="147469" spans="51:51" x14ac:dyDescent="0.2">
      <c r="AY147469" s="9">
        <v>0.26400000000000001</v>
      </c>
    </row>
    <row r="147470" spans="51:51" x14ac:dyDescent="0.2">
      <c r="AY147470" s="9">
        <v>0.27600000000000002</v>
      </c>
    </row>
    <row r="147471" spans="51:51" x14ac:dyDescent="0.2">
      <c r="AY147471" s="9">
        <v>0.255</v>
      </c>
    </row>
    <row r="147472" spans="51:51" x14ac:dyDescent="0.2">
      <c r="AY147472" s="9">
        <v>0.46600000000000003</v>
      </c>
    </row>
    <row r="147473" spans="51:51" x14ac:dyDescent="0.2">
      <c r="AY147473" s="9">
        <v>0.57299999999999995</v>
      </c>
    </row>
    <row r="147474" spans="51:51" x14ac:dyDescent="0.2">
      <c r="AY147474" s="9">
        <v>0.59699999999999998</v>
      </c>
    </row>
    <row r="147475" spans="51:51" x14ac:dyDescent="0.2">
      <c r="AY147475" s="9">
        <v>0.50600000000000001</v>
      </c>
    </row>
    <row r="147476" spans="51:51" x14ac:dyDescent="0.2">
      <c r="AY147476" s="9">
        <v>0.54200000000000004</v>
      </c>
    </row>
    <row r="147477" spans="51:51" x14ac:dyDescent="0.2">
      <c r="AY147477" s="9">
        <v>0.46800000000000003</v>
      </c>
    </row>
    <row r="147478" spans="51:51" x14ac:dyDescent="0.2">
      <c r="AY147478" s="9">
        <v>0.38200000000000001</v>
      </c>
    </row>
    <row r="147479" spans="51:51" x14ac:dyDescent="0.2">
      <c r="AY147479" s="9">
        <v>0.41399999999999998</v>
      </c>
    </row>
    <row r="147480" spans="51:51" x14ac:dyDescent="0.2">
      <c r="AY147480" s="9">
        <v>0.38</v>
      </c>
    </row>
    <row r="147481" spans="51:51" x14ac:dyDescent="0.2">
      <c r="AY147481" s="9">
        <v>0.379</v>
      </c>
    </row>
    <row r="147482" spans="51:51" x14ac:dyDescent="0.2">
      <c r="AY147482" s="9">
        <v>0.312</v>
      </c>
    </row>
    <row r="147483" spans="51:51" x14ac:dyDescent="0.2">
      <c r="AY147483" s="9">
        <v>0.433</v>
      </c>
    </row>
    <row r="147484" spans="51:51" x14ac:dyDescent="0.2">
      <c r="AY147484" s="9">
        <v>0.44700000000000001</v>
      </c>
    </row>
    <row r="147485" spans="51:51" x14ac:dyDescent="0.2">
      <c r="AY147485" s="9">
        <v>0.46400000000000002</v>
      </c>
    </row>
    <row r="147486" spans="51:51" x14ac:dyDescent="0.2">
      <c r="AY147486" s="9">
        <v>0.45900000000000002</v>
      </c>
    </row>
    <row r="147487" spans="51:51" x14ac:dyDescent="0.2">
      <c r="AY147487" s="9">
        <v>0.40300000000000002</v>
      </c>
    </row>
    <row r="147488" spans="51:51" x14ac:dyDescent="0.2">
      <c r="AY147488" s="9">
        <v>0.45200000000000001</v>
      </c>
    </row>
    <row r="147489" spans="51:51" x14ac:dyDescent="0.2">
      <c r="AY147489" s="9">
        <v>0.38300000000000001</v>
      </c>
    </row>
    <row r="147490" spans="51:51" x14ac:dyDescent="0.2">
      <c r="AY147490" s="9">
        <v>0.36399999999999999</v>
      </c>
    </row>
    <row r="147491" spans="51:51" x14ac:dyDescent="0.2">
      <c r="AY147491" s="9">
        <v>0.41</v>
      </c>
    </row>
    <row r="147492" spans="51:51" x14ac:dyDescent="0.2">
      <c r="AY147492" s="9">
        <v>0.36099999999999999</v>
      </c>
    </row>
    <row r="147493" spans="51:51" x14ac:dyDescent="0.2">
      <c r="AY147493" s="9">
        <v>0.36</v>
      </c>
    </row>
    <row r="147494" spans="51:51" x14ac:dyDescent="0.2">
      <c r="AY147494" s="9">
        <v>0.30499999999999999</v>
      </c>
    </row>
    <row r="147495" spans="51:51" x14ac:dyDescent="0.2">
      <c r="AY147495" s="9">
        <v>0.307</v>
      </c>
    </row>
    <row r="147496" spans="51:51" x14ac:dyDescent="0.2">
      <c r="AY147496" s="9">
        <v>0.30099999999999999</v>
      </c>
    </row>
    <row r="147497" spans="51:51" x14ac:dyDescent="0.2">
      <c r="AY147497" s="9">
        <v>0.42</v>
      </c>
    </row>
    <row r="147498" spans="51:51" x14ac:dyDescent="0.2">
      <c r="AY147498" s="9">
        <v>0.42699999999999999</v>
      </c>
    </row>
    <row r="147499" spans="51:51" x14ac:dyDescent="0.2">
      <c r="AY147499" s="9">
        <v>0.439</v>
      </c>
    </row>
    <row r="147500" spans="51:51" x14ac:dyDescent="0.2">
      <c r="AY147500" s="9">
        <v>0.58099999999999996</v>
      </c>
    </row>
    <row r="147501" spans="51:51" x14ac:dyDescent="0.2">
      <c r="AY147501" s="9">
        <v>0.56799999999999995</v>
      </c>
    </row>
    <row r="147502" spans="51:51" x14ac:dyDescent="0.2">
      <c r="AY147502" s="9">
        <v>0.629</v>
      </c>
    </row>
    <row r="147503" spans="51:51" x14ac:dyDescent="0.2">
      <c r="AY147503" s="9">
        <v>0.76700000000000002</v>
      </c>
    </row>
    <row r="147504" spans="51:51" x14ac:dyDescent="0.2">
      <c r="AY147504" s="9">
        <v>0.745</v>
      </c>
    </row>
    <row r="147505" spans="51:51" x14ac:dyDescent="0.2">
      <c r="AY147505" s="9">
        <v>0.70599999999999996</v>
      </c>
    </row>
    <row r="147506" spans="51:51" x14ac:dyDescent="0.2">
      <c r="AY147506" s="9">
        <v>0.65300000000000002</v>
      </c>
    </row>
    <row r="147507" spans="51:51" x14ac:dyDescent="0.2">
      <c r="AY147507" s="9">
        <v>0.65100000000000002</v>
      </c>
    </row>
    <row r="147508" spans="51:51" x14ac:dyDescent="0.2">
      <c r="AY147508" s="9">
        <v>0.64800000000000002</v>
      </c>
    </row>
    <row r="147509" spans="51:51" x14ac:dyDescent="0.2">
      <c r="AY147509" s="9">
        <v>0.57099999999999995</v>
      </c>
    </row>
    <row r="147510" spans="51:51" x14ac:dyDescent="0.2">
      <c r="AY147510" s="9">
        <v>0.52700000000000002</v>
      </c>
    </row>
    <row r="163841" spans="51:51" x14ac:dyDescent="0.2">
      <c r="AY163841" s="9" t="s">
        <v>19</v>
      </c>
    </row>
    <row r="163842" spans="51:51" x14ac:dyDescent="0.2">
      <c r="AY163842" s="9">
        <v>0.40300000000000002</v>
      </c>
    </row>
    <row r="163843" spans="51:51" x14ac:dyDescent="0.2">
      <c r="AY163843" s="9">
        <v>0.32800000000000001</v>
      </c>
    </row>
    <row r="163844" spans="51:51" x14ac:dyDescent="0.2">
      <c r="AY163844" s="9">
        <v>0.22800000000000001</v>
      </c>
    </row>
    <row r="163845" spans="51:51" x14ac:dyDescent="0.2">
      <c r="AY163845" s="9">
        <v>0.187</v>
      </c>
    </row>
    <row r="163846" spans="51:51" x14ac:dyDescent="0.2">
      <c r="AY163846" s="9">
        <v>0.253</v>
      </c>
    </row>
    <row r="163847" spans="51:51" x14ac:dyDescent="0.2">
      <c r="AY163847" s="9">
        <v>0.317</v>
      </c>
    </row>
    <row r="163848" spans="51:51" x14ac:dyDescent="0.2">
      <c r="AY163848" s="9">
        <v>0.41799999999999998</v>
      </c>
    </row>
    <row r="163849" spans="51:51" x14ac:dyDescent="0.2">
      <c r="AY163849" s="9">
        <v>0.39100000000000001</v>
      </c>
    </row>
    <row r="163850" spans="51:51" x14ac:dyDescent="0.2">
      <c r="AY163850" s="9">
        <v>0.36799999999999999</v>
      </c>
    </row>
    <row r="163851" spans="51:51" x14ac:dyDescent="0.2">
      <c r="AY163851" s="9">
        <v>0.33100000000000002</v>
      </c>
    </row>
    <row r="163852" spans="51:51" x14ac:dyDescent="0.2">
      <c r="AY163852" s="9">
        <v>0.27400000000000002</v>
      </c>
    </row>
    <row r="163853" spans="51:51" x14ac:dyDescent="0.2">
      <c r="AY163853" s="9">
        <v>0.26400000000000001</v>
      </c>
    </row>
    <row r="163854" spans="51:51" x14ac:dyDescent="0.2">
      <c r="AY163854" s="9">
        <v>0.27600000000000002</v>
      </c>
    </row>
    <row r="163855" spans="51:51" x14ac:dyDescent="0.2">
      <c r="AY163855" s="9">
        <v>0.255</v>
      </c>
    </row>
    <row r="163856" spans="51:51" x14ac:dyDescent="0.2">
      <c r="AY163856" s="9">
        <v>0.46600000000000003</v>
      </c>
    </row>
    <row r="163857" spans="51:51" x14ac:dyDescent="0.2">
      <c r="AY163857" s="9">
        <v>0.57299999999999995</v>
      </c>
    </row>
    <row r="163858" spans="51:51" x14ac:dyDescent="0.2">
      <c r="AY163858" s="9">
        <v>0.59699999999999998</v>
      </c>
    </row>
    <row r="163859" spans="51:51" x14ac:dyDescent="0.2">
      <c r="AY163859" s="9">
        <v>0.50600000000000001</v>
      </c>
    </row>
    <row r="163860" spans="51:51" x14ac:dyDescent="0.2">
      <c r="AY163860" s="9">
        <v>0.54200000000000004</v>
      </c>
    </row>
    <row r="163861" spans="51:51" x14ac:dyDescent="0.2">
      <c r="AY163861" s="9">
        <v>0.46800000000000003</v>
      </c>
    </row>
    <row r="163862" spans="51:51" x14ac:dyDescent="0.2">
      <c r="AY163862" s="9">
        <v>0.38200000000000001</v>
      </c>
    </row>
    <row r="163863" spans="51:51" x14ac:dyDescent="0.2">
      <c r="AY163863" s="9">
        <v>0.41399999999999998</v>
      </c>
    </row>
    <row r="163864" spans="51:51" x14ac:dyDescent="0.2">
      <c r="AY163864" s="9">
        <v>0.38</v>
      </c>
    </row>
    <row r="163865" spans="51:51" x14ac:dyDescent="0.2">
      <c r="AY163865" s="9">
        <v>0.379</v>
      </c>
    </row>
    <row r="163866" spans="51:51" x14ac:dyDescent="0.2">
      <c r="AY163866" s="9">
        <v>0.312</v>
      </c>
    </row>
    <row r="163867" spans="51:51" x14ac:dyDescent="0.2">
      <c r="AY163867" s="9">
        <v>0.433</v>
      </c>
    </row>
    <row r="163868" spans="51:51" x14ac:dyDescent="0.2">
      <c r="AY163868" s="9">
        <v>0.44700000000000001</v>
      </c>
    </row>
    <row r="163869" spans="51:51" x14ac:dyDescent="0.2">
      <c r="AY163869" s="9">
        <v>0.46400000000000002</v>
      </c>
    </row>
    <row r="163870" spans="51:51" x14ac:dyDescent="0.2">
      <c r="AY163870" s="9">
        <v>0.45900000000000002</v>
      </c>
    </row>
    <row r="163871" spans="51:51" x14ac:dyDescent="0.2">
      <c r="AY163871" s="9">
        <v>0.40300000000000002</v>
      </c>
    </row>
    <row r="163872" spans="51:51" x14ac:dyDescent="0.2">
      <c r="AY163872" s="9">
        <v>0.45200000000000001</v>
      </c>
    </row>
    <row r="163873" spans="51:51" x14ac:dyDescent="0.2">
      <c r="AY163873" s="9">
        <v>0.38300000000000001</v>
      </c>
    </row>
    <row r="163874" spans="51:51" x14ac:dyDescent="0.2">
      <c r="AY163874" s="9">
        <v>0.36399999999999999</v>
      </c>
    </row>
    <row r="163875" spans="51:51" x14ac:dyDescent="0.2">
      <c r="AY163875" s="9">
        <v>0.41</v>
      </c>
    </row>
    <row r="163876" spans="51:51" x14ac:dyDescent="0.2">
      <c r="AY163876" s="9">
        <v>0.36099999999999999</v>
      </c>
    </row>
    <row r="163877" spans="51:51" x14ac:dyDescent="0.2">
      <c r="AY163877" s="9">
        <v>0.36</v>
      </c>
    </row>
    <row r="163878" spans="51:51" x14ac:dyDescent="0.2">
      <c r="AY163878" s="9">
        <v>0.30499999999999999</v>
      </c>
    </row>
    <row r="163879" spans="51:51" x14ac:dyDescent="0.2">
      <c r="AY163879" s="9">
        <v>0.307</v>
      </c>
    </row>
    <row r="163880" spans="51:51" x14ac:dyDescent="0.2">
      <c r="AY163880" s="9">
        <v>0.30099999999999999</v>
      </c>
    </row>
    <row r="163881" spans="51:51" x14ac:dyDescent="0.2">
      <c r="AY163881" s="9">
        <v>0.42</v>
      </c>
    </row>
    <row r="163882" spans="51:51" x14ac:dyDescent="0.2">
      <c r="AY163882" s="9">
        <v>0.42699999999999999</v>
      </c>
    </row>
    <row r="163883" spans="51:51" x14ac:dyDescent="0.2">
      <c r="AY163883" s="9">
        <v>0.439</v>
      </c>
    </row>
    <row r="163884" spans="51:51" x14ac:dyDescent="0.2">
      <c r="AY163884" s="9">
        <v>0.58099999999999996</v>
      </c>
    </row>
    <row r="163885" spans="51:51" x14ac:dyDescent="0.2">
      <c r="AY163885" s="9">
        <v>0.56799999999999995</v>
      </c>
    </row>
    <row r="163886" spans="51:51" x14ac:dyDescent="0.2">
      <c r="AY163886" s="9">
        <v>0.629</v>
      </c>
    </row>
    <row r="163887" spans="51:51" x14ac:dyDescent="0.2">
      <c r="AY163887" s="9">
        <v>0.76700000000000002</v>
      </c>
    </row>
    <row r="163888" spans="51:51" x14ac:dyDescent="0.2">
      <c r="AY163888" s="9">
        <v>0.745</v>
      </c>
    </row>
    <row r="163889" spans="51:51" x14ac:dyDescent="0.2">
      <c r="AY163889" s="9">
        <v>0.70599999999999996</v>
      </c>
    </row>
    <row r="163890" spans="51:51" x14ac:dyDescent="0.2">
      <c r="AY163890" s="9">
        <v>0.65300000000000002</v>
      </c>
    </row>
    <row r="163891" spans="51:51" x14ac:dyDescent="0.2">
      <c r="AY163891" s="9">
        <v>0.65100000000000002</v>
      </c>
    </row>
    <row r="163892" spans="51:51" x14ac:dyDescent="0.2">
      <c r="AY163892" s="9">
        <v>0.64800000000000002</v>
      </c>
    </row>
    <row r="163893" spans="51:51" x14ac:dyDescent="0.2">
      <c r="AY163893" s="9">
        <v>0.57099999999999995</v>
      </c>
    </row>
    <row r="163894" spans="51:51" x14ac:dyDescent="0.2">
      <c r="AY163894" s="9">
        <v>0.52700000000000002</v>
      </c>
    </row>
    <row r="180225" spans="51:51" x14ac:dyDescent="0.2">
      <c r="AY180225" s="9" t="s">
        <v>19</v>
      </c>
    </row>
    <row r="180226" spans="51:51" x14ac:dyDescent="0.2">
      <c r="AY180226" s="9">
        <v>0.40300000000000002</v>
      </c>
    </row>
    <row r="180227" spans="51:51" x14ac:dyDescent="0.2">
      <c r="AY180227" s="9">
        <v>0.32800000000000001</v>
      </c>
    </row>
    <row r="180228" spans="51:51" x14ac:dyDescent="0.2">
      <c r="AY180228" s="9">
        <v>0.22800000000000001</v>
      </c>
    </row>
    <row r="180229" spans="51:51" x14ac:dyDescent="0.2">
      <c r="AY180229" s="9">
        <v>0.187</v>
      </c>
    </row>
    <row r="180230" spans="51:51" x14ac:dyDescent="0.2">
      <c r="AY180230" s="9">
        <v>0.253</v>
      </c>
    </row>
    <row r="180231" spans="51:51" x14ac:dyDescent="0.2">
      <c r="AY180231" s="9">
        <v>0.317</v>
      </c>
    </row>
    <row r="180232" spans="51:51" x14ac:dyDescent="0.2">
      <c r="AY180232" s="9">
        <v>0.41799999999999998</v>
      </c>
    </row>
    <row r="180233" spans="51:51" x14ac:dyDescent="0.2">
      <c r="AY180233" s="9">
        <v>0.39100000000000001</v>
      </c>
    </row>
    <row r="180234" spans="51:51" x14ac:dyDescent="0.2">
      <c r="AY180234" s="9">
        <v>0.36799999999999999</v>
      </c>
    </row>
    <row r="180235" spans="51:51" x14ac:dyDescent="0.2">
      <c r="AY180235" s="9">
        <v>0.33100000000000002</v>
      </c>
    </row>
    <row r="180236" spans="51:51" x14ac:dyDescent="0.2">
      <c r="AY180236" s="9">
        <v>0.27400000000000002</v>
      </c>
    </row>
    <row r="180237" spans="51:51" x14ac:dyDescent="0.2">
      <c r="AY180237" s="9">
        <v>0.26400000000000001</v>
      </c>
    </row>
    <row r="180238" spans="51:51" x14ac:dyDescent="0.2">
      <c r="AY180238" s="9">
        <v>0.27600000000000002</v>
      </c>
    </row>
    <row r="180239" spans="51:51" x14ac:dyDescent="0.2">
      <c r="AY180239" s="9">
        <v>0.255</v>
      </c>
    </row>
    <row r="180240" spans="51:51" x14ac:dyDescent="0.2">
      <c r="AY180240" s="9">
        <v>0.46600000000000003</v>
      </c>
    </row>
    <row r="180241" spans="51:51" x14ac:dyDescent="0.2">
      <c r="AY180241" s="9">
        <v>0.57299999999999995</v>
      </c>
    </row>
    <row r="180242" spans="51:51" x14ac:dyDescent="0.2">
      <c r="AY180242" s="9">
        <v>0.59699999999999998</v>
      </c>
    </row>
    <row r="180243" spans="51:51" x14ac:dyDescent="0.2">
      <c r="AY180243" s="9">
        <v>0.50600000000000001</v>
      </c>
    </row>
    <row r="180244" spans="51:51" x14ac:dyDescent="0.2">
      <c r="AY180244" s="9">
        <v>0.54200000000000004</v>
      </c>
    </row>
    <row r="180245" spans="51:51" x14ac:dyDescent="0.2">
      <c r="AY180245" s="9">
        <v>0.46800000000000003</v>
      </c>
    </row>
    <row r="180246" spans="51:51" x14ac:dyDescent="0.2">
      <c r="AY180246" s="9">
        <v>0.38200000000000001</v>
      </c>
    </row>
    <row r="180247" spans="51:51" x14ac:dyDescent="0.2">
      <c r="AY180247" s="9">
        <v>0.41399999999999998</v>
      </c>
    </row>
    <row r="180248" spans="51:51" x14ac:dyDescent="0.2">
      <c r="AY180248" s="9">
        <v>0.38</v>
      </c>
    </row>
    <row r="180249" spans="51:51" x14ac:dyDescent="0.2">
      <c r="AY180249" s="9">
        <v>0.379</v>
      </c>
    </row>
    <row r="180250" spans="51:51" x14ac:dyDescent="0.2">
      <c r="AY180250" s="9">
        <v>0.312</v>
      </c>
    </row>
    <row r="180251" spans="51:51" x14ac:dyDescent="0.2">
      <c r="AY180251" s="9">
        <v>0.433</v>
      </c>
    </row>
    <row r="180252" spans="51:51" x14ac:dyDescent="0.2">
      <c r="AY180252" s="9">
        <v>0.44700000000000001</v>
      </c>
    </row>
    <row r="180253" spans="51:51" x14ac:dyDescent="0.2">
      <c r="AY180253" s="9">
        <v>0.46400000000000002</v>
      </c>
    </row>
    <row r="180254" spans="51:51" x14ac:dyDescent="0.2">
      <c r="AY180254" s="9">
        <v>0.45900000000000002</v>
      </c>
    </row>
    <row r="180255" spans="51:51" x14ac:dyDescent="0.2">
      <c r="AY180255" s="9">
        <v>0.40300000000000002</v>
      </c>
    </row>
    <row r="180256" spans="51:51" x14ac:dyDescent="0.2">
      <c r="AY180256" s="9">
        <v>0.45200000000000001</v>
      </c>
    </row>
    <row r="180257" spans="51:51" x14ac:dyDescent="0.2">
      <c r="AY180257" s="9">
        <v>0.38300000000000001</v>
      </c>
    </row>
    <row r="180258" spans="51:51" x14ac:dyDescent="0.2">
      <c r="AY180258" s="9">
        <v>0.36399999999999999</v>
      </c>
    </row>
    <row r="180259" spans="51:51" x14ac:dyDescent="0.2">
      <c r="AY180259" s="9">
        <v>0.41</v>
      </c>
    </row>
    <row r="180260" spans="51:51" x14ac:dyDescent="0.2">
      <c r="AY180260" s="9">
        <v>0.36099999999999999</v>
      </c>
    </row>
    <row r="180261" spans="51:51" x14ac:dyDescent="0.2">
      <c r="AY180261" s="9">
        <v>0.36</v>
      </c>
    </row>
    <row r="180262" spans="51:51" x14ac:dyDescent="0.2">
      <c r="AY180262" s="9">
        <v>0.30499999999999999</v>
      </c>
    </row>
    <row r="180263" spans="51:51" x14ac:dyDescent="0.2">
      <c r="AY180263" s="9">
        <v>0.307</v>
      </c>
    </row>
    <row r="180264" spans="51:51" x14ac:dyDescent="0.2">
      <c r="AY180264" s="9">
        <v>0.30099999999999999</v>
      </c>
    </row>
    <row r="180265" spans="51:51" x14ac:dyDescent="0.2">
      <c r="AY180265" s="9">
        <v>0.42</v>
      </c>
    </row>
    <row r="180266" spans="51:51" x14ac:dyDescent="0.2">
      <c r="AY180266" s="9">
        <v>0.42699999999999999</v>
      </c>
    </row>
    <row r="180267" spans="51:51" x14ac:dyDescent="0.2">
      <c r="AY180267" s="9">
        <v>0.439</v>
      </c>
    </row>
    <row r="180268" spans="51:51" x14ac:dyDescent="0.2">
      <c r="AY180268" s="9">
        <v>0.58099999999999996</v>
      </c>
    </row>
    <row r="180269" spans="51:51" x14ac:dyDescent="0.2">
      <c r="AY180269" s="9">
        <v>0.56799999999999995</v>
      </c>
    </row>
    <row r="180270" spans="51:51" x14ac:dyDescent="0.2">
      <c r="AY180270" s="9">
        <v>0.629</v>
      </c>
    </row>
    <row r="180271" spans="51:51" x14ac:dyDescent="0.2">
      <c r="AY180271" s="9">
        <v>0.76700000000000002</v>
      </c>
    </row>
    <row r="180272" spans="51:51" x14ac:dyDescent="0.2">
      <c r="AY180272" s="9">
        <v>0.745</v>
      </c>
    </row>
    <row r="180273" spans="51:51" x14ac:dyDescent="0.2">
      <c r="AY180273" s="9">
        <v>0.70599999999999996</v>
      </c>
    </row>
    <row r="180274" spans="51:51" x14ac:dyDescent="0.2">
      <c r="AY180274" s="9">
        <v>0.65300000000000002</v>
      </c>
    </row>
    <row r="180275" spans="51:51" x14ac:dyDescent="0.2">
      <c r="AY180275" s="9">
        <v>0.65100000000000002</v>
      </c>
    </row>
    <row r="180276" spans="51:51" x14ac:dyDescent="0.2">
      <c r="AY180276" s="9">
        <v>0.64800000000000002</v>
      </c>
    </row>
    <row r="180277" spans="51:51" x14ac:dyDescent="0.2">
      <c r="AY180277" s="9">
        <v>0.57099999999999995</v>
      </c>
    </row>
    <row r="180278" spans="51:51" x14ac:dyDescent="0.2">
      <c r="AY180278" s="9">
        <v>0.52700000000000002</v>
      </c>
    </row>
    <row r="196609" spans="51:51" x14ac:dyDescent="0.2">
      <c r="AY196609" s="9" t="s">
        <v>19</v>
      </c>
    </row>
    <row r="196610" spans="51:51" x14ac:dyDescent="0.2">
      <c r="AY196610" s="9">
        <v>0.40300000000000002</v>
      </c>
    </row>
    <row r="196611" spans="51:51" x14ac:dyDescent="0.2">
      <c r="AY196611" s="9">
        <v>0.32800000000000001</v>
      </c>
    </row>
    <row r="196612" spans="51:51" x14ac:dyDescent="0.2">
      <c r="AY196612" s="9">
        <v>0.22800000000000001</v>
      </c>
    </row>
    <row r="196613" spans="51:51" x14ac:dyDescent="0.2">
      <c r="AY196613" s="9">
        <v>0.187</v>
      </c>
    </row>
    <row r="196614" spans="51:51" x14ac:dyDescent="0.2">
      <c r="AY196614" s="9">
        <v>0.253</v>
      </c>
    </row>
    <row r="196615" spans="51:51" x14ac:dyDescent="0.2">
      <c r="AY196615" s="9">
        <v>0.317</v>
      </c>
    </row>
    <row r="196616" spans="51:51" x14ac:dyDescent="0.2">
      <c r="AY196616" s="9">
        <v>0.41799999999999998</v>
      </c>
    </row>
    <row r="196617" spans="51:51" x14ac:dyDescent="0.2">
      <c r="AY196617" s="9">
        <v>0.39100000000000001</v>
      </c>
    </row>
    <row r="196618" spans="51:51" x14ac:dyDescent="0.2">
      <c r="AY196618" s="9">
        <v>0.36799999999999999</v>
      </c>
    </row>
    <row r="196619" spans="51:51" x14ac:dyDescent="0.2">
      <c r="AY196619" s="9">
        <v>0.33100000000000002</v>
      </c>
    </row>
    <row r="196620" spans="51:51" x14ac:dyDescent="0.2">
      <c r="AY196620" s="9">
        <v>0.27400000000000002</v>
      </c>
    </row>
    <row r="196621" spans="51:51" x14ac:dyDescent="0.2">
      <c r="AY196621" s="9">
        <v>0.26400000000000001</v>
      </c>
    </row>
    <row r="196622" spans="51:51" x14ac:dyDescent="0.2">
      <c r="AY196622" s="9">
        <v>0.27600000000000002</v>
      </c>
    </row>
    <row r="196623" spans="51:51" x14ac:dyDescent="0.2">
      <c r="AY196623" s="9">
        <v>0.255</v>
      </c>
    </row>
    <row r="196624" spans="51:51" x14ac:dyDescent="0.2">
      <c r="AY196624" s="9">
        <v>0.46600000000000003</v>
      </c>
    </row>
    <row r="196625" spans="51:51" x14ac:dyDescent="0.2">
      <c r="AY196625" s="9">
        <v>0.57299999999999995</v>
      </c>
    </row>
    <row r="196626" spans="51:51" x14ac:dyDescent="0.2">
      <c r="AY196626" s="9">
        <v>0.59699999999999998</v>
      </c>
    </row>
    <row r="196627" spans="51:51" x14ac:dyDescent="0.2">
      <c r="AY196627" s="9">
        <v>0.50600000000000001</v>
      </c>
    </row>
    <row r="196628" spans="51:51" x14ac:dyDescent="0.2">
      <c r="AY196628" s="9">
        <v>0.54200000000000004</v>
      </c>
    </row>
    <row r="196629" spans="51:51" x14ac:dyDescent="0.2">
      <c r="AY196629" s="9">
        <v>0.46800000000000003</v>
      </c>
    </row>
    <row r="196630" spans="51:51" x14ac:dyDescent="0.2">
      <c r="AY196630" s="9">
        <v>0.38200000000000001</v>
      </c>
    </row>
    <row r="196631" spans="51:51" x14ac:dyDescent="0.2">
      <c r="AY196631" s="9">
        <v>0.41399999999999998</v>
      </c>
    </row>
    <row r="196632" spans="51:51" x14ac:dyDescent="0.2">
      <c r="AY196632" s="9">
        <v>0.38</v>
      </c>
    </row>
    <row r="196633" spans="51:51" x14ac:dyDescent="0.2">
      <c r="AY196633" s="9">
        <v>0.379</v>
      </c>
    </row>
    <row r="196634" spans="51:51" x14ac:dyDescent="0.2">
      <c r="AY196634" s="9">
        <v>0.312</v>
      </c>
    </row>
    <row r="196635" spans="51:51" x14ac:dyDescent="0.2">
      <c r="AY196635" s="9">
        <v>0.433</v>
      </c>
    </row>
    <row r="196636" spans="51:51" x14ac:dyDescent="0.2">
      <c r="AY196636" s="9">
        <v>0.44700000000000001</v>
      </c>
    </row>
    <row r="196637" spans="51:51" x14ac:dyDescent="0.2">
      <c r="AY196637" s="9">
        <v>0.46400000000000002</v>
      </c>
    </row>
    <row r="196638" spans="51:51" x14ac:dyDescent="0.2">
      <c r="AY196638" s="9">
        <v>0.45900000000000002</v>
      </c>
    </row>
    <row r="196639" spans="51:51" x14ac:dyDescent="0.2">
      <c r="AY196639" s="9">
        <v>0.40300000000000002</v>
      </c>
    </row>
    <row r="196640" spans="51:51" x14ac:dyDescent="0.2">
      <c r="AY196640" s="9">
        <v>0.45200000000000001</v>
      </c>
    </row>
    <row r="196641" spans="51:51" x14ac:dyDescent="0.2">
      <c r="AY196641" s="9">
        <v>0.38300000000000001</v>
      </c>
    </row>
    <row r="196642" spans="51:51" x14ac:dyDescent="0.2">
      <c r="AY196642" s="9">
        <v>0.36399999999999999</v>
      </c>
    </row>
    <row r="196643" spans="51:51" x14ac:dyDescent="0.2">
      <c r="AY196643" s="9">
        <v>0.41</v>
      </c>
    </row>
    <row r="196644" spans="51:51" x14ac:dyDescent="0.2">
      <c r="AY196644" s="9">
        <v>0.36099999999999999</v>
      </c>
    </row>
    <row r="196645" spans="51:51" x14ac:dyDescent="0.2">
      <c r="AY196645" s="9">
        <v>0.36</v>
      </c>
    </row>
    <row r="196646" spans="51:51" x14ac:dyDescent="0.2">
      <c r="AY196646" s="9">
        <v>0.30499999999999999</v>
      </c>
    </row>
    <row r="196647" spans="51:51" x14ac:dyDescent="0.2">
      <c r="AY196647" s="9">
        <v>0.307</v>
      </c>
    </row>
    <row r="196648" spans="51:51" x14ac:dyDescent="0.2">
      <c r="AY196648" s="9">
        <v>0.30099999999999999</v>
      </c>
    </row>
    <row r="196649" spans="51:51" x14ac:dyDescent="0.2">
      <c r="AY196649" s="9">
        <v>0.42</v>
      </c>
    </row>
    <row r="196650" spans="51:51" x14ac:dyDescent="0.2">
      <c r="AY196650" s="9">
        <v>0.42699999999999999</v>
      </c>
    </row>
    <row r="196651" spans="51:51" x14ac:dyDescent="0.2">
      <c r="AY196651" s="9">
        <v>0.439</v>
      </c>
    </row>
    <row r="196652" spans="51:51" x14ac:dyDescent="0.2">
      <c r="AY196652" s="9">
        <v>0.58099999999999996</v>
      </c>
    </row>
    <row r="196653" spans="51:51" x14ac:dyDescent="0.2">
      <c r="AY196653" s="9">
        <v>0.56799999999999995</v>
      </c>
    </row>
    <row r="196654" spans="51:51" x14ac:dyDescent="0.2">
      <c r="AY196654" s="9">
        <v>0.629</v>
      </c>
    </row>
    <row r="196655" spans="51:51" x14ac:dyDescent="0.2">
      <c r="AY196655" s="9">
        <v>0.76700000000000002</v>
      </c>
    </row>
    <row r="196656" spans="51:51" x14ac:dyDescent="0.2">
      <c r="AY196656" s="9">
        <v>0.745</v>
      </c>
    </row>
    <row r="196657" spans="51:51" x14ac:dyDescent="0.2">
      <c r="AY196657" s="9">
        <v>0.70599999999999996</v>
      </c>
    </row>
    <row r="196658" spans="51:51" x14ac:dyDescent="0.2">
      <c r="AY196658" s="9">
        <v>0.65300000000000002</v>
      </c>
    </row>
    <row r="196659" spans="51:51" x14ac:dyDescent="0.2">
      <c r="AY196659" s="9">
        <v>0.65100000000000002</v>
      </c>
    </row>
    <row r="196660" spans="51:51" x14ac:dyDescent="0.2">
      <c r="AY196660" s="9">
        <v>0.64800000000000002</v>
      </c>
    </row>
    <row r="196661" spans="51:51" x14ac:dyDescent="0.2">
      <c r="AY196661" s="9">
        <v>0.57099999999999995</v>
      </c>
    </row>
    <row r="196662" spans="51:51" x14ac:dyDescent="0.2">
      <c r="AY196662" s="9">
        <v>0.52700000000000002</v>
      </c>
    </row>
    <row r="212993" spans="51:51" x14ac:dyDescent="0.2">
      <c r="AY212993" s="9" t="s">
        <v>19</v>
      </c>
    </row>
    <row r="212994" spans="51:51" x14ac:dyDescent="0.2">
      <c r="AY212994" s="9">
        <v>0.40300000000000002</v>
      </c>
    </row>
    <row r="212995" spans="51:51" x14ac:dyDescent="0.2">
      <c r="AY212995" s="9">
        <v>0.32800000000000001</v>
      </c>
    </row>
    <row r="212996" spans="51:51" x14ac:dyDescent="0.2">
      <c r="AY212996" s="9">
        <v>0.22800000000000001</v>
      </c>
    </row>
    <row r="212997" spans="51:51" x14ac:dyDescent="0.2">
      <c r="AY212997" s="9">
        <v>0.187</v>
      </c>
    </row>
    <row r="212998" spans="51:51" x14ac:dyDescent="0.2">
      <c r="AY212998" s="9">
        <v>0.253</v>
      </c>
    </row>
    <row r="212999" spans="51:51" x14ac:dyDescent="0.2">
      <c r="AY212999" s="9">
        <v>0.317</v>
      </c>
    </row>
    <row r="213000" spans="51:51" x14ac:dyDescent="0.2">
      <c r="AY213000" s="9">
        <v>0.41799999999999998</v>
      </c>
    </row>
    <row r="213001" spans="51:51" x14ac:dyDescent="0.2">
      <c r="AY213001" s="9">
        <v>0.39100000000000001</v>
      </c>
    </row>
    <row r="213002" spans="51:51" x14ac:dyDescent="0.2">
      <c r="AY213002" s="9">
        <v>0.36799999999999999</v>
      </c>
    </row>
    <row r="213003" spans="51:51" x14ac:dyDescent="0.2">
      <c r="AY213003" s="9">
        <v>0.33100000000000002</v>
      </c>
    </row>
    <row r="213004" spans="51:51" x14ac:dyDescent="0.2">
      <c r="AY213004" s="9">
        <v>0.27400000000000002</v>
      </c>
    </row>
    <row r="213005" spans="51:51" x14ac:dyDescent="0.2">
      <c r="AY213005" s="9">
        <v>0.26400000000000001</v>
      </c>
    </row>
    <row r="213006" spans="51:51" x14ac:dyDescent="0.2">
      <c r="AY213006" s="9">
        <v>0.27600000000000002</v>
      </c>
    </row>
    <row r="213007" spans="51:51" x14ac:dyDescent="0.2">
      <c r="AY213007" s="9">
        <v>0.255</v>
      </c>
    </row>
    <row r="213008" spans="51:51" x14ac:dyDescent="0.2">
      <c r="AY213008" s="9">
        <v>0.46600000000000003</v>
      </c>
    </row>
    <row r="213009" spans="51:51" x14ac:dyDescent="0.2">
      <c r="AY213009" s="9">
        <v>0.57299999999999995</v>
      </c>
    </row>
    <row r="213010" spans="51:51" x14ac:dyDescent="0.2">
      <c r="AY213010" s="9">
        <v>0.59699999999999998</v>
      </c>
    </row>
    <row r="213011" spans="51:51" x14ac:dyDescent="0.2">
      <c r="AY213011" s="9">
        <v>0.50600000000000001</v>
      </c>
    </row>
    <row r="213012" spans="51:51" x14ac:dyDescent="0.2">
      <c r="AY213012" s="9">
        <v>0.54200000000000004</v>
      </c>
    </row>
    <row r="213013" spans="51:51" x14ac:dyDescent="0.2">
      <c r="AY213013" s="9">
        <v>0.46800000000000003</v>
      </c>
    </row>
    <row r="213014" spans="51:51" x14ac:dyDescent="0.2">
      <c r="AY213014" s="9">
        <v>0.38200000000000001</v>
      </c>
    </row>
    <row r="213015" spans="51:51" x14ac:dyDescent="0.2">
      <c r="AY213015" s="9">
        <v>0.41399999999999998</v>
      </c>
    </row>
    <row r="213016" spans="51:51" x14ac:dyDescent="0.2">
      <c r="AY213016" s="9">
        <v>0.38</v>
      </c>
    </row>
    <row r="213017" spans="51:51" x14ac:dyDescent="0.2">
      <c r="AY213017" s="9">
        <v>0.379</v>
      </c>
    </row>
    <row r="213018" spans="51:51" x14ac:dyDescent="0.2">
      <c r="AY213018" s="9">
        <v>0.312</v>
      </c>
    </row>
    <row r="213019" spans="51:51" x14ac:dyDescent="0.2">
      <c r="AY213019" s="9">
        <v>0.433</v>
      </c>
    </row>
    <row r="213020" spans="51:51" x14ac:dyDescent="0.2">
      <c r="AY213020" s="9">
        <v>0.44700000000000001</v>
      </c>
    </row>
    <row r="213021" spans="51:51" x14ac:dyDescent="0.2">
      <c r="AY213021" s="9">
        <v>0.46400000000000002</v>
      </c>
    </row>
    <row r="213022" spans="51:51" x14ac:dyDescent="0.2">
      <c r="AY213022" s="9">
        <v>0.45900000000000002</v>
      </c>
    </row>
    <row r="213023" spans="51:51" x14ac:dyDescent="0.2">
      <c r="AY213023" s="9">
        <v>0.40300000000000002</v>
      </c>
    </row>
    <row r="213024" spans="51:51" x14ac:dyDescent="0.2">
      <c r="AY213024" s="9">
        <v>0.45200000000000001</v>
      </c>
    </row>
    <row r="213025" spans="51:51" x14ac:dyDescent="0.2">
      <c r="AY213025" s="9">
        <v>0.38300000000000001</v>
      </c>
    </row>
    <row r="213026" spans="51:51" x14ac:dyDescent="0.2">
      <c r="AY213026" s="9">
        <v>0.36399999999999999</v>
      </c>
    </row>
    <row r="213027" spans="51:51" x14ac:dyDescent="0.2">
      <c r="AY213027" s="9">
        <v>0.41</v>
      </c>
    </row>
    <row r="213028" spans="51:51" x14ac:dyDescent="0.2">
      <c r="AY213028" s="9">
        <v>0.36099999999999999</v>
      </c>
    </row>
    <row r="213029" spans="51:51" x14ac:dyDescent="0.2">
      <c r="AY213029" s="9">
        <v>0.36</v>
      </c>
    </row>
    <row r="213030" spans="51:51" x14ac:dyDescent="0.2">
      <c r="AY213030" s="9">
        <v>0.30499999999999999</v>
      </c>
    </row>
    <row r="213031" spans="51:51" x14ac:dyDescent="0.2">
      <c r="AY213031" s="9">
        <v>0.307</v>
      </c>
    </row>
    <row r="213032" spans="51:51" x14ac:dyDescent="0.2">
      <c r="AY213032" s="9">
        <v>0.30099999999999999</v>
      </c>
    </row>
    <row r="213033" spans="51:51" x14ac:dyDescent="0.2">
      <c r="AY213033" s="9">
        <v>0.42</v>
      </c>
    </row>
    <row r="213034" spans="51:51" x14ac:dyDescent="0.2">
      <c r="AY213034" s="9">
        <v>0.42699999999999999</v>
      </c>
    </row>
    <row r="213035" spans="51:51" x14ac:dyDescent="0.2">
      <c r="AY213035" s="9">
        <v>0.439</v>
      </c>
    </row>
    <row r="213036" spans="51:51" x14ac:dyDescent="0.2">
      <c r="AY213036" s="9">
        <v>0.58099999999999996</v>
      </c>
    </row>
    <row r="213037" spans="51:51" x14ac:dyDescent="0.2">
      <c r="AY213037" s="9">
        <v>0.56799999999999995</v>
      </c>
    </row>
    <row r="213038" spans="51:51" x14ac:dyDescent="0.2">
      <c r="AY213038" s="9">
        <v>0.629</v>
      </c>
    </row>
    <row r="213039" spans="51:51" x14ac:dyDescent="0.2">
      <c r="AY213039" s="9">
        <v>0.76700000000000002</v>
      </c>
    </row>
    <row r="213040" spans="51:51" x14ac:dyDescent="0.2">
      <c r="AY213040" s="9">
        <v>0.745</v>
      </c>
    </row>
    <row r="213041" spans="51:51" x14ac:dyDescent="0.2">
      <c r="AY213041" s="9">
        <v>0.70599999999999996</v>
      </c>
    </row>
    <row r="213042" spans="51:51" x14ac:dyDescent="0.2">
      <c r="AY213042" s="9">
        <v>0.65300000000000002</v>
      </c>
    </row>
    <row r="213043" spans="51:51" x14ac:dyDescent="0.2">
      <c r="AY213043" s="9">
        <v>0.65100000000000002</v>
      </c>
    </row>
    <row r="213044" spans="51:51" x14ac:dyDescent="0.2">
      <c r="AY213044" s="9">
        <v>0.64800000000000002</v>
      </c>
    </row>
    <row r="213045" spans="51:51" x14ac:dyDescent="0.2">
      <c r="AY213045" s="9">
        <v>0.57099999999999995</v>
      </c>
    </row>
    <row r="213046" spans="51:51" x14ac:dyDescent="0.2">
      <c r="AY213046" s="9">
        <v>0.52700000000000002</v>
      </c>
    </row>
    <row r="229377" spans="51:51" x14ac:dyDescent="0.2">
      <c r="AY229377" s="9" t="s">
        <v>19</v>
      </c>
    </row>
    <row r="229378" spans="51:51" x14ac:dyDescent="0.2">
      <c r="AY229378" s="9">
        <v>0.40300000000000002</v>
      </c>
    </row>
    <row r="229379" spans="51:51" x14ac:dyDescent="0.2">
      <c r="AY229379" s="9">
        <v>0.32800000000000001</v>
      </c>
    </row>
    <row r="229380" spans="51:51" x14ac:dyDescent="0.2">
      <c r="AY229380" s="9">
        <v>0.22800000000000001</v>
      </c>
    </row>
    <row r="229381" spans="51:51" x14ac:dyDescent="0.2">
      <c r="AY229381" s="9">
        <v>0.187</v>
      </c>
    </row>
    <row r="229382" spans="51:51" x14ac:dyDescent="0.2">
      <c r="AY229382" s="9">
        <v>0.253</v>
      </c>
    </row>
    <row r="229383" spans="51:51" x14ac:dyDescent="0.2">
      <c r="AY229383" s="9">
        <v>0.317</v>
      </c>
    </row>
    <row r="229384" spans="51:51" x14ac:dyDescent="0.2">
      <c r="AY229384" s="9">
        <v>0.41799999999999998</v>
      </c>
    </row>
    <row r="229385" spans="51:51" x14ac:dyDescent="0.2">
      <c r="AY229385" s="9">
        <v>0.39100000000000001</v>
      </c>
    </row>
    <row r="229386" spans="51:51" x14ac:dyDescent="0.2">
      <c r="AY229386" s="9">
        <v>0.36799999999999999</v>
      </c>
    </row>
    <row r="229387" spans="51:51" x14ac:dyDescent="0.2">
      <c r="AY229387" s="9">
        <v>0.33100000000000002</v>
      </c>
    </row>
    <row r="229388" spans="51:51" x14ac:dyDescent="0.2">
      <c r="AY229388" s="9">
        <v>0.27400000000000002</v>
      </c>
    </row>
    <row r="229389" spans="51:51" x14ac:dyDescent="0.2">
      <c r="AY229389" s="9">
        <v>0.26400000000000001</v>
      </c>
    </row>
    <row r="229390" spans="51:51" x14ac:dyDescent="0.2">
      <c r="AY229390" s="9">
        <v>0.27600000000000002</v>
      </c>
    </row>
    <row r="229391" spans="51:51" x14ac:dyDescent="0.2">
      <c r="AY229391" s="9">
        <v>0.255</v>
      </c>
    </row>
    <row r="229392" spans="51:51" x14ac:dyDescent="0.2">
      <c r="AY229392" s="9">
        <v>0.46600000000000003</v>
      </c>
    </row>
    <row r="229393" spans="51:51" x14ac:dyDescent="0.2">
      <c r="AY229393" s="9">
        <v>0.57299999999999995</v>
      </c>
    </row>
    <row r="229394" spans="51:51" x14ac:dyDescent="0.2">
      <c r="AY229394" s="9">
        <v>0.59699999999999998</v>
      </c>
    </row>
    <row r="229395" spans="51:51" x14ac:dyDescent="0.2">
      <c r="AY229395" s="9">
        <v>0.50600000000000001</v>
      </c>
    </row>
    <row r="229396" spans="51:51" x14ac:dyDescent="0.2">
      <c r="AY229396" s="9">
        <v>0.54200000000000004</v>
      </c>
    </row>
    <row r="229397" spans="51:51" x14ac:dyDescent="0.2">
      <c r="AY229397" s="9">
        <v>0.46800000000000003</v>
      </c>
    </row>
    <row r="229398" spans="51:51" x14ac:dyDescent="0.2">
      <c r="AY229398" s="9">
        <v>0.38200000000000001</v>
      </c>
    </row>
    <row r="229399" spans="51:51" x14ac:dyDescent="0.2">
      <c r="AY229399" s="9">
        <v>0.41399999999999998</v>
      </c>
    </row>
    <row r="229400" spans="51:51" x14ac:dyDescent="0.2">
      <c r="AY229400" s="9">
        <v>0.38</v>
      </c>
    </row>
    <row r="229401" spans="51:51" x14ac:dyDescent="0.2">
      <c r="AY229401" s="9">
        <v>0.379</v>
      </c>
    </row>
    <row r="229402" spans="51:51" x14ac:dyDescent="0.2">
      <c r="AY229402" s="9">
        <v>0.312</v>
      </c>
    </row>
    <row r="229403" spans="51:51" x14ac:dyDescent="0.2">
      <c r="AY229403" s="9">
        <v>0.433</v>
      </c>
    </row>
    <row r="229404" spans="51:51" x14ac:dyDescent="0.2">
      <c r="AY229404" s="9">
        <v>0.44700000000000001</v>
      </c>
    </row>
    <row r="229405" spans="51:51" x14ac:dyDescent="0.2">
      <c r="AY229405" s="9">
        <v>0.46400000000000002</v>
      </c>
    </row>
    <row r="229406" spans="51:51" x14ac:dyDescent="0.2">
      <c r="AY229406" s="9">
        <v>0.45900000000000002</v>
      </c>
    </row>
    <row r="229407" spans="51:51" x14ac:dyDescent="0.2">
      <c r="AY229407" s="9">
        <v>0.40300000000000002</v>
      </c>
    </row>
    <row r="229408" spans="51:51" x14ac:dyDescent="0.2">
      <c r="AY229408" s="9">
        <v>0.45200000000000001</v>
      </c>
    </row>
    <row r="229409" spans="51:51" x14ac:dyDescent="0.2">
      <c r="AY229409" s="9">
        <v>0.38300000000000001</v>
      </c>
    </row>
    <row r="229410" spans="51:51" x14ac:dyDescent="0.2">
      <c r="AY229410" s="9">
        <v>0.36399999999999999</v>
      </c>
    </row>
    <row r="229411" spans="51:51" x14ac:dyDescent="0.2">
      <c r="AY229411" s="9">
        <v>0.41</v>
      </c>
    </row>
    <row r="229412" spans="51:51" x14ac:dyDescent="0.2">
      <c r="AY229412" s="9">
        <v>0.36099999999999999</v>
      </c>
    </row>
    <row r="229413" spans="51:51" x14ac:dyDescent="0.2">
      <c r="AY229413" s="9">
        <v>0.36</v>
      </c>
    </row>
    <row r="229414" spans="51:51" x14ac:dyDescent="0.2">
      <c r="AY229414" s="9">
        <v>0.30499999999999999</v>
      </c>
    </row>
    <row r="229415" spans="51:51" x14ac:dyDescent="0.2">
      <c r="AY229415" s="9">
        <v>0.307</v>
      </c>
    </row>
    <row r="229416" spans="51:51" x14ac:dyDescent="0.2">
      <c r="AY229416" s="9">
        <v>0.30099999999999999</v>
      </c>
    </row>
    <row r="229417" spans="51:51" x14ac:dyDescent="0.2">
      <c r="AY229417" s="9">
        <v>0.42</v>
      </c>
    </row>
    <row r="229418" spans="51:51" x14ac:dyDescent="0.2">
      <c r="AY229418" s="9">
        <v>0.42699999999999999</v>
      </c>
    </row>
    <row r="229419" spans="51:51" x14ac:dyDescent="0.2">
      <c r="AY229419" s="9">
        <v>0.439</v>
      </c>
    </row>
    <row r="229420" spans="51:51" x14ac:dyDescent="0.2">
      <c r="AY229420" s="9">
        <v>0.58099999999999996</v>
      </c>
    </row>
    <row r="229421" spans="51:51" x14ac:dyDescent="0.2">
      <c r="AY229421" s="9">
        <v>0.56799999999999995</v>
      </c>
    </row>
    <row r="229422" spans="51:51" x14ac:dyDescent="0.2">
      <c r="AY229422" s="9">
        <v>0.629</v>
      </c>
    </row>
    <row r="229423" spans="51:51" x14ac:dyDescent="0.2">
      <c r="AY229423" s="9">
        <v>0.76700000000000002</v>
      </c>
    </row>
    <row r="229424" spans="51:51" x14ac:dyDescent="0.2">
      <c r="AY229424" s="9">
        <v>0.745</v>
      </c>
    </row>
    <row r="229425" spans="51:51" x14ac:dyDescent="0.2">
      <c r="AY229425" s="9">
        <v>0.70599999999999996</v>
      </c>
    </row>
    <row r="229426" spans="51:51" x14ac:dyDescent="0.2">
      <c r="AY229426" s="9">
        <v>0.65300000000000002</v>
      </c>
    </row>
    <row r="229427" spans="51:51" x14ac:dyDescent="0.2">
      <c r="AY229427" s="9">
        <v>0.65100000000000002</v>
      </c>
    </row>
    <row r="229428" spans="51:51" x14ac:dyDescent="0.2">
      <c r="AY229428" s="9">
        <v>0.64800000000000002</v>
      </c>
    </row>
    <row r="229429" spans="51:51" x14ac:dyDescent="0.2">
      <c r="AY229429" s="9">
        <v>0.57099999999999995</v>
      </c>
    </row>
    <row r="229430" spans="51:51" x14ac:dyDescent="0.2">
      <c r="AY229430" s="9">
        <v>0.52700000000000002</v>
      </c>
    </row>
    <row r="245761" spans="51:51" x14ac:dyDescent="0.2">
      <c r="AY245761" s="9" t="s">
        <v>19</v>
      </c>
    </row>
    <row r="245762" spans="51:51" x14ac:dyDescent="0.2">
      <c r="AY245762" s="9">
        <v>0.40300000000000002</v>
      </c>
    </row>
    <row r="245763" spans="51:51" x14ac:dyDescent="0.2">
      <c r="AY245763" s="9">
        <v>0.32800000000000001</v>
      </c>
    </row>
    <row r="245764" spans="51:51" x14ac:dyDescent="0.2">
      <c r="AY245764" s="9">
        <v>0.22800000000000001</v>
      </c>
    </row>
    <row r="245765" spans="51:51" x14ac:dyDescent="0.2">
      <c r="AY245765" s="9">
        <v>0.187</v>
      </c>
    </row>
    <row r="245766" spans="51:51" x14ac:dyDescent="0.2">
      <c r="AY245766" s="9">
        <v>0.253</v>
      </c>
    </row>
    <row r="245767" spans="51:51" x14ac:dyDescent="0.2">
      <c r="AY245767" s="9">
        <v>0.317</v>
      </c>
    </row>
    <row r="245768" spans="51:51" x14ac:dyDescent="0.2">
      <c r="AY245768" s="9">
        <v>0.41799999999999998</v>
      </c>
    </row>
    <row r="245769" spans="51:51" x14ac:dyDescent="0.2">
      <c r="AY245769" s="9">
        <v>0.39100000000000001</v>
      </c>
    </row>
    <row r="245770" spans="51:51" x14ac:dyDescent="0.2">
      <c r="AY245770" s="9">
        <v>0.36799999999999999</v>
      </c>
    </row>
    <row r="245771" spans="51:51" x14ac:dyDescent="0.2">
      <c r="AY245771" s="9">
        <v>0.33100000000000002</v>
      </c>
    </row>
    <row r="245772" spans="51:51" x14ac:dyDescent="0.2">
      <c r="AY245772" s="9">
        <v>0.27400000000000002</v>
      </c>
    </row>
    <row r="245773" spans="51:51" x14ac:dyDescent="0.2">
      <c r="AY245773" s="9">
        <v>0.26400000000000001</v>
      </c>
    </row>
    <row r="245774" spans="51:51" x14ac:dyDescent="0.2">
      <c r="AY245774" s="9">
        <v>0.27600000000000002</v>
      </c>
    </row>
    <row r="245775" spans="51:51" x14ac:dyDescent="0.2">
      <c r="AY245775" s="9">
        <v>0.255</v>
      </c>
    </row>
    <row r="245776" spans="51:51" x14ac:dyDescent="0.2">
      <c r="AY245776" s="9">
        <v>0.46600000000000003</v>
      </c>
    </row>
    <row r="245777" spans="51:51" x14ac:dyDescent="0.2">
      <c r="AY245777" s="9">
        <v>0.57299999999999995</v>
      </c>
    </row>
    <row r="245778" spans="51:51" x14ac:dyDescent="0.2">
      <c r="AY245778" s="9">
        <v>0.59699999999999998</v>
      </c>
    </row>
    <row r="245779" spans="51:51" x14ac:dyDescent="0.2">
      <c r="AY245779" s="9">
        <v>0.50600000000000001</v>
      </c>
    </row>
    <row r="245780" spans="51:51" x14ac:dyDescent="0.2">
      <c r="AY245780" s="9">
        <v>0.54200000000000004</v>
      </c>
    </row>
    <row r="245781" spans="51:51" x14ac:dyDescent="0.2">
      <c r="AY245781" s="9">
        <v>0.46800000000000003</v>
      </c>
    </row>
    <row r="245782" spans="51:51" x14ac:dyDescent="0.2">
      <c r="AY245782" s="9">
        <v>0.38200000000000001</v>
      </c>
    </row>
    <row r="245783" spans="51:51" x14ac:dyDescent="0.2">
      <c r="AY245783" s="9">
        <v>0.41399999999999998</v>
      </c>
    </row>
    <row r="245784" spans="51:51" x14ac:dyDescent="0.2">
      <c r="AY245784" s="9">
        <v>0.38</v>
      </c>
    </row>
    <row r="245785" spans="51:51" x14ac:dyDescent="0.2">
      <c r="AY245785" s="9">
        <v>0.379</v>
      </c>
    </row>
    <row r="245786" spans="51:51" x14ac:dyDescent="0.2">
      <c r="AY245786" s="9">
        <v>0.312</v>
      </c>
    </row>
    <row r="245787" spans="51:51" x14ac:dyDescent="0.2">
      <c r="AY245787" s="9">
        <v>0.433</v>
      </c>
    </row>
    <row r="245788" spans="51:51" x14ac:dyDescent="0.2">
      <c r="AY245788" s="9">
        <v>0.44700000000000001</v>
      </c>
    </row>
    <row r="245789" spans="51:51" x14ac:dyDescent="0.2">
      <c r="AY245789" s="9">
        <v>0.46400000000000002</v>
      </c>
    </row>
    <row r="245790" spans="51:51" x14ac:dyDescent="0.2">
      <c r="AY245790" s="9">
        <v>0.45900000000000002</v>
      </c>
    </row>
    <row r="245791" spans="51:51" x14ac:dyDescent="0.2">
      <c r="AY245791" s="9">
        <v>0.40300000000000002</v>
      </c>
    </row>
    <row r="245792" spans="51:51" x14ac:dyDescent="0.2">
      <c r="AY245792" s="9">
        <v>0.45200000000000001</v>
      </c>
    </row>
    <row r="245793" spans="51:51" x14ac:dyDescent="0.2">
      <c r="AY245793" s="9">
        <v>0.38300000000000001</v>
      </c>
    </row>
    <row r="245794" spans="51:51" x14ac:dyDescent="0.2">
      <c r="AY245794" s="9">
        <v>0.36399999999999999</v>
      </c>
    </row>
    <row r="245795" spans="51:51" x14ac:dyDescent="0.2">
      <c r="AY245795" s="9">
        <v>0.41</v>
      </c>
    </row>
    <row r="245796" spans="51:51" x14ac:dyDescent="0.2">
      <c r="AY245796" s="9">
        <v>0.36099999999999999</v>
      </c>
    </row>
    <row r="245797" spans="51:51" x14ac:dyDescent="0.2">
      <c r="AY245797" s="9">
        <v>0.36</v>
      </c>
    </row>
    <row r="245798" spans="51:51" x14ac:dyDescent="0.2">
      <c r="AY245798" s="9">
        <v>0.30499999999999999</v>
      </c>
    </row>
    <row r="245799" spans="51:51" x14ac:dyDescent="0.2">
      <c r="AY245799" s="9">
        <v>0.307</v>
      </c>
    </row>
    <row r="245800" spans="51:51" x14ac:dyDescent="0.2">
      <c r="AY245800" s="9">
        <v>0.30099999999999999</v>
      </c>
    </row>
    <row r="245801" spans="51:51" x14ac:dyDescent="0.2">
      <c r="AY245801" s="9">
        <v>0.42</v>
      </c>
    </row>
    <row r="245802" spans="51:51" x14ac:dyDescent="0.2">
      <c r="AY245802" s="9">
        <v>0.42699999999999999</v>
      </c>
    </row>
    <row r="245803" spans="51:51" x14ac:dyDescent="0.2">
      <c r="AY245803" s="9">
        <v>0.439</v>
      </c>
    </row>
    <row r="245804" spans="51:51" x14ac:dyDescent="0.2">
      <c r="AY245804" s="9">
        <v>0.58099999999999996</v>
      </c>
    </row>
    <row r="245805" spans="51:51" x14ac:dyDescent="0.2">
      <c r="AY245805" s="9">
        <v>0.56799999999999995</v>
      </c>
    </row>
    <row r="245806" spans="51:51" x14ac:dyDescent="0.2">
      <c r="AY245806" s="9">
        <v>0.629</v>
      </c>
    </row>
    <row r="245807" spans="51:51" x14ac:dyDescent="0.2">
      <c r="AY245807" s="9">
        <v>0.76700000000000002</v>
      </c>
    </row>
    <row r="245808" spans="51:51" x14ac:dyDescent="0.2">
      <c r="AY245808" s="9">
        <v>0.745</v>
      </c>
    </row>
    <row r="245809" spans="51:51" x14ac:dyDescent="0.2">
      <c r="AY245809" s="9">
        <v>0.70599999999999996</v>
      </c>
    </row>
    <row r="245810" spans="51:51" x14ac:dyDescent="0.2">
      <c r="AY245810" s="9">
        <v>0.65300000000000002</v>
      </c>
    </row>
    <row r="245811" spans="51:51" x14ac:dyDescent="0.2">
      <c r="AY245811" s="9">
        <v>0.65100000000000002</v>
      </c>
    </row>
    <row r="245812" spans="51:51" x14ac:dyDescent="0.2">
      <c r="AY245812" s="9">
        <v>0.64800000000000002</v>
      </c>
    </row>
    <row r="245813" spans="51:51" x14ac:dyDescent="0.2">
      <c r="AY245813" s="9">
        <v>0.57099999999999995</v>
      </c>
    </row>
    <row r="245814" spans="51:51" x14ac:dyDescent="0.2">
      <c r="AY245814" s="9">
        <v>0.52700000000000002</v>
      </c>
    </row>
    <row r="262145" spans="51:51" x14ac:dyDescent="0.2">
      <c r="AY262145" s="9" t="s">
        <v>19</v>
      </c>
    </row>
    <row r="262146" spans="51:51" x14ac:dyDescent="0.2">
      <c r="AY262146" s="9">
        <v>0.40300000000000002</v>
      </c>
    </row>
    <row r="262147" spans="51:51" x14ac:dyDescent="0.2">
      <c r="AY262147" s="9">
        <v>0.32800000000000001</v>
      </c>
    </row>
    <row r="262148" spans="51:51" x14ac:dyDescent="0.2">
      <c r="AY262148" s="9">
        <v>0.22800000000000001</v>
      </c>
    </row>
    <row r="262149" spans="51:51" x14ac:dyDescent="0.2">
      <c r="AY262149" s="9">
        <v>0.187</v>
      </c>
    </row>
    <row r="262150" spans="51:51" x14ac:dyDescent="0.2">
      <c r="AY262150" s="9">
        <v>0.253</v>
      </c>
    </row>
    <row r="262151" spans="51:51" x14ac:dyDescent="0.2">
      <c r="AY262151" s="9">
        <v>0.317</v>
      </c>
    </row>
    <row r="262152" spans="51:51" x14ac:dyDescent="0.2">
      <c r="AY262152" s="9">
        <v>0.41799999999999998</v>
      </c>
    </row>
    <row r="262153" spans="51:51" x14ac:dyDescent="0.2">
      <c r="AY262153" s="9">
        <v>0.39100000000000001</v>
      </c>
    </row>
    <row r="262154" spans="51:51" x14ac:dyDescent="0.2">
      <c r="AY262154" s="9">
        <v>0.36799999999999999</v>
      </c>
    </row>
    <row r="262155" spans="51:51" x14ac:dyDescent="0.2">
      <c r="AY262155" s="9">
        <v>0.33100000000000002</v>
      </c>
    </row>
    <row r="262156" spans="51:51" x14ac:dyDescent="0.2">
      <c r="AY262156" s="9">
        <v>0.27400000000000002</v>
      </c>
    </row>
    <row r="262157" spans="51:51" x14ac:dyDescent="0.2">
      <c r="AY262157" s="9">
        <v>0.26400000000000001</v>
      </c>
    </row>
    <row r="262158" spans="51:51" x14ac:dyDescent="0.2">
      <c r="AY262158" s="9">
        <v>0.27600000000000002</v>
      </c>
    </row>
    <row r="262159" spans="51:51" x14ac:dyDescent="0.2">
      <c r="AY262159" s="9">
        <v>0.255</v>
      </c>
    </row>
    <row r="262160" spans="51:51" x14ac:dyDescent="0.2">
      <c r="AY262160" s="9">
        <v>0.46600000000000003</v>
      </c>
    </row>
    <row r="262161" spans="51:51" x14ac:dyDescent="0.2">
      <c r="AY262161" s="9">
        <v>0.57299999999999995</v>
      </c>
    </row>
    <row r="262162" spans="51:51" x14ac:dyDescent="0.2">
      <c r="AY262162" s="9">
        <v>0.59699999999999998</v>
      </c>
    </row>
    <row r="262163" spans="51:51" x14ac:dyDescent="0.2">
      <c r="AY262163" s="9">
        <v>0.50600000000000001</v>
      </c>
    </row>
    <row r="262164" spans="51:51" x14ac:dyDescent="0.2">
      <c r="AY262164" s="9">
        <v>0.54200000000000004</v>
      </c>
    </row>
    <row r="262165" spans="51:51" x14ac:dyDescent="0.2">
      <c r="AY262165" s="9">
        <v>0.46800000000000003</v>
      </c>
    </row>
    <row r="262166" spans="51:51" x14ac:dyDescent="0.2">
      <c r="AY262166" s="9">
        <v>0.38200000000000001</v>
      </c>
    </row>
    <row r="262167" spans="51:51" x14ac:dyDescent="0.2">
      <c r="AY262167" s="9">
        <v>0.41399999999999998</v>
      </c>
    </row>
    <row r="262168" spans="51:51" x14ac:dyDescent="0.2">
      <c r="AY262168" s="9">
        <v>0.38</v>
      </c>
    </row>
    <row r="262169" spans="51:51" x14ac:dyDescent="0.2">
      <c r="AY262169" s="9">
        <v>0.379</v>
      </c>
    </row>
    <row r="262170" spans="51:51" x14ac:dyDescent="0.2">
      <c r="AY262170" s="9">
        <v>0.312</v>
      </c>
    </row>
    <row r="262171" spans="51:51" x14ac:dyDescent="0.2">
      <c r="AY262171" s="9">
        <v>0.433</v>
      </c>
    </row>
    <row r="262172" spans="51:51" x14ac:dyDescent="0.2">
      <c r="AY262172" s="9">
        <v>0.44700000000000001</v>
      </c>
    </row>
    <row r="262173" spans="51:51" x14ac:dyDescent="0.2">
      <c r="AY262173" s="9">
        <v>0.46400000000000002</v>
      </c>
    </row>
    <row r="262174" spans="51:51" x14ac:dyDescent="0.2">
      <c r="AY262174" s="9">
        <v>0.45900000000000002</v>
      </c>
    </row>
    <row r="262175" spans="51:51" x14ac:dyDescent="0.2">
      <c r="AY262175" s="9">
        <v>0.40300000000000002</v>
      </c>
    </row>
    <row r="262176" spans="51:51" x14ac:dyDescent="0.2">
      <c r="AY262176" s="9">
        <v>0.45200000000000001</v>
      </c>
    </row>
    <row r="262177" spans="51:51" x14ac:dyDescent="0.2">
      <c r="AY262177" s="9">
        <v>0.38300000000000001</v>
      </c>
    </row>
    <row r="262178" spans="51:51" x14ac:dyDescent="0.2">
      <c r="AY262178" s="9">
        <v>0.36399999999999999</v>
      </c>
    </row>
    <row r="262179" spans="51:51" x14ac:dyDescent="0.2">
      <c r="AY262179" s="9">
        <v>0.41</v>
      </c>
    </row>
    <row r="262180" spans="51:51" x14ac:dyDescent="0.2">
      <c r="AY262180" s="9">
        <v>0.36099999999999999</v>
      </c>
    </row>
    <row r="262181" spans="51:51" x14ac:dyDescent="0.2">
      <c r="AY262181" s="9">
        <v>0.36</v>
      </c>
    </row>
    <row r="262182" spans="51:51" x14ac:dyDescent="0.2">
      <c r="AY262182" s="9">
        <v>0.30499999999999999</v>
      </c>
    </row>
    <row r="262183" spans="51:51" x14ac:dyDescent="0.2">
      <c r="AY262183" s="9">
        <v>0.307</v>
      </c>
    </row>
    <row r="262184" spans="51:51" x14ac:dyDescent="0.2">
      <c r="AY262184" s="9">
        <v>0.30099999999999999</v>
      </c>
    </row>
    <row r="262185" spans="51:51" x14ac:dyDescent="0.2">
      <c r="AY262185" s="9">
        <v>0.42</v>
      </c>
    </row>
    <row r="262186" spans="51:51" x14ac:dyDescent="0.2">
      <c r="AY262186" s="9">
        <v>0.42699999999999999</v>
      </c>
    </row>
    <row r="262187" spans="51:51" x14ac:dyDescent="0.2">
      <c r="AY262187" s="9">
        <v>0.439</v>
      </c>
    </row>
    <row r="262188" spans="51:51" x14ac:dyDescent="0.2">
      <c r="AY262188" s="9">
        <v>0.58099999999999996</v>
      </c>
    </row>
    <row r="262189" spans="51:51" x14ac:dyDescent="0.2">
      <c r="AY262189" s="9">
        <v>0.56799999999999995</v>
      </c>
    </row>
    <row r="262190" spans="51:51" x14ac:dyDescent="0.2">
      <c r="AY262190" s="9">
        <v>0.629</v>
      </c>
    </row>
    <row r="262191" spans="51:51" x14ac:dyDescent="0.2">
      <c r="AY262191" s="9">
        <v>0.76700000000000002</v>
      </c>
    </row>
    <row r="262192" spans="51:51" x14ac:dyDescent="0.2">
      <c r="AY262192" s="9">
        <v>0.745</v>
      </c>
    </row>
    <row r="262193" spans="51:51" x14ac:dyDescent="0.2">
      <c r="AY262193" s="9">
        <v>0.70599999999999996</v>
      </c>
    </row>
    <row r="262194" spans="51:51" x14ac:dyDescent="0.2">
      <c r="AY262194" s="9">
        <v>0.65300000000000002</v>
      </c>
    </row>
    <row r="262195" spans="51:51" x14ac:dyDescent="0.2">
      <c r="AY262195" s="9">
        <v>0.65100000000000002</v>
      </c>
    </row>
    <row r="262196" spans="51:51" x14ac:dyDescent="0.2">
      <c r="AY262196" s="9">
        <v>0.64800000000000002</v>
      </c>
    </row>
    <row r="262197" spans="51:51" x14ac:dyDescent="0.2">
      <c r="AY262197" s="9">
        <v>0.57099999999999995</v>
      </c>
    </row>
    <row r="262198" spans="51:51" x14ac:dyDescent="0.2">
      <c r="AY262198" s="9">
        <v>0.52700000000000002</v>
      </c>
    </row>
    <row r="278529" spans="51:51" x14ac:dyDescent="0.2">
      <c r="AY278529" s="9" t="s">
        <v>19</v>
      </c>
    </row>
    <row r="278530" spans="51:51" x14ac:dyDescent="0.2">
      <c r="AY278530" s="9">
        <v>0.40300000000000002</v>
      </c>
    </row>
    <row r="278531" spans="51:51" x14ac:dyDescent="0.2">
      <c r="AY278531" s="9">
        <v>0.32800000000000001</v>
      </c>
    </row>
    <row r="278532" spans="51:51" x14ac:dyDescent="0.2">
      <c r="AY278532" s="9">
        <v>0.22800000000000001</v>
      </c>
    </row>
    <row r="278533" spans="51:51" x14ac:dyDescent="0.2">
      <c r="AY278533" s="9">
        <v>0.187</v>
      </c>
    </row>
    <row r="278534" spans="51:51" x14ac:dyDescent="0.2">
      <c r="AY278534" s="9">
        <v>0.253</v>
      </c>
    </row>
    <row r="278535" spans="51:51" x14ac:dyDescent="0.2">
      <c r="AY278535" s="9">
        <v>0.317</v>
      </c>
    </row>
    <row r="278536" spans="51:51" x14ac:dyDescent="0.2">
      <c r="AY278536" s="9">
        <v>0.41799999999999998</v>
      </c>
    </row>
    <row r="278537" spans="51:51" x14ac:dyDescent="0.2">
      <c r="AY278537" s="9">
        <v>0.39100000000000001</v>
      </c>
    </row>
    <row r="278538" spans="51:51" x14ac:dyDescent="0.2">
      <c r="AY278538" s="9">
        <v>0.36799999999999999</v>
      </c>
    </row>
    <row r="278539" spans="51:51" x14ac:dyDescent="0.2">
      <c r="AY278539" s="9">
        <v>0.33100000000000002</v>
      </c>
    </row>
    <row r="278540" spans="51:51" x14ac:dyDescent="0.2">
      <c r="AY278540" s="9">
        <v>0.27400000000000002</v>
      </c>
    </row>
    <row r="278541" spans="51:51" x14ac:dyDescent="0.2">
      <c r="AY278541" s="9">
        <v>0.26400000000000001</v>
      </c>
    </row>
    <row r="278542" spans="51:51" x14ac:dyDescent="0.2">
      <c r="AY278542" s="9">
        <v>0.27600000000000002</v>
      </c>
    </row>
    <row r="278543" spans="51:51" x14ac:dyDescent="0.2">
      <c r="AY278543" s="9">
        <v>0.255</v>
      </c>
    </row>
    <row r="278544" spans="51:51" x14ac:dyDescent="0.2">
      <c r="AY278544" s="9">
        <v>0.46600000000000003</v>
      </c>
    </row>
    <row r="278545" spans="51:51" x14ac:dyDescent="0.2">
      <c r="AY278545" s="9">
        <v>0.57299999999999995</v>
      </c>
    </row>
    <row r="278546" spans="51:51" x14ac:dyDescent="0.2">
      <c r="AY278546" s="9">
        <v>0.59699999999999998</v>
      </c>
    </row>
    <row r="278547" spans="51:51" x14ac:dyDescent="0.2">
      <c r="AY278547" s="9">
        <v>0.50600000000000001</v>
      </c>
    </row>
    <row r="278548" spans="51:51" x14ac:dyDescent="0.2">
      <c r="AY278548" s="9">
        <v>0.54200000000000004</v>
      </c>
    </row>
    <row r="278549" spans="51:51" x14ac:dyDescent="0.2">
      <c r="AY278549" s="9">
        <v>0.46800000000000003</v>
      </c>
    </row>
    <row r="278550" spans="51:51" x14ac:dyDescent="0.2">
      <c r="AY278550" s="9">
        <v>0.38200000000000001</v>
      </c>
    </row>
    <row r="278551" spans="51:51" x14ac:dyDescent="0.2">
      <c r="AY278551" s="9">
        <v>0.41399999999999998</v>
      </c>
    </row>
    <row r="278552" spans="51:51" x14ac:dyDescent="0.2">
      <c r="AY278552" s="9">
        <v>0.38</v>
      </c>
    </row>
    <row r="278553" spans="51:51" x14ac:dyDescent="0.2">
      <c r="AY278553" s="9">
        <v>0.379</v>
      </c>
    </row>
    <row r="278554" spans="51:51" x14ac:dyDescent="0.2">
      <c r="AY278554" s="9">
        <v>0.312</v>
      </c>
    </row>
    <row r="278555" spans="51:51" x14ac:dyDescent="0.2">
      <c r="AY278555" s="9">
        <v>0.433</v>
      </c>
    </row>
    <row r="278556" spans="51:51" x14ac:dyDescent="0.2">
      <c r="AY278556" s="9">
        <v>0.44700000000000001</v>
      </c>
    </row>
    <row r="278557" spans="51:51" x14ac:dyDescent="0.2">
      <c r="AY278557" s="9">
        <v>0.46400000000000002</v>
      </c>
    </row>
    <row r="278558" spans="51:51" x14ac:dyDescent="0.2">
      <c r="AY278558" s="9">
        <v>0.45900000000000002</v>
      </c>
    </row>
    <row r="278559" spans="51:51" x14ac:dyDescent="0.2">
      <c r="AY278559" s="9">
        <v>0.40300000000000002</v>
      </c>
    </row>
    <row r="278560" spans="51:51" x14ac:dyDescent="0.2">
      <c r="AY278560" s="9">
        <v>0.45200000000000001</v>
      </c>
    </row>
    <row r="278561" spans="51:51" x14ac:dyDescent="0.2">
      <c r="AY278561" s="9">
        <v>0.38300000000000001</v>
      </c>
    </row>
    <row r="278562" spans="51:51" x14ac:dyDescent="0.2">
      <c r="AY278562" s="9">
        <v>0.36399999999999999</v>
      </c>
    </row>
    <row r="278563" spans="51:51" x14ac:dyDescent="0.2">
      <c r="AY278563" s="9">
        <v>0.41</v>
      </c>
    </row>
    <row r="278564" spans="51:51" x14ac:dyDescent="0.2">
      <c r="AY278564" s="9">
        <v>0.36099999999999999</v>
      </c>
    </row>
    <row r="278565" spans="51:51" x14ac:dyDescent="0.2">
      <c r="AY278565" s="9">
        <v>0.36</v>
      </c>
    </row>
    <row r="278566" spans="51:51" x14ac:dyDescent="0.2">
      <c r="AY278566" s="9">
        <v>0.30499999999999999</v>
      </c>
    </row>
    <row r="278567" spans="51:51" x14ac:dyDescent="0.2">
      <c r="AY278567" s="9">
        <v>0.307</v>
      </c>
    </row>
    <row r="278568" spans="51:51" x14ac:dyDescent="0.2">
      <c r="AY278568" s="9">
        <v>0.30099999999999999</v>
      </c>
    </row>
    <row r="278569" spans="51:51" x14ac:dyDescent="0.2">
      <c r="AY278569" s="9">
        <v>0.42</v>
      </c>
    </row>
    <row r="278570" spans="51:51" x14ac:dyDescent="0.2">
      <c r="AY278570" s="9">
        <v>0.42699999999999999</v>
      </c>
    </row>
    <row r="278571" spans="51:51" x14ac:dyDescent="0.2">
      <c r="AY278571" s="9">
        <v>0.439</v>
      </c>
    </row>
    <row r="278572" spans="51:51" x14ac:dyDescent="0.2">
      <c r="AY278572" s="9">
        <v>0.58099999999999996</v>
      </c>
    </row>
    <row r="278573" spans="51:51" x14ac:dyDescent="0.2">
      <c r="AY278573" s="9">
        <v>0.56799999999999995</v>
      </c>
    </row>
    <row r="278574" spans="51:51" x14ac:dyDescent="0.2">
      <c r="AY278574" s="9">
        <v>0.629</v>
      </c>
    </row>
    <row r="278575" spans="51:51" x14ac:dyDescent="0.2">
      <c r="AY278575" s="9">
        <v>0.76700000000000002</v>
      </c>
    </row>
    <row r="278576" spans="51:51" x14ac:dyDescent="0.2">
      <c r="AY278576" s="9">
        <v>0.745</v>
      </c>
    </row>
    <row r="278577" spans="51:51" x14ac:dyDescent="0.2">
      <c r="AY278577" s="9">
        <v>0.70599999999999996</v>
      </c>
    </row>
    <row r="278578" spans="51:51" x14ac:dyDescent="0.2">
      <c r="AY278578" s="9">
        <v>0.65300000000000002</v>
      </c>
    </row>
    <row r="278579" spans="51:51" x14ac:dyDescent="0.2">
      <c r="AY278579" s="9">
        <v>0.65100000000000002</v>
      </c>
    </row>
    <row r="278580" spans="51:51" x14ac:dyDescent="0.2">
      <c r="AY278580" s="9">
        <v>0.64800000000000002</v>
      </c>
    </row>
    <row r="278581" spans="51:51" x14ac:dyDescent="0.2">
      <c r="AY278581" s="9">
        <v>0.57099999999999995</v>
      </c>
    </row>
    <row r="278582" spans="51:51" x14ac:dyDescent="0.2">
      <c r="AY278582" s="9">
        <v>0.52700000000000002</v>
      </c>
    </row>
    <row r="294913" spans="51:51" x14ac:dyDescent="0.2">
      <c r="AY294913" s="9" t="s">
        <v>19</v>
      </c>
    </row>
    <row r="294914" spans="51:51" x14ac:dyDescent="0.2">
      <c r="AY294914" s="9">
        <v>0.40300000000000002</v>
      </c>
    </row>
    <row r="294915" spans="51:51" x14ac:dyDescent="0.2">
      <c r="AY294915" s="9">
        <v>0.32800000000000001</v>
      </c>
    </row>
    <row r="294916" spans="51:51" x14ac:dyDescent="0.2">
      <c r="AY294916" s="9">
        <v>0.22800000000000001</v>
      </c>
    </row>
    <row r="294917" spans="51:51" x14ac:dyDescent="0.2">
      <c r="AY294917" s="9">
        <v>0.187</v>
      </c>
    </row>
    <row r="294918" spans="51:51" x14ac:dyDescent="0.2">
      <c r="AY294918" s="9">
        <v>0.253</v>
      </c>
    </row>
    <row r="294919" spans="51:51" x14ac:dyDescent="0.2">
      <c r="AY294919" s="9">
        <v>0.317</v>
      </c>
    </row>
    <row r="294920" spans="51:51" x14ac:dyDescent="0.2">
      <c r="AY294920" s="9">
        <v>0.41799999999999998</v>
      </c>
    </row>
    <row r="294921" spans="51:51" x14ac:dyDescent="0.2">
      <c r="AY294921" s="9">
        <v>0.39100000000000001</v>
      </c>
    </row>
    <row r="294922" spans="51:51" x14ac:dyDescent="0.2">
      <c r="AY294922" s="9">
        <v>0.36799999999999999</v>
      </c>
    </row>
    <row r="294923" spans="51:51" x14ac:dyDescent="0.2">
      <c r="AY294923" s="9">
        <v>0.33100000000000002</v>
      </c>
    </row>
    <row r="294924" spans="51:51" x14ac:dyDescent="0.2">
      <c r="AY294924" s="9">
        <v>0.27400000000000002</v>
      </c>
    </row>
    <row r="294925" spans="51:51" x14ac:dyDescent="0.2">
      <c r="AY294925" s="9">
        <v>0.26400000000000001</v>
      </c>
    </row>
    <row r="294926" spans="51:51" x14ac:dyDescent="0.2">
      <c r="AY294926" s="9">
        <v>0.27600000000000002</v>
      </c>
    </row>
    <row r="294927" spans="51:51" x14ac:dyDescent="0.2">
      <c r="AY294927" s="9">
        <v>0.255</v>
      </c>
    </row>
    <row r="294928" spans="51:51" x14ac:dyDescent="0.2">
      <c r="AY294928" s="9">
        <v>0.46600000000000003</v>
      </c>
    </row>
    <row r="294929" spans="51:51" x14ac:dyDescent="0.2">
      <c r="AY294929" s="9">
        <v>0.57299999999999995</v>
      </c>
    </row>
    <row r="294930" spans="51:51" x14ac:dyDescent="0.2">
      <c r="AY294930" s="9">
        <v>0.59699999999999998</v>
      </c>
    </row>
    <row r="294931" spans="51:51" x14ac:dyDescent="0.2">
      <c r="AY294931" s="9">
        <v>0.50600000000000001</v>
      </c>
    </row>
    <row r="294932" spans="51:51" x14ac:dyDescent="0.2">
      <c r="AY294932" s="9">
        <v>0.54200000000000004</v>
      </c>
    </row>
    <row r="294933" spans="51:51" x14ac:dyDescent="0.2">
      <c r="AY294933" s="9">
        <v>0.46800000000000003</v>
      </c>
    </row>
    <row r="294934" spans="51:51" x14ac:dyDescent="0.2">
      <c r="AY294934" s="9">
        <v>0.38200000000000001</v>
      </c>
    </row>
    <row r="294935" spans="51:51" x14ac:dyDescent="0.2">
      <c r="AY294935" s="9">
        <v>0.41399999999999998</v>
      </c>
    </row>
    <row r="294936" spans="51:51" x14ac:dyDescent="0.2">
      <c r="AY294936" s="9">
        <v>0.38</v>
      </c>
    </row>
    <row r="294937" spans="51:51" x14ac:dyDescent="0.2">
      <c r="AY294937" s="9">
        <v>0.379</v>
      </c>
    </row>
    <row r="294938" spans="51:51" x14ac:dyDescent="0.2">
      <c r="AY294938" s="9">
        <v>0.312</v>
      </c>
    </row>
    <row r="294939" spans="51:51" x14ac:dyDescent="0.2">
      <c r="AY294939" s="9">
        <v>0.433</v>
      </c>
    </row>
    <row r="294940" spans="51:51" x14ac:dyDescent="0.2">
      <c r="AY294940" s="9">
        <v>0.44700000000000001</v>
      </c>
    </row>
    <row r="294941" spans="51:51" x14ac:dyDescent="0.2">
      <c r="AY294941" s="9">
        <v>0.46400000000000002</v>
      </c>
    </row>
    <row r="294942" spans="51:51" x14ac:dyDescent="0.2">
      <c r="AY294942" s="9">
        <v>0.45900000000000002</v>
      </c>
    </row>
    <row r="294943" spans="51:51" x14ac:dyDescent="0.2">
      <c r="AY294943" s="9">
        <v>0.40300000000000002</v>
      </c>
    </row>
    <row r="294944" spans="51:51" x14ac:dyDescent="0.2">
      <c r="AY294944" s="9">
        <v>0.45200000000000001</v>
      </c>
    </row>
    <row r="294945" spans="51:51" x14ac:dyDescent="0.2">
      <c r="AY294945" s="9">
        <v>0.38300000000000001</v>
      </c>
    </row>
    <row r="294946" spans="51:51" x14ac:dyDescent="0.2">
      <c r="AY294946" s="9">
        <v>0.36399999999999999</v>
      </c>
    </row>
    <row r="294947" spans="51:51" x14ac:dyDescent="0.2">
      <c r="AY294947" s="9">
        <v>0.41</v>
      </c>
    </row>
    <row r="294948" spans="51:51" x14ac:dyDescent="0.2">
      <c r="AY294948" s="9">
        <v>0.36099999999999999</v>
      </c>
    </row>
    <row r="294949" spans="51:51" x14ac:dyDescent="0.2">
      <c r="AY294949" s="9">
        <v>0.36</v>
      </c>
    </row>
    <row r="294950" spans="51:51" x14ac:dyDescent="0.2">
      <c r="AY294950" s="9">
        <v>0.30499999999999999</v>
      </c>
    </row>
    <row r="294951" spans="51:51" x14ac:dyDescent="0.2">
      <c r="AY294951" s="9">
        <v>0.307</v>
      </c>
    </row>
    <row r="294952" spans="51:51" x14ac:dyDescent="0.2">
      <c r="AY294952" s="9">
        <v>0.30099999999999999</v>
      </c>
    </row>
    <row r="294953" spans="51:51" x14ac:dyDescent="0.2">
      <c r="AY294953" s="9">
        <v>0.42</v>
      </c>
    </row>
    <row r="294954" spans="51:51" x14ac:dyDescent="0.2">
      <c r="AY294954" s="9">
        <v>0.42699999999999999</v>
      </c>
    </row>
    <row r="294955" spans="51:51" x14ac:dyDescent="0.2">
      <c r="AY294955" s="9">
        <v>0.439</v>
      </c>
    </row>
    <row r="294956" spans="51:51" x14ac:dyDescent="0.2">
      <c r="AY294956" s="9">
        <v>0.58099999999999996</v>
      </c>
    </row>
    <row r="294957" spans="51:51" x14ac:dyDescent="0.2">
      <c r="AY294957" s="9">
        <v>0.56799999999999995</v>
      </c>
    </row>
    <row r="294958" spans="51:51" x14ac:dyDescent="0.2">
      <c r="AY294958" s="9">
        <v>0.629</v>
      </c>
    </row>
    <row r="294959" spans="51:51" x14ac:dyDescent="0.2">
      <c r="AY294959" s="9">
        <v>0.76700000000000002</v>
      </c>
    </row>
    <row r="294960" spans="51:51" x14ac:dyDescent="0.2">
      <c r="AY294960" s="9">
        <v>0.745</v>
      </c>
    </row>
    <row r="294961" spans="51:51" x14ac:dyDescent="0.2">
      <c r="AY294961" s="9">
        <v>0.70599999999999996</v>
      </c>
    </row>
    <row r="294962" spans="51:51" x14ac:dyDescent="0.2">
      <c r="AY294962" s="9">
        <v>0.65300000000000002</v>
      </c>
    </row>
    <row r="294963" spans="51:51" x14ac:dyDescent="0.2">
      <c r="AY294963" s="9">
        <v>0.65100000000000002</v>
      </c>
    </row>
    <row r="294964" spans="51:51" x14ac:dyDescent="0.2">
      <c r="AY294964" s="9">
        <v>0.64800000000000002</v>
      </c>
    </row>
    <row r="294965" spans="51:51" x14ac:dyDescent="0.2">
      <c r="AY294965" s="9">
        <v>0.57099999999999995</v>
      </c>
    </row>
    <row r="294966" spans="51:51" x14ac:dyDescent="0.2">
      <c r="AY294966" s="9">
        <v>0.52700000000000002</v>
      </c>
    </row>
    <row r="311297" spans="51:51" x14ac:dyDescent="0.2">
      <c r="AY311297" s="9" t="s">
        <v>19</v>
      </c>
    </row>
    <row r="311298" spans="51:51" x14ac:dyDescent="0.2">
      <c r="AY311298" s="9">
        <v>0.40300000000000002</v>
      </c>
    </row>
    <row r="311299" spans="51:51" x14ac:dyDescent="0.2">
      <c r="AY311299" s="9">
        <v>0.32800000000000001</v>
      </c>
    </row>
    <row r="311300" spans="51:51" x14ac:dyDescent="0.2">
      <c r="AY311300" s="9">
        <v>0.22800000000000001</v>
      </c>
    </row>
    <row r="311301" spans="51:51" x14ac:dyDescent="0.2">
      <c r="AY311301" s="9">
        <v>0.187</v>
      </c>
    </row>
    <row r="311302" spans="51:51" x14ac:dyDescent="0.2">
      <c r="AY311302" s="9">
        <v>0.253</v>
      </c>
    </row>
    <row r="311303" spans="51:51" x14ac:dyDescent="0.2">
      <c r="AY311303" s="9">
        <v>0.317</v>
      </c>
    </row>
    <row r="311304" spans="51:51" x14ac:dyDescent="0.2">
      <c r="AY311304" s="9">
        <v>0.41799999999999998</v>
      </c>
    </row>
    <row r="311305" spans="51:51" x14ac:dyDescent="0.2">
      <c r="AY311305" s="9">
        <v>0.39100000000000001</v>
      </c>
    </row>
    <row r="311306" spans="51:51" x14ac:dyDescent="0.2">
      <c r="AY311306" s="9">
        <v>0.36799999999999999</v>
      </c>
    </row>
    <row r="311307" spans="51:51" x14ac:dyDescent="0.2">
      <c r="AY311307" s="9">
        <v>0.33100000000000002</v>
      </c>
    </row>
    <row r="311308" spans="51:51" x14ac:dyDescent="0.2">
      <c r="AY311308" s="9">
        <v>0.27400000000000002</v>
      </c>
    </row>
    <row r="311309" spans="51:51" x14ac:dyDescent="0.2">
      <c r="AY311309" s="9">
        <v>0.26400000000000001</v>
      </c>
    </row>
    <row r="311310" spans="51:51" x14ac:dyDescent="0.2">
      <c r="AY311310" s="9">
        <v>0.27600000000000002</v>
      </c>
    </row>
    <row r="311311" spans="51:51" x14ac:dyDescent="0.2">
      <c r="AY311311" s="9">
        <v>0.255</v>
      </c>
    </row>
    <row r="311312" spans="51:51" x14ac:dyDescent="0.2">
      <c r="AY311312" s="9">
        <v>0.46600000000000003</v>
      </c>
    </row>
    <row r="311313" spans="51:51" x14ac:dyDescent="0.2">
      <c r="AY311313" s="9">
        <v>0.57299999999999995</v>
      </c>
    </row>
    <row r="311314" spans="51:51" x14ac:dyDescent="0.2">
      <c r="AY311314" s="9">
        <v>0.59699999999999998</v>
      </c>
    </row>
    <row r="311315" spans="51:51" x14ac:dyDescent="0.2">
      <c r="AY311315" s="9">
        <v>0.50600000000000001</v>
      </c>
    </row>
    <row r="311316" spans="51:51" x14ac:dyDescent="0.2">
      <c r="AY311316" s="9">
        <v>0.54200000000000004</v>
      </c>
    </row>
    <row r="311317" spans="51:51" x14ac:dyDescent="0.2">
      <c r="AY311317" s="9">
        <v>0.46800000000000003</v>
      </c>
    </row>
    <row r="311318" spans="51:51" x14ac:dyDescent="0.2">
      <c r="AY311318" s="9">
        <v>0.38200000000000001</v>
      </c>
    </row>
    <row r="311319" spans="51:51" x14ac:dyDescent="0.2">
      <c r="AY311319" s="9">
        <v>0.41399999999999998</v>
      </c>
    </row>
    <row r="311320" spans="51:51" x14ac:dyDescent="0.2">
      <c r="AY311320" s="9">
        <v>0.38</v>
      </c>
    </row>
    <row r="311321" spans="51:51" x14ac:dyDescent="0.2">
      <c r="AY311321" s="9">
        <v>0.379</v>
      </c>
    </row>
    <row r="311322" spans="51:51" x14ac:dyDescent="0.2">
      <c r="AY311322" s="9">
        <v>0.312</v>
      </c>
    </row>
    <row r="311323" spans="51:51" x14ac:dyDescent="0.2">
      <c r="AY311323" s="9">
        <v>0.433</v>
      </c>
    </row>
    <row r="311324" spans="51:51" x14ac:dyDescent="0.2">
      <c r="AY311324" s="9">
        <v>0.44700000000000001</v>
      </c>
    </row>
    <row r="311325" spans="51:51" x14ac:dyDescent="0.2">
      <c r="AY311325" s="9">
        <v>0.46400000000000002</v>
      </c>
    </row>
    <row r="311326" spans="51:51" x14ac:dyDescent="0.2">
      <c r="AY311326" s="9">
        <v>0.45900000000000002</v>
      </c>
    </row>
    <row r="311327" spans="51:51" x14ac:dyDescent="0.2">
      <c r="AY311327" s="9">
        <v>0.40300000000000002</v>
      </c>
    </row>
    <row r="311328" spans="51:51" x14ac:dyDescent="0.2">
      <c r="AY311328" s="9">
        <v>0.45200000000000001</v>
      </c>
    </row>
    <row r="311329" spans="51:51" x14ac:dyDescent="0.2">
      <c r="AY311329" s="9">
        <v>0.38300000000000001</v>
      </c>
    </row>
    <row r="311330" spans="51:51" x14ac:dyDescent="0.2">
      <c r="AY311330" s="9">
        <v>0.36399999999999999</v>
      </c>
    </row>
    <row r="311331" spans="51:51" x14ac:dyDescent="0.2">
      <c r="AY311331" s="9">
        <v>0.41</v>
      </c>
    </row>
    <row r="311332" spans="51:51" x14ac:dyDescent="0.2">
      <c r="AY311332" s="9">
        <v>0.36099999999999999</v>
      </c>
    </row>
    <row r="311333" spans="51:51" x14ac:dyDescent="0.2">
      <c r="AY311333" s="9">
        <v>0.36</v>
      </c>
    </row>
    <row r="311334" spans="51:51" x14ac:dyDescent="0.2">
      <c r="AY311334" s="9">
        <v>0.30499999999999999</v>
      </c>
    </row>
    <row r="311335" spans="51:51" x14ac:dyDescent="0.2">
      <c r="AY311335" s="9">
        <v>0.307</v>
      </c>
    </row>
    <row r="311336" spans="51:51" x14ac:dyDescent="0.2">
      <c r="AY311336" s="9">
        <v>0.30099999999999999</v>
      </c>
    </row>
    <row r="311337" spans="51:51" x14ac:dyDescent="0.2">
      <c r="AY311337" s="9">
        <v>0.42</v>
      </c>
    </row>
    <row r="311338" spans="51:51" x14ac:dyDescent="0.2">
      <c r="AY311338" s="9">
        <v>0.42699999999999999</v>
      </c>
    </row>
    <row r="311339" spans="51:51" x14ac:dyDescent="0.2">
      <c r="AY311339" s="9">
        <v>0.439</v>
      </c>
    </row>
    <row r="311340" spans="51:51" x14ac:dyDescent="0.2">
      <c r="AY311340" s="9">
        <v>0.58099999999999996</v>
      </c>
    </row>
    <row r="311341" spans="51:51" x14ac:dyDescent="0.2">
      <c r="AY311341" s="9">
        <v>0.56799999999999995</v>
      </c>
    </row>
    <row r="311342" spans="51:51" x14ac:dyDescent="0.2">
      <c r="AY311342" s="9">
        <v>0.629</v>
      </c>
    </row>
    <row r="311343" spans="51:51" x14ac:dyDescent="0.2">
      <c r="AY311343" s="9">
        <v>0.76700000000000002</v>
      </c>
    </row>
    <row r="311344" spans="51:51" x14ac:dyDescent="0.2">
      <c r="AY311344" s="9">
        <v>0.745</v>
      </c>
    </row>
    <row r="311345" spans="51:51" x14ac:dyDescent="0.2">
      <c r="AY311345" s="9">
        <v>0.70599999999999996</v>
      </c>
    </row>
    <row r="311346" spans="51:51" x14ac:dyDescent="0.2">
      <c r="AY311346" s="9">
        <v>0.65300000000000002</v>
      </c>
    </row>
    <row r="311347" spans="51:51" x14ac:dyDescent="0.2">
      <c r="AY311347" s="9">
        <v>0.65100000000000002</v>
      </c>
    </row>
    <row r="311348" spans="51:51" x14ac:dyDescent="0.2">
      <c r="AY311348" s="9">
        <v>0.64800000000000002</v>
      </c>
    </row>
    <row r="311349" spans="51:51" x14ac:dyDescent="0.2">
      <c r="AY311349" s="9">
        <v>0.57099999999999995</v>
      </c>
    </row>
    <row r="311350" spans="51:51" x14ac:dyDescent="0.2">
      <c r="AY311350" s="9">
        <v>0.52700000000000002</v>
      </c>
    </row>
    <row r="327681" spans="51:51" x14ac:dyDescent="0.2">
      <c r="AY327681" s="9" t="s">
        <v>19</v>
      </c>
    </row>
    <row r="327682" spans="51:51" x14ac:dyDescent="0.2">
      <c r="AY327682" s="9">
        <v>0.40300000000000002</v>
      </c>
    </row>
    <row r="327683" spans="51:51" x14ac:dyDescent="0.2">
      <c r="AY327683" s="9">
        <v>0.32800000000000001</v>
      </c>
    </row>
    <row r="327684" spans="51:51" x14ac:dyDescent="0.2">
      <c r="AY327684" s="9">
        <v>0.22800000000000001</v>
      </c>
    </row>
    <row r="327685" spans="51:51" x14ac:dyDescent="0.2">
      <c r="AY327685" s="9">
        <v>0.187</v>
      </c>
    </row>
    <row r="327686" spans="51:51" x14ac:dyDescent="0.2">
      <c r="AY327686" s="9">
        <v>0.253</v>
      </c>
    </row>
    <row r="327687" spans="51:51" x14ac:dyDescent="0.2">
      <c r="AY327687" s="9">
        <v>0.317</v>
      </c>
    </row>
    <row r="327688" spans="51:51" x14ac:dyDescent="0.2">
      <c r="AY327688" s="9">
        <v>0.41799999999999998</v>
      </c>
    </row>
    <row r="327689" spans="51:51" x14ac:dyDescent="0.2">
      <c r="AY327689" s="9">
        <v>0.39100000000000001</v>
      </c>
    </row>
    <row r="327690" spans="51:51" x14ac:dyDescent="0.2">
      <c r="AY327690" s="9">
        <v>0.36799999999999999</v>
      </c>
    </row>
    <row r="327691" spans="51:51" x14ac:dyDescent="0.2">
      <c r="AY327691" s="9">
        <v>0.33100000000000002</v>
      </c>
    </row>
    <row r="327692" spans="51:51" x14ac:dyDescent="0.2">
      <c r="AY327692" s="9">
        <v>0.27400000000000002</v>
      </c>
    </row>
    <row r="327693" spans="51:51" x14ac:dyDescent="0.2">
      <c r="AY327693" s="9">
        <v>0.26400000000000001</v>
      </c>
    </row>
    <row r="327694" spans="51:51" x14ac:dyDescent="0.2">
      <c r="AY327694" s="9">
        <v>0.27600000000000002</v>
      </c>
    </row>
    <row r="327695" spans="51:51" x14ac:dyDescent="0.2">
      <c r="AY327695" s="9">
        <v>0.255</v>
      </c>
    </row>
    <row r="327696" spans="51:51" x14ac:dyDescent="0.2">
      <c r="AY327696" s="9">
        <v>0.46600000000000003</v>
      </c>
    </row>
    <row r="327697" spans="51:51" x14ac:dyDescent="0.2">
      <c r="AY327697" s="9">
        <v>0.57299999999999995</v>
      </c>
    </row>
    <row r="327698" spans="51:51" x14ac:dyDescent="0.2">
      <c r="AY327698" s="9">
        <v>0.59699999999999998</v>
      </c>
    </row>
    <row r="327699" spans="51:51" x14ac:dyDescent="0.2">
      <c r="AY327699" s="9">
        <v>0.50600000000000001</v>
      </c>
    </row>
    <row r="327700" spans="51:51" x14ac:dyDescent="0.2">
      <c r="AY327700" s="9">
        <v>0.54200000000000004</v>
      </c>
    </row>
    <row r="327701" spans="51:51" x14ac:dyDescent="0.2">
      <c r="AY327701" s="9">
        <v>0.46800000000000003</v>
      </c>
    </row>
    <row r="327702" spans="51:51" x14ac:dyDescent="0.2">
      <c r="AY327702" s="9">
        <v>0.38200000000000001</v>
      </c>
    </row>
    <row r="327703" spans="51:51" x14ac:dyDescent="0.2">
      <c r="AY327703" s="9">
        <v>0.41399999999999998</v>
      </c>
    </row>
    <row r="327704" spans="51:51" x14ac:dyDescent="0.2">
      <c r="AY327704" s="9">
        <v>0.38</v>
      </c>
    </row>
    <row r="327705" spans="51:51" x14ac:dyDescent="0.2">
      <c r="AY327705" s="9">
        <v>0.379</v>
      </c>
    </row>
    <row r="327706" spans="51:51" x14ac:dyDescent="0.2">
      <c r="AY327706" s="9">
        <v>0.312</v>
      </c>
    </row>
    <row r="327707" spans="51:51" x14ac:dyDescent="0.2">
      <c r="AY327707" s="9">
        <v>0.433</v>
      </c>
    </row>
    <row r="327708" spans="51:51" x14ac:dyDescent="0.2">
      <c r="AY327708" s="9">
        <v>0.44700000000000001</v>
      </c>
    </row>
    <row r="327709" spans="51:51" x14ac:dyDescent="0.2">
      <c r="AY327709" s="9">
        <v>0.46400000000000002</v>
      </c>
    </row>
    <row r="327710" spans="51:51" x14ac:dyDescent="0.2">
      <c r="AY327710" s="9">
        <v>0.45900000000000002</v>
      </c>
    </row>
    <row r="327711" spans="51:51" x14ac:dyDescent="0.2">
      <c r="AY327711" s="9">
        <v>0.40300000000000002</v>
      </c>
    </row>
    <row r="327712" spans="51:51" x14ac:dyDescent="0.2">
      <c r="AY327712" s="9">
        <v>0.45200000000000001</v>
      </c>
    </row>
    <row r="327713" spans="51:51" x14ac:dyDescent="0.2">
      <c r="AY327713" s="9">
        <v>0.38300000000000001</v>
      </c>
    </row>
    <row r="327714" spans="51:51" x14ac:dyDescent="0.2">
      <c r="AY327714" s="9">
        <v>0.36399999999999999</v>
      </c>
    </row>
    <row r="327715" spans="51:51" x14ac:dyDescent="0.2">
      <c r="AY327715" s="9">
        <v>0.41</v>
      </c>
    </row>
    <row r="327716" spans="51:51" x14ac:dyDescent="0.2">
      <c r="AY327716" s="9">
        <v>0.36099999999999999</v>
      </c>
    </row>
    <row r="327717" spans="51:51" x14ac:dyDescent="0.2">
      <c r="AY327717" s="9">
        <v>0.36</v>
      </c>
    </row>
    <row r="327718" spans="51:51" x14ac:dyDescent="0.2">
      <c r="AY327718" s="9">
        <v>0.30499999999999999</v>
      </c>
    </row>
    <row r="327719" spans="51:51" x14ac:dyDescent="0.2">
      <c r="AY327719" s="9">
        <v>0.307</v>
      </c>
    </row>
    <row r="327720" spans="51:51" x14ac:dyDescent="0.2">
      <c r="AY327720" s="9">
        <v>0.30099999999999999</v>
      </c>
    </row>
    <row r="327721" spans="51:51" x14ac:dyDescent="0.2">
      <c r="AY327721" s="9">
        <v>0.42</v>
      </c>
    </row>
    <row r="327722" spans="51:51" x14ac:dyDescent="0.2">
      <c r="AY327722" s="9">
        <v>0.42699999999999999</v>
      </c>
    </row>
    <row r="327723" spans="51:51" x14ac:dyDescent="0.2">
      <c r="AY327723" s="9">
        <v>0.439</v>
      </c>
    </row>
    <row r="327724" spans="51:51" x14ac:dyDescent="0.2">
      <c r="AY327724" s="9">
        <v>0.58099999999999996</v>
      </c>
    </row>
    <row r="327725" spans="51:51" x14ac:dyDescent="0.2">
      <c r="AY327725" s="9">
        <v>0.56799999999999995</v>
      </c>
    </row>
    <row r="327726" spans="51:51" x14ac:dyDescent="0.2">
      <c r="AY327726" s="9">
        <v>0.629</v>
      </c>
    </row>
    <row r="327727" spans="51:51" x14ac:dyDescent="0.2">
      <c r="AY327727" s="9">
        <v>0.76700000000000002</v>
      </c>
    </row>
    <row r="327728" spans="51:51" x14ac:dyDescent="0.2">
      <c r="AY327728" s="9">
        <v>0.745</v>
      </c>
    </row>
    <row r="327729" spans="51:51" x14ac:dyDescent="0.2">
      <c r="AY327729" s="9">
        <v>0.70599999999999996</v>
      </c>
    </row>
    <row r="327730" spans="51:51" x14ac:dyDescent="0.2">
      <c r="AY327730" s="9">
        <v>0.65300000000000002</v>
      </c>
    </row>
    <row r="327731" spans="51:51" x14ac:dyDescent="0.2">
      <c r="AY327731" s="9">
        <v>0.65100000000000002</v>
      </c>
    </row>
    <row r="327732" spans="51:51" x14ac:dyDescent="0.2">
      <c r="AY327732" s="9">
        <v>0.64800000000000002</v>
      </c>
    </row>
    <row r="327733" spans="51:51" x14ac:dyDescent="0.2">
      <c r="AY327733" s="9">
        <v>0.57099999999999995</v>
      </c>
    </row>
    <row r="327734" spans="51:51" x14ac:dyDescent="0.2">
      <c r="AY327734" s="9">
        <v>0.52700000000000002</v>
      </c>
    </row>
    <row r="344065" spans="51:51" x14ac:dyDescent="0.2">
      <c r="AY344065" s="9" t="s">
        <v>19</v>
      </c>
    </row>
    <row r="344066" spans="51:51" x14ac:dyDescent="0.2">
      <c r="AY344066" s="9">
        <v>0.40300000000000002</v>
      </c>
    </row>
    <row r="344067" spans="51:51" x14ac:dyDescent="0.2">
      <c r="AY344067" s="9">
        <v>0.32800000000000001</v>
      </c>
    </row>
    <row r="344068" spans="51:51" x14ac:dyDescent="0.2">
      <c r="AY344068" s="9">
        <v>0.22800000000000001</v>
      </c>
    </row>
    <row r="344069" spans="51:51" x14ac:dyDescent="0.2">
      <c r="AY344069" s="9">
        <v>0.187</v>
      </c>
    </row>
    <row r="344070" spans="51:51" x14ac:dyDescent="0.2">
      <c r="AY344070" s="9">
        <v>0.253</v>
      </c>
    </row>
    <row r="344071" spans="51:51" x14ac:dyDescent="0.2">
      <c r="AY344071" s="9">
        <v>0.317</v>
      </c>
    </row>
    <row r="344072" spans="51:51" x14ac:dyDescent="0.2">
      <c r="AY344072" s="9">
        <v>0.41799999999999998</v>
      </c>
    </row>
    <row r="344073" spans="51:51" x14ac:dyDescent="0.2">
      <c r="AY344073" s="9">
        <v>0.39100000000000001</v>
      </c>
    </row>
    <row r="344074" spans="51:51" x14ac:dyDescent="0.2">
      <c r="AY344074" s="9">
        <v>0.36799999999999999</v>
      </c>
    </row>
    <row r="344075" spans="51:51" x14ac:dyDescent="0.2">
      <c r="AY344075" s="9">
        <v>0.33100000000000002</v>
      </c>
    </row>
    <row r="344076" spans="51:51" x14ac:dyDescent="0.2">
      <c r="AY344076" s="9">
        <v>0.27400000000000002</v>
      </c>
    </row>
    <row r="344077" spans="51:51" x14ac:dyDescent="0.2">
      <c r="AY344077" s="9">
        <v>0.26400000000000001</v>
      </c>
    </row>
    <row r="344078" spans="51:51" x14ac:dyDescent="0.2">
      <c r="AY344078" s="9">
        <v>0.27600000000000002</v>
      </c>
    </row>
    <row r="344079" spans="51:51" x14ac:dyDescent="0.2">
      <c r="AY344079" s="9">
        <v>0.255</v>
      </c>
    </row>
    <row r="344080" spans="51:51" x14ac:dyDescent="0.2">
      <c r="AY344080" s="9">
        <v>0.46600000000000003</v>
      </c>
    </row>
    <row r="344081" spans="51:51" x14ac:dyDescent="0.2">
      <c r="AY344081" s="9">
        <v>0.57299999999999995</v>
      </c>
    </row>
    <row r="344082" spans="51:51" x14ac:dyDescent="0.2">
      <c r="AY344082" s="9">
        <v>0.59699999999999998</v>
      </c>
    </row>
    <row r="344083" spans="51:51" x14ac:dyDescent="0.2">
      <c r="AY344083" s="9">
        <v>0.50600000000000001</v>
      </c>
    </row>
    <row r="344084" spans="51:51" x14ac:dyDescent="0.2">
      <c r="AY344084" s="9">
        <v>0.54200000000000004</v>
      </c>
    </row>
    <row r="344085" spans="51:51" x14ac:dyDescent="0.2">
      <c r="AY344085" s="9">
        <v>0.46800000000000003</v>
      </c>
    </row>
    <row r="344086" spans="51:51" x14ac:dyDescent="0.2">
      <c r="AY344086" s="9">
        <v>0.38200000000000001</v>
      </c>
    </row>
    <row r="344087" spans="51:51" x14ac:dyDescent="0.2">
      <c r="AY344087" s="9">
        <v>0.41399999999999998</v>
      </c>
    </row>
    <row r="344088" spans="51:51" x14ac:dyDescent="0.2">
      <c r="AY344088" s="9">
        <v>0.38</v>
      </c>
    </row>
    <row r="344089" spans="51:51" x14ac:dyDescent="0.2">
      <c r="AY344089" s="9">
        <v>0.379</v>
      </c>
    </row>
    <row r="344090" spans="51:51" x14ac:dyDescent="0.2">
      <c r="AY344090" s="9">
        <v>0.312</v>
      </c>
    </row>
    <row r="344091" spans="51:51" x14ac:dyDescent="0.2">
      <c r="AY344091" s="9">
        <v>0.433</v>
      </c>
    </row>
    <row r="344092" spans="51:51" x14ac:dyDescent="0.2">
      <c r="AY344092" s="9">
        <v>0.44700000000000001</v>
      </c>
    </row>
    <row r="344093" spans="51:51" x14ac:dyDescent="0.2">
      <c r="AY344093" s="9">
        <v>0.46400000000000002</v>
      </c>
    </row>
    <row r="344094" spans="51:51" x14ac:dyDescent="0.2">
      <c r="AY344094" s="9">
        <v>0.45900000000000002</v>
      </c>
    </row>
    <row r="344095" spans="51:51" x14ac:dyDescent="0.2">
      <c r="AY344095" s="9">
        <v>0.40300000000000002</v>
      </c>
    </row>
    <row r="344096" spans="51:51" x14ac:dyDescent="0.2">
      <c r="AY344096" s="9">
        <v>0.45200000000000001</v>
      </c>
    </row>
    <row r="344097" spans="51:51" x14ac:dyDescent="0.2">
      <c r="AY344097" s="9">
        <v>0.38300000000000001</v>
      </c>
    </row>
    <row r="344098" spans="51:51" x14ac:dyDescent="0.2">
      <c r="AY344098" s="9">
        <v>0.36399999999999999</v>
      </c>
    </row>
    <row r="344099" spans="51:51" x14ac:dyDescent="0.2">
      <c r="AY344099" s="9">
        <v>0.41</v>
      </c>
    </row>
    <row r="344100" spans="51:51" x14ac:dyDescent="0.2">
      <c r="AY344100" s="9">
        <v>0.36099999999999999</v>
      </c>
    </row>
    <row r="344101" spans="51:51" x14ac:dyDescent="0.2">
      <c r="AY344101" s="9">
        <v>0.36</v>
      </c>
    </row>
    <row r="344102" spans="51:51" x14ac:dyDescent="0.2">
      <c r="AY344102" s="9">
        <v>0.30499999999999999</v>
      </c>
    </row>
    <row r="344103" spans="51:51" x14ac:dyDescent="0.2">
      <c r="AY344103" s="9">
        <v>0.307</v>
      </c>
    </row>
    <row r="344104" spans="51:51" x14ac:dyDescent="0.2">
      <c r="AY344104" s="9">
        <v>0.30099999999999999</v>
      </c>
    </row>
    <row r="344105" spans="51:51" x14ac:dyDescent="0.2">
      <c r="AY344105" s="9">
        <v>0.42</v>
      </c>
    </row>
    <row r="344106" spans="51:51" x14ac:dyDescent="0.2">
      <c r="AY344106" s="9">
        <v>0.42699999999999999</v>
      </c>
    </row>
    <row r="344107" spans="51:51" x14ac:dyDescent="0.2">
      <c r="AY344107" s="9">
        <v>0.439</v>
      </c>
    </row>
    <row r="344108" spans="51:51" x14ac:dyDescent="0.2">
      <c r="AY344108" s="9">
        <v>0.58099999999999996</v>
      </c>
    </row>
    <row r="344109" spans="51:51" x14ac:dyDescent="0.2">
      <c r="AY344109" s="9">
        <v>0.56799999999999995</v>
      </c>
    </row>
    <row r="344110" spans="51:51" x14ac:dyDescent="0.2">
      <c r="AY344110" s="9">
        <v>0.629</v>
      </c>
    </row>
    <row r="344111" spans="51:51" x14ac:dyDescent="0.2">
      <c r="AY344111" s="9">
        <v>0.76700000000000002</v>
      </c>
    </row>
    <row r="344112" spans="51:51" x14ac:dyDescent="0.2">
      <c r="AY344112" s="9">
        <v>0.745</v>
      </c>
    </row>
    <row r="344113" spans="51:51" x14ac:dyDescent="0.2">
      <c r="AY344113" s="9">
        <v>0.70599999999999996</v>
      </c>
    </row>
    <row r="344114" spans="51:51" x14ac:dyDescent="0.2">
      <c r="AY344114" s="9">
        <v>0.65300000000000002</v>
      </c>
    </row>
    <row r="344115" spans="51:51" x14ac:dyDescent="0.2">
      <c r="AY344115" s="9">
        <v>0.65100000000000002</v>
      </c>
    </row>
    <row r="344116" spans="51:51" x14ac:dyDescent="0.2">
      <c r="AY344116" s="9">
        <v>0.64800000000000002</v>
      </c>
    </row>
    <row r="344117" spans="51:51" x14ac:dyDescent="0.2">
      <c r="AY344117" s="9">
        <v>0.57099999999999995</v>
      </c>
    </row>
    <row r="344118" spans="51:51" x14ac:dyDescent="0.2">
      <c r="AY344118" s="9">
        <v>0.52700000000000002</v>
      </c>
    </row>
    <row r="360449" spans="51:51" x14ac:dyDescent="0.2">
      <c r="AY360449" s="9" t="s">
        <v>19</v>
      </c>
    </row>
    <row r="360450" spans="51:51" x14ac:dyDescent="0.2">
      <c r="AY360450" s="9">
        <v>0.40300000000000002</v>
      </c>
    </row>
    <row r="360451" spans="51:51" x14ac:dyDescent="0.2">
      <c r="AY360451" s="9">
        <v>0.32800000000000001</v>
      </c>
    </row>
    <row r="360452" spans="51:51" x14ac:dyDescent="0.2">
      <c r="AY360452" s="9">
        <v>0.22800000000000001</v>
      </c>
    </row>
    <row r="360453" spans="51:51" x14ac:dyDescent="0.2">
      <c r="AY360453" s="9">
        <v>0.187</v>
      </c>
    </row>
    <row r="360454" spans="51:51" x14ac:dyDescent="0.2">
      <c r="AY360454" s="9">
        <v>0.253</v>
      </c>
    </row>
    <row r="360455" spans="51:51" x14ac:dyDescent="0.2">
      <c r="AY360455" s="9">
        <v>0.317</v>
      </c>
    </row>
    <row r="360456" spans="51:51" x14ac:dyDescent="0.2">
      <c r="AY360456" s="9">
        <v>0.41799999999999998</v>
      </c>
    </row>
    <row r="360457" spans="51:51" x14ac:dyDescent="0.2">
      <c r="AY360457" s="9">
        <v>0.39100000000000001</v>
      </c>
    </row>
    <row r="360458" spans="51:51" x14ac:dyDescent="0.2">
      <c r="AY360458" s="9">
        <v>0.36799999999999999</v>
      </c>
    </row>
    <row r="360459" spans="51:51" x14ac:dyDescent="0.2">
      <c r="AY360459" s="9">
        <v>0.33100000000000002</v>
      </c>
    </row>
    <row r="360460" spans="51:51" x14ac:dyDescent="0.2">
      <c r="AY360460" s="9">
        <v>0.27400000000000002</v>
      </c>
    </row>
    <row r="360461" spans="51:51" x14ac:dyDescent="0.2">
      <c r="AY360461" s="9">
        <v>0.26400000000000001</v>
      </c>
    </row>
    <row r="360462" spans="51:51" x14ac:dyDescent="0.2">
      <c r="AY360462" s="9">
        <v>0.27600000000000002</v>
      </c>
    </row>
    <row r="360463" spans="51:51" x14ac:dyDescent="0.2">
      <c r="AY360463" s="9">
        <v>0.255</v>
      </c>
    </row>
    <row r="360464" spans="51:51" x14ac:dyDescent="0.2">
      <c r="AY360464" s="9">
        <v>0.46600000000000003</v>
      </c>
    </row>
    <row r="360465" spans="51:51" x14ac:dyDescent="0.2">
      <c r="AY360465" s="9">
        <v>0.57299999999999995</v>
      </c>
    </row>
    <row r="360466" spans="51:51" x14ac:dyDescent="0.2">
      <c r="AY360466" s="9">
        <v>0.59699999999999998</v>
      </c>
    </row>
    <row r="360467" spans="51:51" x14ac:dyDescent="0.2">
      <c r="AY360467" s="9">
        <v>0.50600000000000001</v>
      </c>
    </row>
    <row r="360468" spans="51:51" x14ac:dyDescent="0.2">
      <c r="AY360468" s="9">
        <v>0.54200000000000004</v>
      </c>
    </row>
    <row r="360469" spans="51:51" x14ac:dyDescent="0.2">
      <c r="AY360469" s="9">
        <v>0.46800000000000003</v>
      </c>
    </row>
    <row r="360470" spans="51:51" x14ac:dyDescent="0.2">
      <c r="AY360470" s="9">
        <v>0.38200000000000001</v>
      </c>
    </row>
    <row r="360471" spans="51:51" x14ac:dyDescent="0.2">
      <c r="AY360471" s="9">
        <v>0.41399999999999998</v>
      </c>
    </row>
    <row r="360472" spans="51:51" x14ac:dyDescent="0.2">
      <c r="AY360472" s="9">
        <v>0.38</v>
      </c>
    </row>
    <row r="360473" spans="51:51" x14ac:dyDescent="0.2">
      <c r="AY360473" s="9">
        <v>0.379</v>
      </c>
    </row>
    <row r="360474" spans="51:51" x14ac:dyDescent="0.2">
      <c r="AY360474" s="9">
        <v>0.312</v>
      </c>
    </row>
    <row r="360475" spans="51:51" x14ac:dyDescent="0.2">
      <c r="AY360475" s="9">
        <v>0.433</v>
      </c>
    </row>
    <row r="360476" spans="51:51" x14ac:dyDescent="0.2">
      <c r="AY360476" s="9">
        <v>0.44700000000000001</v>
      </c>
    </row>
    <row r="360477" spans="51:51" x14ac:dyDescent="0.2">
      <c r="AY360477" s="9">
        <v>0.46400000000000002</v>
      </c>
    </row>
    <row r="360478" spans="51:51" x14ac:dyDescent="0.2">
      <c r="AY360478" s="9">
        <v>0.45900000000000002</v>
      </c>
    </row>
    <row r="360479" spans="51:51" x14ac:dyDescent="0.2">
      <c r="AY360479" s="9">
        <v>0.40300000000000002</v>
      </c>
    </row>
    <row r="360480" spans="51:51" x14ac:dyDescent="0.2">
      <c r="AY360480" s="9">
        <v>0.45200000000000001</v>
      </c>
    </row>
    <row r="360481" spans="51:51" x14ac:dyDescent="0.2">
      <c r="AY360481" s="9">
        <v>0.38300000000000001</v>
      </c>
    </row>
    <row r="360482" spans="51:51" x14ac:dyDescent="0.2">
      <c r="AY360482" s="9">
        <v>0.36399999999999999</v>
      </c>
    </row>
    <row r="360483" spans="51:51" x14ac:dyDescent="0.2">
      <c r="AY360483" s="9">
        <v>0.41</v>
      </c>
    </row>
    <row r="360484" spans="51:51" x14ac:dyDescent="0.2">
      <c r="AY360484" s="9">
        <v>0.36099999999999999</v>
      </c>
    </row>
    <row r="360485" spans="51:51" x14ac:dyDescent="0.2">
      <c r="AY360485" s="9">
        <v>0.36</v>
      </c>
    </row>
    <row r="360486" spans="51:51" x14ac:dyDescent="0.2">
      <c r="AY360486" s="9">
        <v>0.30499999999999999</v>
      </c>
    </row>
    <row r="360487" spans="51:51" x14ac:dyDescent="0.2">
      <c r="AY360487" s="9">
        <v>0.307</v>
      </c>
    </row>
    <row r="360488" spans="51:51" x14ac:dyDescent="0.2">
      <c r="AY360488" s="9">
        <v>0.30099999999999999</v>
      </c>
    </row>
    <row r="360489" spans="51:51" x14ac:dyDescent="0.2">
      <c r="AY360489" s="9">
        <v>0.42</v>
      </c>
    </row>
    <row r="360490" spans="51:51" x14ac:dyDescent="0.2">
      <c r="AY360490" s="9">
        <v>0.42699999999999999</v>
      </c>
    </row>
    <row r="360491" spans="51:51" x14ac:dyDescent="0.2">
      <c r="AY360491" s="9">
        <v>0.439</v>
      </c>
    </row>
    <row r="360492" spans="51:51" x14ac:dyDescent="0.2">
      <c r="AY360492" s="9">
        <v>0.58099999999999996</v>
      </c>
    </row>
    <row r="360493" spans="51:51" x14ac:dyDescent="0.2">
      <c r="AY360493" s="9">
        <v>0.56799999999999995</v>
      </c>
    </row>
    <row r="360494" spans="51:51" x14ac:dyDescent="0.2">
      <c r="AY360494" s="9">
        <v>0.629</v>
      </c>
    </row>
    <row r="360495" spans="51:51" x14ac:dyDescent="0.2">
      <c r="AY360495" s="9">
        <v>0.76700000000000002</v>
      </c>
    </row>
    <row r="360496" spans="51:51" x14ac:dyDescent="0.2">
      <c r="AY360496" s="9">
        <v>0.745</v>
      </c>
    </row>
    <row r="360497" spans="51:51" x14ac:dyDescent="0.2">
      <c r="AY360497" s="9">
        <v>0.70599999999999996</v>
      </c>
    </row>
    <row r="360498" spans="51:51" x14ac:dyDescent="0.2">
      <c r="AY360498" s="9">
        <v>0.65300000000000002</v>
      </c>
    </row>
    <row r="360499" spans="51:51" x14ac:dyDescent="0.2">
      <c r="AY360499" s="9">
        <v>0.65100000000000002</v>
      </c>
    </row>
    <row r="360500" spans="51:51" x14ac:dyDescent="0.2">
      <c r="AY360500" s="9">
        <v>0.64800000000000002</v>
      </c>
    </row>
    <row r="360501" spans="51:51" x14ac:dyDescent="0.2">
      <c r="AY360501" s="9">
        <v>0.57099999999999995</v>
      </c>
    </row>
    <row r="360502" spans="51:51" x14ac:dyDescent="0.2">
      <c r="AY360502" s="9">
        <v>0.52700000000000002</v>
      </c>
    </row>
    <row r="376833" spans="51:51" x14ac:dyDescent="0.2">
      <c r="AY376833" s="9" t="s">
        <v>19</v>
      </c>
    </row>
    <row r="376834" spans="51:51" x14ac:dyDescent="0.2">
      <c r="AY376834" s="9">
        <v>0.40300000000000002</v>
      </c>
    </row>
    <row r="376835" spans="51:51" x14ac:dyDescent="0.2">
      <c r="AY376835" s="9">
        <v>0.32800000000000001</v>
      </c>
    </row>
    <row r="376836" spans="51:51" x14ac:dyDescent="0.2">
      <c r="AY376836" s="9">
        <v>0.22800000000000001</v>
      </c>
    </row>
    <row r="376837" spans="51:51" x14ac:dyDescent="0.2">
      <c r="AY376837" s="9">
        <v>0.187</v>
      </c>
    </row>
    <row r="376838" spans="51:51" x14ac:dyDescent="0.2">
      <c r="AY376838" s="9">
        <v>0.253</v>
      </c>
    </row>
    <row r="376839" spans="51:51" x14ac:dyDescent="0.2">
      <c r="AY376839" s="9">
        <v>0.317</v>
      </c>
    </row>
    <row r="376840" spans="51:51" x14ac:dyDescent="0.2">
      <c r="AY376840" s="9">
        <v>0.41799999999999998</v>
      </c>
    </row>
    <row r="376841" spans="51:51" x14ac:dyDescent="0.2">
      <c r="AY376841" s="9">
        <v>0.39100000000000001</v>
      </c>
    </row>
    <row r="376842" spans="51:51" x14ac:dyDescent="0.2">
      <c r="AY376842" s="9">
        <v>0.36799999999999999</v>
      </c>
    </row>
    <row r="376843" spans="51:51" x14ac:dyDescent="0.2">
      <c r="AY376843" s="9">
        <v>0.33100000000000002</v>
      </c>
    </row>
    <row r="376844" spans="51:51" x14ac:dyDescent="0.2">
      <c r="AY376844" s="9">
        <v>0.27400000000000002</v>
      </c>
    </row>
    <row r="376845" spans="51:51" x14ac:dyDescent="0.2">
      <c r="AY376845" s="9">
        <v>0.26400000000000001</v>
      </c>
    </row>
    <row r="376846" spans="51:51" x14ac:dyDescent="0.2">
      <c r="AY376846" s="9">
        <v>0.27600000000000002</v>
      </c>
    </row>
    <row r="376847" spans="51:51" x14ac:dyDescent="0.2">
      <c r="AY376847" s="9">
        <v>0.255</v>
      </c>
    </row>
    <row r="376848" spans="51:51" x14ac:dyDescent="0.2">
      <c r="AY376848" s="9">
        <v>0.46600000000000003</v>
      </c>
    </row>
    <row r="376849" spans="51:51" x14ac:dyDescent="0.2">
      <c r="AY376849" s="9">
        <v>0.57299999999999995</v>
      </c>
    </row>
    <row r="376850" spans="51:51" x14ac:dyDescent="0.2">
      <c r="AY376850" s="9">
        <v>0.59699999999999998</v>
      </c>
    </row>
    <row r="376851" spans="51:51" x14ac:dyDescent="0.2">
      <c r="AY376851" s="9">
        <v>0.50600000000000001</v>
      </c>
    </row>
    <row r="376852" spans="51:51" x14ac:dyDescent="0.2">
      <c r="AY376852" s="9">
        <v>0.54200000000000004</v>
      </c>
    </row>
    <row r="376853" spans="51:51" x14ac:dyDescent="0.2">
      <c r="AY376853" s="9">
        <v>0.46800000000000003</v>
      </c>
    </row>
    <row r="376854" spans="51:51" x14ac:dyDescent="0.2">
      <c r="AY376854" s="9">
        <v>0.38200000000000001</v>
      </c>
    </row>
    <row r="376855" spans="51:51" x14ac:dyDescent="0.2">
      <c r="AY376855" s="9">
        <v>0.41399999999999998</v>
      </c>
    </row>
    <row r="376856" spans="51:51" x14ac:dyDescent="0.2">
      <c r="AY376856" s="9">
        <v>0.38</v>
      </c>
    </row>
    <row r="376857" spans="51:51" x14ac:dyDescent="0.2">
      <c r="AY376857" s="9">
        <v>0.379</v>
      </c>
    </row>
    <row r="376858" spans="51:51" x14ac:dyDescent="0.2">
      <c r="AY376858" s="9">
        <v>0.312</v>
      </c>
    </row>
    <row r="376859" spans="51:51" x14ac:dyDescent="0.2">
      <c r="AY376859" s="9">
        <v>0.433</v>
      </c>
    </row>
    <row r="376860" spans="51:51" x14ac:dyDescent="0.2">
      <c r="AY376860" s="9">
        <v>0.44700000000000001</v>
      </c>
    </row>
    <row r="376861" spans="51:51" x14ac:dyDescent="0.2">
      <c r="AY376861" s="9">
        <v>0.46400000000000002</v>
      </c>
    </row>
    <row r="376862" spans="51:51" x14ac:dyDescent="0.2">
      <c r="AY376862" s="9">
        <v>0.45900000000000002</v>
      </c>
    </row>
    <row r="376863" spans="51:51" x14ac:dyDescent="0.2">
      <c r="AY376863" s="9">
        <v>0.40300000000000002</v>
      </c>
    </row>
    <row r="376864" spans="51:51" x14ac:dyDescent="0.2">
      <c r="AY376864" s="9">
        <v>0.45200000000000001</v>
      </c>
    </row>
    <row r="376865" spans="51:51" x14ac:dyDescent="0.2">
      <c r="AY376865" s="9">
        <v>0.38300000000000001</v>
      </c>
    </row>
    <row r="376866" spans="51:51" x14ac:dyDescent="0.2">
      <c r="AY376866" s="9">
        <v>0.36399999999999999</v>
      </c>
    </row>
    <row r="376867" spans="51:51" x14ac:dyDescent="0.2">
      <c r="AY376867" s="9">
        <v>0.41</v>
      </c>
    </row>
    <row r="376868" spans="51:51" x14ac:dyDescent="0.2">
      <c r="AY376868" s="9">
        <v>0.36099999999999999</v>
      </c>
    </row>
    <row r="376869" spans="51:51" x14ac:dyDescent="0.2">
      <c r="AY376869" s="9">
        <v>0.36</v>
      </c>
    </row>
    <row r="376870" spans="51:51" x14ac:dyDescent="0.2">
      <c r="AY376870" s="9">
        <v>0.30499999999999999</v>
      </c>
    </row>
    <row r="376871" spans="51:51" x14ac:dyDescent="0.2">
      <c r="AY376871" s="9">
        <v>0.307</v>
      </c>
    </row>
    <row r="376872" spans="51:51" x14ac:dyDescent="0.2">
      <c r="AY376872" s="9">
        <v>0.30099999999999999</v>
      </c>
    </row>
    <row r="376873" spans="51:51" x14ac:dyDescent="0.2">
      <c r="AY376873" s="9">
        <v>0.42</v>
      </c>
    </row>
    <row r="376874" spans="51:51" x14ac:dyDescent="0.2">
      <c r="AY376874" s="9">
        <v>0.42699999999999999</v>
      </c>
    </row>
    <row r="376875" spans="51:51" x14ac:dyDescent="0.2">
      <c r="AY376875" s="9">
        <v>0.439</v>
      </c>
    </row>
    <row r="376876" spans="51:51" x14ac:dyDescent="0.2">
      <c r="AY376876" s="9">
        <v>0.58099999999999996</v>
      </c>
    </row>
    <row r="376877" spans="51:51" x14ac:dyDescent="0.2">
      <c r="AY376877" s="9">
        <v>0.56799999999999995</v>
      </c>
    </row>
    <row r="376878" spans="51:51" x14ac:dyDescent="0.2">
      <c r="AY376878" s="9">
        <v>0.629</v>
      </c>
    </row>
    <row r="376879" spans="51:51" x14ac:dyDescent="0.2">
      <c r="AY376879" s="9">
        <v>0.76700000000000002</v>
      </c>
    </row>
    <row r="376880" spans="51:51" x14ac:dyDescent="0.2">
      <c r="AY376880" s="9">
        <v>0.745</v>
      </c>
    </row>
    <row r="376881" spans="51:51" x14ac:dyDescent="0.2">
      <c r="AY376881" s="9">
        <v>0.70599999999999996</v>
      </c>
    </row>
    <row r="376882" spans="51:51" x14ac:dyDescent="0.2">
      <c r="AY376882" s="9">
        <v>0.65300000000000002</v>
      </c>
    </row>
    <row r="376883" spans="51:51" x14ac:dyDescent="0.2">
      <c r="AY376883" s="9">
        <v>0.65100000000000002</v>
      </c>
    </row>
    <row r="376884" spans="51:51" x14ac:dyDescent="0.2">
      <c r="AY376884" s="9">
        <v>0.64800000000000002</v>
      </c>
    </row>
    <row r="376885" spans="51:51" x14ac:dyDescent="0.2">
      <c r="AY376885" s="9">
        <v>0.57099999999999995</v>
      </c>
    </row>
    <row r="376886" spans="51:51" x14ac:dyDescent="0.2">
      <c r="AY376886" s="9">
        <v>0.52700000000000002</v>
      </c>
    </row>
    <row r="393217" spans="51:51" x14ac:dyDescent="0.2">
      <c r="AY393217" s="9" t="s">
        <v>19</v>
      </c>
    </row>
    <row r="393218" spans="51:51" x14ac:dyDescent="0.2">
      <c r="AY393218" s="9">
        <v>0.40300000000000002</v>
      </c>
    </row>
    <row r="393219" spans="51:51" x14ac:dyDescent="0.2">
      <c r="AY393219" s="9">
        <v>0.32800000000000001</v>
      </c>
    </row>
    <row r="393220" spans="51:51" x14ac:dyDescent="0.2">
      <c r="AY393220" s="9">
        <v>0.22800000000000001</v>
      </c>
    </row>
    <row r="393221" spans="51:51" x14ac:dyDescent="0.2">
      <c r="AY393221" s="9">
        <v>0.187</v>
      </c>
    </row>
    <row r="393222" spans="51:51" x14ac:dyDescent="0.2">
      <c r="AY393222" s="9">
        <v>0.253</v>
      </c>
    </row>
    <row r="393223" spans="51:51" x14ac:dyDescent="0.2">
      <c r="AY393223" s="9">
        <v>0.317</v>
      </c>
    </row>
    <row r="393224" spans="51:51" x14ac:dyDescent="0.2">
      <c r="AY393224" s="9">
        <v>0.41799999999999998</v>
      </c>
    </row>
    <row r="393225" spans="51:51" x14ac:dyDescent="0.2">
      <c r="AY393225" s="9">
        <v>0.39100000000000001</v>
      </c>
    </row>
    <row r="393226" spans="51:51" x14ac:dyDescent="0.2">
      <c r="AY393226" s="9">
        <v>0.36799999999999999</v>
      </c>
    </row>
    <row r="393227" spans="51:51" x14ac:dyDescent="0.2">
      <c r="AY393227" s="9">
        <v>0.33100000000000002</v>
      </c>
    </row>
    <row r="393228" spans="51:51" x14ac:dyDescent="0.2">
      <c r="AY393228" s="9">
        <v>0.27400000000000002</v>
      </c>
    </row>
    <row r="393229" spans="51:51" x14ac:dyDescent="0.2">
      <c r="AY393229" s="9">
        <v>0.26400000000000001</v>
      </c>
    </row>
    <row r="393230" spans="51:51" x14ac:dyDescent="0.2">
      <c r="AY393230" s="9">
        <v>0.27600000000000002</v>
      </c>
    </row>
    <row r="393231" spans="51:51" x14ac:dyDescent="0.2">
      <c r="AY393231" s="9">
        <v>0.255</v>
      </c>
    </row>
    <row r="393232" spans="51:51" x14ac:dyDescent="0.2">
      <c r="AY393232" s="9">
        <v>0.46600000000000003</v>
      </c>
    </row>
    <row r="393233" spans="51:51" x14ac:dyDescent="0.2">
      <c r="AY393233" s="9">
        <v>0.57299999999999995</v>
      </c>
    </row>
    <row r="393234" spans="51:51" x14ac:dyDescent="0.2">
      <c r="AY393234" s="9">
        <v>0.59699999999999998</v>
      </c>
    </row>
    <row r="393235" spans="51:51" x14ac:dyDescent="0.2">
      <c r="AY393235" s="9">
        <v>0.50600000000000001</v>
      </c>
    </row>
    <row r="393236" spans="51:51" x14ac:dyDescent="0.2">
      <c r="AY393236" s="9">
        <v>0.54200000000000004</v>
      </c>
    </row>
    <row r="393237" spans="51:51" x14ac:dyDescent="0.2">
      <c r="AY393237" s="9">
        <v>0.46800000000000003</v>
      </c>
    </row>
    <row r="393238" spans="51:51" x14ac:dyDescent="0.2">
      <c r="AY393238" s="9">
        <v>0.38200000000000001</v>
      </c>
    </row>
    <row r="393239" spans="51:51" x14ac:dyDescent="0.2">
      <c r="AY393239" s="9">
        <v>0.41399999999999998</v>
      </c>
    </row>
    <row r="393240" spans="51:51" x14ac:dyDescent="0.2">
      <c r="AY393240" s="9">
        <v>0.38</v>
      </c>
    </row>
    <row r="393241" spans="51:51" x14ac:dyDescent="0.2">
      <c r="AY393241" s="9">
        <v>0.379</v>
      </c>
    </row>
    <row r="393242" spans="51:51" x14ac:dyDescent="0.2">
      <c r="AY393242" s="9">
        <v>0.312</v>
      </c>
    </row>
    <row r="393243" spans="51:51" x14ac:dyDescent="0.2">
      <c r="AY393243" s="9">
        <v>0.433</v>
      </c>
    </row>
    <row r="393244" spans="51:51" x14ac:dyDescent="0.2">
      <c r="AY393244" s="9">
        <v>0.44700000000000001</v>
      </c>
    </row>
    <row r="393245" spans="51:51" x14ac:dyDescent="0.2">
      <c r="AY393245" s="9">
        <v>0.46400000000000002</v>
      </c>
    </row>
    <row r="393246" spans="51:51" x14ac:dyDescent="0.2">
      <c r="AY393246" s="9">
        <v>0.45900000000000002</v>
      </c>
    </row>
    <row r="393247" spans="51:51" x14ac:dyDescent="0.2">
      <c r="AY393247" s="9">
        <v>0.40300000000000002</v>
      </c>
    </row>
    <row r="393248" spans="51:51" x14ac:dyDescent="0.2">
      <c r="AY393248" s="9">
        <v>0.45200000000000001</v>
      </c>
    </row>
    <row r="393249" spans="51:51" x14ac:dyDescent="0.2">
      <c r="AY393249" s="9">
        <v>0.38300000000000001</v>
      </c>
    </row>
    <row r="393250" spans="51:51" x14ac:dyDescent="0.2">
      <c r="AY393250" s="9">
        <v>0.36399999999999999</v>
      </c>
    </row>
    <row r="393251" spans="51:51" x14ac:dyDescent="0.2">
      <c r="AY393251" s="9">
        <v>0.41</v>
      </c>
    </row>
    <row r="393252" spans="51:51" x14ac:dyDescent="0.2">
      <c r="AY393252" s="9">
        <v>0.36099999999999999</v>
      </c>
    </row>
    <row r="393253" spans="51:51" x14ac:dyDescent="0.2">
      <c r="AY393253" s="9">
        <v>0.36</v>
      </c>
    </row>
    <row r="393254" spans="51:51" x14ac:dyDescent="0.2">
      <c r="AY393254" s="9">
        <v>0.30499999999999999</v>
      </c>
    </row>
    <row r="393255" spans="51:51" x14ac:dyDescent="0.2">
      <c r="AY393255" s="9">
        <v>0.307</v>
      </c>
    </row>
    <row r="393256" spans="51:51" x14ac:dyDescent="0.2">
      <c r="AY393256" s="9">
        <v>0.30099999999999999</v>
      </c>
    </row>
    <row r="393257" spans="51:51" x14ac:dyDescent="0.2">
      <c r="AY393257" s="9">
        <v>0.42</v>
      </c>
    </row>
    <row r="393258" spans="51:51" x14ac:dyDescent="0.2">
      <c r="AY393258" s="9">
        <v>0.42699999999999999</v>
      </c>
    </row>
    <row r="393259" spans="51:51" x14ac:dyDescent="0.2">
      <c r="AY393259" s="9">
        <v>0.439</v>
      </c>
    </row>
    <row r="393260" spans="51:51" x14ac:dyDescent="0.2">
      <c r="AY393260" s="9">
        <v>0.58099999999999996</v>
      </c>
    </row>
    <row r="393261" spans="51:51" x14ac:dyDescent="0.2">
      <c r="AY393261" s="9">
        <v>0.56799999999999995</v>
      </c>
    </row>
    <row r="393262" spans="51:51" x14ac:dyDescent="0.2">
      <c r="AY393262" s="9">
        <v>0.629</v>
      </c>
    </row>
    <row r="393263" spans="51:51" x14ac:dyDescent="0.2">
      <c r="AY393263" s="9">
        <v>0.76700000000000002</v>
      </c>
    </row>
    <row r="393264" spans="51:51" x14ac:dyDescent="0.2">
      <c r="AY393264" s="9">
        <v>0.745</v>
      </c>
    </row>
    <row r="393265" spans="51:51" x14ac:dyDescent="0.2">
      <c r="AY393265" s="9">
        <v>0.70599999999999996</v>
      </c>
    </row>
    <row r="393266" spans="51:51" x14ac:dyDescent="0.2">
      <c r="AY393266" s="9">
        <v>0.65300000000000002</v>
      </c>
    </row>
    <row r="393267" spans="51:51" x14ac:dyDescent="0.2">
      <c r="AY393267" s="9">
        <v>0.65100000000000002</v>
      </c>
    </row>
    <row r="393268" spans="51:51" x14ac:dyDescent="0.2">
      <c r="AY393268" s="9">
        <v>0.64800000000000002</v>
      </c>
    </row>
    <row r="393269" spans="51:51" x14ac:dyDescent="0.2">
      <c r="AY393269" s="9">
        <v>0.57099999999999995</v>
      </c>
    </row>
    <row r="393270" spans="51:51" x14ac:dyDescent="0.2">
      <c r="AY393270" s="9">
        <v>0.52700000000000002</v>
      </c>
    </row>
    <row r="409601" spans="51:51" x14ac:dyDescent="0.2">
      <c r="AY409601" s="9" t="s">
        <v>19</v>
      </c>
    </row>
    <row r="409602" spans="51:51" x14ac:dyDescent="0.2">
      <c r="AY409602" s="9">
        <v>0.40300000000000002</v>
      </c>
    </row>
    <row r="409603" spans="51:51" x14ac:dyDescent="0.2">
      <c r="AY409603" s="9">
        <v>0.32800000000000001</v>
      </c>
    </row>
    <row r="409604" spans="51:51" x14ac:dyDescent="0.2">
      <c r="AY409604" s="9">
        <v>0.22800000000000001</v>
      </c>
    </row>
    <row r="409605" spans="51:51" x14ac:dyDescent="0.2">
      <c r="AY409605" s="9">
        <v>0.187</v>
      </c>
    </row>
    <row r="409606" spans="51:51" x14ac:dyDescent="0.2">
      <c r="AY409606" s="9">
        <v>0.253</v>
      </c>
    </row>
    <row r="409607" spans="51:51" x14ac:dyDescent="0.2">
      <c r="AY409607" s="9">
        <v>0.317</v>
      </c>
    </row>
    <row r="409608" spans="51:51" x14ac:dyDescent="0.2">
      <c r="AY409608" s="9">
        <v>0.41799999999999998</v>
      </c>
    </row>
    <row r="409609" spans="51:51" x14ac:dyDescent="0.2">
      <c r="AY409609" s="9">
        <v>0.39100000000000001</v>
      </c>
    </row>
    <row r="409610" spans="51:51" x14ac:dyDescent="0.2">
      <c r="AY409610" s="9">
        <v>0.36799999999999999</v>
      </c>
    </row>
    <row r="409611" spans="51:51" x14ac:dyDescent="0.2">
      <c r="AY409611" s="9">
        <v>0.33100000000000002</v>
      </c>
    </row>
    <row r="409612" spans="51:51" x14ac:dyDescent="0.2">
      <c r="AY409612" s="9">
        <v>0.27400000000000002</v>
      </c>
    </row>
    <row r="409613" spans="51:51" x14ac:dyDescent="0.2">
      <c r="AY409613" s="9">
        <v>0.26400000000000001</v>
      </c>
    </row>
    <row r="409614" spans="51:51" x14ac:dyDescent="0.2">
      <c r="AY409614" s="9">
        <v>0.27600000000000002</v>
      </c>
    </row>
    <row r="409615" spans="51:51" x14ac:dyDescent="0.2">
      <c r="AY409615" s="9">
        <v>0.255</v>
      </c>
    </row>
    <row r="409616" spans="51:51" x14ac:dyDescent="0.2">
      <c r="AY409616" s="9">
        <v>0.46600000000000003</v>
      </c>
    </row>
    <row r="409617" spans="51:51" x14ac:dyDescent="0.2">
      <c r="AY409617" s="9">
        <v>0.57299999999999995</v>
      </c>
    </row>
    <row r="409618" spans="51:51" x14ac:dyDescent="0.2">
      <c r="AY409618" s="9">
        <v>0.59699999999999998</v>
      </c>
    </row>
    <row r="409619" spans="51:51" x14ac:dyDescent="0.2">
      <c r="AY409619" s="9">
        <v>0.50600000000000001</v>
      </c>
    </row>
    <row r="409620" spans="51:51" x14ac:dyDescent="0.2">
      <c r="AY409620" s="9">
        <v>0.54200000000000004</v>
      </c>
    </row>
    <row r="409621" spans="51:51" x14ac:dyDescent="0.2">
      <c r="AY409621" s="9">
        <v>0.46800000000000003</v>
      </c>
    </row>
    <row r="409622" spans="51:51" x14ac:dyDescent="0.2">
      <c r="AY409622" s="9">
        <v>0.38200000000000001</v>
      </c>
    </row>
    <row r="409623" spans="51:51" x14ac:dyDescent="0.2">
      <c r="AY409623" s="9">
        <v>0.41399999999999998</v>
      </c>
    </row>
    <row r="409624" spans="51:51" x14ac:dyDescent="0.2">
      <c r="AY409624" s="9">
        <v>0.38</v>
      </c>
    </row>
    <row r="409625" spans="51:51" x14ac:dyDescent="0.2">
      <c r="AY409625" s="9">
        <v>0.379</v>
      </c>
    </row>
    <row r="409626" spans="51:51" x14ac:dyDescent="0.2">
      <c r="AY409626" s="9">
        <v>0.312</v>
      </c>
    </row>
    <row r="409627" spans="51:51" x14ac:dyDescent="0.2">
      <c r="AY409627" s="9">
        <v>0.433</v>
      </c>
    </row>
    <row r="409628" spans="51:51" x14ac:dyDescent="0.2">
      <c r="AY409628" s="9">
        <v>0.44700000000000001</v>
      </c>
    </row>
    <row r="409629" spans="51:51" x14ac:dyDescent="0.2">
      <c r="AY409629" s="9">
        <v>0.46400000000000002</v>
      </c>
    </row>
    <row r="409630" spans="51:51" x14ac:dyDescent="0.2">
      <c r="AY409630" s="9">
        <v>0.45900000000000002</v>
      </c>
    </row>
    <row r="409631" spans="51:51" x14ac:dyDescent="0.2">
      <c r="AY409631" s="9">
        <v>0.40300000000000002</v>
      </c>
    </row>
    <row r="409632" spans="51:51" x14ac:dyDescent="0.2">
      <c r="AY409632" s="9">
        <v>0.45200000000000001</v>
      </c>
    </row>
    <row r="409633" spans="51:51" x14ac:dyDescent="0.2">
      <c r="AY409633" s="9">
        <v>0.38300000000000001</v>
      </c>
    </row>
    <row r="409634" spans="51:51" x14ac:dyDescent="0.2">
      <c r="AY409634" s="9">
        <v>0.36399999999999999</v>
      </c>
    </row>
    <row r="409635" spans="51:51" x14ac:dyDescent="0.2">
      <c r="AY409635" s="9">
        <v>0.41</v>
      </c>
    </row>
    <row r="409636" spans="51:51" x14ac:dyDescent="0.2">
      <c r="AY409636" s="9">
        <v>0.36099999999999999</v>
      </c>
    </row>
    <row r="409637" spans="51:51" x14ac:dyDescent="0.2">
      <c r="AY409637" s="9">
        <v>0.36</v>
      </c>
    </row>
    <row r="409638" spans="51:51" x14ac:dyDescent="0.2">
      <c r="AY409638" s="9">
        <v>0.30499999999999999</v>
      </c>
    </row>
    <row r="409639" spans="51:51" x14ac:dyDescent="0.2">
      <c r="AY409639" s="9">
        <v>0.307</v>
      </c>
    </row>
    <row r="409640" spans="51:51" x14ac:dyDescent="0.2">
      <c r="AY409640" s="9">
        <v>0.30099999999999999</v>
      </c>
    </row>
    <row r="409641" spans="51:51" x14ac:dyDescent="0.2">
      <c r="AY409641" s="9">
        <v>0.42</v>
      </c>
    </row>
    <row r="409642" spans="51:51" x14ac:dyDescent="0.2">
      <c r="AY409642" s="9">
        <v>0.42699999999999999</v>
      </c>
    </row>
    <row r="409643" spans="51:51" x14ac:dyDescent="0.2">
      <c r="AY409643" s="9">
        <v>0.439</v>
      </c>
    </row>
    <row r="409644" spans="51:51" x14ac:dyDescent="0.2">
      <c r="AY409644" s="9">
        <v>0.58099999999999996</v>
      </c>
    </row>
    <row r="409645" spans="51:51" x14ac:dyDescent="0.2">
      <c r="AY409645" s="9">
        <v>0.56799999999999995</v>
      </c>
    </row>
    <row r="409646" spans="51:51" x14ac:dyDescent="0.2">
      <c r="AY409646" s="9">
        <v>0.629</v>
      </c>
    </row>
    <row r="409647" spans="51:51" x14ac:dyDescent="0.2">
      <c r="AY409647" s="9">
        <v>0.76700000000000002</v>
      </c>
    </row>
    <row r="409648" spans="51:51" x14ac:dyDescent="0.2">
      <c r="AY409648" s="9">
        <v>0.745</v>
      </c>
    </row>
    <row r="409649" spans="51:51" x14ac:dyDescent="0.2">
      <c r="AY409649" s="9">
        <v>0.70599999999999996</v>
      </c>
    </row>
    <row r="409650" spans="51:51" x14ac:dyDescent="0.2">
      <c r="AY409650" s="9">
        <v>0.65300000000000002</v>
      </c>
    </row>
    <row r="409651" spans="51:51" x14ac:dyDescent="0.2">
      <c r="AY409651" s="9">
        <v>0.65100000000000002</v>
      </c>
    </row>
    <row r="409652" spans="51:51" x14ac:dyDescent="0.2">
      <c r="AY409652" s="9">
        <v>0.64800000000000002</v>
      </c>
    </row>
    <row r="409653" spans="51:51" x14ac:dyDescent="0.2">
      <c r="AY409653" s="9">
        <v>0.57099999999999995</v>
      </c>
    </row>
    <row r="409654" spans="51:51" x14ac:dyDescent="0.2">
      <c r="AY409654" s="9">
        <v>0.52700000000000002</v>
      </c>
    </row>
    <row r="425985" spans="51:51" x14ac:dyDescent="0.2">
      <c r="AY425985" s="9" t="s">
        <v>19</v>
      </c>
    </row>
    <row r="425986" spans="51:51" x14ac:dyDescent="0.2">
      <c r="AY425986" s="9">
        <v>0.40300000000000002</v>
      </c>
    </row>
    <row r="425987" spans="51:51" x14ac:dyDescent="0.2">
      <c r="AY425987" s="9">
        <v>0.32800000000000001</v>
      </c>
    </row>
    <row r="425988" spans="51:51" x14ac:dyDescent="0.2">
      <c r="AY425988" s="9">
        <v>0.22800000000000001</v>
      </c>
    </row>
    <row r="425989" spans="51:51" x14ac:dyDescent="0.2">
      <c r="AY425989" s="9">
        <v>0.187</v>
      </c>
    </row>
    <row r="425990" spans="51:51" x14ac:dyDescent="0.2">
      <c r="AY425990" s="9">
        <v>0.253</v>
      </c>
    </row>
    <row r="425991" spans="51:51" x14ac:dyDescent="0.2">
      <c r="AY425991" s="9">
        <v>0.317</v>
      </c>
    </row>
    <row r="425992" spans="51:51" x14ac:dyDescent="0.2">
      <c r="AY425992" s="9">
        <v>0.41799999999999998</v>
      </c>
    </row>
    <row r="425993" spans="51:51" x14ac:dyDescent="0.2">
      <c r="AY425993" s="9">
        <v>0.39100000000000001</v>
      </c>
    </row>
    <row r="425994" spans="51:51" x14ac:dyDescent="0.2">
      <c r="AY425994" s="9">
        <v>0.36799999999999999</v>
      </c>
    </row>
    <row r="425995" spans="51:51" x14ac:dyDescent="0.2">
      <c r="AY425995" s="9">
        <v>0.33100000000000002</v>
      </c>
    </row>
    <row r="425996" spans="51:51" x14ac:dyDescent="0.2">
      <c r="AY425996" s="9">
        <v>0.27400000000000002</v>
      </c>
    </row>
    <row r="425997" spans="51:51" x14ac:dyDescent="0.2">
      <c r="AY425997" s="9">
        <v>0.26400000000000001</v>
      </c>
    </row>
    <row r="425998" spans="51:51" x14ac:dyDescent="0.2">
      <c r="AY425998" s="9">
        <v>0.27600000000000002</v>
      </c>
    </row>
    <row r="425999" spans="51:51" x14ac:dyDescent="0.2">
      <c r="AY425999" s="9">
        <v>0.255</v>
      </c>
    </row>
    <row r="426000" spans="51:51" x14ac:dyDescent="0.2">
      <c r="AY426000" s="9">
        <v>0.46600000000000003</v>
      </c>
    </row>
    <row r="426001" spans="51:51" x14ac:dyDescent="0.2">
      <c r="AY426001" s="9">
        <v>0.57299999999999995</v>
      </c>
    </row>
    <row r="426002" spans="51:51" x14ac:dyDescent="0.2">
      <c r="AY426002" s="9">
        <v>0.59699999999999998</v>
      </c>
    </row>
    <row r="426003" spans="51:51" x14ac:dyDescent="0.2">
      <c r="AY426003" s="9">
        <v>0.50600000000000001</v>
      </c>
    </row>
    <row r="426004" spans="51:51" x14ac:dyDescent="0.2">
      <c r="AY426004" s="9">
        <v>0.54200000000000004</v>
      </c>
    </row>
    <row r="426005" spans="51:51" x14ac:dyDescent="0.2">
      <c r="AY426005" s="9">
        <v>0.46800000000000003</v>
      </c>
    </row>
    <row r="426006" spans="51:51" x14ac:dyDescent="0.2">
      <c r="AY426006" s="9">
        <v>0.38200000000000001</v>
      </c>
    </row>
    <row r="426007" spans="51:51" x14ac:dyDescent="0.2">
      <c r="AY426007" s="9">
        <v>0.41399999999999998</v>
      </c>
    </row>
    <row r="426008" spans="51:51" x14ac:dyDescent="0.2">
      <c r="AY426008" s="9">
        <v>0.38</v>
      </c>
    </row>
    <row r="426009" spans="51:51" x14ac:dyDescent="0.2">
      <c r="AY426009" s="9">
        <v>0.379</v>
      </c>
    </row>
    <row r="426010" spans="51:51" x14ac:dyDescent="0.2">
      <c r="AY426010" s="9">
        <v>0.312</v>
      </c>
    </row>
    <row r="426011" spans="51:51" x14ac:dyDescent="0.2">
      <c r="AY426011" s="9">
        <v>0.433</v>
      </c>
    </row>
    <row r="426012" spans="51:51" x14ac:dyDescent="0.2">
      <c r="AY426012" s="9">
        <v>0.44700000000000001</v>
      </c>
    </row>
    <row r="426013" spans="51:51" x14ac:dyDescent="0.2">
      <c r="AY426013" s="9">
        <v>0.46400000000000002</v>
      </c>
    </row>
    <row r="426014" spans="51:51" x14ac:dyDescent="0.2">
      <c r="AY426014" s="9">
        <v>0.45900000000000002</v>
      </c>
    </row>
    <row r="426015" spans="51:51" x14ac:dyDescent="0.2">
      <c r="AY426015" s="9">
        <v>0.40300000000000002</v>
      </c>
    </row>
    <row r="426016" spans="51:51" x14ac:dyDescent="0.2">
      <c r="AY426016" s="9">
        <v>0.45200000000000001</v>
      </c>
    </row>
    <row r="426017" spans="51:51" x14ac:dyDescent="0.2">
      <c r="AY426017" s="9">
        <v>0.38300000000000001</v>
      </c>
    </row>
    <row r="426018" spans="51:51" x14ac:dyDescent="0.2">
      <c r="AY426018" s="9">
        <v>0.36399999999999999</v>
      </c>
    </row>
    <row r="426019" spans="51:51" x14ac:dyDescent="0.2">
      <c r="AY426019" s="9">
        <v>0.41</v>
      </c>
    </row>
    <row r="426020" spans="51:51" x14ac:dyDescent="0.2">
      <c r="AY426020" s="9">
        <v>0.36099999999999999</v>
      </c>
    </row>
    <row r="426021" spans="51:51" x14ac:dyDescent="0.2">
      <c r="AY426021" s="9">
        <v>0.36</v>
      </c>
    </row>
    <row r="426022" spans="51:51" x14ac:dyDescent="0.2">
      <c r="AY426022" s="9">
        <v>0.30499999999999999</v>
      </c>
    </row>
    <row r="426023" spans="51:51" x14ac:dyDescent="0.2">
      <c r="AY426023" s="9">
        <v>0.307</v>
      </c>
    </row>
    <row r="426024" spans="51:51" x14ac:dyDescent="0.2">
      <c r="AY426024" s="9">
        <v>0.30099999999999999</v>
      </c>
    </row>
    <row r="426025" spans="51:51" x14ac:dyDescent="0.2">
      <c r="AY426025" s="9">
        <v>0.42</v>
      </c>
    </row>
    <row r="426026" spans="51:51" x14ac:dyDescent="0.2">
      <c r="AY426026" s="9">
        <v>0.42699999999999999</v>
      </c>
    </row>
    <row r="426027" spans="51:51" x14ac:dyDescent="0.2">
      <c r="AY426027" s="9">
        <v>0.439</v>
      </c>
    </row>
    <row r="426028" spans="51:51" x14ac:dyDescent="0.2">
      <c r="AY426028" s="9">
        <v>0.58099999999999996</v>
      </c>
    </row>
    <row r="426029" spans="51:51" x14ac:dyDescent="0.2">
      <c r="AY426029" s="9">
        <v>0.56799999999999995</v>
      </c>
    </row>
    <row r="426030" spans="51:51" x14ac:dyDescent="0.2">
      <c r="AY426030" s="9">
        <v>0.629</v>
      </c>
    </row>
    <row r="426031" spans="51:51" x14ac:dyDescent="0.2">
      <c r="AY426031" s="9">
        <v>0.76700000000000002</v>
      </c>
    </row>
    <row r="426032" spans="51:51" x14ac:dyDescent="0.2">
      <c r="AY426032" s="9">
        <v>0.745</v>
      </c>
    </row>
    <row r="426033" spans="51:51" x14ac:dyDescent="0.2">
      <c r="AY426033" s="9">
        <v>0.70599999999999996</v>
      </c>
    </row>
    <row r="426034" spans="51:51" x14ac:dyDescent="0.2">
      <c r="AY426034" s="9">
        <v>0.65300000000000002</v>
      </c>
    </row>
    <row r="426035" spans="51:51" x14ac:dyDescent="0.2">
      <c r="AY426035" s="9">
        <v>0.65100000000000002</v>
      </c>
    </row>
    <row r="426036" spans="51:51" x14ac:dyDescent="0.2">
      <c r="AY426036" s="9">
        <v>0.64800000000000002</v>
      </c>
    </row>
    <row r="426037" spans="51:51" x14ac:dyDescent="0.2">
      <c r="AY426037" s="9">
        <v>0.57099999999999995</v>
      </c>
    </row>
    <row r="426038" spans="51:51" x14ac:dyDescent="0.2">
      <c r="AY426038" s="9">
        <v>0.52700000000000002</v>
      </c>
    </row>
    <row r="442369" spans="51:51" x14ac:dyDescent="0.2">
      <c r="AY442369" s="9" t="s">
        <v>19</v>
      </c>
    </row>
    <row r="442370" spans="51:51" x14ac:dyDescent="0.2">
      <c r="AY442370" s="9">
        <v>0.40300000000000002</v>
      </c>
    </row>
    <row r="442371" spans="51:51" x14ac:dyDescent="0.2">
      <c r="AY442371" s="9">
        <v>0.32800000000000001</v>
      </c>
    </row>
    <row r="442372" spans="51:51" x14ac:dyDescent="0.2">
      <c r="AY442372" s="9">
        <v>0.22800000000000001</v>
      </c>
    </row>
    <row r="442373" spans="51:51" x14ac:dyDescent="0.2">
      <c r="AY442373" s="9">
        <v>0.187</v>
      </c>
    </row>
    <row r="442374" spans="51:51" x14ac:dyDescent="0.2">
      <c r="AY442374" s="9">
        <v>0.253</v>
      </c>
    </row>
    <row r="442375" spans="51:51" x14ac:dyDescent="0.2">
      <c r="AY442375" s="9">
        <v>0.317</v>
      </c>
    </row>
    <row r="442376" spans="51:51" x14ac:dyDescent="0.2">
      <c r="AY442376" s="9">
        <v>0.41799999999999998</v>
      </c>
    </row>
    <row r="442377" spans="51:51" x14ac:dyDescent="0.2">
      <c r="AY442377" s="9">
        <v>0.39100000000000001</v>
      </c>
    </row>
    <row r="442378" spans="51:51" x14ac:dyDescent="0.2">
      <c r="AY442378" s="9">
        <v>0.36799999999999999</v>
      </c>
    </row>
    <row r="442379" spans="51:51" x14ac:dyDescent="0.2">
      <c r="AY442379" s="9">
        <v>0.33100000000000002</v>
      </c>
    </row>
    <row r="442380" spans="51:51" x14ac:dyDescent="0.2">
      <c r="AY442380" s="9">
        <v>0.27400000000000002</v>
      </c>
    </row>
    <row r="442381" spans="51:51" x14ac:dyDescent="0.2">
      <c r="AY442381" s="9">
        <v>0.26400000000000001</v>
      </c>
    </row>
    <row r="442382" spans="51:51" x14ac:dyDescent="0.2">
      <c r="AY442382" s="9">
        <v>0.27600000000000002</v>
      </c>
    </row>
    <row r="442383" spans="51:51" x14ac:dyDescent="0.2">
      <c r="AY442383" s="9">
        <v>0.255</v>
      </c>
    </row>
    <row r="442384" spans="51:51" x14ac:dyDescent="0.2">
      <c r="AY442384" s="9">
        <v>0.46600000000000003</v>
      </c>
    </row>
    <row r="442385" spans="51:51" x14ac:dyDescent="0.2">
      <c r="AY442385" s="9">
        <v>0.57299999999999995</v>
      </c>
    </row>
    <row r="442386" spans="51:51" x14ac:dyDescent="0.2">
      <c r="AY442386" s="9">
        <v>0.59699999999999998</v>
      </c>
    </row>
    <row r="442387" spans="51:51" x14ac:dyDescent="0.2">
      <c r="AY442387" s="9">
        <v>0.50600000000000001</v>
      </c>
    </row>
    <row r="442388" spans="51:51" x14ac:dyDescent="0.2">
      <c r="AY442388" s="9">
        <v>0.54200000000000004</v>
      </c>
    </row>
    <row r="442389" spans="51:51" x14ac:dyDescent="0.2">
      <c r="AY442389" s="9">
        <v>0.46800000000000003</v>
      </c>
    </row>
    <row r="442390" spans="51:51" x14ac:dyDescent="0.2">
      <c r="AY442390" s="9">
        <v>0.38200000000000001</v>
      </c>
    </row>
    <row r="442391" spans="51:51" x14ac:dyDescent="0.2">
      <c r="AY442391" s="9">
        <v>0.41399999999999998</v>
      </c>
    </row>
    <row r="442392" spans="51:51" x14ac:dyDescent="0.2">
      <c r="AY442392" s="9">
        <v>0.38</v>
      </c>
    </row>
    <row r="442393" spans="51:51" x14ac:dyDescent="0.2">
      <c r="AY442393" s="9">
        <v>0.379</v>
      </c>
    </row>
    <row r="442394" spans="51:51" x14ac:dyDescent="0.2">
      <c r="AY442394" s="9">
        <v>0.312</v>
      </c>
    </row>
    <row r="442395" spans="51:51" x14ac:dyDescent="0.2">
      <c r="AY442395" s="9">
        <v>0.433</v>
      </c>
    </row>
    <row r="442396" spans="51:51" x14ac:dyDescent="0.2">
      <c r="AY442396" s="9">
        <v>0.44700000000000001</v>
      </c>
    </row>
    <row r="442397" spans="51:51" x14ac:dyDescent="0.2">
      <c r="AY442397" s="9">
        <v>0.46400000000000002</v>
      </c>
    </row>
    <row r="442398" spans="51:51" x14ac:dyDescent="0.2">
      <c r="AY442398" s="9">
        <v>0.45900000000000002</v>
      </c>
    </row>
    <row r="442399" spans="51:51" x14ac:dyDescent="0.2">
      <c r="AY442399" s="9">
        <v>0.40300000000000002</v>
      </c>
    </row>
    <row r="442400" spans="51:51" x14ac:dyDescent="0.2">
      <c r="AY442400" s="9">
        <v>0.45200000000000001</v>
      </c>
    </row>
    <row r="442401" spans="51:51" x14ac:dyDescent="0.2">
      <c r="AY442401" s="9">
        <v>0.38300000000000001</v>
      </c>
    </row>
    <row r="442402" spans="51:51" x14ac:dyDescent="0.2">
      <c r="AY442402" s="9">
        <v>0.36399999999999999</v>
      </c>
    </row>
    <row r="442403" spans="51:51" x14ac:dyDescent="0.2">
      <c r="AY442403" s="9">
        <v>0.41</v>
      </c>
    </row>
    <row r="442404" spans="51:51" x14ac:dyDescent="0.2">
      <c r="AY442404" s="9">
        <v>0.36099999999999999</v>
      </c>
    </row>
    <row r="442405" spans="51:51" x14ac:dyDescent="0.2">
      <c r="AY442405" s="9">
        <v>0.36</v>
      </c>
    </row>
    <row r="442406" spans="51:51" x14ac:dyDescent="0.2">
      <c r="AY442406" s="9">
        <v>0.30499999999999999</v>
      </c>
    </row>
    <row r="442407" spans="51:51" x14ac:dyDescent="0.2">
      <c r="AY442407" s="9">
        <v>0.307</v>
      </c>
    </row>
    <row r="442408" spans="51:51" x14ac:dyDescent="0.2">
      <c r="AY442408" s="9">
        <v>0.30099999999999999</v>
      </c>
    </row>
    <row r="442409" spans="51:51" x14ac:dyDescent="0.2">
      <c r="AY442409" s="9">
        <v>0.42</v>
      </c>
    </row>
    <row r="442410" spans="51:51" x14ac:dyDescent="0.2">
      <c r="AY442410" s="9">
        <v>0.42699999999999999</v>
      </c>
    </row>
    <row r="442411" spans="51:51" x14ac:dyDescent="0.2">
      <c r="AY442411" s="9">
        <v>0.439</v>
      </c>
    </row>
    <row r="442412" spans="51:51" x14ac:dyDescent="0.2">
      <c r="AY442412" s="9">
        <v>0.58099999999999996</v>
      </c>
    </row>
    <row r="442413" spans="51:51" x14ac:dyDescent="0.2">
      <c r="AY442413" s="9">
        <v>0.56799999999999995</v>
      </c>
    </row>
    <row r="442414" spans="51:51" x14ac:dyDescent="0.2">
      <c r="AY442414" s="9">
        <v>0.629</v>
      </c>
    </row>
    <row r="442415" spans="51:51" x14ac:dyDescent="0.2">
      <c r="AY442415" s="9">
        <v>0.76700000000000002</v>
      </c>
    </row>
    <row r="442416" spans="51:51" x14ac:dyDescent="0.2">
      <c r="AY442416" s="9">
        <v>0.745</v>
      </c>
    </row>
    <row r="442417" spans="51:51" x14ac:dyDescent="0.2">
      <c r="AY442417" s="9">
        <v>0.70599999999999996</v>
      </c>
    </row>
    <row r="442418" spans="51:51" x14ac:dyDescent="0.2">
      <c r="AY442418" s="9">
        <v>0.65300000000000002</v>
      </c>
    </row>
    <row r="442419" spans="51:51" x14ac:dyDescent="0.2">
      <c r="AY442419" s="9">
        <v>0.65100000000000002</v>
      </c>
    </row>
    <row r="442420" spans="51:51" x14ac:dyDescent="0.2">
      <c r="AY442420" s="9">
        <v>0.64800000000000002</v>
      </c>
    </row>
    <row r="442421" spans="51:51" x14ac:dyDescent="0.2">
      <c r="AY442421" s="9">
        <v>0.57099999999999995</v>
      </c>
    </row>
    <row r="442422" spans="51:51" x14ac:dyDescent="0.2">
      <c r="AY442422" s="9">
        <v>0.52700000000000002</v>
      </c>
    </row>
    <row r="458753" spans="51:51" x14ac:dyDescent="0.2">
      <c r="AY458753" s="9" t="s">
        <v>19</v>
      </c>
    </row>
    <row r="458754" spans="51:51" x14ac:dyDescent="0.2">
      <c r="AY458754" s="9">
        <v>0.40300000000000002</v>
      </c>
    </row>
    <row r="458755" spans="51:51" x14ac:dyDescent="0.2">
      <c r="AY458755" s="9">
        <v>0.32800000000000001</v>
      </c>
    </row>
    <row r="458756" spans="51:51" x14ac:dyDescent="0.2">
      <c r="AY458756" s="9">
        <v>0.22800000000000001</v>
      </c>
    </row>
    <row r="458757" spans="51:51" x14ac:dyDescent="0.2">
      <c r="AY458757" s="9">
        <v>0.187</v>
      </c>
    </row>
    <row r="458758" spans="51:51" x14ac:dyDescent="0.2">
      <c r="AY458758" s="9">
        <v>0.253</v>
      </c>
    </row>
    <row r="458759" spans="51:51" x14ac:dyDescent="0.2">
      <c r="AY458759" s="9">
        <v>0.317</v>
      </c>
    </row>
    <row r="458760" spans="51:51" x14ac:dyDescent="0.2">
      <c r="AY458760" s="9">
        <v>0.41799999999999998</v>
      </c>
    </row>
    <row r="458761" spans="51:51" x14ac:dyDescent="0.2">
      <c r="AY458761" s="9">
        <v>0.39100000000000001</v>
      </c>
    </row>
    <row r="458762" spans="51:51" x14ac:dyDescent="0.2">
      <c r="AY458762" s="9">
        <v>0.36799999999999999</v>
      </c>
    </row>
    <row r="458763" spans="51:51" x14ac:dyDescent="0.2">
      <c r="AY458763" s="9">
        <v>0.33100000000000002</v>
      </c>
    </row>
    <row r="458764" spans="51:51" x14ac:dyDescent="0.2">
      <c r="AY458764" s="9">
        <v>0.27400000000000002</v>
      </c>
    </row>
    <row r="458765" spans="51:51" x14ac:dyDescent="0.2">
      <c r="AY458765" s="9">
        <v>0.26400000000000001</v>
      </c>
    </row>
    <row r="458766" spans="51:51" x14ac:dyDescent="0.2">
      <c r="AY458766" s="9">
        <v>0.27600000000000002</v>
      </c>
    </row>
    <row r="458767" spans="51:51" x14ac:dyDescent="0.2">
      <c r="AY458767" s="9">
        <v>0.255</v>
      </c>
    </row>
    <row r="458768" spans="51:51" x14ac:dyDescent="0.2">
      <c r="AY458768" s="9">
        <v>0.46600000000000003</v>
      </c>
    </row>
    <row r="458769" spans="51:51" x14ac:dyDescent="0.2">
      <c r="AY458769" s="9">
        <v>0.57299999999999995</v>
      </c>
    </row>
    <row r="458770" spans="51:51" x14ac:dyDescent="0.2">
      <c r="AY458770" s="9">
        <v>0.59699999999999998</v>
      </c>
    </row>
    <row r="458771" spans="51:51" x14ac:dyDescent="0.2">
      <c r="AY458771" s="9">
        <v>0.50600000000000001</v>
      </c>
    </row>
    <row r="458772" spans="51:51" x14ac:dyDescent="0.2">
      <c r="AY458772" s="9">
        <v>0.54200000000000004</v>
      </c>
    </row>
    <row r="458773" spans="51:51" x14ac:dyDescent="0.2">
      <c r="AY458773" s="9">
        <v>0.46800000000000003</v>
      </c>
    </row>
    <row r="458774" spans="51:51" x14ac:dyDescent="0.2">
      <c r="AY458774" s="9">
        <v>0.38200000000000001</v>
      </c>
    </row>
    <row r="458775" spans="51:51" x14ac:dyDescent="0.2">
      <c r="AY458775" s="9">
        <v>0.41399999999999998</v>
      </c>
    </row>
    <row r="458776" spans="51:51" x14ac:dyDescent="0.2">
      <c r="AY458776" s="9">
        <v>0.38</v>
      </c>
    </row>
    <row r="458777" spans="51:51" x14ac:dyDescent="0.2">
      <c r="AY458777" s="9">
        <v>0.379</v>
      </c>
    </row>
    <row r="458778" spans="51:51" x14ac:dyDescent="0.2">
      <c r="AY458778" s="9">
        <v>0.312</v>
      </c>
    </row>
    <row r="458779" spans="51:51" x14ac:dyDescent="0.2">
      <c r="AY458779" s="9">
        <v>0.433</v>
      </c>
    </row>
    <row r="458780" spans="51:51" x14ac:dyDescent="0.2">
      <c r="AY458780" s="9">
        <v>0.44700000000000001</v>
      </c>
    </row>
    <row r="458781" spans="51:51" x14ac:dyDescent="0.2">
      <c r="AY458781" s="9">
        <v>0.46400000000000002</v>
      </c>
    </row>
    <row r="458782" spans="51:51" x14ac:dyDescent="0.2">
      <c r="AY458782" s="9">
        <v>0.45900000000000002</v>
      </c>
    </row>
    <row r="458783" spans="51:51" x14ac:dyDescent="0.2">
      <c r="AY458783" s="9">
        <v>0.40300000000000002</v>
      </c>
    </row>
    <row r="458784" spans="51:51" x14ac:dyDescent="0.2">
      <c r="AY458784" s="9">
        <v>0.45200000000000001</v>
      </c>
    </row>
    <row r="458785" spans="51:51" x14ac:dyDescent="0.2">
      <c r="AY458785" s="9">
        <v>0.38300000000000001</v>
      </c>
    </row>
    <row r="458786" spans="51:51" x14ac:dyDescent="0.2">
      <c r="AY458786" s="9">
        <v>0.36399999999999999</v>
      </c>
    </row>
    <row r="458787" spans="51:51" x14ac:dyDescent="0.2">
      <c r="AY458787" s="9">
        <v>0.41</v>
      </c>
    </row>
    <row r="458788" spans="51:51" x14ac:dyDescent="0.2">
      <c r="AY458788" s="9">
        <v>0.36099999999999999</v>
      </c>
    </row>
    <row r="458789" spans="51:51" x14ac:dyDescent="0.2">
      <c r="AY458789" s="9">
        <v>0.36</v>
      </c>
    </row>
    <row r="458790" spans="51:51" x14ac:dyDescent="0.2">
      <c r="AY458790" s="9">
        <v>0.30499999999999999</v>
      </c>
    </row>
    <row r="458791" spans="51:51" x14ac:dyDescent="0.2">
      <c r="AY458791" s="9">
        <v>0.307</v>
      </c>
    </row>
    <row r="458792" spans="51:51" x14ac:dyDescent="0.2">
      <c r="AY458792" s="9">
        <v>0.30099999999999999</v>
      </c>
    </row>
    <row r="458793" spans="51:51" x14ac:dyDescent="0.2">
      <c r="AY458793" s="9">
        <v>0.42</v>
      </c>
    </row>
    <row r="458794" spans="51:51" x14ac:dyDescent="0.2">
      <c r="AY458794" s="9">
        <v>0.42699999999999999</v>
      </c>
    </row>
    <row r="458795" spans="51:51" x14ac:dyDescent="0.2">
      <c r="AY458795" s="9">
        <v>0.439</v>
      </c>
    </row>
    <row r="458796" spans="51:51" x14ac:dyDescent="0.2">
      <c r="AY458796" s="9">
        <v>0.58099999999999996</v>
      </c>
    </row>
    <row r="458797" spans="51:51" x14ac:dyDescent="0.2">
      <c r="AY458797" s="9">
        <v>0.56799999999999995</v>
      </c>
    </row>
    <row r="458798" spans="51:51" x14ac:dyDescent="0.2">
      <c r="AY458798" s="9">
        <v>0.629</v>
      </c>
    </row>
    <row r="458799" spans="51:51" x14ac:dyDescent="0.2">
      <c r="AY458799" s="9">
        <v>0.76700000000000002</v>
      </c>
    </row>
    <row r="458800" spans="51:51" x14ac:dyDescent="0.2">
      <c r="AY458800" s="9">
        <v>0.745</v>
      </c>
    </row>
    <row r="458801" spans="51:51" x14ac:dyDescent="0.2">
      <c r="AY458801" s="9">
        <v>0.70599999999999996</v>
      </c>
    </row>
    <row r="458802" spans="51:51" x14ac:dyDescent="0.2">
      <c r="AY458802" s="9">
        <v>0.65300000000000002</v>
      </c>
    </row>
    <row r="458803" spans="51:51" x14ac:dyDescent="0.2">
      <c r="AY458803" s="9">
        <v>0.65100000000000002</v>
      </c>
    </row>
    <row r="458804" spans="51:51" x14ac:dyDescent="0.2">
      <c r="AY458804" s="9">
        <v>0.64800000000000002</v>
      </c>
    </row>
    <row r="458805" spans="51:51" x14ac:dyDescent="0.2">
      <c r="AY458805" s="9">
        <v>0.57099999999999995</v>
      </c>
    </row>
    <row r="458806" spans="51:51" x14ac:dyDescent="0.2">
      <c r="AY458806" s="9">
        <v>0.52700000000000002</v>
      </c>
    </row>
    <row r="475137" spans="51:51" x14ac:dyDescent="0.2">
      <c r="AY475137" s="9" t="s">
        <v>19</v>
      </c>
    </row>
    <row r="475138" spans="51:51" x14ac:dyDescent="0.2">
      <c r="AY475138" s="9">
        <v>0.40300000000000002</v>
      </c>
    </row>
    <row r="475139" spans="51:51" x14ac:dyDescent="0.2">
      <c r="AY475139" s="9">
        <v>0.32800000000000001</v>
      </c>
    </row>
    <row r="475140" spans="51:51" x14ac:dyDescent="0.2">
      <c r="AY475140" s="9">
        <v>0.22800000000000001</v>
      </c>
    </row>
    <row r="475141" spans="51:51" x14ac:dyDescent="0.2">
      <c r="AY475141" s="9">
        <v>0.187</v>
      </c>
    </row>
    <row r="475142" spans="51:51" x14ac:dyDescent="0.2">
      <c r="AY475142" s="9">
        <v>0.253</v>
      </c>
    </row>
    <row r="475143" spans="51:51" x14ac:dyDescent="0.2">
      <c r="AY475143" s="9">
        <v>0.317</v>
      </c>
    </row>
    <row r="475144" spans="51:51" x14ac:dyDescent="0.2">
      <c r="AY475144" s="9">
        <v>0.41799999999999998</v>
      </c>
    </row>
    <row r="475145" spans="51:51" x14ac:dyDescent="0.2">
      <c r="AY475145" s="9">
        <v>0.39100000000000001</v>
      </c>
    </row>
    <row r="475146" spans="51:51" x14ac:dyDescent="0.2">
      <c r="AY475146" s="9">
        <v>0.36799999999999999</v>
      </c>
    </row>
    <row r="475147" spans="51:51" x14ac:dyDescent="0.2">
      <c r="AY475147" s="9">
        <v>0.33100000000000002</v>
      </c>
    </row>
    <row r="475148" spans="51:51" x14ac:dyDescent="0.2">
      <c r="AY475148" s="9">
        <v>0.27400000000000002</v>
      </c>
    </row>
    <row r="475149" spans="51:51" x14ac:dyDescent="0.2">
      <c r="AY475149" s="9">
        <v>0.26400000000000001</v>
      </c>
    </row>
    <row r="475150" spans="51:51" x14ac:dyDescent="0.2">
      <c r="AY475150" s="9">
        <v>0.27600000000000002</v>
      </c>
    </row>
    <row r="475151" spans="51:51" x14ac:dyDescent="0.2">
      <c r="AY475151" s="9">
        <v>0.255</v>
      </c>
    </row>
    <row r="475152" spans="51:51" x14ac:dyDescent="0.2">
      <c r="AY475152" s="9">
        <v>0.46600000000000003</v>
      </c>
    </row>
    <row r="475153" spans="51:51" x14ac:dyDescent="0.2">
      <c r="AY475153" s="9">
        <v>0.57299999999999995</v>
      </c>
    </row>
    <row r="475154" spans="51:51" x14ac:dyDescent="0.2">
      <c r="AY475154" s="9">
        <v>0.59699999999999998</v>
      </c>
    </row>
    <row r="475155" spans="51:51" x14ac:dyDescent="0.2">
      <c r="AY475155" s="9">
        <v>0.50600000000000001</v>
      </c>
    </row>
    <row r="475156" spans="51:51" x14ac:dyDescent="0.2">
      <c r="AY475156" s="9">
        <v>0.54200000000000004</v>
      </c>
    </row>
    <row r="475157" spans="51:51" x14ac:dyDescent="0.2">
      <c r="AY475157" s="9">
        <v>0.46800000000000003</v>
      </c>
    </row>
    <row r="475158" spans="51:51" x14ac:dyDescent="0.2">
      <c r="AY475158" s="9">
        <v>0.38200000000000001</v>
      </c>
    </row>
    <row r="475159" spans="51:51" x14ac:dyDescent="0.2">
      <c r="AY475159" s="9">
        <v>0.41399999999999998</v>
      </c>
    </row>
    <row r="475160" spans="51:51" x14ac:dyDescent="0.2">
      <c r="AY475160" s="9">
        <v>0.38</v>
      </c>
    </row>
    <row r="475161" spans="51:51" x14ac:dyDescent="0.2">
      <c r="AY475161" s="9">
        <v>0.379</v>
      </c>
    </row>
    <row r="475162" spans="51:51" x14ac:dyDescent="0.2">
      <c r="AY475162" s="9">
        <v>0.312</v>
      </c>
    </row>
    <row r="475163" spans="51:51" x14ac:dyDescent="0.2">
      <c r="AY475163" s="9">
        <v>0.433</v>
      </c>
    </row>
    <row r="475164" spans="51:51" x14ac:dyDescent="0.2">
      <c r="AY475164" s="9">
        <v>0.44700000000000001</v>
      </c>
    </row>
    <row r="475165" spans="51:51" x14ac:dyDescent="0.2">
      <c r="AY475165" s="9">
        <v>0.46400000000000002</v>
      </c>
    </row>
    <row r="475166" spans="51:51" x14ac:dyDescent="0.2">
      <c r="AY475166" s="9">
        <v>0.45900000000000002</v>
      </c>
    </row>
    <row r="475167" spans="51:51" x14ac:dyDescent="0.2">
      <c r="AY475167" s="9">
        <v>0.40300000000000002</v>
      </c>
    </row>
    <row r="475168" spans="51:51" x14ac:dyDescent="0.2">
      <c r="AY475168" s="9">
        <v>0.45200000000000001</v>
      </c>
    </row>
    <row r="475169" spans="51:51" x14ac:dyDescent="0.2">
      <c r="AY475169" s="9">
        <v>0.38300000000000001</v>
      </c>
    </row>
    <row r="475170" spans="51:51" x14ac:dyDescent="0.2">
      <c r="AY475170" s="9">
        <v>0.36399999999999999</v>
      </c>
    </row>
    <row r="475171" spans="51:51" x14ac:dyDescent="0.2">
      <c r="AY475171" s="9">
        <v>0.41</v>
      </c>
    </row>
    <row r="475172" spans="51:51" x14ac:dyDescent="0.2">
      <c r="AY475172" s="9">
        <v>0.36099999999999999</v>
      </c>
    </row>
    <row r="475173" spans="51:51" x14ac:dyDescent="0.2">
      <c r="AY475173" s="9">
        <v>0.36</v>
      </c>
    </row>
    <row r="475174" spans="51:51" x14ac:dyDescent="0.2">
      <c r="AY475174" s="9">
        <v>0.30499999999999999</v>
      </c>
    </row>
    <row r="475175" spans="51:51" x14ac:dyDescent="0.2">
      <c r="AY475175" s="9">
        <v>0.307</v>
      </c>
    </row>
    <row r="475176" spans="51:51" x14ac:dyDescent="0.2">
      <c r="AY475176" s="9">
        <v>0.30099999999999999</v>
      </c>
    </row>
    <row r="475177" spans="51:51" x14ac:dyDescent="0.2">
      <c r="AY475177" s="9">
        <v>0.42</v>
      </c>
    </row>
    <row r="475178" spans="51:51" x14ac:dyDescent="0.2">
      <c r="AY475178" s="9">
        <v>0.42699999999999999</v>
      </c>
    </row>
    <row r="475179" spans="51:51" x14ac:dyDescent="0.2">
      <c r="AY475179" s="9">
        <v>0.439</v>
      </c>
    </row>
    <row r="475180" spans="51:51" x14ac:dyDescent="0.2">
      <c r="AY475180" s="9">
        <v>0.58099999999999996</v>
      </c>
    </row>
    <row r="475181" spans="51:51" x14ac:dyDescent="0.2">
      <c r="AY475181" s="9">
        <v>0.56799999999999995</v>
      </c>
    </row>
    <row r="475182" spans="51:51" x14ac:dyDescent="0.2">
      <c r="AY475182" s="9">
        <v>0.629</v>
      </c>
    </row>
    <row r="475183" spans="51:51" x14ac:dyDescent="0.2">
      <c r="AY475183" s="9">
        <v>0.76700000000000002</v>
      </c>
    </row>
    <row r="475184" spans="51:51" x14ac:dyDescent="0.2">
      <c r="AY475184" s="9">
        <v>0.745</v>
      </c>
    </row>
    <row r="475185" spans="51:51" x14ac:dyDescent="0.2">
      <c r="AY475185" s="9">
        <v>0.70599999999999996</v>
      </c>
    </row>
    <row r="475186" spans="51:51" x14ac:dyDescent="0.2">
      <c r="AY475186" s="9">
        <v>0.65300000000000002</v>
      </c>
    </row>
    <row r="475187" spans="51:51" x14ac:dyDescent="0.2">
      <c r="AY475187" s="9">
        <v>0.65100000000000002</v>
      </c>
    </row>
    <row r="475188" spans="51:51" x14ac:dyDescent="0.2">
      <c r="AY475188" s="9">
        <v>0.64800000000000002</v>
      </c>
    </row>
    <row r="475189" spans="51:51" x14ac:dyDescent="0.2">
      <c r="AY475189" s="9">
        <v>0.57099999999999995</v>
      </c>
    </row>
    <row r="475190" spans="51:51" x14ac:dyDescent="0.2">
      <c r="AY475190" s="9">
        <v>0.52700000000000002</v>
      </c>
    </row>
    <row r="491521" spans="51:51" x14ac:dyDescent="0.2">
      <c r="AY491521" s="9" t="s">
        <v>19</v>
      </c>
    </row>
    <row r="491522" spans="51:51" x14ac:dyDescent="0.2">
      <c r="AY491522" s="9">
        <v>0.40300000000000002</v>
      </c>
    </row>
    <row r="491523" spans="51:51" x14ac:dyDescent="0.2">
      <c r="AY491523" s="9">
        <v>0.32800000000000001</v>
      </c>
    </row>
    <row r="491524" spans="51:51" x14ac:dyDescent="0.2">
      <c r="AY491524" s="9">
        <v>0.22800000000000001</v>
      </c>
    </row>
    <row r="491525" spans="51:51" x14ac:dyDescent="0.2">
      <c r="AY491525" s="9">
        <v>0.187</v>
      </c>
    </row>
    <row r="491526" spans="51:51" x14ac:dyDescent="0.2">
      <c r="AY491526" s="9">
        <v>0.253</v>
      </c>
    </row>
    <row r="491527" spans="51:51" x14ac:dyDescent="0.2">
      <c r="AY491527" s="9">
        <v>0.317</v>
      </c>
    </row>
    <row r="491528" spans="51:51" x14ac:dyDescent="0.2">
      <c r="AY491528" s="9">
        <v>0.41799999999999998</v>
      </c>
    </row>
    <row r="491529" spans="51:51" x14ac:dyDescent="0.2">
      <c r="AY491529" s="9">
        <v>0.39100000000000001</v>
      </c>
    </row>
    <row r="491530" spans="51:51" x14ac:dyDescent="0.2">
      <c r="AY491530" s="9">
        <v>0.36799999999999999</v>
      </c>
    </row>
    <row r="491531" spans="51:51" x14ac:dyDescent="0.2">
      <c r="AY491531" s="9">
        <v>0.33100000000000002</v>
      </c>
    </row>
    <row r="491532" spans="51:51" x14ac:dyDescent="0.2">
      <c r="AY491532" s="9">
        <v>0.27400000000000002</v>
      </c>
    </row>
    <row r="491533" spans="51:51" x14ac:dyDescent="0.2">
      <c r="AY491533" s="9">
        <v>0.26400000000000001</v>
      </c>
    </row>
    <row r="491534" spans="51:51" x14ac:dyDescent="0.2">
      <c r="AY491534" s="9">
        <v>0.27600000000000002</v>
      </c>
    </row>
    <row r="491535" spans="51:51" x14ac:dyDescent="0.2">
      <c r="AY491535" s="9">
        <v>0.255</v>
      </c>
    </row>
    <row r="491536" spans="51:51" x14ac:dyDescent="0.2">
      <c r="AY491536" s="9">
        <v>0.46600000000000003</v>
      </c>
    </row>
    <row r="491537" spans="51:51" x14ac:dyDescent="0.2">
      <c r="AY491537" s="9">
        <v>0.57299999999999995</v>
      </c>
    </row>
    <row r="491538" spans="51:51" x14ac:dyDescent="0.2">
      <c r="AY491538" s="9">
        <v>0.59699999999999998</v>
      </c>
    </row>
    <row r="491539" spans="51:51" x14ac:dyDescent="0.2">
      <c r="AY491539" s="9">
        <v>0.50600000000000001</v>
      </c>
    </row>
    <row r="491540" spans="51:51" x14ac:dyDescent="0.2">
      <c r="AY491540" s="9">
        <v>0.54200000000000004</v>
      </c>
    </row>
    <row r="491541" spans="51:51" x14ac:dyDescent="0.2">
      <c r="AY491541" s="9">
        <v>0.46800000000000003</v>
      </c>
    </row>
    <row r="491542" spans="51:51" x14ac:dyDescent="0.2">
      <c r="AY491542" s="9">
        <v>0.38200000000000001</v>
      </c>
    </row>
    <row r="491543" spans="51:51" x14ac:dyDescent="0.2">
      <c r="AY491543" s="9">
        <v>0.41399999999999998</v>
      </c>
    </row>
    <row r="491544" spans="51:51" x14ac:dyDescent="0.2">
      <c r="AY491544" s="9">
        <v>0.38</v>
      </c>
    </row>
    <row r="491545" spans="51:51" x14ac:dyDescent="0.2">
      <c r="AY491545" s="9">
        <v>0.379</v>
      </c>
    </row>
    <row r="491546" spans="51:51" x14ac:dyDescent="0.2">
      <c r="AY491546" s="9">
        <v>0.312</v>
      </c>
    </row>
    <row r="491547" spans="51:51" x14ac:dyDescent="0.2">
      <c r="AY491547" s="9">
        <v>0.433</v>
      </c>
    </row>
    <row r="491548" spans="51:51" x14ac:dyDescent="0.2">
      <c r="AY491548" s="9">
        <v>0.44700000000000001</v>
      </c>
    </row>
    <row r="491549" spans="51:51" x14ac:dyDescent="0.2">
      <c r="AY491549" s="9">
        <v>0.46400000000000002</v>
      </c>
    </row>
    <row r="491550" spans="51:51" x14ac:dyDescent="0.2">
      <c r="AY491550" s="9">
        <v>0.45900000000000002</v>
      </c>
    </row>
    <row r="491551" spans="51:51" x14ac:dyDescent="0.2">
      <c r="AY491551" s="9">
        <v>0.40300000000000002</v>
      </c>
    </row>
    <row r="491552" spans="51:51" x14ac:dyDescent="0.2">
      <c r="AY491552" s="9">
        <v>0.45200000000000001</v>
      </c>
    </row>
    <row r="491553" spans="51:51" x14ac:dyDescent="0.2">
      <c r="AY491553" s="9">
        <v>0.38300000000000001</v>
      </c>
    </row>
    <row r="491554" spans="51:51" x14ac:dyDescent="0.2">
      <c r="AY491554" s="9">
        <v>0.36399999999999999</v>
      </c>
    </row>
    <row r="491555" spans="51:51" x14ac:dyDescent="0.2">
      <c r="AY491555" s="9">
        <v>0.41</v>
      </c>
    </row>
    <row r="491556" spans="51:51" x14ac:dyDescent="0.2">
      <c r="AY491556" s="9">
        <v>0.36099999999999999</v>
      </c>
    </row>
    <row r="491557" spans="51:51" x14ac:dyDescent="0.2">
      <c r="AY491557" s="9">
        <v>0.36</v>
      </c>
    </row>
    <row r="491558" spans="51:51" x14ac:dyDescent="0.2">
      <c r="AY491558" s="9">
        <v>0.30499999999999999</v>
      </c>
    </row>
    <row r="491559" spans="51:51" x14ac:dyDescent="0.2">
      <c r="AY491559" s="9">
        <v>0.307</v>
      </c>
    </row>
    <row r="491560" spans="51:51" x14ac:dyDescent="0.2">
      <c r="AY491560" s="9">
        <v>0.30099999999999999</v>
      </c>
    </row>
    <row r="491561" spans="51:51" x14ac:dyDescent="0.2">
      <c r="AY491561" s="9">
        <v>0.42</v>
      </c>
    </row>
    <row r="491562" spans="51:51" x14ac:dyDescent="0.2">
      <c r="AY491562" s="9">
        <v>0.42699999999999999</v>
      </c>
    </row>
    <row r="491563" spans="51:51" x14ac:dyDescent="0.2">
      <c r="AY491563" s="9">
        <v>0.439</v>
      </c>
    </row>
    <row r="491564" spans="51:51" x14ac:dyDescent="0.2">
      <c r="AY491564" s="9">
        <v>0.58099999999999996</v>
      </c>
    </row>
    <row r="491565" spans="51:51" x14ac:dyDescent="0.2">
      <c r="AY491565" s="9">
        <v>0.56799999999999995</v>
      </c>
    </row>
    <row r="491566" spans="51:51" x14ac:dyDescent="0.2">
      <c r="AY491566" s="9">
        <v>0.629</v>
      </c>
    </row>
    <row r="491567" spans="51:51" x14ac:dyDescent="0.2">
      <c r="AY491567" s="9">
        <v>0.76700000000000002</v>
      </c>
    </row>
    <row r="491568" spans="51:51" x14ac:dyDescent="0.2">
      <c r="AY491568" s="9">
        <v>0.745</v>
      </c>
    </row>
    <row r="491569" spans="51:51" x14ac:dyDescent="0.2">
      <c r="AY491569" s="9">
        <v>0.70599999999999996</v>
      </c>
    </row>
    <row r="491570" spans="51:51" x14ac:dyDescent="0.2">
      <c r="AY491570" s="9">
        <v>0.65300000000000002</v>
      </c>
    </row>
    <row r="491571" spans="51:51" x14ac:dyDescent="0.2">
      <c r="AY491571" s="9">
        <v>0.65100000000000002</v>
      </c>
    </row>
    <row r="491572" spans="51:51" x14ac:dyDescent="0.2">
      <c r="AY491572" s="9">
        <v>0.64800000000000002</v>
      </c>
    </row>
    <row r="491573" spans="51:51" x14ac:dyDescent="0.2">
      <c r="AY491573" s="9">
        <v>0.57099999999999995</v>
      </c>
    </row>
    <row r="491574" spans="51:51" x14ac:dyDescent="0.2">
      <c r="AY491574" s="9">
        <v>0.52700000000000002</v>
      </c>
    </row>
    <row r="507905" spans="51:51" x14ac:dyDescent="0.2">
      <c r="AY507905" s="9" t="s">
        <v>19</v>
      </c>
    </row>
    <row r="507906" spans="51:51" x14ac:dyDescent="0.2">
      <c r="AY507906" s="9">
        <v>0.40300000000000002</v>
      </c>
    </row>
    <row r="507907" spans="51:51" x14ac:dyDescent="0.2">
      <c r="AY507907" s="9">
        <v>0.32800000000000001</v>
      </c>
    </row>
    <row r="507908" spans="51:51" x14ac:dyDescent="0.2">
      <c r="AY507908" s="9">
        <v>0.22800000000000001</v>
      </c>
    </row>
    <row r="507909" spans="51:51" x14ac:dyDescent="0.2">
      <c r="AY507909" s="9">
        <v>0.187</v>
      </c>
    </row>
    <row r="507910" spans="51:51" x14ac:dyDescent="0.2">
      <c r="AY507910" s="9">
        <v>0.253</v>
      </c>
    </row>
    <row r="507911" spans="51:51" x14ac:dyDescent="0.2">
      <c r="AY507911" s="9">
        <v>0.317</v>
      </c>
    </row>
    <row r="507912" spans="51:51" x14ac:dyDescent="0.2">
      <c r="AY507912" s="9">
        <v>0.41799999999999998</v>
      </c>
    </row>
    <row r="507913" spans="51:51" x14ac:dyDescent="0.2">
      <c r="AY507913" s="9">
        <v>0.39100000000000001</v>
      </c>
    </row>
    <row r="507914" spans="51:51" x14ac:dyDescent="0.2">
      <c r="AY507914" s="9">
        <v>0.36799999999999999</v>
      </c>
    </row>
    <row r="507915" spans="51:51" x14ac:dyDescent="0.2">
      <c r="AY507915" s="9">
        <v>0.33100000000000002</v>
      </c>
    </row>
    <row r="507916" spans="51:51" x14ac:dyDescent="0.2">
      <c r="AY507916" s="9">
        <v>0.27400000000000002</v>
      </c>
    </row>
    <row r="507917" spans="51:51" x14ac:dyDescent="0.2">
      <c r="AY507917" s="9">
        <v>0.26400000000000001</v>
      </c>
    </row>
    <row r="507918" spans="51:51" x14ac:dyDescent="0.2">
      <c r="AY507918" s="9">
        <v>0.27600000000000002</v>
      </c>
    </row>
    <row r="507919" spans="51:51" x14ac:dyDescent="0.2">
      <c r="AY507919" s="9">
        <v>0.255</v>
      </c>
    </row>
    <row r="507920" spans="51:51" x14ac:dyDescent="0.2">
      <c r="AY507920" s="9">
        <v>0.46600000000000003</v>
      </c>
    </row>
    <row r="507921" spans="51:51" x14ac:dyDescent="0.2">
      <c r="AY507921" s="9">
        <v>0.57299999999999995</v>
      </c>
    </row>
    <row r="507922" spans="51:51" x14ac:dyDescent="0.2">
      <c r="AY507922" s="9">
        <v>0.59699999999999998</v>
      </c>
    </row>
    <row r="507923" spans="51:51" x14ac:dyDescent="0.2">
      <c r="AY507923" s="9">
        <v>0.50600000000000001</v>
      </c>
    </row>
    <row r="507924" spans="51:51" x14ac:dyDescent="0.2">
      <c r="AY507924" s="9">
        <v>0.54200000000000004</v>
      </c>
    </row>
    <row r="507925" spans="51:51" x14ac:dyDescent="0.2">
      <c r="AY507925" s="9">
        <v>0.46800000000000003</v>
      </c>
    </row>
    <row r="507926" spans="51:51" x14ac:dyDescent="0.2">
      <c r="AY507926" s="9">
        <v>0.38200000000000001</v>
      </c>
    </row>
    <row r="507927" spans="51:51" x14ac:dyDescent="0.2">
      <c r="AY507927" s="9">
        <v>0.41399999999999998</v>
      </c>
    </row>
    <row r="507928" spans="51:51" x14ac:dyDescent="0.2">
      <c r="AY507928" s="9">
        <v>0.38</v>
      </c>
    </row>
    <row r="507929" spans="51:51" x14ac:dyDescent="0.2">
      <c r="AY507929" s="9">
        <v>0.379</v>
      </c>
    </row>
    <row r="507930" spans="51:51" x14ac:dyDescent="0.2">
      <c r="AY507930" s="9">
        <v>0.312</v>
      </c>
    </row>
    <row r="507931" spans="51:51" x14ac:dyDescent="0.2">
      <c r="AY507931" s="9">
        <v>0.433</v>
      </c>
    </row>
    <row r="507932" spans="51:51" x14ac:dyDescent="0.2">
      <c r="AY507932" s="9">
        <v>0.44700000000000001</v>
      </c>
    </row>
    <row r="507933" spans="51:51" x14ac:dyDescent="0.2">
      <c r="AY507933" s="9">
        <v>0.46400000000000002</v>
      </c>
    </row>
    <row r="507934" spans="51:51" x14ac:dyDescent="0.2">
      <c r="AY507934" s="9">
        <v>0.45900000000000002</v>
      </c>
    </row>
    <row r="507935" spans="51:51" x14ac:dyDescent="0.2">
      <c r="AY507935" s="9">
        <v>0.40300000000000002</v>
      </c>
    </row>
    <row r="507936" spans="51:51" x14ac:dyDescent="0.2">
      <c r="AY507936" s="9">
        <v>0.45200000000000001</v>
      </c>
    </row>
    <row r="507937" spans="51:51" x14ac:dyDescent="0.2">
      <c r="AY507937" s="9">
        <v>0.38300000000000001</v>
      </c>
    </row>
    <row r="507938" spans="51:51" x14ac:dyDescent="0.2">
      <c r="AY507938" s="9">
        <v>0.36399999999999999</v>
      </c>
    </row>
    <row r="507939" spans="51:51" x14ac:dyDescent="0.2">
      <c r="AY507939" s="9">
        <v>0.41</v>
      </c>
    </row>
    <row r="507940" spans="51:51" x14ac:dyDescent="0.2">
      <c r="AY507940" s="9">
        <v>0.36099999999999999</v>
      </c>
    </row>
    <row r="507941" spans="51:51" x14ac:dyDescent="0.2">
      <c r="AY507941" s="9">
        <v>0.36</v>
      </c>
    </row>
    <row r="507942" spans="51:51" x14ac:dyDescent="0.2">
      <c r="AY507942" s="9">
        <v>0.30499999999999999</v>
      </c>
    </row>
    <row r="507943" spans="51:51" x14ac:dyDescent="0.2">
      <c r="AY507943" s="9">
        <v>0.307</v>
      </c>
    </row>
    <row r="507944" spans="51:51" x14ac:dyDescent="0.2">
      <c r="AY507944" s="9">
        <v>0.30099999999999999</v>
      </c>
    </row>
    <row r="507945" spans="51:51" x14ac:dyDescent="0.2">
      <c r="AY507945" s="9">
        <v>0.42</v>
      </c>
    </row>
    <row r="507946" spans="51:51" x14ac:dyDescent="0.2">
      <c r="AY507946" s="9">
        <v>0.42699999999999999</v>
      </c>
    </row>
    <row r="507947" spans="51:51" x14ac:dyDescent="0.2">
      <c r="AY507947" s="9">
        <v>0.439</v>
      </c>
    </row>
    <row r="507948" spans="51:51" x14ac:dyDescent="0.2">
      <c r="AY507948" s="9">
        <v>0.58099999999999996</v>
      </c>
    </row>
    <row r="507949" spans="51:51" x14ac:dyDescent="0.2">
      <c r="AY507949" s="9">
        <v>0.56799999999999995</v>
      </c>
    </row>
    <row r="507950" spans="51:51" x14ac:dyDescent="0.2">
      <c r="AY507950" s="9">
        <v>0.629</v>
      </c>
    </row>
    <row r="507951" spans="51:51" x14ac:dyDescent="0.2">
      <c r="AY507951" s="9">
        <v>0.76700000000000002</v>
      </c>
    </row>
    <row r="507952" spans="51:51" x14ac:dyDescent="0.2">
      <c r="AY507952" s="9">
        <v>0.745</v>
      </c>
    </row>
    <row r="507953" spans="51:51" x14ac:dyDescent="0.2">
      <c r="AY507953" s="9">
        <v>0.70599999999999996</v>
      </c>
    </row>
    <row r="507954" spans="51:51" x14ac:dyDescent="0.2">
      <c r="AY507954" s="9">
        <v>0.65300000000000002</v>
      </c>
    </row>
    <row r="507955" spans="51:51" x14ac:dyDescent="0.2">
      <c r="AY507955" s="9">
        <v>0.65100000000000002</v>
      </c>
    </row>
    <row r="507956" spans="51:51" x14ac:dyDescent="0.2">
      <c r="AY507956" s="9">
        <v>0.64800000000000002</v>
      </c>
    </row>
    <row r="507957" spans="51:51" x14ac:dyDescent="0.2">
      <c r="AY507957" s="9">
        <v>0.57099999999999995</v>
      </c>
    </row>
    <row r="507958" spans="51:51" x14ac:dyDescent="0.2">
      <c r="AY507958" s="9">
        <v>0.52700000000000002</v>
      </c>
    </row>
    <row r="524289" spans="51:51" x14ac:dyDescent="0.2">
      <c r="AY524289" s="9" t="s">
        <v>19</v>
      </c>
    </row>
    <row r="524290" spans="51:51" x14ac:dyDescent="0.2">
      <c r="AY524290" s="9">
        <v>0.40300000000000002</v>
      </c>
    </row>
    <row r="524291" spans="51:51" x14ac:dyDescent="0.2">
      <c r="AY524291" s="9">
        <v>0.32800000000000001</v>
      </c>
    </row>
    <row r="524292" spans="51:51" x14ac:dyDescent="0.2">
      <c r="AY524292" s="9">
        <v>0.22800000000000001</v>
      </c>
    </row>
    <row r="524293" spans="51:51" x14ac:dyDescent="0.2">
      <c r="AY524293" s="9">
        <v>0.187</v>
      </c>
    </row>
    <row r="524294" spans="51:51" x14ac:dyDescent="0.2">
      <c r="AY524294" s="9">
        <v>0.253</v>
      </c>
    </row>
    <row r="524295" spans="51:51" x14ac:dyDescent="0.2">
      <c r="AY524295" s="9">
        <v>0.317</v>
      </c>
    </row>
    <row r="524296" spans="51:51" x14ac:dyDescent="0.2">
      <c r="AY524296" s="9">
        <v>0.41799999999999998</v>
      </c>
    </row>
    <row r="524297" spans="51:51" x14ac:dyDescent="0.2">
      <c r="AY524297" s="9">
        <v>0.39100000000000001</v>
      </c>
    </row>
    <row r="524298" spans="51:51" x14ac:dyDescent="0.2">
      <c r="AY524298" s="9">
        <v>0.36799999999999999</v>
      </c>
    </row>
    <row r="524299" spans="51:51" x14ac:dyDescent="0.2">
      <c r="AY524299" s="9">
        <v>0.33100000000000002</v>
      </c>
    </row>
    <row r="524300" spans="51:51" x14ac:dyDescent="0.2">
      <c r="AY524300" s="9">
        <v>0.27400000000000002</v>
      </c>
    </row>
    <row r="524301" spans="51:51" x14ac:dyDescent="0.2">
      <c r="AY524301" s="9">
        <v>0.26400000000000001</v>
      </c>
    </row>
    <row r="524302" spans="51:51" x14ac:dyDescent="0.2">
      <c r="AY524302" s="9">
        <v>0.27600000000000002</v>
      </c>
    </row>
    <row r="524303" spans="51:51" x14ac:dyDescent="0.2">
      <c r="AY524303" s="9">
        <v>0.255</v>
      </c>
    </row>
    <row r="524304" spans="51:51" x14ac:dyDescent="0.2">
      <c r="AY524304" s="9">
        <v>0.46600000000000003</v>
      </c>
    </row>
    <row r="524305" spans="51:51" x14ac:dyDescent="0.2">
      <c r="AY524305" s="9">
        <v>0.57299999999999995</v>
      </c>
    </row>
    <row r="524306" spans="51:51" x14ac:dyDescent="0.2">
      <c r="AY524306" s="9">
        <v>0.59699999999999998</v>
      </c>
    </row>
    <row r="524307" spans="51:51" x14ac:dyDescent="0.2">
      <c r="AY524307" s="9">
        <v>0.50600000000000001</v>
      </c>
    </row>
    <row r="524308" spans="51:51" x14ac:dyDescent="0.2">
      <c r="AY524308" s="9">
        <v>0.54200000000000004</v>
      </c>
    </row>
    <row r="524309" spans="51:51" x14ac:dyDescent="0.2">
      <c r="AY524309" s="9">
        <v>0.46800000000000003</v>
      </c>
    </row>
    <row r="524310" spans="51:51" x14ac:dyDescent="0.2">
      <c r="AY524310" s="9">
        <v>0.38200000000000001</v>
      </c>
    </row>
    <row r="524311" spans="51:51" x14ac:dyDescent="0.2">
      <c r="AY524311" s="9">
        <v>0.41399999999999998</v>
      </c>
    </row>
    <row r="524312" spans="51:51" x14ac:dyDescent="0.2">
      <c r="AY524312" s="9">
        <v>0.38</v>
      </c>
    </row>
    <row r="524313" spans="51:51" x14ac:dyDescent="0.2">
      <c r="AY524313" s="9">
        <v>0.379</v>
      </c>
    </row>
    <row r="524314" spans="51:51" x14ac:dyDescent="0.2">
      <c r="AY524314" s="9">
        <v>0.312</v>
      </c>
    </row>
    <row r="524315" spans="51:51" x14ac:dyDescent="0.2">
      <c r="AY524315" s="9">
        <v>0.433</v>
      </c>
    </row>
    <row r="524316" spans="51:51" x14ac:dyDescent="0.2">
      <c r="AY524316" s="9">
        <v>0.44700000000000001</v>
      </c>
    </row>
    <row r="524317" spans="51:51" x14ac:dyDescent="0.2">
      <c r="AY524317" s="9">
        <v>0.46400000000000002</v>
      </c>
    </row>
    <row r="524318" spans="51:51" x14ac:dyDescent="0.2">
      <c r="AY524318" s="9">
        <v>0.45900000000000002</v>
      </c>
    </row>
    <row r="524319" spans="51:51" x14ac:dyDescent="0.2">
      <c r="AY524319" s="9">
        <v>0.40300000000000002</v>
      </c>
    </row>
    <row r="524320" spans="51:51" x14ac:dyDescent="0.2">
      <c r="AY524320" s="9">
        <v>0.45200000000000001</v>
      </c>
    </row>
    <row r="524321" spans="51:51" x14ac:dyDescent="0.2">
      <c r="AY524321" s="9">
        <v>0.38300000000000001</v>
      </c>
    </row>
    <row r="524322" spans="51:51" x14ac:dyDescent="0.2">
      <c r="AY524322" s="9">
        <v>0.36399999999999999</v>
      </c>
    </row>
    <row r="524323" spans="51:51" x14ac:dyDescent="0.2">
      <c r="AY524323" s="9">
        <v>0.41</v>
      </c>
    </row>
    <row r="524324" spans="51:51" x14ac:dyDescent="0.2">
      <c r="AY524324" s="9">
        <v>0.36099999999999999</v>
      </c>
    </row>
    <row r="524325" spans="51:51" x14ac:dyDescent="0.2">
      <c r="AY524325" s="9">
        <v>0.36</v>
      </c>
    </row>
    <row r="524326" spans="51:51" x14ac:dyDescent="0.2">
      <c r="AY524326" s="9">
        <v>0.30499999999999999</v>
      </c>
    </row>
    <row r="524327" spans="51:51" x14ac:dyDescent="0.2">
      <c r="AY524327" s="9">
        <v>0.307</v>
      </c>
    </row>
    <row r="524328" spans="51:51" x14ac:dyDescent="0.2">
      <c r="AY524328" s="9">
        <v>0.30099999999999999</v>
      </c>
    </row>
    <row r="524329" spans="51:51" x14ac:dyDescent="0.2">
      <c r="AY524329" s="9">
        <v>0.42</v>
      </c>
    </row>
    <row r="524330" spans="51:51" x14ac:dyDescent="0.2">
      <c r="AY524330" s="9">
        <v>0.42699999999999999</v>
      </c>
    </row>
    <row r="524331" spans="51:51" x14ac:dyDescent="0.2">
      <c r="AY524331" s="9">
        <v>0.439</v>
      </c>
    </row>
    <row r="524332" spans="51:51" x14ac:dyDescent="0.2">
      <c r="AY524332" s="9">
        <v>0.58099999999999996</v>
      </c>
    </row>
    <row r="524333" spans="51:51" x14ac:dyDescent="0.2">
      <c r="AY524333" s="9">
        <v>0.56799999999999995</v>
      </c>
    </row>
    <row r="524334" spans="51:51" x14ac:dyDescent="0.2">
      <c r="AY524334" s="9">
        <v>0.629</v>
      </c>
    </row>
    <row r="524335" spans="51:51" x14ac:dyDescent="0.2">
      <c r="AY524335" s="9">
        <v>0.76700000000000002</v>
      </c>
    </row>
    <row r="524336" spans="51:51" x14ac:dyDescent="0.2">
      <c r="AY524336" s="9">
        <v>0.745</v>
      </c>
    </row>
    <row r="524337" spans="51:51" x14ac:dyDescent="0.2">
      <c r="AY524337" s="9">
        <v>0.70599999999999996</v>
      </c>
    </row>
    <row r="524338" spans="51:51" x14ac:dyDescent="0.2">
      <c r="AY524338" s="9">
        <v>0.65300000000000002</v>
      </c>
    </row>
    <row r="524339" spans="51:51" x14ac:dyDescent="0.2">
      <c r="AY524339" s="9">
        <v>0.65100000000000002</v>
      </c>
    </row>
    <row r="524340" spans="51:51" x14ac:dyDescent="0.2">
      <c r="AY524340" s="9">
        <v>0.64800000000000002</v>
      </c>
    </row>
    <row r="524341" spans="51:51" x14ac:dyDescent="0.2">
      <c r="AY524341" s="9">
        <v>0.57099999999999995</v>
      </c>
    </row>
    <row r="524342" spans="51:51" x14ac:dyDescent="0.2">
      <c r="AY524342" s="9">
        <v>0.52700000000000002</v>
      </c>
    </row>
    <row r="540673" spans="51:51" x14ac:dyDescent="0.2">
      <c r="AY540673" s="9" t="s">
        <v>19</v>
      </c>
    </row>
    <row r="540674" spans="51:51" x14ac:dyDescent="0.2">
      <c r="AY540674" s="9">
        <v>0.40300000000000002</v>
      </c>
    </row>
    <row r="540675" spans="51:51" x14ac:dyDescent="0.2">
      <c r="AY540675" s="9">
        <v>0.32800000000000001</v>
      </c>
    </row>
    <row r="540676" spans="51:51" x14ac:dyDescent="0.2">
      <c r="AY540676" s="9">
        <v>0.22800000000000001</v>
      </c>
    </row>
    <row r="540677" spans="51:51" x14ac:dyDescent="0.2">
      <c r="AY540677" s="9">
        <v>0.187</v>
      </c>
    </row>
    <row r="540678" spans="51:51" x14ac:dyDescent="0.2">
      <c r="AY540678" s="9">
        <v>0.253</v>
      </c>
    </row>
    <row r="540679" spans="51:51" x14ac:dyDescent="0.2">
      <c r="AY540679" s="9">
        <v>0.317</v>
      </c>
    </row>
    <row r="540680" spans="51:51" x14ac:dyDescent="0.2">
      <c r="AY540680" s="9">
        <v>0.41799999999999998</v>
      </c>
    </row>
    <row r="540681" spans="51:51" x14ac:dyDescent="0.2">
      <c r="AY540681" s="9">
        <v>0.39100000000000001</v>
      </c>
    </row>
    <row r="540682" spans="51:51" x14ac:dyDescent="0.2">
      <c r="AY540682" s="9">
        <v>0.36799999999999999</v>
      </c>
    </row>
    <row r="540683" spans="51:51" x14ac:dyDescent="0.2">
      <c r="AY540683" s="9">
        <v>0.33100000000000002</v>
      </c>
    </row>
    <row r="540684" spans="51:51" x14ac:dyDescent="0.2">
      <c r="AY540684" s="9">
        <v>0.27400000000000002</v>
      </c>
    </row>
    <row r="540685" spans="51:51" x14ac:dyDescent="0.2">
      <c r="AY540685" s="9">
        <v>0.26400000000000001</v>
      </c>
    </row>
    <row r="540686" spans="51:51" x14ac:dyDescent="0.2">
      <c r="AY540686" s="9">
        <v>0.27600000000000002</v>
      </c>
    </row>
    <row r="540687" spans="51:51" x14ac:dyDescent="0.2">
      <c r="AY540687" s="9">
        <v>0.255</v>
      </c>
    </row>
    <row r="540688" spans="51:51" x14ac:dyDescent="0.2">
      <c r="AY540688" s="9">
        <v>0.46600000000000003</v>
      </c>
    </row>
    <row r="540689" spans="51:51" x14ac:dyDescent="0.2">
      <c r="AY540689" s="9">
        <v>0.57299999999999995</v>
      </c>
    </row>
    <row r="540690" spans="51:51" x14ac:dyDescent="0.2">
      <c r="AY540690" s="9">
        <v>0.59699999999999998</v>
      </c>
    </row>
    <row r="540691" spans="51:51" x14ac:dyDescent="0.2">
      <c r="AY540691" s="9">
        <v>0.50600000000000001</v>
      </c>
    </row>
    <row r="540692" spans="51:51" x14ac:dyDescent="0.2">
      <c r="AY540692" s="9">
        <v>0.54200000000000004</v>
      </c>
    </row>
    <row r="540693" spans="51:51" x14ac:dyDescent="0.2">
      <c r="AY540693" s="9">
        <v>0.46800000000000003</v>
      </c>
    </row>
    <row r="540694" spans="51:51" x14ac:dyDescent="0.2">
      <c r="AY540694" s="9">
        <v>0.38200000000000001</v>
      </c>
    </row>
    <row r="540695" spans="51:51" x14ac:dyDescent="0.2">
      <c r="AY540695" s="9">
        <v>0.41399999999999998</v>
      </c>
    </row>
    <row r="540696" spans="51:51" x14ac:dyDescent="0.2">
      <c r="AY540696" s="9">
        <v>0.38</v>
      </c>
    </row>
    <row r="540697" spans="51:51" x14ac:dyDescent="0.2">
      <c r="AY540697" s="9">
        <v>0.379</v>
      </c>
    </row>
    <row r="540698" spans="51:51" x14ac:dyDescent="0.2">
      <c r="AY540698" s="9">
        <v>0.312</v>
      </c>
    </row>
    <row r="540699" spans="51:51" x14ac:dyDescent="0.2">
      <c r="AY540699" s="9">
        <v>0.433</v>
      </c>
    </row>
    <row r="540700" spans="51:51" x14ac:dyDescent="0.2">
      <c r="AY540700" s="9">
        <v>0.44700000000000001</v>
      </c>
    </row>
    <row r="540701" spans="51:51" x14ac:dyDescent="0.2">
      <c r="AY540701" s="9">
        <v>0.46400000000000002</v>
      </c>
    </row>
    <row r="540702" spans="51:51" x14ac:dyDescent="0.2">
      <c r="AY540702" s="9">
        <v>0.45900000000000002</v>
      </c>
    </row>
    <row r="540703" spans="51:51" x14ac:dyDescent="0.2">
      <c r="AY540703" s="9">
        <v>0.40300000000000002</v>
      </c>
    </row>
    <row r="540704" spans="51:51" x14ac:dyDescent="0.2">
      <c r="AY540704" s="9">
        <v>0.45200000000000001</v>
      </c>
    </row>
    <row r="540705" spans="51:51" x14ac:dyDescent="0.2">
      <c r="AY540705" s="9">
        <v>0.38300000000000001</v>
      </c>
    </row>
    <row r="540706" spans="51:51" x14ac:dyDescent="0.2">
      <c r="AY540706" s="9">
        <v>0.36399999999999999</v>
      </c>
    </row>
    <row r="540707" spans="51:51" x14ac:dyDescent="0.2">
      <c r="AY540707" s="9">
        <v>0.41</v>
      </c>
    </row>
    <row r="540708" spans="51:51" x14ac:dyDescent="0.2">
      <c r="AY540708" s="9">
        <v>0.36099999999999999</v>
      </c>
    </row>
    <row r="540709" spans="51:51" x14ac:dyDescent="0.2">
      <c r="AY540709" s="9">
        <v>0.36</v>
      </c>
    </row>
    <row r="540710" spans="51:51" x14ac:dyDescent="0.2">
      <c r="AY540710" s="9">
        <v>0.30499999999999999</v>
      </c>
    </row>
    <row r="540711" spans="51:51" x14ac:dyDescent="0.2">
      <c r="AY540711" s="9">
        <v>0.307</v>
      </c>
    </row>
    <row r="540712" spans="51:51" x14ac:dyDescent="0.2">
      <c r="AY540712" s="9">
        <v>0.30099999999999999</v>
      </c>
    </row>
    <row r="540713" spans="51:51" x14ac:dyDescent="0.2">
      <c r="AY540713" s="9">
        <v>0.42</v>
      </c>
    </row>
    <row r="540714" spans="51:51" x14ac:dyDescent="0.2">
      <c r="AY540714" s="9">
        <v>0.42699999999999999</v>
      </c>
    </row>
    <row r="540715" spans="51:51" x14ac:dyDescent="0.2">
      <c r="AY540715" s="9">
        <v>0.439</v>
      </c>
    </row>
    <row r="540716" spans="51:51" x14ac:dyDescent="0.2">
      <c r="AY540716" s="9">
        <v>0.58099999999999996</v>
      </c>
    </row>
    <row r="540717" spans="51:51" x14ac:dyDescent="0.2">
      <c r="AY540717" s="9">
        <v>0.56799999999999995</v>
      </c>
    </row>
    <row r="540718" spans="51:51" x14ac:dyDescent="0.2">
      <c r="AY540718" s="9">
        <v>0.629</v>
      </c>
    </row>
    <row r="540719" spans="51:51" x14ac:dyDescent="0.2">
      <c r="AY540719" s="9">
        <v>0.76700000000000002</v>
      </c>
    </row>
    <row r="540720" spans="51:51" x14ac:dyDescent="0.2">
      <c r="AY540720" s="9">
        <v>0.745</v>
      </c>
    </row>
    <row r="540721" spans="51:51" x14ac:dyDescent="0.2">
      <c r="AY540721" s="9">
        <v>0.70599999999999996</v>
      </c>
    </row>
    <row r="540722" spans="51:51" x14ac:dyDescent="0.2">
      <c r="AY540722" s="9">
        <v>0.65300000000000002</v>
      </c>
    </row>
    <row r="540723" spans="51:51" x14ac:dyDescent="0.2">
      <c r="AY540723" s="9">
        <v>0.65100000000000002</v>
      </c>
    </row>
    <row r="540724" spans="51:51" x14ac:dyDescent="0.2">
      <c r="AY540724" s="9">
        <v>0.64800000000000002</v>
      </c>
    </row>
    <row r="540725" spans="51:51" x14ac:dyDescent="0.2">
      <c r="AY540725" s="9">
        <v>0.57099999999999995</v>
      </c>
    </row>
    <row r="540726" spans="51:51" x14ac:dyDescent="0.2">
      <c r="AY540726" s="9">
        <v>0.52700000000000002</v>
      </c>
    </row>
    <row r="557057" spans="51:51" x14ac:dyDescent="0.2">
      <c r="AY557057" s="9" t="s">
        <v>19</v>
      </c>
    </row>
    <row r="557058" spans="51:51" x14ac:dyDescent="0.2">
      <c r="AY557058" s="9">
        <v>0.40300000000000002</v>
      </c>
    </row>
    <row r="557059" spans="51:51" x14ac:dyDescent="0.2">
      <c r="AY557059" s="9">
        <v>0.32800000000000001</v>
      </c>
    </row>
    <row r="557060" spans="51:51" x14ac:dyDescent="0.2">
      <c r="AY557060" s="9">
        <v>0.22800000000000001</v>
      </c>
    </row>
    <row r="557061" spans="51:51" x14ac:dyDescent="0.2">
      <c r="AY557061" s="9">
        <v>0.187</v>
      </c>
    </row>
    <row r="557062" spans="51:51" x14ac:dyDescent="0.2">
      <c r="AY557062" s="9">
        <v>0.253</v>
      </c>
    </row>
    <row r="557063" spans="51:51" x14ac:dyDescent="0.2">
      <c r="AY557063" s="9">
        <v>0.317</v>
      </c>
    </row>
    <row r="557064" spans="51:51" x14ac:dyDescent="0.2">
      <c r="AY557064" s="9">
        <v>0.41799999999999998</v>
      </c>
    </row>
    <row r="557065" spans="51:51" x14ac:dyDescent="0.2">
      <c r="AY557065" s="9">
        <v>0.39100000000000001</v>
      </c>
    </row>
    <row r="557066" spans="51:51" x14ac:dyDescent="0.2">
      <c r="AY557066" s="9">
        <v>0.36799999999999999</v>
      </c>
    </row>
    <row r="557067" spans="51:51" x14ac:dyDescent="0.2">
      <c r="AY557067" s="9">
        <v>0.33100000000000002</v>
      </c>
    </row>
    <row r="557068" spans="51:51" x14ac:dyDescent="0.2">
      <c r="AY557068" s="9">
        <v>0.27400000000000002</v>
      </c>
    </row>
    <row r="557069" spans="51:51" x14ac:dyDescent="0.2">
      <c r="AY557069" s="9">
        <v>0.26400000000000001</v>
      </c>
    </row>
    <row r="557070" spans="51:51" x14ac:dyDescent="0.2">
      <c r="AY557070" s="9">
        <v>0.27600000000000002</v>
      </c>
    </row>
    <row r="557071" spans="51:51" x14ac:dyDescent="0.2">
      <c r="AY557071" s="9">
        <v>0.255</v>
      </c>
    </row>
    <row r="557072" spans="51:51" x14ac:dyDescent="0.2">
      <c r="AY557072" s="9">
        <v>0.46600000000000003</v>
      </c>
    </row>
    <row r="557073" spans="51:51" x14ac:dyDescent="0.2">
      <c r="AY557073" s="9">
        <v>0.57299999999999995</v>
      </c>
    </row>
    <row r="557074" spans="51:51" x14ac:dyDescent="0.2">
      <c r="AY557074" s="9">
        <v>0.59699999999999998</v>
      </c>
    </row>
    <row r="557075" spans="51:51" x14ac:dyDescent="0.2">
      <c r="AY557075" s="9">
        <v>0.50600000000000001</v>
      </c>
    </row>
    <row r="557076" spans="51:51" x14ac:dyDescent="0.2">
      <c r="AY557076" s="9">
        <v>0.54200000000000004</v>
      </c>
    </row>
    <row r="557077" spans="51:51" x14ac:dyDescent="0.2">
      <c r="AY557077" s="9">
        <v>0.46800000000000003</v>
      </c>
    </row>
    <row r="557078" spans="51:51" x14ac:dyDescent="0.2">
      <c r="AY557078" s="9">
        <v>0.38200000000000001</v>
      </c>
    </row>
    <row r="557079" spans="51:51" x14ac:dyDescent="0.2">
      <c r="AY557079" s="9">
        <v>0.41399999999999998</v>
      </c>
    </row>
    <row r="557080" spans="51:51" x14ac:dyDescent="0.2">
      <c r="AY557080" s="9">
        <v>0.38</v>
      </c>
    </row>
    <row r="557081" spans="51:51" x14ac:dyDescent="0.2">
      <c r="AY557081" s="9">
        <v>0.379</v>
      </c>
    </row>
    <row r="557082" spans="51:51" x14ac:dyDescent="0.2">
      <c r="AY557082" s="9">
        <v>0.312</v>
      </c>
    </row>
    <row r="557083" spans="51:51" x14ac:dyDescent="0.2">
      <c r="AY557083" s="9">
        <v>0.433</v>
      </c>
    </row>
    <row r="557084" spans="51:51" x14ac:dyDescent="0.2">
      <c r="AY557084" s="9">
        <v>0.44700000000000001</v>
      </c>
    </row>
    <row r="557085" spans="51:51" x14ac:dyDescent="0.2">
      <c r="AY557085" s="9">
        <v>0.46400000000000002</v>
      </c>
    </row>
    <row r="557086" spans="51:51" x14ac:dyDescent="0.2">
      <c r="AY557086" s="9">
        <v>0.45900000000000002</v>
      </c>
    </row>
    <row r="557087" spans="51:51" x14ac:dyDescent="0.2">
      <c r="AY557087" s="9">
        <v>0.40300000000000002</v>
      </c>
    </row>
    <row r="557088" spans="51:51" x14ac:dyDescent="0.2">
      <c r="AY557088" s="9">
        <v>0.45200000000000001</v>
      </c>
    </row>
    <row r="557089" spans="51:51" x14ac:dyDescent="0.2">
      <c r="AY557089" s="9">
        <v>0.38300000000000001</v>
      </c>
    </row>
    <row r="557090" spans="51:51" x14ac:dyDescent="0.2">
      <c r="AY557090" s="9">
        <v>0.36399999999999999</v>
      </c>
    </row>
    <row r="557091" spans="51:51" x14ac:dyDescent="0.2">
      <c r="AY557091" s="9">
        <v>0.41</v>
      </c>
    </row>
    <row r="557092" spans="51:51" x14ac:dyDescent="0.2">
      <c r="AY557092" s="9">
        <v>0.36099999999999999</v>
      </c>
    </row>
    <row r="557093" spans="51:51" x14ac:dyDescent="0.2">
      <c r="AY557093" s="9">
        <v>0.36</v>
      </c>
    </row>
    <row r="557094" spans="51:51" x14ac:dyDescent="0.2">
      <c r="AY557094" s="9">
        <v>0.30499999999999999</v>
      </c>
    </row>
    <row r="557095" spans="51:51" x14ac:dyDescent="0.2">
      <c r="AY557095" s="9">
        <v>0.307</v>
      </c>
    </row>
    <row r="557096" spans="51:51" x14ac:dyDescent="0.2">
      <c r="AY557096" s="9">
        <v>0.30099999999999999</v>
      </c>
    </row>
    <row r="557097" spans="51:51" x14ac:dyDescent="0.2">
      <c r="AY557097" s="9">
        <v>0.42</v>
      </c>
    </row>
    <row r="557098" spans="51:51" x14ac:dyDescent="0.2">
      <c r="AY557098" s="9">
        <v>0.42699999999999999</v>
      </c>
    </row>
    <row r="557099" spans="51:51" x14ac:dyDescent="0.2">
      <c r="AY557099" s="9">
        <v>0.439</v>
      </c>
    </row>
    <row r="557100" spans="51:51" x14ac:dyDescent="0.2">
      <c r="AY557100" s="9">
        <v>0.58099999999999996</v>
      </c>
    </row>
    <row r="557101" spans="51:51" x14ac:dyDescent="0.2">
      <c r="AY557101" s="9">
        <v>0.56799999999999995</v>
      </c>
    </row>
    <row r="557102" spans="51:51" x14ac:dyDescent="0.2">
      <c r="AY557102" s="9">
        <v>0.629</v>
      </c>
    </row>
    <row r="557103" spans="51:51" x14ac:dyDescent="0.2">
      <c r="AY557103" s="9">
        <v>0.76700000000000002</v>
      </c>
    </row>
    <row r="557104" spans="51:51" x14ac:dyDescent="0.2">
      <c r="AY557104" s="9">
        <v>0.745</v>
      </c>
    </row>
    <row r="557105" spans="51:51" x14ac:dyDescent="0.2">
      <c r="AY557105" s="9">
        <v>0.70599999999999996</v>
      </c>
    </row>
    <row r="557106" spans="51:51" x14ac:dyDescent="0.2">
      <c r="AY557106" s="9">
        <v>0.65300000000000002</v>
      </c>
    </row>
    <row r="557107" spans="51:51" x14ac:dyDescent="0.2">
      <c r="AY557107" s="9">
        <v>0.65100000000000002</v>
      </c>
    </row>
    <row r="557108" spans="51:51" x14ac:dyDescent="0.2">
      <c r="AY557108" s="9">
        <v>0.64800000000000002</v>
      </c>
    </row>
    <row r="557109" spans="51:51" x14ac:dyDescent="0.2">
      <c r="AY557109" s="9">
        <v>0.57099999999999995</v>
      </c>
    </row>
    <row r="557110" spans="51:51" x14ac:dyDescent="0.2">
      <c r="AY557110" s="9">
        <v>0.52700000000000002</v>
      </c>
    </row>
    <row r="573441" spans="51:51" x14ac:dyDescent="0.2">
      <c r="AY573441" s="9" t="s">
        <v>19</v>
      </c>
    </row>
    <row r="573442" spans="51:51" x14ac:dyDescent="0.2">
      <c r="AY573442" s="9">
        <v>0.40300000000000002</v>
      </c>
    </row>
    <row r="573443" spans="51:51" x14ac:dyDescent="0.2">
      <c r="AY573443" s="9">
        <v>0.32800000000000001</v>
      </c>
    </row>
    <row r="573444" spans="51:51" x14ac:dyDescent="0.2">
      <c r="AY573444" s="9">
        <v>0.22800000000000001</v>
      </c>
    </row>
    <row r="573445" spans="51:51" x14ac:dyDescent="0.2">
      <c r="AY573445" s="9">
        <v>0.187</v>
      </c>
    </row>
    <row r="573446" spans="51:51" x14ac:dyDescent="0.2">
      <c r="AY573446" s="9">
        <v>0.253</v>
      </c>
    </row>
    <row r="573447" spans="51:51" x14ac:dyDescent="0.2">
      <c r="AY573447" s="9">
        <v>0.317</v>
      </c>
    </row>
    <row r="573448" spans="51:51" x14ac:dyDescent="0.2">
      <c r="AY573448" s="9">
        <v>0.41799999999999998</v>
      </c>
    </row>
    <row r="573449" spans="51:51" x14ac:dyDescent="0.2">
      <c r="AY573449" s="9">
        <v>0.39100000000000001</v>
      </c>
    </row>
    <row r="573450" spans="51:51" x14ac:dyDescent="0.2">
      <c r="AY573450" s="9">
        <v>0.36799999999999999</v>
      </c>
    </row>
    <row r="573451" spans="51:51" x14ac:dyDescent="0.2">
      <c r="AY573451" s="9">
        <v>0.33100000000000002</v>
      </c>
    </row>
    <row r="573452" spans="51:51" x14ac:dyDescent="0.2">
      <c r="AY573452" s="9">
        <v>0.27400000000000002</v>
      </c>
    </row>
    <row r="573453" spans="51:51" x14ac:dyDescent="0.2">
      <c r="AY573453" s="9">
        <v>0.26400000000000001</v>
      </c>
    </row>
    <row r="573454" spans="51:51" x14ac:dyDescent="0.2">
      <c r="AY573454" s="9">
        <v>0.27600000000000002</v>
      </c>
    </row>
    <row r="573455" spans="51:51" x14ac:dyDescent="0.2">
      <c r="AY573455" s="9">
        <v>0.255</v>
      </c>
    </row>
    <row r="573456" spans="51:51" x14ac:dyDescent="0.2">
      <c r="AY573456" s="9">
        <v>0.46600000000000003</v>
      </c>
    </row>
    <row r="573457" spans="51:51" x14ac:dyDescent="0.2">
      <c r="AY573457" s="9">
        <v>0.57299999999999995</v>
      </c>
    </row>
    <row r="573458" spans="51:51" x14ac:dyDescent="0.2">
      <c r="AY573458" s="9">
        <v>0.59699999999999998</v>
      </c>
    </row>
    <row r="573459" spans="51:51" x14ac:dyDescent="0.2">
      <c r="AY573459" s="9">
        <v>0.50600000000000001</v>
      </c>
    </row>
    <row r="573460" spans="51:51" x14ac:dyDescent="0.2">
      <c r="AY573460" s="9">
        <v>0.54200000000000004</v>
      </c>
    </row>
    <row r="573461" spans="51:51" x14ac:dyDescent="0.2">
      <c r="AY573461" s="9">
        <v>0.46800000000000003</v>
      </c>
    </row>
    <row r="573462" spans="51:51" x14ac:dyDescent="0.2">
      <c r="AY573462" s="9">
        <v>0.38200000000000001</v>
      </c>
    </row>
    <row r="573463" spans="51:51" x14ac:dyDescent="0.2">
      <c r="AY573463" s="9">
        <v>0.41399999999999998</v>
      </c>
    </row>
    <row r="573464" spans="51:51" x14ac:dyDescent="0.2">
      <c r="AY573464" s="9">
        <v>0.38</v>
      </c>
    </row>
    <row r="573465" spans="51:51" x14ac:dyDescent="0.2">
      <c r="AY573465" s="9">
        <v>0.379</v>
      </c>
    </row>
    <row r="573466" spans="51:51" x14ac:dyDescent="0.2">
      <c r="AY573466" s="9">
        <v>0.312</v>
      </c>
    </row>
    <row r="573467" spans="51:51" x14ac:dyDescent="0.2">
      <c r="AY573467" s="9">
        <v>0.433</v>
      </c>
    </row>
    <row r="573468" spans="51:51" x14ac:dyDescent="0.2">
      <c r="AY573468" s="9">
        <v>0.44700000000000001</v>
      </c>
    </row>
    <row r="573469" spans="51:51" x14ac:dyDescent="0.2">
      <c r="AY573469" s="9">
        <v>0.46400000000000002</v>
      </c>
    </row>
    <row r="573470" spans="51:51" x14ac:dyDescent="0.2">
      <c r="AY573470" s="9">
        <v>0.45900000000000002</v>
      </c>
    </row>
    <row r="573471" spans="51:51" x14ac:dyDescent="0.2">
      <c r="AY573471" s="9">
        <v>0.40300000000000002</v>
      </c>
    </row>
    <row r="573472" spans="51:51" x14ac:dyDescent="0.2">
      <c r="AY573472" s="9">
        <v>0.45200000000000001</v>
      </c>
    </row>
    <row r="573473" spans="51:51" x14ac:dyDescent="0.2">
      <c r="AY573473" s="9">
        <v>0.38300000000000001</v>
      </c>
    </row>
    <row r="573474" spans="51:51" x14ac:dyDescent="0.2">
      <c r="AY573474" s="9">
        <v>0.36399999999999999</v>
      </c>
    </row>
    <row r="573475" spans="51:51" x14ac:dyDescent="0.2">
      <c r="AY573475" s="9">
        <v>0.41</v>
      </c>
    </row>
    <row r="573476" spans="51:51" x14ac:dyDescent="0.2">
      <c r="AY573476" s="9">
        <v>0.36099999999999999</v>
      </c>
    </row>
    <row r="573477" spans="51:51" x14ac:dyDescent="0.2">
      <c r="AY573477" s="9">
        <v>0.36</v>
      </c>
    </row>
    <row r="573478" spans="51:51" x14ac:dyDescent="0.2">
      <c r="AY573478" s="9">
        <v>0.30499999999999999</v>
      </c>
    </row>
    <row r="573479" spans="51:51" x14ac:dyDescent="0.2">
      <c r="AY573479" s="9">
        <v>0.307</v>
      </c>
    </row>
    <row r="573480" spans="51:51" x14ac:dyDescent="0.2">
      <c r="AY573480" s="9">
        <v>0.30099999999999999</v>
      </c>
    </row>
    <row r="573481" spans="51:51" x14ac:dyDescent="0.2">
      <c r="AY573481" s="9">
        <v>0.42</v>
      </c>
    </row>
    <row r="573482" spans="51:51" x14ac:dyDescent="0.2">
      <c r="AY573482" s="9">
        <v>0.42699999999999999</v>
      </c>
    </row>
    <row r="573483" spans="51:51" x14ac:dyDescent="0.2">
      <c r="AY573483" s="9">
        <v>0.439</v>
      </c>
    </row>
    <row r="573484" spans="51:51" x14ac:dyDescent="0.2">
      <c r="AY573484" s="9">
        <v>0.58099999999999996</v>
      </c>
    </row>
    <row r="573485" spans="51:51" x14ac:dyDescent="0.2">
      <c r="AY573485" s="9">
        <v>0.56799999999999995</v>
      </c>
    </row>
    <row r="573486" spans="51:51" x14ac:dyDescent="0.2">
      <c r="AY573486" s="9">
        <v>0.629</v>
      </c>
    </row>
    <row r="573487" spans="51:51" x14ac:dyDescent="0.2">
      <c r="AY573487" s="9">
        <v>0.76700000000000002</v>
      </c>
    </row>
    <row r="573488" spans="51:51" x14ac:dyDescent="0.2">
      <c r="AY573488" s="9">
        <v>0.745</v>
      </c>
    </row>
    <row r="573489" spans="51:51" x14ac:dyDescent="0.2">
      <c r="AY573489" s="9">
        <v>0.70599999999999996</v>
      </c>
    </row>
    <row r="573490" spans="51:51" x14ac:dyDescent="0.2">
      <c r="AY573490" s="9">
        <v>0.65300000000000002</v>
      </c>
    </row>
    <row r="573491" spans="51:51" x14ac:dyDescent="0.2">
      <c r="AY573491" s="9">
        <v>0.65100000000000002</v>
      </c>
    </row>
    <row r="573492" spans="51:51" x14ac:dyDescent="0.2">
      <c r="AY573492" s="9">
        <v>0.64800000000000002</v>
      </c>
    </row>
    <row r="573493" spans="51:51" x14ac:dyDescent="0.2">
      <c r="AY573493" s="9">
        <v>0.57099999999999995</v>
      </c>
    </row>
    <row r="573494" spans="51:51" x14ac:dyDescent="0.2">
      <c r="AY573494" s="9">
        <v>0.52700000000000002</v>
      </c>
    </row>
    <row r="589825" spans="51:51" x14ac:dyDescent="0.2">
      <c r="AY589825" s="9" t="s">
        <v>19</v>
      </c>
    </row>
    <row r="589826" spans="51:51" x14ac:dyDescent="0.2">
      <c r="AY589826" s="9">
        <v>0.40300000000000002</v>
      </c>
    </row>
    <row r="589827" spans="51:51" x14ac:dyDescent="0.2">
      <c r="AY589827" s="9">
        <v>0.32800000000000001</v>
      </c>
    </row>
    <row r="589828" spans="51:51" x14ac:dyDescent="0.2">
      <c r="AY589828" s="9">
        <v>0.22800000000000001</v>
      </c>
    </row>
    <row r="589829" spans="51:51" x14ac:dyDescent="0.2">
      <c r="AY589829" s="9">
        <v>0.187</v>
      </c>
    </row>
    <row r="589830" spans="51:51" x14ac:dyDescent="0.2">
      <c r="AY589830" s="9">
        <v>0.253</v>
      </c>
    </row>
    <row r="589831" spans="51:51" x14ac:dyDescent="0.2">
      <c r="AY589831" s="9">
        <v>0.317</v>
      </c>
    </row>
    <row r="589832" spans="51:51" x14ac:dyDescent="0.2">
      <c r="AY589832" s="9">
        <v>0.41799999999999998</v>
      </c>
    </row>
    <row r="589833" spans="51:51" x14ac:dyDescent="0.2">
      <c r="AY589833" s="9">
        <v>0.39100000000000001</v>
      </c>
    </row>
    <row r="589834" spans="51:51" x14ac:dyDescent="0.2">
      <c r="AY589834" s="9">
        <v>0.36799999999999999</v>
      </c>
    </row>
    <row r="589835" spans="51:51" x14ac:dyDescent="0.2">
      <c r="AY589835" s="9">
        <v>0.33100000000000002</v>
      </c>
    </row>
    <row r="589836" spans="51:51" x14ac:dyDescent="0.2">
      <c r="AY589836" s="9">
        <v>0.27400000000000002</v>
      </c>
    </row>
    <row r="589837" spans="51:51" x14ac:dyDescent="0.2">
      <c r="AY589837" s="9">
        <v>0.26400000000000001</v>
      </c>
    </row>
    <row r="589838" spans="51:51" x14ac:dyDescent="0.2">
      <c r="AY589838" s="9">
        <v>0.27600000000000002</v>
      </c>
    </row>
    <row r="589839" spans="51:51" x14ac:dyDescent="0.2">
      <c r="AY589839" s="9">
        <v>0.255</v>
      </c>
    </row>
    <row r="589840" spans="51:51" x14ac:dyDescent="0.2">
      <c r="AY589840" s="9">
        <v>0.46600000000000003</v>
      </c>
    </row>
    <row r="589841" spans="51:51" x14ac:dyDescent="0.2">
      <c r="AY589841" s="9">
        <v>0.57299999999999995</v>
      </c>
    </row>
    <row r="589842" spans="51:51" x14ac:dyDescent="0.2">
      <c r="AY589842" s="9">
        <v>0.59699999999999998</v>
      </c>
    </row>
    <row r="589843" spans="51:51" x14ac:dyDescent="0.2">
      <c r="AY589843" s="9">
        <v>0.50600000000000001</v>
      </c>
    </row>
    <row r="589844" spans="51:51" x14ac:dyDescent="0.2">
      <c r="AY589844" s="9">
        <v>0.54200000000000004</v>
      </c>
    </row>
    <row r="589845" spans="51:51" x14ac:dyDescent="0.2">
      <c r="AY589845" s="9">
        <v>0.46800000000000003</v>
      </c>
    </row>
    <row r="589846" spans="51:51" x14ac:dyDescent="0.2">
      <c r="AY589846" s="9">
        <v>0.38200000000000001</v>
      </c>
    </row>
    <row r="589847" spans="51:51" x14ac:dyDescent="0.2">
      <c r="AY589847" s="9">
        <v>0.41399999999999998</v>
      </c>
    </row>
    <row r="589848" spans="51:51" x14ac:dyDescent="0.2">
      <c r="AY589848" s="9">
        <v>0.38</v>
      </c>
    </row>
    <row r="589849" spans="51:51" x14ac:dyDescent="0.2">
      <c r="AY589849" s="9">
        <v>0.379</v>
      </c>
    </row>
    <row r="589850" spans="51:51" x14ac:dyDescent="0.2">
      <c r="AY589850" s="9">
        <v>0.312</v>
      </c>
    </row>
    <row r="589851" spans="51:51" x14ac:dyDescent="0.2">
      <c r="AY589851" s="9">
        <v>0.433</v>
      </c>
    </row>
    <row r="589852" spans="51:51" x14ac:dyDescent="0.2">
      <c r="AY589852" s="9">
        <v>0.44700000000000001</v>
      </c>
    </row>
    <row r="589853" spans="51:51" x14ac:dyDescent="0.2">
      <c r="AY589853" s="9">
        <v>0.46400000000000002</v>
      </c>
    </row>
    <row r="589854" spans="51:51" x14ac:dyDescent="0.2">
      <c r="AY589854" s="9">
        <v>0.45900000000000002</v>
      </c>
    </row>
    <row r="589855" spans="51:51" x14ac:dyDescent="0.2">
      <c r="AY589855" s="9">
        <v>0.40300000000000002</v>
      </c>
    </row>
    <row r="589856" spans="51:51" x14ac:dyDescent="0.2">
      <c r="AY589856" s="9">
        <v>0.45200000000000001</v>
      </c>
    </row>
    <row r="589857" spans="51:51" x14ac:dyDescent="0.2">
      <c r="AY589857" s="9">
        <v>0.38300000000000001</v>
      </c>
    </row>
    <row r="589858" spans="51:51" x14ac:dyDescent="0.2">
      <c r="AY589858" s="9">
        <v>0.36399999999999999</v>
      </c>
    </row>
    <row r="589859" spans="51:51" x14ac:dyDescent="0.2">
      <c r="AY589859" s="9">
        <v>0.41</v>
      </c>
    </row>
    <row r="589860" spans="51:51" x14ac:dyDescent="0.2">
      <c r="AY589860" s="9">
        <v>0.36099999999999999</v>
      </c>
    </row>
    <row r="589861" spans="51:51" x14ac:dyDescent="0.2">
      <c r="AY589861" s="9">
        <v>0.36</v>
      </c>
    </row>
    <row r="589862" spans="51:51" x14ac:dyDescent="0.2">
      <c r="AY589862" s="9">
        <v>0.30499999999999999</v>
      </c>
    </row>
    <row r="589863" spans="51:51" x14ac:dyDescent="0.2">
      <c r="AY589863" s="9">
        <v>0.307</v>
      </c>
    </row>
    <row r="589864" spans="51:51" x14ac:dyDescent="0.2">
      <c r="AY589864" s="9">
        <v>0.30099999999999999</v>
      </c>
    </row>
    <row r="589865" spans="51:51" x14ac:dyDescent="0.2">
      <c r="AY589865" s="9">
        <v>0.42</v>
      </c>
    </row>
    <row r="589866" spans="51:51" x14ac:dyDescent="0.2">
      <c r="AY589866" s="9">
        <v>0.42699999999999999</v>
      </c>
    </row>
    <row r="589867" spans="51:51" x14ac:dyDescent="0.2">
      <c r="AY589867" s="9">
        <v>0.439</v>
      </c>
    </row>
    <row r="589868" spans="51:51" x14ac:dyDescent="0.2">
      <c r="AY589868" s="9">
        <v>0.58099999999999996</v>
      </c>
    </row>
    <row r="589869" spans="51:51" x14ac:dyDescent="0.2">
      <c r="AY589869" s="9">
        <v>0.56799999999999995</v>
      </c>
    </row>
    <row r="589870" spans="51:51" x14ac:dyDescent="0.2">
      <c r="AY589870" s="9">
        <v>0.629</v>
      </c>
    </row>
    <row r="589871" spans="51:51" x14ac:dyDescent="0.2">
      <c r="AY589871" s="9">
        <v>0.76700000000000002</v>
      </c>
    </row>
    <row r="589872" spans="51:51" x14ac:dyDescent="0.2">
      <c r="AY589872" s="9">
        <v>0.745</v>
      </c>
    </row>
    <row r="589873" spans="51:51" x14ac:dyDescent="0.2">
      <c r="AY589873" s="9">
        <v>0.70599999999999996</v>
      </c>
    </row>
    <row r="589874" spans="51:51" x14ac:dyDescent="0.2">
      <c r="AY589874" s="9">
        <v>0.65300000000000002</v>
      </c>
    </row>
    <row r="589875" spans="51:51" x14ac:dyDescent="0.2">
      <c r="AY589875" s="9">
        <v>0.65100000000000002</v>
      </c>
    </row>
    <row r="589876" spans="51:51" x14ac:dyDescent="0.2">
      <c r="AY589876" s="9">
        <v>0.64800000000000002</v>
      </c>
    </row>
    <row r="589877" spans="51:51" x14ac:dyDescent="0.2">
      <c r="AY589877" s="9">
        <v>0.57099999999999995</v>
      </c>
    </row>
    <row r="589878" spans="51:51" x14ac:dyDescent="0.2">
      <c r="AY589878" s="9">
        <v>0.52700000000000002</v>
      </c>
    </row>
    <row r="606209" spans="51:51" x14ac:dyDescent="0.2">
      <c r="AY606209" s="9" t="s">
        <v>19</v>
      </c>
    </row>
    <row r="606210" spans="51:51" x14ac:dyDescent="0.2">
      <c r="AY606210" s="9">
        <v>0.40300000000000002</v>
      </c>
    </row>
    <row r="606211" spans="51:51" x14ac:dyDescent="0.2">
      <c r="AY606211" s="9">
        <v>0.32800000000000001</v>
      </c>
    </row>
    <row r="606212" spans="51:51" x14ac:dyDescent="0.2">
      <c r="AY606212" s="9">
        <v>0.22800000000000001</v>
      </c>
    </row>
    <row r="606213" spans="51:51" x14ac:dyDescent="0.2">
      <c r="AY606213" s="9">
        <v>0.187</v>
      </c>
    </row>
    <row r="606214" spans="51:51" x14ac:dyDescent="0.2">
      <c r="AY606214" s="9">
        <v>0.253</v>
      </c>
    </row>
    <row r="606215" spans="51:51" x14ac:dyDescent="0.2">
      <c r="AY606215" s="9">
        <v>0.317</v>
      </c>
    </row>
    <row r="606216" spans="51:51" x14ac:dyDescent="0.2">
      <c r="AY606216" s="9">
        <v>0.41799999999999998</v>
      </c>
    </row>
    <row r="606217" spans="51:51" x14ac:dyDescent="0.2">
      <c r="AY606217" s="9">
        <v>0.39100000000000001</v>
      </c>
    </row>
    <row r="606218" spans="51:51" x14ac:dyDescent="0.2">
      <c r="AY606218" s="9">
        <v>0.36799999999999999</v>
      </c>
    </row>
    <row r="606219" spans="51:51" x14ac:dyDescent="0.2">
      <c r="AY606219" s="9">
        <v>0.33100000000000002</v>
      </c>
    </row>
    <row r="606220" spans="51:51" x14ac:dyDescent="0.2">
      <c r="AY606220" s="9">
        <v>0.27400000000000002</v>
      </c>
    </row>
    <row r="606221" spans="51:51" x14ac:dyDescent="0.2">
      <c r="AY606221" s="9">
        <v>0.26400000000000001</v>
      </c>
    </row>
    <row r="606222" spans="51:51" x14ac:dyDescent="0.2">
      <c r="AY606222" s="9">
        <v>0.27600000000000002</v>
      </c>
    </row>
    <row r="606223" spans="51:51" x14ac:dyDescent="0.2">
      <c r="AY606223" s="9">
        <v>0.255</v>
      </c>
    </row>
    <row r="606224" spans="51:51" x14ac:dyDescent="0.2">
      <c r="AY606224" s="9">
        <v>0.46600000000000003</v>
      </c>
    </row>
    <row r="606225" spans="51:51" x14ac:dyDescent="0.2">
      <c r="AY606225" s="9">
        <v>0.57299999999999995</v>
      </c>
    </row>
    <row r="606226" spans="51:51" x14ac:dyDescent="0.2">
      <c r="AY606226" s="9">
        <v>0.59699999999999998</v>
      </c>
    </row>
    <row r="606227" spans="51:51" x14ac:dyDescent="0.2">
      <c r="AY606227" s="9">
        <v>0.50600000000000001</v>
      </c>
    </row>
    <row r="606228" spans="51:51" x14ac:dyDescent="0.2">
      <c r="AY606228" s="9">
        <v>0.54200000000000004</v>
      </c>
    </row>
    <row r="606229" spans="51:51" x14ac:dyDescent="0.2">
      <c r="AY606229" s="9">
        <v>0.46800000000000003</v>
      </c>
    </row>
    <row r="606230" spans="51:51" x14ac:dyDescent="0.2">
      <c r="AY606230" s="9">
        <v>0.38200000000000001</v>
      </c>
    </row>
    <row r="606231" spans="51:51" x14ac:dyDescent="0.2">
      <c r="AY606231" s="9">
        <v>0.41399999999999998</v>
      </c>
    </row>
    <row r="606232" spans="51:51" x14ac:dyDescent="0.2">
      <c r="AY606232" s="9">
        <v>0.38</v>
      </c>
    </row>
    <row r="606233" spans="51:51" x14ac:dyDescent="0.2">
      <c r="AY606233" s="9">
        <v>0.379</v>
      </c>
    </row>
    <row r="606234" spans="51:51" x14ac:dyDescent="0.2">
      <c r="AY606234" s="9">
        <v>0.312</v>
      </c>
    </row>
    <row r="606235" spans="51:51" x14ac:dyDescent="0.2">
      <c r="AY606235" s="9">
        <v>0.433</v>
      </c>
    </row>
    <row r="606236" spans="51:51" x14ac:dyDescent="0.2">
      <c r="AY606236" s="9">
        <v>0.44700000000000001</v>
      </c>
    </row>
    <row r="606237" spans="51:51" x14ac:dyDescent="0.2">
      <c r="AY606237" s="9">
        <v>0.46400000000000002</v>
      </c>
    </row>
    <row r="606238" spans="51:51" x14ac:dyDescent="0.2">
      <c r="AY606238" s="9">
        <v>0.45900000000000002</v>
      </c>
    </row>
    <row r="606239" spans="51:51" x14ac:dyDescent="0.2">
      <c r="AY606239" s="9">
        <v>0.40300000000000002</v>
      </c>
    </row>
    <row r="606240" spans="51:51" x14ac:dyDescent="0.2">
      <c r="AY606240" s="9">
        <v>0.45200000000000001</v>
      </c>
    </row>
    <row r="606241" spans="51:51" x14ac:dyDescent="0.2">
      <c r="AY606241" s="9">
        <v>0.38300000000000001</v>
      </c>
    </row>
    <row r="606242" spans="51:51" x14ac:dyDescent="0.2">
      <c r="AY606242" s="9">
        <v>0.36399999999999999</v>
      </c>
    </row>
    <row r="606243" spans="51:51" x14ac:dyDescent="0.2">
      <c r="AY606243" s="9">
        <v>0.41</v>
      </c>
    </row>
    <row r="606244" spans="51:51" x14ac:dyDescent="0.2">
      <c r="AY606244" s="9">
        <v>0.36099999999999999</v>
      </c>
    </row>
    <row r="606245" spans="51:51" x14ac:dyDescent="0.2">
      <c r="AY606245" s="9">
        <v>0.36</v>
      </c>
    </row>
    <row r="606246" spans="51:51" x14ac:dyDescent="0.2">
      <c r="AY606246" s="9">
        <v>0.30499999999999999</v>
      </c>
    </row>
    <row r="606247" spans="51:51" x14ac:dyDescent="0.2">
      <c r="AY606247" s="9">
        <v>0.307</v>
      </c>
    </row>
    <row r="606248" spans="51:51" x14ac:dyDescent="0.2">
      <c r="AY606248" s="9">
        <v>0.30099999999999999</v>
      </c>
    </row>
    <row r="606249" spans="51:51" x14ac:dyDescent="0.2">
      <c r="AY606249" s="9">
        <v>0.42</v>
      </c>
    </row>
    <row r="606250" spans="51:51" x14ac:dyDescent="0.2">
      <c r="AY606250" s="9">
        <v>0.42699999999999999</v>
      </c>
    </row>
    <row r="606251" spans="51:51" x14ac:dyDescent="0.2">
      <c r="AY606251" s="9">
        <v>0.439</v>
      </c>
    </row>
    <row r="606252" spans="51:51" x14ac:dyDescent="0.2">
      <c r="AY606252" s="9">
        <v>0.58099999999999996</v>
      </c>
    </row>
    <row r="606253" spans="51:51" x14ac:dyDescent="0.2">
      <c r="AY606253" s="9">
        <v>0.56799999999999995</v>
      </c>
    </row>
    <row r="606254" spans="51:51" x14ac:dyDescent="0.2">
      <c r="AY606254" s="9">
        <v>0.629</v>
      </c>
    </row>
    <row r="606255" spans="51:51" x14ac:dyDescent="0.2">
      <c r="AY606255" s="9">
        <v>0.76700000000000002</v>
      </c>
    </row>
    <row r="606256" spans="51:51" x14ac:dyDescent="0.2">
      <c r="AY606256" s="9">
        <v>0.745</v>
      </c>
    </row>
    <row r="606257" spans="51:51" x14ac:dyDescent="0.2">
      <c r="AY606257" s="9">
        <v>0.70599999999999996</v>
      </c>
    </row>
    <row r="606258" spans="51:51" x14ac:dyDescent="0.2">
      <c r="AY606258" s="9">
        <v>0.65300000000000002</v>
      </c>
    </row>
    <row r="606259" spans="51:51" x14ac:dyDescent="0.2">
      <c r="AY606259" s="9">
        <v>0.65100000000000002</v>
      </c>
    </row>
    <row r="606260" spans="51:51" x14ac:dyDescent="0.2">
      <c r="AY606260" s="9">
        <v>0.64800000000000002</v>
      </c>
    </row>
    <row r="606261" spans="51:51" x14ac:dyDescent="0.2">
      <c r="AY606261" s="9">
        <v>0.57099999999999995</v>
      </c>
    </row>
    <row r="606262" spans="51:51" x14ac:dyDescent="0.2">
      <c r="AY606262" s="9">
        <v>0.52700000000000002</v>
      </c>
    </row>
    <row r="622593" spans="51:51" x14ac:dyDescent="0.2">
      <c r="AY622593" s="9" t="s">
        <v>19</v>
      </c>
    </row>
    <row r="622594" spans="51:51" x14ac:dyDescent="0.2">
      <c r="AY622594" s="9">
        <v>0.40300000000000002</v>
      </c>
    </row>
    <row r="622595" spans="51:51" x14ac:dyDescent="0.2">
      <c r="AY622595" s="9">
        <v>0.32800000000000001</v>
      </c>
    </row>
    <row r="622596" spans="51:51" x14ac:dyDescent="0.2">
      <c r="AY622596" s="9">
        <v>0.22800000000000001</v>
      </c>
    </row>
    <row r="622597" spans="51:51" x14ac:dyDescent="0.2">
      <c r="AY622597" s="9">
        <v>0.187</v>
      </c>
    </row>
    <row r="622598" spans="51:51" x14ac:dyDescent="0.2">
      <c r="AY622598" s="9">
        <v>0.253</v>
      </c>
    </row>
    <row r="622599" spans="51:51" x14ac:dyDescent="0.2">
      <c r="AY622599" s="9">
        <v>0.317</v>
      </c>
    </row>
    <row r="622600" spans="51:51" x14ac:dyDescent="0.2">
      <c r="AY622600" s="9">
        <v>0.41799999999999998</v>
      </c>
    </row>
    <row r="622601" spans="51:51" x14ac:dyDescent="0.2">
      <c r="AY622601" s="9">
        <v>0.39100000000000001</v>
      </c>
    </row>
    <row r="622602" spans="51:51" x14ac:dyDescent="0.2">
      <c r="AY622602" s="9">
        <v>0.36799999999999999</v>
      </c>
    </row>
    <row r="622603" spans="51:51" x14ac:dyDescent="0.2">
      <c r="AY622603" s="9">
        <v>0.33100000000000002</v>
      </c>
    </row>
    <row r="622604" spans="51:51" x14ac:dyDescent="0.2">
      <c r="AY622604" s="9">
        <v>0.27400000000000002</v>
      </c>
    </row>
    <row r="622605" spans="51:51" x14ac:dyDescent="0.2">
      <c r="AY622605" s="9">
        <v>0.26400000000000001</v>
      </c>
    </row>
    <row r="622606" spans="51:51" x14ac:dyDescent="0.2">
      <c r="AY622606" s="9">
        <v>0.27600000000000002</v>
      </c>
    </row>
    <row r="622607" spans="51:51" x14ac:dyDescent="0.2">
      <c r="AY622607" s="9">
        <v>0.255</v>
      </c>
    </row>
    <row r="622608" spans="51:51" x14ac:dyDescent="0.2">
      <c r="AY622608" s="9">
        <v>0.46600000000000003</v>
      </c>
    </row>
    <row r="622609" spans="51:51" x14ac:dyDescent="0.2">
      <c r="AY622609" s="9">
        <v>0.57299999999999995</v>
      </c>
    </row>
    <row r="622610" spans="51:51" x14ac:dyDescent="0.2">
      <c r="AY622610" s="9">
        <v>0.59699999999999998</v>
      </c>
    </row>
    <row r="622611" spans="51:51" x14ac:dyDescent="0.2">
      <c r="AY622611" s="9">
        <v>0.50600000000000001</v>
      </c>
    </row>
    <row r="622612" spans="51:51" x14ac:dyDescent="0.2">
      <c r="AY622612" s="9">
        <v>0.54200000000000004</v>
      </c>
    </row>
    <row r="622613" spans="51:51" x14ac:dyDescent="0.2">
      <c r="AY622613" s="9">
        <v>0.46800000000000003</v>
      </c>
    </row>
    <row r="622614" spans="51:51" x14ac:dyDescent="0.2">
      <c r="AY622614" s="9">
        <v>0.38200000000000001</v>
      </c>
    </row>
    <row r="622615" spans="51:51" x14ac:dyDescent="0.2">
      <c r="AY622615" s="9">
        <v>0.41399999999999998</v>
      </c>
    </row>
    <row r="622616" spans="51:51" x14ac:dyDescent="0.2">
      <c r="AY622616" s="9">
        <v>0.38</v>
      </c>
    </row>
    <row r="622617" spans="51:51" x14ac:dyDescent="0.2">
      <c r="AY622617" s="9">
        <v>0.379</v>
      </c>
    </row>
    <row r="622618" spans="51:51" x14ac:dyDescent="0.2">
      <c r="AY622618" s="9">
        <v>0.312</v>
      </c>
    </row>
    <row r="622619" spans="51:51" x14ac:dyDescent="0.2">
      <c r="AY622619" s="9">
        <v>0.433</v>
      </c>
    </row>
    <row r="622620" spans="51:51" x14ac:dyDescent="0.2">
      <c r="AY622620" s="9">
        <v>0.44700000000000001</v>
      </c>
    </row>
    <row r="622621" spans="51:51" x14ac:dyDescent="0.2">
      <c r="AY622621" s="9">
        <v>0.46400000000000002</v>
      </c>
    </row>
    <row r="622622" spans="51:51" x14ac:dyDescent="0.2">
      <c r="AY622622" s="9">
        <v>0.45900000000000002</v>
      </c>
    </row>
    <row r="622623" spans="51:51" x14ac:dyDescent="0.2">
      <c r="AY622623" s="9">
        <v>0.40300000000000002</v>
      </c>
    </row>
    <row r="622624" spans="51:51" x14ac:dyDescent="0.2">
      <c r="AY622624" s="9">
        <v>0.45200000000000001</v>
      </c>
    </row>
    <row r="622625" spans="51:51" x14ac:dyDescent="0.2">
      <c r="AY622625" s="9">
        <v>0.38300000000000001</v>
      </c>
    </row>
    <row r="622626" spans="51:51" x14ac:dyDescent="0.2">
      <c r="AY622626" s="9">
        <v>0.36399999999999999</v>
      </c>
    </row>
    <row r="622627" spans="51:51" x14ac:dyDescent="0.2">
      <c r="AY622627" s="9">
        <v>0.41</v>
      </c>
    </row>
    <row r="622628" spans="51:51" x14ac:dyDescent="0.2">
      <c r="AY622628" s="9">
        <v>0.36099999999999999</v>
      </c>
    </row>
    <row r="622629" spans="51:51" x14ac:dyDescent="0.2">
      <c r="AY622629" s="9">
        <v>0.36</v>
      </c>
    </row>
    <row r="622630" spans="51:51" x14ac:dyDescent="0.2">
      <c r="AY622630" s="9">
        <v>0.30499999999999999</v>
      </c>
    </row>
    <row r="622631" spans="51:51" x14ac:dyDescent="0.2">
      <c r="AY622631" s="9">
        <v>0.307</v>
      </c>
    </row>
    <row r="622632" spans="51:51" x14ac:dyDescent="0.2">
      <c r="AY622632" s="9">
        <v>0.30099999999999999</v>
      </c>
    </row>
    <row r="622633" spans="51:51" x14ac:dyDescent="0.2">
      <c r="AY622633" s="9">
        <v>0.42</v>
      </c>
    </row>
    <row r="622634" spans="51:51" x14ac:dyDescent="0.2">
      <c r="AY622634" s="9">
        <v>0.42699999999999999</v>
      </c>
    </row>
    <row r="622635" spans="51:51" x14ac:dyDescent="0.2">
      <c r="AY622635" s="9">
        <v>0.439</v>
      </c>
    </row>
    <row r="622636" spans="51:51" x14ac:dyDescent="0.2">
      <c r="AY622636" s="9">
        <v>0.58099999999999996</v>
      </c>
    </row>
    <row r="622637" spans="51:51" x14ac:dyDescent="0.2">
      <c r="AY622637" s="9">
        <v>0.56799999999999995</v>
      </c>
    </row>
    <row r="622638" spans="51:51" x14ac:dyDescent="0.2">
      <c r="AY622638" s="9">
        <v>0.629</v>
      </c>
    </row>
    <row r="622639" spans="51:51" x14ac:dyDescent="0.2">
      <c r="AY622639" s="9">
        <v>0.76700000000000002</v>
      </c>
    </row>
    <row r="622640" spans="51:51" x14ac:dyDescent="0.2">
      <c r="AY622640" s="9">
        <v>0.745</v>
      </c>
    </row>
    <row r="622641" spans="51:51" x14ac:dyDescent="0.2">
      <c r="AY622641" s="9">
        <v>0.70599999999999996</v>
      </c>
    </row>
    <row r="622642" spans="51:51" x14ac:dyDescent="0.2">
      <c r="AY622642" s="9">
        <v>0.65300000000000002</v>
      </c>
    </row>
    <row r="622643" spans="51:51" x14ac:dyDescent="0.2">
      <c r="AY622643" s="9">
        <v>0.65100000000000002</v>
      </c>
    </row>
    <row r="622644" spans="51:51" x14ac:dyDescent="0.2">
      <c r="AY622644" s="9">
        <v>0.64800000000000002</v>
      </c>
    </row>
    <row r="622645" spans="51:51" x14ac:dyDescent="0.2">
      <c r="AY622645" s="9">
        <v>0.57099999999999995</v>
      </c>
    </row>
    <row r="622646" spans="51:51" x14ac:dyDescent="0.2">
      <c r="AY622646" s="9">
        <v>0.52700000000000002</v>
      </c>
    </row>
    <row r="638977" spans="51:51" x14ac:dyDescent="0.2">
      <c r="AY638977" s="9" t="s">
        <v>19</v>
      </c>
    </row>
    <row r="638978" spans="51:51" x14ac:dyDescent="0.2">
      <c r="AY638978" s="9">
        <v>0.40300000000000002</v>
      </c>
    </row>
    <row r="638979" spans="51:51" x14ac:dyDescent="0.2">
      <c r="AY638979" s="9">
        <v>0.32800000000000001</v>
      </c>
    </row>
    <row r="638980" spans="51:51" x14ac:dyDescent="0.2">
      <c r="AY638980" s="9">
        <v>0.22800000000000001</v>
      </c>
    </row>
    <row r="638981" spans="51:51" x14ac:dyDescent="0.2">
      <c r="AY638981" s="9">
        <v>0.187</v>
      </c>
    </row>
    <row r="638982" spans="51:51" x14ac:dyDescent="0.2">
      <c r="AY638982" s="9">
        <v>0.253</v>
      </c>
    </row>
    <row r="638983" spans="51:51" x14ac:dyDescent="0.2">
      <c r="AY638983" s="9">
        <v>0.317</v>
      </c>
    </row>
    <row r="638984" spans="51:51" x14ac:dyDescent="0.2">
      <c r="AY638984" s="9">
        <v>0.41799999999999998</v>
      </c>
    </row>
    <row r="638985" spans="51:51" x14ac:dyDescent="0.2">
      <c r="AY638985" s="9">
        <v>0.39100000000000001</v>
      </c>
    </row>
    <row r="638986" spans="51:51" x14ac:dyDescent="0.2">
      <c r="AY638986" s="9">
        <v>0.36799999999999999</v>
      </c>
    </row>
    <row r="638987" spans="51:51" x14ac:dyDescent="0.2">
      <c r="AY638987" s="9">
        <v>0.33100000000000002</v>
      </c>
    </row>
    <row r="638988" spans="51:51" x14ac:dyDescent="0.2">
      <c r="AY638988" s="9">
        <v>0.27400000000000002</v>
      </c>
    </row>
    <row r="638989" spans="51:51" x14ac:dyDescent="0.2">
      <c r="AY638989" s="9">
        <v>0.26400000000000001</v>
      </c>
    </row>
    <row r="638990" spans="51:51" x14ac:dyDescent="0.2">
      <c r="AY638990" s="9">
        <v>0.27600000000000002</v>
      </c>
    </row>
    <row r="638991" spans="51:51" x14ac:dyDescent="0.2">
      <c r="AY638991" s="9">
        <v>0.255</v>
      </c>
    </row>
    <row r="638992" spans="51:51" x14ac:dyDescent="0.2">
      <c r="AY638992" s="9">
        <v>0.46600000000000003</v>
      </c>
    </row>
    <row r="638993" spans="51:51" x14ac:dyDescent="0.2">
      <c r="AY638993" s="9">
        <v>0.57299999999999995</v>
      </c>
    </row>
    <row r="638994" spans="51:51" x14ac:dyDescent="0.2">
      <c r="AY638994" s="9">
        <v>0.59699999999999998</v>
      </c>
    </row>
    <row r="638995" spans="51:51" x14ac:dyDescent="0.2">
      <c r="AY638995" s="9">
        <v>0.50600000000000001</v>
      </c>
    </row>
    <row r="638996" spans="51:51" x14ac:dyDescent="0.2">
      <c r="AY638996" s="9">
        <v>0.54200000000000004</v>
      </c>
    </row>
    <row r="638997" spans="51:51" x14ac:dyDescent="0.2">
      <c r="AY638997" s="9">
        <v>0.46800000000000003</v>
      </c>
    </row>
    <row r="638998" spans="51:51" x14ac:dyDescent="0.2">
      <c r="AY638998" s="9">
        <v>0.38200000000000001</v>
      </c>
    </row>
    <row r="638999" spans="51:51" x14ac:dyDescent="0.2">
      <c r="AY638999" s="9">
        <v>0.41399999999999998</v>
      </c>
    </row>
    <row r="639000" spans="51:51" x14ac:dyDescent="0.2">
      <c r="AY639000" s="9">
        <v>0.38</v>
      </c>
    </row>
    <row r="639001" spans="51:51" x14ac:dyDescent="0.2">
      <c r="AY639001" s="9">
        <v>0.379</v>
      </c>
    </row>
    <row r="639002" spans="51:51" x14ac:dyDescent="0.2">
      <c r="AY639002" s="9">
        <v>0.312</v>
      </c>
    </row>
    <row r="639003" spans="51:51" x14ac:dyDescent="0.2">
      <c r="AY639003" s="9">
        <v>0.433</v>
      </c>
    </row>
    <row r="639004" spans="51:51" x14ac:dyDescent="0.2">
      <c r="AY639004" s="9">
        <v>0.44700000000000001</v>
      </c>
    </row>
    <row r="639005" spans="51:51" x14ac:dyDescent="0.2">
      <c r="AY639005" s="9">
        <v>0.46400000000000002</v>
      </c>
    </row>
    <row r="639006" spans="51:51" x14ac:dyDescent="0.2">
      <c r="AY639006" s="9">
        <v>0.45900000000000002</v>
      </c>
    </row>
    <row r="639007" spans="51:51" x14ac:dyDescent="0.2">
      <c r="AY639007" s="9">
        <v>0.40300000000000002</v>
      </c>
    </row>
    <row r="639008" spans="51:51" x14ac:dyDescent="0.2">
      <c r="AY639008" s="9">
        <v>0.45200000000000001</v>
      </c>
    </row>
    <row r="639009" spans="51:51" x14ac:dyDescent="0.2">
      <c r="AY639009" s="9">
        <v>0.38300000000000001</v>
      </c>
    </row>
    <row r="639010" spans="51:51" x14ac:dyDescent="0.2">
      <c r="AY639010" s="9">
        <v>0.36399999999999999</v>
      </c>
    </row>
    <row r="639011" spans="51:51" x14ac:dyDescent="0.2">
      <c r="AY639011" s="9">
        <v>0.41</v>
      </c>
    </row>
    <row r="639012" spans="51:51" x14ac:dyDescent="0.2">
      <c r="AY639012" s="9">
        <v>0.36099999999999999</v>
      </c>
    </row>
    <row r="639013" spans="51:51" x14ac:dyDescent="0.2">
      <c r="AY639013" s="9">
        <v>0.36</v>
      </c>
    </row>
    <row r="639014" spans="51:51" x14ac:dyDescent="0.2">
      <c r="AY639014" s="9">
        <v>0.30499999999999999</v>
      </c>
    </row>
    <row r="639015" spans="51:51" x14ac:dyDescent="0.2">
      <c r="AY639015" s="9">
        <v>0.307</v>
      </c>
    </row>
    <row r="639016" spans="51:51" x14ac:dyDescent="0.2">
      <c r="AY639016" s="9">
        <v>0.30099999999999999</v>
      </c>
    </row>
    <row r="639017" spans="51:51" x14ac:dyDescent="0.2">
      <c r="AY639017" s="9">
        <v>0.42</v>
      </c>
    </row>
    <row r="639018" spans="51:51" x14ac:dyDescent="0.2">
      <c r="AY639018" s="9">
        <v>0.42699999999999999</v>
      </c>
    </row>
    <row r="639019" spans="51:51" x14ac:dyDescent="0.2">
      <c r="AY639019" s="9">
        <v>0.439</v>
      </c>
    </row>
    <row r="639020" spans="51:51" x14ac:dyDescent="0.2">
      <c r="AY639020" s="9">
        <v>0.58099999999999996</v>
      </c>
    </row>
    <row r="639021" spans="51:51" x14ac:dyDescent="0.2">
      <c r="AY639021" s="9">
        <v>0.56799999999999995</v>
      </c>
    </row>
    <row r="639022" spans="51:51" x14ac:dyDescent="0.2">
      <c r="AY639022" s="9">
        <v>0.629</v>
      </c>
    </row>
    <row r="639023" spans="51:51" x14ac:dyDescent="0.2">
      <c r="AY639023" s="9">
        <v>0.76700000000000002</v>
      </c>
    </row>
    <row r="639024" spans="51:51" x14ac:dyDescent="0.2">
      <c r="AY639024" s="9">
        <v>0.745</v>
      </c>
    </row>
    <row r="639025" spans="51:51" x14ac:dyDescent="0.2">
      <c r="AY639025" s="9">
        <v>0.70599999999999996</v>
      </c>
    </row>
    <row r="639026" spans="51:51" x14ac:dyDescent="0.2">
      <c r="AY639026" s="9">
        <v>0.65300000000000002</v>
      </c>
    </row>
    <row r="639027" spans="51:51" x14ac:dyDescent="0.2">
      <c r="AY639027" s="9">
        <v>0.65100000000000002</v>
      </c>
    </row>
    <row r="639028" spans="51:51" x14ac:dyDescent="0.2">
      <c r="AY639028" s="9">
        <v>0.64800000000000002</v>
      </c>
    </row>
    <row r="639029" spans="51:51" x14ac:dyDescent="0.2">
      <c r="AY639029" s="9">
        <v>0.57099999999999995</v>
      </c>
    </row>
    <row r="639030" spans="51:51" x14ac:dyDescent="0.2">
      <c r="AY639030" s="9">
        <v>0.52700000000000002</v>
      </c>
    </row>
    <row r="655361" spans="51:51" x14ac:dyDescent="0.2">
      <c r="AY655361" s="9" t="s">
        <v>19</v>
      </c>
    </row>
    <row r="655362" spans="51:51" x14ac:dyDescent="0.2">
      <c r="AY655362" s="9">
        <v>0.40300000000000002</v>
      </c>
    </row>
    <row r="655363" spans="51:51" x14ac:dyDescent="0.2">
      <c r="AY655363" s="9">
        <v>0.32800000000000001</v>
      </c>
    </row>
    <row r="655364" spans="51:51" x14ac:dyDescent="0.2">
      <c r="AY655364" s="9">
        <v>0.22800000000000001</v>
      </c>
    </row>
    <row r="655365" spans="51:51" x14ac:dyDescent="0.2">
      <c r="AY655365" s="9">
        <v>0.187</v>
      </c>
    </row>
    <row r="655366" spans="51:51" x14ac:dyDescent="0.2">
      <c r="AY655366" s="9">
        <v>0.253</v>
      </c>
    </row>
    <row r="655367" spans="51:51" x14ac:dyDescent="0.2">
      <c r="AY655367" s="9">
        <v>0.317</v>
      </c>
    </row>
    <row r="655368" spans="51:51" x14ac:dyDescent="0.2">
      <c r="AY655368" s="9">
        <v>0.41799999999999998</v>
      </c>
    </row>
    <row r="655369" spans="51:51" x14ac:dyDescent="0.2">
      <c r="AY655369" s="9">
        <v>0.39100000000000001</v>
      </c>
    </row>
    <row r="655370" spans="51:51" x14ac:dyDescent="0.2">
      <c r="AY655370" s="9">
        <v>0.36799999999999999</v>
      </c>
    </row>
    <row r="655371" spans="51:51" x14ac:dyDescent="0.2">
      <c r="AY655371" s="9">
        <v>0.33100000000000002</v>
      </c>
    </row>
    <row r="655372" spans="51:51" x14ac:dyDescent="0.2">
      <c r="AY655372" s="9">
        <v>0.27400000000000002</v>
      </c>
    </row>
    <row r="655373" spans="51:51" x14ac:dyDescent="0.2">
      <c r="AY655373" s="9">
        <v>0.26400000000000001</v>
      </c>
    </row>
    <row r="655374" spans="51:51" x14ac:dyDescent="0.2">
      <c r="AY655374" s="9">
        <v>0.27600000000000002</v>
      </c>
    </row>
    <row r="655375" spans="51:51" x14ac:dyDescent="0.2">
      <c r="AY655375" s="9">
        <v>0.255</v>
      </c>
    </row>
    <row r="655376" spans="51:51" x14ac:dyDescent="0.2">
      <c r="AY655376" s="9">
        <v>0.46600000000000003</v>
      </c>
    </row>
    <row r="655377" spans="51:51" x14ac:dyDescent="0.2">
      <c r="AY655377" s="9">
        <v>0.57299999999999995</v>
      </c>
    </row>
    <row r="655378" spans="51:51" x14ac:dyDescent="0.2">
      <c r="AY655378" s="9">
        <v>0.59699999999999998</v>
      </c>
    </row>
    <row r="655379" spans="51:51" x14ac:dyDescent="0.2">
      <c r="AY655379" s="9">
        <v>0.50600000000000001</v>
      </c>
    </row>
    <row r="655380" spans="51:51" x14ac:dyDescent="0.2">
      <c r="AY655380" s="9">
        <v>0.54200000000000004</v>
      </c>
    </row>
    <row r="655381" spans="51:51" x14ac:dyDescent="0.2">
      <c r="AY655381" s="9">
        <v>0.46800000000000003</v>
      </c>
    </row>
    <row r="655382" spans="51:51" x14ac:dyDescent="0.2">
      <c r="AY655382" s="9">
        <v>0.38200000000000001</v>
      </c>
    </row>
    <row r="655383" spans="51:51" x14ac:dyDescent="0.2">
      <c r="AY655383" s="9">
        <v>0.41399999999999998</v>
      </c>
    </row>
    <row r="655384" spans="51:51" x14ac:dyDescent="0.2">
      <c r="AY655384" s="9">
        <v>0.38</v>
      </c>
    </row>
    <row r="655385" spans="51:51" x14ac:dyDescent="0.2">
      <c r="AY655385" s="9">
        <v>0.379</v>
      </c>
    </row>
    <row r="655386" spans="51:51" x14ac:dyDescent="0.2">
      <c r="AY655386" s="9">
        <v>0.312</v>
      </c>
    </row>
    <row r="655387" spans="51:51" x14ac:dyDescent="0.2">
      <c r="AY655387" s="9">
        <v>0.433</v>
      </c>
    </row>
    <row r="655388" spans="51:51" x14ac:dyDescent="0.2">
      <c r="AY655388" s="9">
        <v>0.44700000000000001</v>
      </c>
    </row>
    <row r="655389" spans="51:51" x14ac:dyDescent="0.2">
      <c r="AY655389" s="9">
        <v>0.46400000000000002</v>
      </c>
    </row>
    <row r="655390" spans="51:51" x14ac:dyDescent="0.2">
      <c r="AY655390" s="9">
        <v>0.45900000000000002</v>
      </c>
    </row>
    <row r="655391" spans="51:51" x14ac:dyDescent="0.2">
      <c r="AY655391" s="9">
        <v>0.40300000000000002</v>
      </c>
    </row>
    <row r="655392" spans="51:51" x14ac:dyDescent="0.2">
      <c r="AY655392" s="9">
        <v>0.45200000000000001</v>
      </c>
    </row>
    <row r="655393" spans="51:51" x14ac:dyDescent="0.2">
      <c r="AY655393" s="9">
        <v>0.38300000000000001</v>
      </c>
    </row>
    <row r="655394" spans="51:51" x14ac:dyDescent="0.2">
      <c r="AY655394" s="9">
        <v>0.36399999999999999</v>
      </c>
    </row>
    <row r="655395" spans="51:51" x14ac:dyDescent="0.2">
      <c r="AY655395" s="9">
        <v>0.41</v>
      </c>
    </row>
    <row r="655396" spans="51:51" x14ac:dyDescent="0.2">
      <c r="AY655396" s="9">
        <v>0.36099999999999999</v>
      </c>
    </row>
    <row r="655397" spans="51:51" x14ac:dyDescent="0.2">
      <c r="AY655397" s="9">
        <v>0.36</v>
      </c>
    </row>
    <row r="655398" spans="51:51" x14ac:dyDescent="0.2">
      <c r="AY655398" s="9">
        <v>0.30499999999999999</v>
      </c>
    </row>
    <row r="655399" spans="51:51" x14ac:dyDescent="0.2">
      <c r="AY655399" s="9">
        <v>0.307</v>
      </c>
    </row>
    <row r="655400" spans="51:51" x14ac:dyDescent="0.2">
      <c r="AY655400" s="9">
        <v>0.30099999999999999</v>
      </c>
    </row>
    <row r="655401" spans="51:51" x14ac:dyDescent="0.2">
      <c r="AY655401" s="9">
        <v>0.42</v>
      </c>
    </row>
    <row r="655402" spans="51:51" x14ac:dyDescent="0.2">
      <c r="AY655402" s="9">
        <v>0.42699999999999999</v>
      </c>
    </row>
    <row r="655403" spans="51:51" x14ac:dyDescent="0.2">
      <c r="AY655403" s="9">
        <v>0.439</v>
      </c>
    </row>
    <row r="655404" spans="51:51" x14ac:dyDescent="0.2">
      <c r="AY655404" s="9">
        <v>0.58099999999999996</v>
      </c>
    </row>
    <row r="655405" spans="51:51" x14ac:dyDescent="0.2">
      <c r="AY655405" s="9">
        <v>0.56799999999999995</v>
      </c>
    </row>
    <row r="655406" spans="51:51" x14ac:dyDescent="0.2">
      <c r="AY655406" s="9">
        <v>0.629</v>
      </c>
    </row>
    <row r="655407" spans="51:51" x14ac:dyDescent="0.2">
      <c r="AY655407" s="9">
        <v>0.76700000000000002</v>
      </c>
    </row>
    <row r="655408" spans="51:51" x14ac:dyDescent="0.2">
      <c r="AY655408" s="9">
        <v>0.745</v>
      </c>
    </row>
    <row r="655409" spans="51:51" x14ac:dyDescent="0.2">
      <c r="AY655409" s="9">
        <v>0.70599999999999996</v>
      </c>
    </row>
    <row r="655410" spans="51:51" x14ac:dyDescent="0.2">
      <c r="AY655410" s="9">
        <v>0.65300000000000002</v>
      </c>
    </row>
    <row r="655411" spans="51:51" x14ac:dyDescent="0.2">
      <c r="AY655411" s="9">
        <v>0.65100000000000002</v>
      </c>
    </row>
    <row r="655412" spans="51:51" x14ac:dyDescent="0.2">
      <c r="AY655412" s="9">
        <v>0.64800000000000002</v>
      </c>
    </row>
    <row r="655413" spans="51:51" x14ac:dyDescent="0.2">
      <c r="AY655413" s="9">
        <v>0.57099999999999995</v>
      </c>
    </row>
    <row r="655414" spans="51:51" x14ac:dyDescent="0.2">
      <c r="AY655414" s="9">
        <v>0.52700000000000002</v>
      </c>
    </row>
    <row r="671745" spans="51:51" x14ac:dyDescent="0.2">
      <c r="AY671745" s="9" t="s">
        <v>19</v>
      </c>
    </row>
    <row r="671746" spans="51:51" x14ac:dyDescent="0.2">
      <c r="AY671746" s="9">
        <v>0.40300000000000002</v>
      </c>
    </row>
    <row r="671747" spans="51:51" x14ac:dyDescent="0.2">
      <c r="AY671747" s="9">
        <v>0.32800000000000001</v>
      </c>
    </row>
    <row r="671748" spans="51:51" x14ac:dyDescent="0.2">
      <c r="AY671748" s="9">
        <v>0.22800000000000001</v>
      </c>
    </row>
    <row r="671749" spans="51:51" x14ac:dyDescent="0.2">
      <c r="AY671749" s="9">
        <v>0.187</v>
      </c>
    </row>
    <row r="671750" spans="51:51" x14ac:dyDescent="0.2">
      <c r="AY671750" s="9">
        <v>0.253</v>
      </c>
    </row>
    <row r="671751" spans="51:51" x14ac:dyDescent="0.2">
      <c r="AY671751" s="9">
        <v>0.317</v>
      </c>
    </row>
    <row r="671752" spans="51:51" x14ac:dyDescent="0.2">
      <c r="AY671752" s="9">
        <v>0.41799999999999998</v>
      </c>
    </row>
    <row r="671753" spans="51:51" x14ac:dyDescent="0.2">
      <c r="AY671753" s="9">
        <v>0.39100000000000001</v>
      </c>
    </row>
    <row r="671754" spans="51:51" x14ac:dyDescent="0.2">
      <c r="AY671754" s="9">
        <v>0.36799999999999999</v>
      </c>
    </row>
    <row r="671755" spans="51:51" x14ac:dyDescent="0.2">
      <c r="AY671755" s="9">
        <v>0.33100000000000002</v>
      </c>
    </row>
    <row r="671756" spans="51:51" x14ac:dyDescent="0.2">
      <c r="AY671756" s="9">
        <v>0.27400000000000002</v>
      </c>
    </row>
    <row r="671757" spans="51:51" x14ac:dyDescent="0.2">
      <c r="AY671757" s="9">
        <v>0.26400000000000001</v>
      </c>
    </row>
    <row r="671758" spans="51:51" x14ac:dyDescent="0.2">
      <c r="AY671758" s="9">
        <v>0.27600000000000002</v>
      </c>
    </row>
    <row r="671759" spans="51:51" x14ac:dyDescent="0.2">
      <c r="AY671759" s="9">
        <v>0.255</v>
      </c>
    </row>
    <row r="671760" spans="51:51" x14ac:dyDescent="0.2">
      <c r="AY671760" s="9">
        <v>0.46600000000000003</v>
      </c>
    </row>
    <row r="671761" spans="51:51" x14ac:dyDescent="0.2">
      <c r="AY671761" s="9">
        <v>0.57299999999999995</v>
      </c>
    </row>
    <row r="671762" spans="51:51" x14ac:dyDescent="0.2">
      <c r="AY671762" s="9">
        <v>0.59699999999999998</v>
      </c>
    </row>
    <row r="671763" spans="51:51" x14ac:dyDescent="0.2">
      <c r="AY671763" s="9">
        <v>0.50600000000000001</v>
      </c>
    </row>
    <row r="671764" spans="51:51" x14ac:dyDescent="0.2">
      <c r="AY671764" s="9">
        <v>0.54200000000000004</v>
      </c>
    </row>
    <row r="671765" spans="51:51" x14ac:dyDescent="0.2">
      <c r="AY671765" s="9">
        <v>0.46800000000000003</v>
      </c>
    </row>
    <row r="671766" spans="51:51" x14ac:dyDescent="0.2">
      <c r="AY671766" s="9">
        <v>0.38200000000000001</v>
      </c>
    </row>
    <row r="671767" spans="51:51" x14ac:dyDescent="0.2">
      <c r="AY671767" s="9">
        <v>0.41399999999999998</v>
      </c>
    </row>
    <row r="671768" spans="51:51" x14ac:dyDescent="0.2">
      <c r="AY671768" s="9">
        <v>0.38</v>
      </c>
    </row>
    <row r="671769" spans="51:51" x14ac:dyDescent="0.2">
      <c r="AY671769" s="9">
        <v>0.379</v>
      </c>
    </row>
    <row r="671770" spans="51:51" x14ac:dyDescent="0.2">
      <c r="AY671770" s="9">
        <v>0.312</v>
      </c>
    </row>
    <row r="671771" spans="51:51" x14ac:dyDescent="0.2">
      <c r="AY671771" s="9">
        <v>0.433</v>
      </c>
    </row>
    <row r="671772" spans="51:51" x14ac:dyDescent="0.2">
      <c r="AY671772" s="9">
        <v>0.44700000000000001</v>
      </c>
    </row>
    <row r="671773" spans="51:51" x14ac:dyDescent="0.2">
      <c r="AY671773" s="9">
        <v>0.46400000000000002</v>
      </c>
    </row>
    <row r="671774" spans="51:51" x14ac:dyDescent="0.2">
      <c r="AY671774" s="9">
        <v>0.45900000000000002</v>
      </c>
    </row>
    <row r="671775" spans="51:51" x14ac:dyDescent="0.2">
      <c r="AY671775" s="9">
        <v>0.40300000000000002</v>
      </c>
    </row>
    <row r="671776" spans="51:51" x14ac:dyDescent="0.2">
      <c r="AY671776" s="9">
        <v>0.45200000000000001</v>
      </c>
    </row>
    <row r="671777" spans="51:51" x14ac:dyDescent="0.2">
      <c r="AY671777" s="9">
        <v>0.38300000000000001</v>
      </c>
    </row>
    <row r="671778" spans="51:51" x14ac:dyDescent="0.2">
      <c r="AY671778" s="9">
        <v>0.36399999999999999</v>
      </c>
    </row>
    <row r="671779" spans="51:51" x14ac:dyDescent="0.2">
      <c r="AY671779" s="9">
        <v>0.41</v>
      </c>
    </row>
    <row r="671780" spans="51:51" x14ac:dyDescent="0.2">
      <c r="AY671780" s="9">
        <v>0.36099999999999999</v>
      </c>
    </row>
    <row r="671781" spans="51:51" x14ac:dyDescent="0.2">
      <c r="AY671781" s="9">
        <v>0.36</v>
      </c>
    </row>
    <row r="671782" spans="51:51" x14ac:dyDescent="0.2">
      <c r="AY671782" s="9">
        <v>0.30499999999999999</v>
      </c>
    </row>
    <row r="671783" spans="51:51" x14ac:dyDescent="0.2">
      <c r="AY671783" s="9">
        <v>0.307</v>
      </c>
    </row>
    <row r="671784" spans="51:51" x14ac:dyDescent="0.2">
      <c r="AY671784" s="9">
        <v>0.30099999999999999</v>
      </c>
    </row>
    <row r="671785" spans="51:51" x14ac:dyDescent="0.2">
      <c r="AY671785" s="9">
        <v>0.42</v>
      </c>
    </row>
    <row r="671786" spans="51:51" x14ac:dyDescent="0.2">
      <c r="AY671786" s="9">
        <v>0.42699999999999999</v>
      </c>
    </row>
    <row r="671787" spans="51:51" x14ac:dyDescent="0.2">
      <c r="AY671787" s="9">
        <v>0.439</v>
      </c>
    </row>
    <row r="671788" spans="51:51" x14ac:dyDescent="0.2">
      <c r="AY671788" s="9">
        <v>0.58099999999999996</v>
      </c>
    </row>
    <row r="671789" spans="51:51" x14ac:dyDescent="0.2">
      <c r="AY671789" s="9">
        <v>0.56799999999999995</v>
      </c>
    </row>
    <row r="671790" spans="51:51" x14ac:dyDescent="0.2">
      <c r="AY671790" s="9">
        <v>0.629</v>
      </c>
    </row>
    <row r="671791" spans="51:51" x14ac:dyDescent="0.2">
      <c r="AY671791" s="9">
        <v>0.76700000000000002</v>
      </c>
    </row>
    <row r="671792" spans="51:51" x14ac:dyDescent="0.2">
      <c r="AY671792" s="9">
        <v>0.745</v>
      </c>
    </row>
    <row r="671793" spans="51:51" x14ac:dyDescent="0.2">
      <c r="AY671793" s="9">
        <v>0.70599999999999996</v>
      </c>
    </row>
    <row r="671794" spans="51:51" x14ac:dyDescent="0.2">
      <c r="AY671794" s="9">
        <v>0.65300000000000002</v>
      </c>
    </row>
    <row r="671795" spans="51:51" x14ac:dyDescent="0.2">
      <c r="AY671795" s="9">
        <v>0.65100000000000002</v>
      </c>
    </row>
    <row r="671796" spans="51:51" x14ac:dyDescent="0.2">
      <c r="AY671796" s="9">
        <v>0.64800000000000002</v>
      </c>
    </row>
    <row r="671797" spans="51:51" x14ac:dyDescent="0.2">
      <c r="AY671797" s="9">
        <v>0.57099999999999995</v>
      </c>
    </row>
    <row r="671798" spans="51:51" x14ac:dyDescent="0.2">
      <c r="AY671798" s="9">
        <v>0.52700000000000002</v>
      </c>
    </row>
    <row r="688129" spans="51:51" x14ac:dyDescent="0.2">
      <c r="AY688129" s="9" t="s">
        <v>19</v>
      </c>
    </row>
    <row r="688130" spans="51:51" x14ac:dyDescent="0.2">
      <c r="AY688130" s="9">
        <v>0.40300000000000002</v>
      </c>
    </row>
    <row r="688131" spans="51:51" x14ac:dyDescent="0.2">
      <c r="AY688131" s="9">
        <v>0.32800000000000001</v>
      </c>
    </row>
    <row r="688132" spans="51:51" x14ac:dyDescent="0.2">
      <c r="AY688132" s="9">
        <v>0.22800000000000001</v>
      </c>
    </row>
    <row r="688133" spans="51:51" x14ac:dyDescent="0.2">
      <c r="AY688133" s="9">
        <v>0.187</v>
      </c>
    </row>
    <row r="688134" spans="51:51" x14ac:dyDescent="0.2">
      <c r="AY688134" s="9">
        <v>0.253</v>
      </c>
    </row>
    <row r="688135" spans="51:51" x14ac:dyDescent="0.2">
      <c r="AY688135" s="9">
        <v>0.317</v>
      </c>
    </row>
    <row r="688136" spans="51:51" x14ac:dyDescent="0.2">
      <c r="AY688136" s="9">
        <v>0.41799999999999998</v>
      </c>
    </row>
    <row r="688137" spans="51:51" x14ac:dyDescent="0.2">
      <c r="AY688137" s="9">
        <v>0.39100000000000001</v>
      </c>
    </row>
    <row r="688138" spans="51:51" x14ac:dyDescent="0.2">
      <c r="AY688138" s="9">
        <v>0.36799999999999999</v>
      </c>
    </row>
    <row r="688139" spans="51:51" x14ac:dyDescent="0.2">
      <c r="AY688139" s="9">
        <v>0.33100000000000002</v>
      </c>
    </row>
    <row r="688140" spans="51:51" x14ac:dyDescent="0.2">
      <c r="AY688140" s="9">
        <v>0.27400000000000002</v>
      </c>
    </row>
    <row r="688141" spans="51:51" x14ac:dyDescent="0.2">
      <c r="AY688141" s="9">
        <v>0.26400000000000001</v>
      </c>
    </row>
    <row r="688142" spans="51:51" x14ac:dyDescent="0.2">
      <c r="AY688142" s="9">
        <v>0.27600000000000002</v>
      </c>
    </row>
    <row r="688143" spans="51:51" x14ac:dyDescent="0.2">
      <c r="AY688143" s="9">
        <v>0.255</v>
      </c>
    </row>
    <row r="688144" spans="51:51" x14ac:dyDescent="0.2">
      <c r="AY688144" s="9">
        <v>0.46600000000000003</v>
      </c>
    </row>
    <row r="688145" spans="51:51" x14ac:dyDescent="0.2">
      <c r="AY688145" s="9">
        <v>0.57299999999999995</v>
      </c>
    </row>
    <row r="688146" spans="51:51" x14ac:dyDescent="0.2">
      <c r="AY688146" s="9">
        <v>0.59699999999999998</v>
      </c>
    </row>
    <row r="688147" spans="51:51" x14ac:dyDescent="0.2">
      <c r="AY688147" s="9">
        <v>0.50600000000000001</v>
      </c>
    </row>
    <row r="688148" spans="51:51" x14ac:dyDescent="0.2">
      <c r="AY688148" s="9">
        <v>0.54200000000000004</v>
      </c>
    </row>
    <row r="688149" spans="51:51" x14ac:dyDescent="0.2">
      <c r="AY688149" s="9">
        <v>0.46800000000000003</v>
      </c>
    </row>
    <row r="688150" spans="51:51" x14ac:dyDescent="0.2">
      <c r="AY688150" s="9">
        <v>0.38200000000000001</v>
      </c>
    </row>
    <row r="688151" spans="51:51" x14ac:dyDescent="0.2">
      <c r="AY688151" s="9">
        <v>0.41399999999999998</v>
      </c>
    </row>
    <row r="688152" spans="51:51" x14ac:dyDescent="0.2">
      <c r="AY688152" s="9">
        <v>0.38</v>
      </c>
    </row>
    <row r="688153" spans="51:51" x14ac:dyDescent="0.2">
      <c r="AY688153" s="9">
        <v>0.379</v>
      </c>
    </row>
    <row r="688154" spans="51:51" x14ac:dyDescent="0.2">
      <c r="AY688154" s="9">
        <v>0.312</v>
      </c>
    </row>
    <row r="688155" spans="51:51" x14ac:dyDescent="0.2">
      <c r="AY688155" s="9">
        <v>0.433</v>
      </c>
    </row>
    <row r="688156" spans="51:51" x14ac:dyDescent="0.2">
      <c r="AY688156" s="9">
        <v>0.44700000000000001</v>
      </c>
    </row>
    <row r="688157" spans="51:51" x14ac:dyDescent="0.2">
      <c r="AY688157" s="9">
        <v>0.46400000000000002</v>
      </c>
    </row>
    <row r="688158" spans="51:51" x14ac:dyDescent="0.2">
      <c r="AY688158" s="9">
        <v>0.45900000000000002</v>
      </c>
    </row>
    <row r="688159" spans="51:51" x14ac:dyDescent="0.2">
      <c r="AY688159" s="9">
        <v>0.40300000000000002</v>
      </c>
    </row>
    <row r="688160" spans="51:51" x14ac:dyDescent="0.2">
      <c r="AY688160" s="9">
        <v>0.45200000000000001</v>
      </c>
    </row>
    <row r="688161" spans="51:51" x14ac:dyDescent="0.2">
      <c r="AY688161" s="9">
        <v>0.38300000000000001</v>
      </c>
    </row>
    <row r="688162" spans="51:51" x14ac:dyDescent="0.2">
      <c r="AY688162" s="9">
        <v>0.36399999999999999</v>
      </c>
    </row>
    <row r="688163" spans="51:51" x14ac:dyDescent="0.2">
      <c r="AY688163" s="9">
        <v>0.41</v>
      </c>
    </row>
    <row r="688164" spans="51:51" x14ac:dyDescent="0.2">
      <c r="AY688164" s="9">
        <v>0.36099999999999999</v>
      </c>
    </row>
    <row r="688165" spans="51:51" x14ac:dyDescent="0.2">
      <c r="AY688165" s="9">
        <v>0.36</v>
      </c>
    </row>
    <row r="688166" spans="51:51" x14ac:dyDescent="0.2">
      <c r="AY688166" s="9">
        <v>0.30499999999999999</v>
      </c>
    </row>
    <row r="688167" spans="51:51" x14ac:dyDescent="0.2">
      <c r="AY688167" s="9">
        <v>0.307</v>
      </c>
    </row>
    <row r="688168" spans="51:51" x14ac:dyDescent="0.2">
      <c r="AY688168" s="9">
        <v>0.30099999999999999</v>
      </c>
    </row>
    <row r="688169" spans="51:51" x14ac:dyDescent="0.2">
      <c r="AY688169" s="9">
        <v>0.42</v>
      </c>
    </row>
    <row r="688170" spans="51:51" x14ac:dyDescent="0.2">
      <c r="AY688170" s="9">
        <v>0.42699999999999999</v>
      </c>
    </row>
    <row r="688171" spans="51:51" x14ac:dyDescent="0.2">
      <c r="AY688171" s="9">
        <v>0.439</v>
      </c>
    </row>
    <row r="688172" spans="51:51" x14ac:dyDescent="0.2">
      <c r="AY688172" s="9">
        <v>0.58099999999999996</v>
      </c>
    </row>
    <row r="688173" spans="51:51" x14ac:dyDescent="0.2">
      <c r="AY688173" s="9">
        <v>0.56799999999999995</v>
      </c>
    </row>
    <row r="688174" spans="51:51" x14ac:dyDescent="0.2">
      <c r="AY688174" s="9">
        <v>0.629</v>
      </c>
    </row>
    <row r="688175" spans="51:51" x14ac:dyDescent="0.2">
      <c r="AY688175" s="9">
        <v>0.76700000000000002</v>
      </c>
    </row>
    <row r="688176" spans="51:51" x14ac:dyDescent="0.2">
      <c r="AY688176" s="9">
        <v>0.745</v>
      </c>
    </row>
    <row r="688177" spans="51:51" x14ac:dyDescent="0.2">
      <c r="AY688177" s="9">
        <v>0.70599999999999996</v>
      </c>
    </row>
    <row r="688178" spans="51:51" x14ac:dyDescent="0.2">
      <c r="AY688178" s="9">
        <v>0.65300000000000002</v>
      </c>
    </row>
    <row r="688179" spans="51:51" x14ac:dyDescent="0.2">
      <c r="AY688179" s="9">
        <v>0.65100000000000002</v>
      </c>
    </row>
    <row r="688180" spans="51:51" x14ac:dyDescent="0.2">
      <c r="AY688180" s="9">
        <v>0.64800000000000002</v>
      </c>
    </row>
    <row r="688181" spans="51:51" x14ac:dyDescent="0.2">
      <c r="AY688181" s="9">
        <v>0.57099999999999995</v>
      </c>
    </row>
    <row r="688182" spans="51:51" x14ac:dyDescent="0.2">
      <c r="AY688182" s="9">
        <v>0.52700000000000002</v>
      </c>
    </row>
    <row r="704513" spans="51:51" x14ac:dyDescent="0.2">
      <c r="AY704513" s="9" t="s">
        <v>19</v>
      </c>
    </row>
    <row r="704514" spans="51:51" x14ac:dyDescent="0.2">
      <c r="AY704514" s="9">
        <v>0.40300000000000002</v>
      </c>
    </row>
    <row r="704515" spans="51:51" x14ac:dyDescent="0.2">
      <c r="AY704515" s="9">
        <v>0.32800000000000001</v>
      </c>
    </row>
    <row r="704516" spans="51:51" x14ac:dyDescent="0.2">
      <c r="AY704516" s="9">
        <v>0.22800000000000001</v>
      </c>
    </row>
    <row r="704517" spans="51:51" x14ac:dyDescent="0.2">
      <c r="AY704517" s="9">
        <v>0.187</v>
      </c>
    </row>
    <row r="704518" spans="51:51" x14ac:dyDescent="0.2">
      <c r="AY704518" s="9">
        <v>0.253</v>
      </c>
    </row>
    <row r="704519" spans="51:51" x14ac:dyDescent="0.2">
      <c r="AY704519" s="9">
        <v>0.317</v>
      </c>
    </row>
    <row r="704520" spans="51:51" x14ac:dyDescent="0.2">
      <c r="AY704520" s="9">
        <v>0.41799999999999998</v>
      </c>
    </row>
    <row r="704521" spans="51:51" x14ac:dyDescent="0.2">
      <c r="AY704521" s="9">
        <v>0.39100000000000001</v>
      </c>
    </row>
    <row r="704522" spans="51:51" x14ac:dyDescent="0.2">
      <c r="AY704522" s="9">
        <v>0.36799999999999999</v>
      </c>
    </row>
    <row r="704523" spans="51:51" x14ac:dyDescent="0.2">
      <c r="AY704523" s="9">
        <v>0.33100000000000002</v>
      </c>
    </row>
    <row r="704524" spans="51:51" x14ac:dyDescent="0.2">
      <c r="AY704524" s="9">
        <v>0.27400000000000002</v>
      </c>
    </row>
    <row r="704525" spans="51:51" x14ac:dyDescent="0.2">
      <c r="AY704525" s="9">
        <v>0.26400000000000001</v>
      </c>
    </row>
    <row r="704526" spans="51:51" x14ac:dyDescent="0.2">
      <c r="AY704526" s="9">
        <v>0.27600000000000002</v>
      </c>
    </row>
    <row r="704527" spans="51:51" x14ac:dyDescent="0.2">
      <c r="AY704527" s="9">
        <v>0.255</v>
      </c>
    </row>
    <row r="704528" spans="51:51" x14ac:dyDescent="0.2">
      <c r="AY704528" s="9">
        <v>0.46600000000000003</v>
      </c>
    </row>
    <row r="704529" spans="51:51" x14ac:dyDescent="0.2">
      <c r="AY704529" s="9">
        <v>0.57299999999999995</v>
      </c>
    </row>
    <row r="704530" spans="51:51" x14ac:dyDescent="0.2">
      <c r="AY704530" s="9">
        <v>0.59699999999999998</v>
      </c>
    </row>
    <row r="704531" spans="51:51" x14ac:dyDescent="0.2">
      <c r="AY704531" s="9">
        <v>0.50600000000000001</v>
      </c>
    </row>
    <row r="704532" spans="51:51" x14ac:dyDescent="0.2">
      <c r="AY704532" s="9">
        <v>0.54200000000000004</v>
      </c>
    </row>
    <row r="704533" spans="51:51" x14ac:dyDescent="0.2">
      <c r="AY704533" s="9">
        <v>0.46800000000000003</v>
      </c>
    </row>
    <row r="704534" spans="51:51" x14ac:dyDescent="0.2">
      <c r="AY704534" s="9">
        <v>0.38200000000000001</v>
      </c>
    </row>
    <row r="704535" spans="51:51" x14ac:dyDescent="0.2">
      <c r="AY704535" s="9">
        <v>0.41399999999999998</v>
      </c>
    </row>
    <row r="704536" spans="51:51" x14ac:dyDescent="0.2">
      <c r="AY704536" s="9">
        <v>0.38</v>
      </c>
    </row>
    <row r="704537" spans="51:51" x14ac:dyDescent="0.2">
      <c r="AY704537" s="9">
        <v>0.379</v>
      </c>
    </row>
    <row r="704538" spans="51:51" x14ac:dyDescent="0.2">
      <c r="AY704538" s="9">
        <v>0.312</v>
      </c>
    </row>
    <row r="704539" spans="51:51" x14ac:dyDescent="0.2">
      <c r="AY704539" s="9">
        <v>0.433</v>
      </c>
    </row>
    <row r="704540" spans="51:51" x14ac:dyDescent="0.2">
      <c r="AY704540" s="9">
        <v>0.44700000000000001</v>
      </c>
    </row>
    <row r="704541" spans="51:51" x14ac:dyDescent="0.2">
      <c r="AY704541" s="9">
        <v>0.46400000000000002</v>
      </c>
    </row>
    <row r="704542" spans="51:51" x14ac:dyDescent="0.2">
      <c r="AY704542" s="9">
        <v>0.45900000000000002</v>
      </c>
    </row>
    <row r="704543" spans="51:51" x14ac:dyDescent="0.2">
      <c r="AY704543" s="9">
        <v>0.40300000000000002</v>
      </c>
    </row>
    <row r="704544" spans="51:51" x14ac:dyDescent="0.2">
      <c r="AY704544" s="9">
        <v>0.45200000000000001</v>
      </c>
    </row>
    <row r="704545" spans="51:51" x14ac:dyDescent="0.2">
      <c r="AY704545" s="9">
        <v>0.38300000000000001</v>
      </c>
    </row>
    <row r="704546" spans="51:51" x14ac:dyDescent="0.2">
      <c r="AY704546" s="9">
        <v>0.36399999999999999</v>
      </c>
    </row>
    <row r="704547" spans="51:51" x14ac:dyDescent="0.2">
      <c r="AY704547" s="9">
        <v>0.41</v>
      </c>
    </row>
    <row r="704548" spans="51:51" x14ac:dyDescent="0.2">
      <c r="AY704548" s="9">
        <v>0.36099999999999999</v>
      </c>
    </row>
    <row r="704549" spans="51:51" x14ac:dyDescent="0.2">
      <c r="AY704549" s="9">
        <v>0.36</v>
      </c>
    </row>
    <row r="704550" spans="51:51" x14ac:dyDescent="0.2">
      <c r="AY704550" s="9">
        <v>0.30499999999999999</v>
      </c>
    </row>
    <row r="704551" spans="51:51" x14ac:dyDescent="0.2">
      <c r="AY704551" s="9">
        <v>0.307</v>
      </c>
    </row>
    <row r="704552" spans="51:51" x14ac:dyDescent="0.2">
      <c r="AY704552" s="9">
        <v>0.30099999999999999</v>
      </c>
    </row>
    <row r="704553" spans="51:51" x14ac:dyDescent="0.2">
      <c r="AY704553" s="9">
        <v>0.42</v>
      </c>
    </row>
    <row r="704554" spans="51:51" x14ac:dyDescent="0.2">
      <c r="AY704554" s="9">
        <v>0.42699999999999999</v>
      </c>
    </row>
    <row r="704555" spans="51:51" x14ac:dyDescent="0.2">
      <c r="AY704555" s="9">
        <v>0.439</v>
      </c>
    </row>
    <row r="704556" spans="51:51" x14ac:dyDescent="0.2">
      <c r="AY704556" s="9">
        <v>0.58099999999999996</v>
      </c>
    </row>
    <row r="704557" spans="51:51" x14ac:dyDescent="0.2">
      <c r="AY704557" s="9">
        <v>0.56799999999999995</v>
      </c>
    </row>
    <row r="704558" spans="51:51" x14ac:dyDescent="0.2">
      <c r="AY704558" s="9">
        <v>0.629</v>
      </c>
    </row>
    <row r="704559" spans="51:51" x14ac:dyDescent="0.2">
      <c r="AY704559" s="9">
        <v>0.76700000000000002</v>
      </c>
    </row>
    <row r="704560" spans="51:51" x14ac:dyDescent="0.2">
      <c r="AY704560" s="9">
        <v>0.745</v>
      </c>
    </row>
    <row r="704561" spans="51:51" x14ac:dyDescent="0.2">
      <c r="AY704561" s="9">
        <v>0.70599999999999996</v>
      </c>
    </row>
    <row r="704562" spans="51:51" x14ac:dyDescent="0.2">
      <c r="AY704562" s="9">
        <v>0.65300000000000002</v>
      </c>
    </row>
    <row r="704563" spans="51:51" x14ac:dyDescent="0.2">
      <c r="AY704563" s="9">
        <v>0.65100000000000002</v>
      </c>
    </row>
    <row r="704564" spans="51:51" x14ac:dyDescent="0.2">
      <c r="AY704564" s="9">
        <v>0.64800000000000002</v>
      </c>
    </row>
    <row r="704565" spans="51:51" x14ac:dyDescent="0.2">
      <c r="AY704565" s="9">
        <v>0.57099999999999995</v>
      </c>
    </row>
    <row r="704566" spans="51:51" x14ac:dyDescent="0.2">
      <c r="AY704566" s="9">
        <v>0.52700000000000002</v>
      </c>
    </row>
    <row r="720897" spans="51:51" x14ac:dyDescent="0.2">
      <c r="AY720897" s="9" t="s">
        <v>19</v>
      </c>
    </row>
    <row r="720898" spans="51:51" x14ac:dyDescent="0.2">
      <c r="AY720898" s="9">
        <v>0.40300000000000002</v>
      </c>
    </row>
    <row r="720899" spans="51:51" x14ac:dyDescent="0.2">
      <c r="AY720899" s="9">
        <v>0.32800000000000001</v>
      </c>
    </row>
    <row r="720900" spans="51:51" x14ac:dyDescent="0.2">
      <c r="AY720900" s="9">
        <v>0.22800000000000001</v>
      </c>
    </row>
    <row r="720901" spans="51:51" x14ac:dyDescent="0.2">
      <c r="AY720901" s="9">
        <v>0.187</v>
      </c>
    </row>
    <row r="720902" spans="51:51" x14ac:dyDescent="0.2">
      <c r="AY720902" s="9">
        <v>0.253</v>
      </c>
    </row>
    <row r="720903" spans="51:51" x14ac:dyDescent="0.2">
      <c r="AY720903" s="9">
        <v>0.317</v>
      </c>
    </row>
    <row r="720904" spans="51:51" x14ac:dyDescent="0.2">
      <c r="AY720904" s="9">
        <v>0.41799999999999998</v>
      </c>
    </row>
    <row r="720905" spans="51:51" x14ac:dyDescent="0.2">
      <c r="AY720905" s="9">
        <v>0.39100000000000001</v>
      </c>
    </row>
    <row r="720906" spans="51:51" x14ac:dyDescent="0.2">
      <c r="AY720906" s="9">
        <v>0.36799999999999999</v>
      </c>
    </row>
    <row r="720907" spans="51:51" x14ac:dyDescent="0.2">
      <c r="AY720907" s="9">
        <v>0.33100000000000002</v>
      </c>
    </row>
    <row r="720908" spans="51:51" x14ac:dyDescent="0.2">
      <c r="AY720908" s="9">
        <v>0.27400000000000002</v>
      </c>
    </row>
    <row r="720909" spans="51:51" x14ac:dyDescent="0.2">
      <c r="AY720909" s="9">
        <v>0.26400000000000001</v>
      </c>
    </row>
    <row r="720910" spans="51:51" x14ac:dyDescent="0.2">
      <c r="AY720910" s="9">
        <v>0.27600000000000002</v>
      </c>
    </row>
    <row r="720911" spans="51:51" x14ac:dyDescent="0.2">
      <c r="AY720911" s="9">
        <v>0.255</v>
      </c>
    </row>
    <row r="720912" spans="51:51" x14ac:dyDescent="0.2">
      <c r="AY720912" s="9">
        <v>0.46600000000000003</v>
      </c>
    </row>
    <row r="720913" spans="51:51" x14ac:dyDescent="0.2">
      <c r="AY720913" s="9">
        <v>0.57299999999999995</v>
      </c>
    </row>
    <row r="720914" spans="51:51" x14ac:dyDescent="0.2">
      <c r="AY720914" s="9">
        <v>0.59699999999999998</v>
      </c>
    </row>
    <row r="720915" spans="51:51" x14ac:dyDescent="0.2">
      <c r="AY720915" s="9">
        <v>0.50600000000000001</v>
      </c>
    </row>
    <row r="720916" spans="51:51" x14ac:dyDescent="0.2">
      <c r="AY720916" s="9">
        <v>0.54200000000000004</v>
      </c>
    </row>
    <row r="720917" spans="51:51" x14ac:dyDescent="0.2">
      <c r="AY720917" s="9">
        <v>0.46800000000000003</v>
      </c>
    </row>
    <row r="720918" spans="51:51" x14ac:dyDescent="0.2">
      <c r="AY720918" s="9">
        <v>0.38200000000000001</v>
      </c>
    </row>
    <row r="720919" spans="51:51" x14ac:dyDescent="0.2">
      <c r="AY720919" s="9">
        <v>0.41399999999999998</v>
      </c>
    </row>
    <row r="720920" spans="51:51" x14ac:dyDescent="0.2">
      <c r="AY720920" s="9">
        <v>0.38</v>
      </c>
    </row>
    <row r="720921" spans="51:51" x14ac:dyDescent="0.2">
      <c r="AY720921" s="9">
        <v>0.379</v>
      </c>
    </row>
    <row r="720922" spans="51:51" x14ac:dyDescent="0.2">
      <c r="AY720922" s="9">
        <v>0.312</v>
      </c>
    </row>
    <row r="720923" spans="51:51" x14ac:dyDescent="0.2">
      <c r="AY720923" s="9">
        <v>0.433</v>
      </c>
    </row>
    <row r="720924" spans="51:51" x14ac:dyDescent="0.2">
      <c r="AY720924" s="9">
        <v>0.44700000000000001</v>
      </c>
    </row>
    <row r="720925" spans="51:51" x14ac:dyDescent="0.2">
      <c r="AY720925" s="9">
        <v>0.46400000000000002</v>
      </c>
    </row>
    <row r="720926" spans="51:51" x14ac:dyDescent="0.2">
      <c r="AY720926" s="9">
        <v>0.45900000000000002</v>
      </c>
    </row>
    <row r="720927" spans="51:51" x14ac:dyDescent="0.2">
      <c r="AY720927" s="9">
        <v>0.40300000000000002</v>
      </c>
    </row>
    <row r="720928" spans="51:51" x14ac:dyDescent="0.2">
      <c r="AY720928" s="9">
        <v>0.45200000000000001</v>
      </c>
    </row>
    <row r="720929" spans="51:51" x14ac:dyDescent="0.2">
      <c r="AY720929" s="9">
        <v>0.38300000000000001</v>
      </c>
    </row>
    <row r="720930" spans="51:51" x14ac:dyDescent="0.2">
      <c r="AY720930" s="9">
        <v>0.36399999999999999</v>
      </c>
    </row>
    <row r="720931" spans="51:51" x14ac:dyDescent="0.2">
      <c r="AY720931" s="9">
        <v>0.41</v>
      </c>
    </row>
    <row r="720932" spans="51:51" x14ac:dyDescent="0.2">
      <c r="AY720932" s="9">
        <v>0.36099999999999999</v>
      </c>
    </row>
    <row r="720933" spans="51:51" x14ac:dyDescent="0.2">
      <c r="AY720933" s="9">
        <v>0.36</v>
      </c>
    </row>
    <row r="720934" spans="51:51" x14ac:dyDescent="0.2">
      <c r="AY720934" s="9">
        <v>0.30499999999999999</v>
      </c>
    </row>
    <row r="720935" spans="51:51" x14ac:dyDescent="0.2">
      <c r="AY720935" s="9">
        <v>0.307</v>
      </c>
    </row>
    <row r="720936" spans="51:51" x14ac:dyDescent="0.2">
      <c r="AY720936" s="9">
        <v>0.30099999999999999</v>
      </c>
    </row>
    <row r="720937" spans="51:51" x14ac:dyDescent="0.2">
      <c r="AY720937" s="9">
        <v>0.42</v>
      </c>
    </row>
    <row r="720938" spans="51:51" x14ac:dyDescent="0.2">
      <c r="AY720938" s="9">
        <v>0.42699999999999999</v>
      </c>
    </row>
    <row r="720939" spans="51:51" x14ac:dyDescent="0.2">
      <c r="AY720939" s="9">
        <v>0.439</v>
      </c>
    </row>
    <row r="720940" spans="51:51" x14ac:dyDescent="0.2">
      <c r="AY720940" s="9">
        <v>0.58099999999999996</v>
      </c>
    </row>
    <row r="720941" spans="51:51" x14ac:dyDescent="0.2">
      <c r="AY720941" s="9">
        <v>0.56799999999999995</v>
      </c>
    </row>
    <row r="720942" spans="51:51" x14ac:dyDescent="0.2">
      <c r="AY720942" s="9">
        <v>0.629</v>
      </c>
    </row>
    <row r="720943" spans="51:51" x14ac:dyDescent="0.2">
      <c r="AY720943" s="9">
        <v>0.76700000000000002</v>
      </c>
    </row>
    <row r="720944" spans="51:51" x14ac:dyDescent="0.2">
      <c r="AY720944" s="9">
        <v>0.745</v>
      </c>
    </row>
    <row r="720945" spans="51:51" x14ac:dyDescent="0.2">
      <c r="AY720945" s="9">
        <v>0.70599999999999996</v>
      </c>
    </row>
    <row r="720946" spans="51:51" x14ac:dyDescent="0.2">
      <c r="AY720946" s="9">
        <v>0.65300000000000002</v>
      </c>
    </row>
    <row r="720947" spans="51:51" x14ac:dyDescent="0.2">
      <c r="AY720947" s="9">
        <v>0.65100000000000002</v>
      </c>
    </row>
    <row r="720948" spans="51:51" x14ac:dyDescent="0.2">
      <c r="AY720948" s="9">
        <v>0.64800000000000002</v>
      </c>
    </row>
    <row r="720949" spans="51:51" x14ac:dyDescent="0.2">
      <c r="AY720949" s="9">
        <v>0.57099999999999995</v>
      </c>
    </row>
    <row r="720950" spans="51:51" x14ac:dyDescent="0.2">
      <c r="AY720950" s="9">
        <v>0.52700000000000002</v>
      </c>
    </row>
    <row r="737281" spans="51:51" x14ac:dyDescent="0.2">
      <c r="AY737281" s="9" t="s">
        <v>19</v>
      </c>
    </row>
    <row r="737282" spans="51:51" x14ac:dyDescent="0.2">
      <c r="AY737282" s="9">
        <v>0.40300000000000002</v>
      </c>
    </row>
    <row r="737283" spans="51:51" x14ac:dyDescent="0.2">
      <c r="AY737283" s="9">
        <v>0.32800000000000001</v>
      </c>
    </row>
    <row r="737284" spans="51:51" x14ac:dyDescent="0.2">
      <c r="AY737284" s="9">
        <v>0.22800000000000001</v>
      </c>
    </row>
    <row r="737285" spans="51:51" x14ac:dyDescent="0.2">
      <c r="AY737285" s="9">
        <v>0.187</v>
      </c>
    </row>
    <row r="737286" spans="51:51" x14ac:dyDescent="0.2">
      <c r="AY737286" s="9">
        <v>0.253</v>
      </c>
    </row>
    <row r="737287" spans="51:51" x14ac:dyDescent="0.2">
      <c r="AY737287" s="9">
        <v>0.317</v>
      </c>
    </row>
    <row r="737288" spans="51:51" x14ac:dyDescent="0.2">
      <c r="AY737288" s="9">
        <v>0.41799999999999998</v>
      </c>
    </row>
    <row r="737289" spans="51:51" x14ac:dyDescent="0.2">
      <c r="AY737289" s="9">
        <v>0.39100000000000001</v>
      </c>
    </row>
    <row r="737290" spans="51:51" x14ac:dyDescent="0.2">
      <c r="AY737290" s="9">
        <v>0.36799999999999999</v>
      </c>
    </row>
    <row r="737291" spans="51:51" x14ac:dyDescent="0.2">
      <c r="AY737291" s="9">
        <v>0.33100000000000002</v>
      </c>
    </row>
    <row r="737292" spans="51:51" x14ac:dyDescent="0.2">
      <c r="AY737292" s="9">
        <v>0.27400000000000002</v>
      </c>
    </row>
    <row r="737293" spans="51:51" x14ac:dyDescent="0.2">
      <c r="AY737293" s="9">
        <v>0.26400000000000001</v>
      </c>
    </row>
    <row r="737294" spans="51:51" x14ac:dyDescent="0.2">
      <c r="AY737294" s="9">
        <v>0.27600000000000002</v>
      </c>
    </row>
    <row r="737295" spans="51:51" x14ac:dyDescent="0.2">
      <c r="AY737295" s="9">
        <v>0.255</v>
      </c>
    </row>
    <row r="737296" spans="51:51" x14ac:dyDescent="0.2">
      <c r="AY737296" s="9">
        <v>0.46600000000000003</v>
      </c>
    </row>
    <row r="737297" spans="51:51" x14ac:dyDescent="0.2">
      <c r="AY737297" s="9">
        <v>0.57299999999999995</v>
      </c>
    </row>
    <row r="737298" spans="51:51" x14ac:dyDescent="0.2">
      <c r="AY737298" s="9">
        <v>0.59699999999999998</v>
      </c>
    </row>
    <row r="737299" spans="51:51" x14ac:dyDescent="0.2">
      <c r="AY737299" s="9">
        <v>0.50600000000000001</v>
      </c>
    </row>
    <row r="737300" spans="51:51" x14ac:dyDescent="0.2">
      <c r="AY737300" s="9">
        <v>0.54200000000000004</v>
      </c>
    </row>
    <row r="737301" spans="51:51" x14ac:dyDescent="0.2">
      <c r="AY737301" s="9">
        <v>0.46800000000000003</v>
      </c>
    </row>
    <row r="737302" spans="51:51" x14ac:dyDescent="0.2">
      <c r="AY737302" s="9">
        <v>0.38200000000000001</v>
      </c>
    </row>
    <row r="737303" spans="51:51" x14ac:dyDescent="0.2">
      <c r="AY737303" s="9">
        <v>0.41399999999999998</v>
      </c>
    </row>
    <row r="737304" spans="51:51" x14ac:dyDescent="0.2">
      <c r="AY737304" s="9">
        <v>0.38</v>
      </c>
    </row>
    <row r="737305" spans="51:51" x14ac:dyDescent="0.2">
      <c r="AY737305" s="9">
        <v>0.379</v>
      </c>
    </row>
    <row r="737306" spans="51:51" x14ac:dyDescent="0.2">
      <c r="AY737306" s="9">
        <v>0.312</v>
      </c>
    </row>
    <row r="737307" spans="51:51" x14ac:dyDescent="0.2">
      <c r="AY737307" s="9">
        <v>0.433</v>
      </c>
    </row>
    <row r="737308" spans="51:51" x14ac:dyDescent="0.2">
      <c r="AY737308" s="9">
        <v>0.44700000000000001</v>
      </c>
    </row>
    <row r="737309" spans="51:51" x14ac:dyDescent="0.2">
      <c r="AY737309" s="9">
        <v>0.46400000000000002</v>
      </c>
    </row>
    <row r="737310" spans="51:51" x14ac:dyDescent="0.2">
      <c r="AY737310" s="9">
        <v>0.45900000000000002</v>
      </c>
    </row>
    <row r="737311" spans="51:51" x14ac:dyDescent="0.2">
      <c r="AY737311" s="9">
        <v>0.40300000000000002</v>
      </c>
    </row>
    <row r="737312" spans="51:51" x14ac:dyDescent="0.2">
      <c r="AY737312" s="9">
        <v>0.45200000000000001</v>
      </c>
    </row>
    <row r="737313" spans="51:51" x14ac:dyDescent="0.2">
      <c r="AY737313" s="9">
        <v>0.38300000000000001</v>
      </c>
    </row>
    <row r="737314" spans="51:51" x14ac:dyDescent="0.2">
      <c r="AY737314" s="9">
        <v>0.36399999999999999</v>
      </c>
    </row>
    <row r="737315" spans="51:51" x14ac:dyDescent="0.2">
      <c r="AY737315" s="9">
        <v>0.41</v>
      </c>
    </row>
    <row r="737316" spans="51:51" x14ac:dyDescent="0.2">
      <c r="AY737316" s="9">
        <v>0.36099999999999999</v>
      </c>
    </row>
    <row r="737317" spans="51:51" x14ac:dyDescent="0.2">
      <c r="AY737317" s="9">
        <v>0.36</v>
      </c>
    </row>
    <row r="737318" spans="51:51" x14ac:dyDescent="0.2">
      <c r="AY737318" s="9">
        <v>0.30499999999999999</v>
      </c>
    </row>
    <row r="737319" spans="51:51" x14ac:dyDescent="0.2">
      <c r="AY737319" s="9">
        <v>0.307</v>
      </c>
    </row>
    <row r="737320" spans="51:51" x14ac:dyDescent="0.2">
      <c r="AY737320" s="9">
        <v>0.30099999999999999</v>
      </c>
    </row>
    <row r="737321" spans="51:51" x14ac:dyDescent="0.2">
      <c r="AY737321" s="9">
        <v>0.42</v>
      </c>
    </row>
    <row r="737322" spans="51:51" x14ac:dyDescent="0.2">
      <c r="AY737322" s="9">
        <v>0.42699999999999999</v>
      </c>
    </row>
    <row r="737323" spans="51:51" x14ac:dyDescent="0.2">
      <c r="AY737323" s="9">
        <v>0.439</v>
      </c>
    </row>
    <row r="737324" spans="51:51" x14ac:dyDescent="0.2">
      <c r="AY737324" s="9">
        <v>0.58099999999999996</v>
      </c>
    </row>
    <row r="737325" spans="51:51" x14ac:dyDescent="0.2">
      <c r="AY737325" s="9">
        <v>0.56799999999999995</v>
      </c>
    </row>
    <row r="737326" spans="51:51" x14ac:dyDescent="0.2">
      <c r="AY737326" s="9">
        <v>0.629</v>
      </c>
    </row>
    <row r="737327" spans="51:51" x14ac:dyDescent="0.2">
      <c r="AY737327" s="9">
        <v>0.76700000000000002</v>
      </c>
    </row>
    <row r="737328" spans="51:51" x14ac:dyDescent="0.2">
      <c r="AY737328" s="9">
        <v>0.745</v>
      </c>
    </row>
    <row r="737329" spans="51:51" x14ac:dyDescent="0.2">
      <c r="AY737329" s="9">
        <v>0.70599999999999996</v>
      </c>
    </row>
    <row r="737330" spans="51:51" x14ac:dyDescent="0.2">
      <c r="AY737330" s="9">
        <v>0.65300000000000002</v>
      </c>
    </row>
    <row r="737331" spans="51:51" x14ac:dyDescent="0.2">
      <c r="AY737331" s="9">
        <v>0.65100000000000002</v>
      </c>
    </row>
    <row r="737332" spans="51:51" x14ac:dyDescent="0.2">
      <c r="AY737332" s="9">
        <v>0.64800000000000002</v>
      </c>
    </row>
    <row r="737333" spans="51:51" x14ac:dyDescent="0.2">
      <c r="AY737333" s="9">
        <v>0.57099999999999995</v>
      </c>
    </row>
    <row r="737334" spans="51:51" x14ac:dyDescent="0.2">
      <c r="AY737334" s="9">
        <v>0.52700000000000002</v>
      </c>
    </row>
    <row r="753665" spans="51:51" x14ac:dyDescent="0.2">
      <c r="AY753665" s="9" t="s">
        <v>19</v>
      </c>
    </row>
    <row r="753666" spans="51:51" x14ac:dyDescent="0.2">
      <c r="AY753666" s="9">
        <v>0.40300000000000002</v>
      </c>
    </row>
    <row r="753667" spans="51:51" x14ac:dyDescent="0.2">
      <c r="AY753667" s="9">
        <v>0.32800000000000001</v>
      </c>
    </row>
    <row r="753668" spans="51:51" x14ac:dyDescent="0.2">
      <c r="AY753668" s="9">
        <v>0.22800000000000001</v>
      </c>
    </row>
    <row r="753669" spans="51:51" x14ac:dyDescent="0.2">
      <c r="AY753669" s="9">
        <v>0.187</v>
      </c>
    </row>
    <row r="753670" spans="51:51" x14ac:dyDescent="0.2">
      <c r="AY753670" s="9">
        <v>0.253</v>
      </c>
    </row>
    <row r="753671" spans="51:51" x14ac:dyDescent="0.2">
      <c r="AY753671" s="9">
        <v>0.317</v>
      </c>
    </row>
    <row r="753672" spans="51:51" x14ac:dyDescent="0.2">
      <c r="AY753672" s="9">
        <v>0.41799999999999998</v>
      </c>
    </row>
    <row r="753673" spans="51:51" x14ac:dyDescent="0.2">
      <c r="AY753673" s="9">
        <v>0.39100000000000001</v>
      </c>
    </row>
    <row r="753674" spans="51:51" x14ac:dyDescent="0.2">
      <c r="AY753674" s="9">
        <v>0.36799999999999999</v>
      </c>
    </row>
    <row r="753675" spans="51:51" x14ac:dyDescent="0.2">
      <c r="AY753675" s="9">
        <v>0.33100000000000002</v>
      </c>
    </row>
    <row r="753676" spans="51:51" x14ac:dyDescent="0.2">
      <c r="AY753676" s="9">
        <v>0.27400000000000002</v>
      </c>
    </row>
    <row r="753677" spans="51:51" x14ac:dyDescent="0.2">
      <c r="AY753677" s="9">
        <v>0.26400000000000001</v>
      </c>
    </row>
    <row r="753678" spans="51:51" x14ac:dyDescent="0.2">
      <c r="AY753678" s="9">
        <v>0.27600000000000002</v>
      </c>
    </row>
    <row r="753679" spans="51:51" x14ac:dyDescent="0.2">
      <c r="AY753679" s="9">
        <v>0.255</v>
      </c>
    </row>
    <row r="753680" spans="51:51" x14ac:dyDescent="0.2">
      <c r="AY753680" s="9">
        <v>0.46600000000000003</v>
      </c>
    </row>
    <row r="753681" spans="51:51" x14ac:dyDescent="0.2">
      <c r="AY753681" s="9">
        <v>0.57299999999999995</v>
      </c>
    </row>
    <row r="753682" spans="51:51" x14ac:dyDescent="0.2">
      <c r="AY753682" s="9">
        <v>0.59699999999999998</v>
      </c>
    </row>
    <row r="753683" spans="51:51" x14ac:dyDescent="0.2">
      <c r="AY753683" s="9">
        <v>0.50600000000000001</v>
      </c>
    </row>
    <row r="753684" spans="51:51" x14ac:dyDescent="0.2">
      <c r="AY753684" s="9">
        <v>0.54200000000000004</v>
      </c>
    </row>
    <row r="753685" spans="51:51" x14ac:dyDescent="0.2">
      <c r="AY753685" s="9">
        <v>0.46800000000000003</v>
      </c>
    </row>
    <row r="753686" spans="51:51" x14ac:dyDescent="0.2">
      <c r="AY753686" s="9">
        <v>0.38200000000000001</v>
      </c>
    </row>
    <row r="753687" spans="51:51" x14ac:dyDescent="0.2">
      <c r="AY753687" s="9">
        <v>0.41399999999999998</v>
      </c>
    </row>
    <row r="753688" spans="51:51" x14ac:dyDescent="0.2">
      <c r="AY753688" s="9">
        <v>0.38</v>
      </c>
    </row>
    <row r="753689" spans="51:51" x14ac:dyDescent="0.2">
      <c r="AY753689" s="9">
        <v>0.379</v>
      </c>
    </row>
    <row r="753690" spans="51:51" x14ac:dyDescent="0.2">
      <c r="AY753690" s="9">
        <v>0.312</v>
      </c>
    </row>
    <row r="753691" spans="51:51" x14ac:dyDescent="0.2">
      <c r="AY753691" s="9">
        <v>0.433</v>
      </c>
    </row>
    <row r="753692" spans="51:51" x14ac:dyDescent="0.2">
      <c r="AY753692" s="9">
        <v>0.44700000000000001</v>
      </c>
    </row>
    <row r="753693" spans="51:51" x14ac:dyDescent="0.2">
      <c r="AY753693" s="9">
        <v>0.46400000000000002</v>
      </c>
    </row>
    <row r="753694" spans="51:51" x14ac:dyDescent="0.2">
      <c r="AY753694" s="9">
        <v>0.45900000000000002</v>
      </c>
    </row>
    <row r="753695" spans="51:51" x14ac:dyDescent="0.2">
      <c r="AY753695" s="9">
        <v>0.40300000000000002</v>
      </c>
    </row>
    <row r="753696" spans="51:51" x14ac:dyDescent="0.2">
      <c r="AY753696" s="9">
        <v>0.45200000000000001</v>
      </c>
    </row>
    <row r="753697" spans="51:51" x14ac:dyDescent="0.2">
      <c r="AY753697" s="9">
        <v>0.38300000000000001</v>
      </c>
    </row>
    <row r="753698" spans="51:51" x14ac:dyDescent="0.2">
      <c r="AY753698" s="9">
        <v>0.36399999999999999</v>
      </c>
    </row>
    <row r="753699" spans="51:51" x14ac:dyDescent="0.2">
      <c r="AY753699" s="9">
        <v>0.41</v>
      </c>
    </row>
    <row r="753700" spans="51:51" x14ac:dyDescent="0.2">
      <c r="AY753700" s="9">
        <v>0.36099999999999999</v>
      </c>
    </row>
    <row r="753701" spans="51:51" x14ac:dyDescent="0.2">
      <c r="AY753701" s="9">
        <v>0.36</v>
      </c>
    </row>
    <row r="753702" spans="51:51" x14ac:dyDescent="0.2">
      <c r="AY753702" s="9">
        <v>0.30499999999999999</v>
      </c>
    </row>
    <row r="753703" spans="51:51" x14ac:dyDescent="0.2">
      <c r="AY753703" s="9">
        <v>0.307</v>
      </c>
    </row>
    <row r="753704" spans="51:51" x14ac:dyDescent="0.2">
      <c r="AY753704" s="9">
        <v>0.30099999999999999</v>
      </c>
    </row>
    <row r="753705" spans="51:51" x14ac:dyDescent="0.2">
      <c r="AY753705" s="9">
        <v>0.42</v>
      </c>
    </row>
    <row r="753706" spans="51:51" x14ac:dyDescent="0.2">
      <c r="AY753706" s="9">
        <v>0.42699999999999999</v>
      </c>
    </row>
    <row r="753707" spans="51:51" x14ac:dyDescent="0.2">
      <c r="AY753707" s="9">
        <v>0.439</v>
      </c>
    </row>
    <row r="753708" spans="51:51" x14ac:dyDescent="0.2">
      <c r="AY753708" s="9">
        <v>0.58099999999999996</v>
      </c>
    </row>
    <row r="753709" spans="51:51" x14ac:dyDescent="0.2">
      <c r="AY753709" s="9">
        <v>0.56799999999999995</v>
      </c>
    </row>
    <row r="753710" spans="51:51" x14ac:dyDescent="0.2">
      <c r="AY753710" s="9">
        <v>0.629</v>
      </c>
    </row>
    <row r="753711" spans="51:51" x14ac:dyDescent="0.2">
      <c r="AY753711" s="9">
        <v>0.76700000000000002</v>
      </c>
    </row>
    <row r="753712" spans="51:51" x14ac:dyDescent="0.2">
      <c r="AY753712" s="9">
        <v>0.745</v>
      </c>
    </row>
    <row r="753713" spans="51:51" x14ac:dyDescent="0.2">
      <c r="AY753713" s="9">
        <v>0.70599999999999996</v>
      </c>
    </row>
    <row r="753714" spans="51:51" x14ac:dyDescent="0.2">
      <c r="AY753714" s="9">
        <v>0.65300000000000002</v>
      </c>
    </row>
    <row r="753715" spans="51:51" x14ac:dyDescent="0.2">
      <c r="AY753715" s="9">
        <v>0.65100000000000002</v>
      </c>
    </row>
    <row r="753716" spans="51:51" x14ac:dyDescent="0.2">
      <c r="AY753716" s="9">
        <v>0.64800000000000002</v>
      </c>
    </row>
    <row r="753717" spans="51:51" x14ac:dyDescent="0.2">
      <c r="AY753717" s="9">
        <v>0.57099999999999995</v>
      </c>
    </row>
    <row r="753718" spans="51:51" x14ac:dyDescent="0.2">
      <c r="AY753718" s="9">
        <v>0.52700000000000002</v>
      </c>
    </row>
    <row r="770049" spans="51:51" x14ac:dyDescent="0.2">
      <c r="AY770049" s="9" t="s">
        <v>19</v>
      </c>
    </row>
    <row r="770050" spans="51:51" x14ac:dyDescent="0.2">
      <c r="AY770050" s="9">
        <v>0.40300000000000002</v>
      </c>
    </row>
    <row r="770051" spans="51:51" x14ac:dyDescent="0.2">
      <c r="AY770051" s="9">
        <v>0.32800000000000001</v>
      </c>
    </row>
    <row r="770052" spans="51:51" x14ac:dyDescent="0.2">
      <c r="AY770052" s="9">
        <v>0.22800000000000001</v>
      </c>
    </row>
    <row r="770053" spans="51:51" x14ac:dyDescent="0.2">
      <c r="AY770053" s="9">
        <v>0.187</v>
      </c>
    </row>
    <row r="770054" spans="51:51" x14ac:dyDescent="0.2">
      <c r="AY770054" s="9">
        <v>0.253</v>
      </c>
    </row>
    <row r="770055" spans="51:51" x14ac:dyDescent="0.2">
      <c r="AY770055" s="9">
        <v>0.317</v>
      </c>
    </row>
    <row r="770056" spans="51:51" x14ac:dyDescent="0.2">
      <c r="AY770056" s="9">
        <v>0.41799999999999998</v>
      </c>
    </row>
    <row r="770057" spans="51:51" x14ac:dyDescent="0.2">
      <c r="AY770057" s="9">
        <v>0.39100000000000001</v>
      </c>
    </row>
    <row r="770058" spans="51:51" x14ac:dyDescent="0.2">
      <c r="AY770058" s="9">
        <v>0.36799999999999999</v>
      </c>
    </row>
    <row r="770059" spans="51:51" x14ac:dyDescent="0.2">
      <c r="AY770059" s="9">
        <v>0.33100000000000002</v>
      </c>
    </row>
    <row r="770060" spans="51:51" x14ac:dyDescent="0.2">
      <c r="AY770060" s="9">
        <v>0.27400000000000002</v>
      </c>
    </row>
    <row r="770061" spans="51:51" x14ac:dyDescent="0.2">
      <c r="AY770061" s="9">
        <v>0.26400000000000001</v>
      </c>
    </row>
    <row r="770062" spans="51:51" x14ac:dyDescent="0.2">
      <c r="AY770062" s="9">
        <v>0.27600000000000002</v>
      </c>
    </row>
    <row r="770063" spans="51:51" x14ac:dyDescent="0.2">
      <c r="AY770063" s="9">
        <v>0.255</v>
      </c>
    </row>
    <row r="770064" spans="51:51" x14ac:dyDescent="0.2">
      <c r="AY770064" s="9">
        <v>0.46600000000000003</v>
      </c>
    </row>
    <row r="770065" spans="51:51" x14ac:dyDescent="0.2">
      <c r="AY770065" s="9">
        <v>0.57299999999999995</v>
      </c>
    </row>
    <row r="770066" spans="51:51" x14ac:dyDescent="0.2">
      <c r="AY770066" s="9">
        <v>0.59699999999999998</v>
      </c>
    </row>
    <row r="770067" spans="51:51" x14ac:dyDescent="0.2">
      <c r="AY770067" s="9">
        <v>0.50600000000000001</v>
      </c>
    </row>
    <row r="770068" spans="51:51" x14ac:dyDescent="0.2">
      <c r="AY770068" s="9">
        <v>0.54200000000000004</v>
      </c>
    </row>
    <row r="770069" spans="51:51" x14ac:dyDescent="0.2">
      <c r="AY770069" s="9">
        <v>0.46800000000000003</v>
      </c>
    </row>
    <row r="770070" spans="51:51" x14ac:dyDescent="0.2">
      <c r="AY770070" s="9">
        <v>0.38200000000000001</v>
      </c>
    </row>
    <row r="770071" spans="51:51" x14ac:dyDescent="0.2">
      <c r="AY770071" s="9">
        <v>0.41399999999999998</v>
      </c>
    </row>
    <row r="770072" spans="51:51" x14ac:dyDescent="0.2">
      <c r="AY770072" s="9">
        <v>0.38</v>
      </c>
    </row>
    <row r="770073" spans="51:51" x14ac:dyDescent="0.2">
      <c r="AY770073" s="9">
        <v>0.379</v>
      </c>
    </row>
    <row r="770074" spans="51:51" x14ac:dyDescent="0.2">
      <c r="AY770074" s="9">
        <v>0.312</v>
      </c>
    </row>
    <row r="770075" spans="51:51" x14ac:dyDescent="0.2">
      <c r="AY770075" s="9">
        <v>0.433</v>
      </c>
    </row>
    <row r="770076" spans="51:51" x14ac:dyDescent="0.2">
      <c r="AY770076" s="9">
        <v>0.44700000000000001</v>
      </c>
    </row>
    <row r="770077" spans="51:51" x14ac:dyDescent="0.2">
      <c r="AY770077" s="9">
        <v>0.46400000000000002</v>
      </c>
    </row>
    <row r="770078" spans="51:51" x14ac:dyDescent="0.2">
      <c r="AY770078" s="9">
        <v>0.45900000000000002</v>
      </c>
    </row>
    <row r="770079" spans="51:51" x14ac:dyDescent="0.2">
      <c r="AY770079" s="9">
        <v>0.40300000000000002</v>
      </c>
    </row>
    <row r="770080" spans="51:51" x14ac:dyDescent="0.2">
      <c r="AY770080" s="9">
        <v>0.45200000000000001</v>
      </c>
    </row>
    <row r="770081" spans="51:51" x14ac:dyDescent="0.2">
      <c r="AY770081" s="9">
        <v>0.38300000000000001</v>
      </c>
    </row>
    <row r="770082" spans="51:51" x14ac:dyDescent="0.2">
      <c r="AY770082" s="9">
        <v>0.36399999999999999</v>
      </c>
    </row>
    <row r="770083" spans="51:51" x14ac:dyDescent="0.2">
      <c r="AY770083" s="9">
        <v>0.41</v>
      </c>
    </row>
    <row r="770084" spans="51:51" x14ac:dyDescent="0.2">
      <c r="AY770084" s="9">
        <v>0.36099999999999999</v>
      </c>
    </row>
    <row r="770085" spans="51:51" x14ac:dyDescent="0.2">
      <c r="AY770085" s="9">
        <v>0.36</v>
      </c>
    </row>
    <row r="770086" spans="51:51" x14ac:dyDescent="0.2">
      <c r="AY770086" s="9">
        <v>0.30499999999999999</v>
      </c>
    </row>
    <row r="770087" spans="51:51" x14ac:dyDescent="0.2">
      <c r="AY770087" s="9">
        <v>0.307</v>
      </c>
    </row>
    <row r="770088" spans="51:51" x14ac:dyDescent="0.2">
      <c r="AY770088" s="9">
        <v>0.30099999999999999</v>
      </c>
    </row>
    <row r="770089" spans="51:51" x14ac:dyDescent="0.2">
      <c r="AY770089" s="9">
        <v>0.42</v>
      </c>
    </row>
    <row r="770090" spans="51:51" x14ac:dyDescent="0.2">
      <c r="AY770090" s="9">
        <v>0.42699999999999999</v>
      </c>
    </row>
    <row r="770091" spans="51:51" x14ac:dyDescent="0.2">
      <c r="AY770091" s="9">
        <v>0.439</v>
      </c>
    </row>
    <row r="770092" spans="51:51" x14ac:dyDescent="0.2">
      <c r="AY770092" s="9">
        <v>0.58099999999999996</v>
      </c>
    </row>
    <row r="770093" spans="51:51" x14ac:dyDescent="0.2">
      <c r="AY770093" s="9">
        <v>0.56799999999999995</v>
      </c>
    </row>
    <row r="770094" spans="51:51" x14ac:dyDescent="0.2">
      <c r="AY770094" s="9">
        <v>0.629</v>
      </c>
    </row>
    <row r="770095" spans="51:51" x14ac:dyDescent="0.2">
      <c r="AY770095" s="9">
        <v>0.76700000000000002</v>
      </c>
    </row>
    <row r="770096" spans="51:51" x14ac:dyDescent="0.2">
      <c r="AY770096" s="9">
        <v>0.745</v>
      </c>
    </row>
    <row r="770097" spans="51:51" x14ac:dyDescent="0.2">
      <c r="AY770097" s="9">
        <v>0.70599999999999996</v>
      </c>
    </row>
    <row r="770098" spans="51:51" x14ac:dyDescent="0.2">
      <c r="AY770098" s="9">
        <v>0.65300000000000002</v>
      </c>
    </row>
    <row r="770099" spans="51:51" x14ac:dyDescent="0.2">
      <c r="AY770099" s="9">
        <v>0.65100000000000002</v>
      </c>
    </row>
    <row r="770100" spans="51:51" x14ac:dyDescent="0.2">
      <c r="AY770100" s="9">
        <v>0.64800000000000002</v>
      </c>
    </row>
    <row r="770101" spans="51:51" x14ac:dyDescent="0.2">
      <c r="AY770101" s="9">
        <v>0.57099999999999995</v>
      </c>
    </row>
    <row r="770102" spans="51:51" x14ac:dyDescent="0.2">
      <c r="AY770102" s="9">
        <v>0.52700000000000002</v>
      </c>
    </row>
    <row r="786433" spans="51:51" x14ac:dyDescent="0.2">
      <c r="AY786433" s="9" t="s">
        <v>19</v>
      </c>
    </row>
    <row r="786434" spans="51:51" x14ac:dyDescent="0.2">
      <c r="AY786434" s="9">
        <v>0.40300000000000002</v>
      </c>
    </row>
    <row r="786435" spans="51:51" x14ac:dyDescent="0.2">
      <c r="AY786435" s="9">
        <v>0.32800000000000001</v>
      </c>
    </row>
    <row r="786436" spans="51:51" x14ac:dyDescent="0.2">
      <c r="AY786436" s="9">
        <v>0.22800000000000001</v>
      </c>
    </row>
    <row r="786437" spans="51:51" x14ac:dyDescent="0.2">
      <c r="AY786437" s="9">
        <v>0.187</v>
      </c>
    </row>
    <row r="786438" spans="51:51" x14ac:dyDescent="0.2">
      <c r="AY786438" s="9">
        <v>0.253</v>
      </c>
    </row>
    <row r="786439" spans="51:51" x14ac:dyDescent="0.2">
      <c r="AY786439" s="9">
        <v>0.317</v>
      </c>
    </row>
    <row r="786440" spans="51:51" x14ac:dyDescent="0.2">
      <c r="AY786440" s="9">
        <v>0.41799999999999998</v>
      </c>
    </row>
    <row r="786441" spans="51:51" x14ac:dyDescent="0.2">
      <c r="AY786441" s="9">
        <v>0.39100000000000001</v>
      </c>
    </row>
    <row r="786442" spans="51:51" x14ac:dyDescent="0.2">
      <c r="AY786442" s="9">
        <v>0.36799999999999999</v>
      </c>
    </row>
    <row r="786443" spans="51:51" x14ac:dyDescent="0.2">
      <c r="AY786443" s="9">
        <v>0.33100000000000002</v>
      </c>
    </row>
    <row r="786444" spans="51:51" x14ac:dyDescent="0.2">
      <c r="AY786444" s="9">
        <v>0.27400000000000002</v>
      </c>
    </row>
    <row r="786445" spans="51:51" x14ac:dyDescent="0.2">
      <c r="AY786445" s="9">
        <v>0.26400000000000001</v>
      </c>
    </row>
    <row r="786446" spans="51:51" x14ac:dyDescent="0.2">
      <c r="AY786446" s="9">
        <v>0.27600000000000002</v>
      </c>
    </row>
    <row r="786447" spans="51:51" x14ac:dyDescent="0.2">
      <c r="AY786447" s="9">
        <v>0.255</v>
      </c>
    </row>
    <row r="786448" spans="51:51" x14ac:dyDescent="0.2">
      <c r="AY786448" s="9">
        <v>0.46600000000000003</v>
      </c>
    </row>
    <row r="786449" spans="51:51" x14ac:dyDescent="0.2">
      <c r="AY786449" s="9">
        <v>0.57299999999999995</v>
      </c>
    </row>
    <row r="786450" spans="51:51" x14ac:dyDescent="0.2">
      <c r="AY786450" s="9">
        <v>0.59699999999999998</v>
      </c>
    </row>
    <row r="786451" spans="51:51" x14ac:dyDescent="0.2">
      <c r="AY786451" s="9">
        <v>0.50600000000000001</v>
      </c>
    </row>
    <row r="786452" spans="51:51" x14ac:dyDescent="0.2">
      <c r="AY786452" s="9">
        <v>0.54200000000000004</v>
      </c>
    </row>
    <row r="786453" spans="51:51" x14ac:dyDescent="0.2">
      <c r="AY786453" s="9">
        <v>0.46800000000000003</v>
      </c>
    </row>
    <row r="786454" spans="51:51" x14ac:dyDescent="0.2">
      <c r="AY786454" s="9">
        <v>0.38200000000000001</v>
      </c>
    </row>
    <row r="786455" spans="51:51" x14ac:dyDescent="0.2">
      <c r="AY786455" s="9">
        <v>0.41399999999999998</v>
      </c>
    </row>
    <row r="786456" spans="51:51" x14ac:dyDescent="0.2">
      <c r="AY786456" s="9">
        <v>0.38</v>
      </c>
    </row>
    <row r="786457" spans="51:51" x14ac:dyDescent="0.2">
      <c r="AY786457" s="9">
        <v>0.379</v>
      </c>
    </row>
    <row r="786458" spans="51:51" x14ac:dyDescent="0.2">
      <c r="AY786458" s="9">
        <v>0.312</v>
      </c>
    </row>
    <row r="786459" spans="51:51" x14ac:dyDescent="0.2">
      <c r="AY786459" s="9">
        <v>0.433</v>
      </c>
    </row>
    <row r="786460" spans="51:51" x14ac:dyDescent="0.2">
      <c r="AY786460" s="9">
        <v>0.44700000000000001</v>
      </c>
    </row>
    <row r="786461" spans="51:51" x14ac:dyDescent="0.2">
      <c r="AY786461" s="9">
        <v>0.46400000000000002</v>
      </c>
    </row>
    <row r="786462" spans="51:51" x14ac:dyDescent="0.2">
      <c r="AY786462" s="9">
        <v>0.45900000000000002</v>
      </c>
    </row>
    <row r="786463" spans="51:51" x14ac:dyDescent="0.2">
      <c r="AY786463" s="9">
        <v>0.40300000000000002</v>
      </c>
    </row>
    <row r="786464" spans="51:51" x14ac:dyDescent="0.2">
      <c r="AY786464" s="9">
        <v>0.45200000000000001</v>
      </c>
    </row>
    <row r="786465" spans="51:51" x14ac:dyDescent="0.2">
      <c r="AY786465" s="9">
        <v>0.38300000000000001</v>
      </c>
    </row>
    <row r="786466" spans="51:51" x14ac:dyDescent="0.2">
      <c r="AY786466" s="9">
        <v>0.36399999999999999</v>
      </c>
    </row>
    <row r="786467" spans="51:51" x14ac:dyDescent="0.2">
      <c r="AY786467" s="9">
        <v>0.41</v>
      </c>
    </row>
    <row r="786468" spans="51:51" x14ac:dyDescent="0.2">
      <c r="AY786468" s="9">
        <v>0.36099999999999999</v>
      </c>
    </row>
    <row r="786469" spans="51:51" x14ac:dyDescent="0.2">
      <c r="AY786469" s="9">
        <v>0.36</v>
      </c>
    </row>
    <row r="786470" spans="51:51" x14ac:dyDescent="0.2">
      <c r="AY786470" s="9">
        <v>0.30499999999999999</v>
      </c>
    </row>
    <row r="786471" spans="51:51" x14ac:dyDescent="0.2">
      <c r="AY786471" s="9">
        <v>0.307</v>
      </c>
    </row>
    <row r="786472" spans="51:51" x14ac:dyDescent="0.2">
      <c r="AY786472" s="9">
        <v>0.30099999999999999</v>
      </c>
    </row>
    <row r="786473" spans="51:51" x14ac:dyDescent="0.2">
      <c r="AY786473" s="9">
        <v>0.42</v>
      </c>
    </row>
    <row r="786474" spans="51:51" x14ac:dyDescent="0.2">
      <c r="AY786474" s="9">
        <v>0.42699999999999999</v>
      </c>
    </row>
    <row r="786475" spans="51:51" x14ac:dyDescent="0.2">
      <c r="AY786475" s="9">
        <v>0.439</v>
      </c>
    </row>
    <row r="786476" spans="51:51" x14ac:dyDescent="0.2">
      <c r="AY786476" s="9">
        <v>0.58099999999999996</v>
      </c>
    </row>
    <row r="786477" spans="51:51" x14ac:dyDescent="0.2">
      <c r="AY786477" s="9">
        <v>0.56799999999999995</v>
      </c>
    </row>
    <row r="786478" spans="51:51" x14ac:dyDescent="0.2">
      <c r="AY786478" s="9">
        <v>0.629</v>
      </c>
    </row>
    <row r="786479" spans="51:51" x14ac:dyDescent="0.2">
      <c r="AY786479" s="9">
        <v>0.76700000000000002</v>
      </c>
    </row>
    <row r="786480" spans="51:51" x14ac:dyDescent="0.2">
      <c r="AY786480" s="9">
        <v>0.745</v>
      </c>
    </row>
    <row r="786481" spans="51:51" x14ac:dyDescent="0.2">
      <c r="AY786481" s="9">
        <v>0.70599999999999996</v>
      </c>
    </row>
    <row r="786482" spans="51:51" x14ac:dyDescent="0.2">
      <c r="AY786482" s="9">
        <v>0.65300000000000002</v>
      </c>
    </row>
    <row r="786483" spans="51:51" x14ac:dyDescent="0.2">
      <c r="AY786483" s="9">
        <v>0.65100000000000002</v>
      </c>
    </row>
    <row r="786484" spans="51:51" x14ac:dyDescent="0.2">
      <c r="AY786484" s="9">
        <v>0.64800000000000002</v>
      </c>
    </row>
    <row r="786485" spans="51:51" x14ac:dyDescent="0.2">
      <c r="AY786485" s="9">
        <v>0.57099999999999995</v>
      </c>
    </row>
    <row r="786486" spans="51:51" x14ac:dyDescent="0.2">
      <c r="AY786486" s="9">
        <v>0.52700000000000002</v>
      </c>
    </row>
    <row r="802817" spans="51:51" x14ac:dyDescent="0.2">
      <c r="AY802817" s="9" t="s">
        <v>19</v>
      </c>
    </row>
    <row r="802818" spans="51:51" x14ac:dyDescent="0.2">
      <c r="AY802818" s="9">
        <v>0.40300000000000002</v>
      </c>
    </row>
    <row r="802819" spans="51:51" x14ac:dyDescent="0.2">
      <c r="AY802819" s="9">
        <v>0.32800000000000001</v>
      </c>
    </row>
    <row r="802820" spans="51:51" x14ac:dyDescent="0.2">
      <c r="AY802820" s="9">
        <v>0.22800000000000001</v>
      </c>
    </row>
    <row r="802821" spans="51:51" x14ac:dyDescent="0.2">
      <c r="AY802821" s="9">
        <v>0.187</v>
      </c>
    </row>
    <row r="802822" spans="51:51" x14ac:dyDescent="0.2">
      <c r="AY802822" s="9">
        <v>0.253</v>
      </c>
    </row>
    <row r="802823" spans="51:51" x14ac:dyDescent="0.2">
      <c r="AY802823" s="9">
        <v>0.317</v>
      </c>
    </row>
    <row r="802824" spans="51:51" x14ac:dyDescent="0.2">
      <c r="AY802824" s="9">
        <v>0.41799999999999998</v>
      </c>
    </row>
    <row r="802825" spans="51:51" x14ac:dyDescent="0.2">
      <c r="AY802825" s="9">
        <v>0.39100000000000001</v>
      </c>
    </row>
    <row r="802826" spans="51:51" x14ac:dyDescent="0.2">
      <c r="AY802826" s="9">
        <v>0.36799999999999999</v>
      </c>
    </row>
    <row r="802827" spans="51:51" x14ac:dyDescent="0.2">
      <c r="AY802827" s="9">
        <v>0.33100000000000002</v>
      </c>
    </row>
    <row r="802828" spans="51:51" x14ac:dyDescent="0.2">
      <c r="AY802828" s="9">
        <v>0.27400000000000002</v>
      </c>
    </row>
    <row r="802829" spans="51:51" x14ac:dyDescent="0.2">
      <c r="AY802829" s="9">
        <v>0.26400000000000001</v>
      </c>
    </row>
    <row r="802830" spans="51:51" x14ac:dyDescent="0.2">
      <c r="AY802830" s="9">
        <v>0.27600000000000002</v>
      </c>
    </row>
    <row r="802831" spans="51:51" x14ac:dyDescent="0.2">
      <c r="AY802831" s="9">
        <v>0.255</v>
      </c>
    </row>
    <row r="802832" spans="51:51" x14ac:dyDescent="0.2">
      <c r="AY802832" s="9">
        <v>0.46600000000000003</v>
      </c>
    </row>
    <row r="802833" spans="51:51" x14ac:dyDescent="0.2">
      <c r="AY802833" s="9">
        <v>0.57299999999999995</v>
      </c>
    </row>
    <row r="802834" spans="51:51" x14ac:dyDescent="0.2">
      <c r="AY802834" s="9">
        <v>0.59699999999999998</v>
      </c>
    </row>
    <row r="802835" spans="51:51" x14ac:dyDescent="0.2">
      <c r="AY802835" s="9">
        <v>0.50600000000000001</v>
      </c>
    </row>
    <row r="802836" spans="51:51" x14ac:dyDescent="0.2">
      <c r="AY802836" s="9">
        <v>0.54200000000000004</v>
      </c>
    </row>
    <row r="802837" spans="51:51" x14ac:dyDescent="0.2">
      <c r="AY802837" s="9">
        <v>0.46800000000000003</v>
      </c>
    </row>
    <row r="802838" spans="51:51" x14ac:dyDescent="0.2">
      <c r="AY802838" s="9">
        <v>0.38200000000000001</v>
      </c>
    </row>
    <row r="802839" spans="51:51" x14ac:dyDescent="0.2">
      <c r="AY802839" s="9">
        <v>0.41399999999999998</v>
      </c>
    </row>
    <row r="802840" spans="51:51" x14ac:dyDescent="0.2">
      <c r="AY802840" s="9">
        <v>0.38</v>
      </c>
    </row>
    <row r="802841" spans="51:51" x14ac:dyDescent="0.2">
      <c r="AY802841" s="9">
        <v>0.379</v>
      </c>
    </row>
    <row r="802842" spans="51:51" x14ac:dyDescent="0.2">
      <c r="AY802842" s="9">
        <v>0.312</v>
      </c>
    </row>
    <row r="802843" spans="51:51" x14ac:dyDescent="0.2">
      <c r="AY802843" s="9">
        <v>0.433</v>
      </c>
    </row>
    <row r="802844" spans="51:51" x14ac:dyDescent="0.2">
      <c r="AY802844" s="9">
        <v>0.44700000000000001</v>
      </c>
    </row>
    <row r="802845" spans="51:51" x14ac:dyDescent="0.2">
      <c r="AY802845" s="9">
        <v>0.46400000000000002</v>
      </c>
    </row>
    <row r="802846" spans="51:51" x14ac:dyDescent="0.2">
      <c r="AY802846" s="9">
        <v>0.45900000000000002</v>
      </c>
    </row>
    <row r="802847" spans="51:51" x14ac:dyDescent="0.2">
      <c r="AY802847" s="9">
        <v>0.40300000000000002</v>
      </c>
    </row>
    <row r="802848" spans="51:51" x14ac:dyDescent="0.2">
      <c r="AY802848" s="9">
        <v>0.45200000000000001</v>
      </c>
    </row>
    <row r="802849" spans="51:51" x14ac:dyDescent="0.2">
      <c r="AY802849" s="9">
        <v>0.38300000000000001</v>
      </c>
    </row>
    <row r="802850" spans="51:51" x14ac:dyDescent="0.2">
      <c r="AY802850" s="9">
        <v>0.36399999999999999</v>
      </c>
    </row>
    <row r="802851" spans="51:51" x14ac:dyDescent="0.2">
      <c r="AY802851" s="9">
        <v>0.41</v>
      </c>
    </row>
    <row r="802852" spans="51:51" x14ac:dyDescent="0.2">
      <c r="AY802852" s="9">
        <v>0.36099999999999999</v>
      </c>
    </row>
    <row r="802853" spans="51:51" x14ac:dyDescent="0.2">
      <c r="AY802853" s="9">
        <v>0.36</v>
      </c>
    </row>
    <row r="802854" spans="51:51" x14ac:dyDescent="0.2">
      <c r="AY802854" s="9">
        <v>0.30499999999999999</v>
      </c>
    </row>
    <row r="802855" spans="51:51" x14ac:dyDescent="0.2">
      <c r="AY802855" s="9">
        <v>0.307</v>
      </c>
    </row>
    <row r="802856" spans="51:51" x14ac:dyDescent="0.2">
      <c r="AY802856" s="9">
        <v>0.30099999999999999</v>
      </c>
    </row>
    <row r="802857" spans="51:51" x14ac:dyDescent="0.2">
      <c r="AY802857" s="9">
        <v>0.42</v>
      </c>
    </row>
    <row r="802858" spans="51:51" x14ac:dyDescent="0.2">
      <c r="AY802858" s="9">
        <v>0.42699999999999999</v>
      </c>
    </row>
    <row r="802859" spans="51:51" x14ac:dyDescent="0.2">
      <c r="AY802859" s="9">
        <v>0.439</v>
      </c>
    </row>
    <row r="802860" spans="51:51" x14ac:dyDescent="0.2">
      <c r="AY802860" s="9">
        <v>0.58099999999999996</v>
      </c>
    </row>
    <row r="802861" spans="51:51" x14ac:dyDescent="0.2">
      <c r="AY802861" s="9">
        <v>0.56799999999999995</v>
      </c>
    </row>
    <row r="802862" spans="51:51" x14ac:dyDescent="0.2">
      <c r="AY802862" s="9">
        <v>0.629</v>
      </c>
    </row>
    <row r="802863" spans="51:51" x14ac:dyDescent="0.2">
      <c r="AY802863" s="9">
        <v>0.76700000000000002</v>
      </c>
    </row>
    <row r="802864" spans="51:51" x14ac:dyDescent="0.2">
      <c r="AY802864" s="9">
        <v>0.745</v>
      </c>
    </row>
    <row r="802865" spans="51:51" x14ac:dyDescent="0.2">
      <c r="AY802865" s="9">
        <v>0.70599999999999996</v>
      </c>
    </row>
    <row r="802866" spans="51:51" x14ac:dyDescent="0.2">
      <c r="AY802866" s="9">
        <v>0.65300000000000002</v>
      </c>
    </row>
    <row r="802867" spans="51:51" x14ac:dyDescent="0.2">
      <c r="AY802867" s="9">
        <v>0.65100000000000002</v>
      </c>
    </row>
    <row r="802868" spans="51:51" x14ac:dyDescent="0.2">
      <c r="AY802868" s="9">
        <v>0.64800000000000002</v>
      </c>
    </row>
    <row r="802869" spans="51:51" x14ac:dyDescent="0.2">
      <c r="AY802869" s="9">
        <v>0.57099999999999995</v>
      </c>
    </row>
    <row r="802870" spans="51:51" x14ac:dyDescent="0.2">
      <c r="AY802870" s="9">
        <v>0.52700000000000002</v>
      </c>
    </row>
    <row r="819201" spans="51:51" x14ac:dyDescent="0.2">
      <c r="AY819201" s="9" t="s">
        <v>19</v>
      </c>
    </row>
    <row r="819202" spans="51:51" x14ac:dyDescent="0.2">
      <c r="AY819202" s="9">
        <v>0.40300000000000002</v>
      </c>
    </row>
    <row r="819203" spans="51:51" x14ac:dyDescent="0.2">
      <c r="AY819203" s="9">
        <v>0.32800000000000001</v>
      </c>
    </row>
    <row r="819204" spans="51:51" x14ac:dyDescent="0.2">
      <c r="AY819204" s="9">
        <v>0.22800000000000001</v>
      </c>
    </row>
    <row r="819205" spans="51:51" x14ac:dyDescent="0.2">
      <c r="AY819205" s="9">
        <v>0.187</v>
      </c>
    </row>
    <row r="819206" spans="51:51" x14ac:dyDescent="0.2">
      <c r="AY819206" s="9">
        <v>0.253</v>
      </c>
    </row>
    <row r="819207" spans="51:51" x14ac:dyDescent="0.2">
      <c r="AY819207" s="9">
        <v>0.317</v>
      </c>
    </row>
    <row r="819208" spans="51:51" x14ac:dyDescent="0.2">
      <c r="AY819208" s="9">
        <v>0.41799999999999998</v>
      </c>
    </row>
    <row r="819209" spans="51:51" x14ac:dyDescent="0.2">
      <c r="AY819209" s="9">
        <v>0.39100000000000001</v>
      </c>
    </row>
    <row r="819210" spans="51:51" x14ac:dyDescent="0.2">
      <c r="AY819210" s="9">
        <v>0.36799999999999999</v>
      </c>
    </row>
    <row r="819211" spans="51:51" x14ac:dyDescent="0.2">
      <c r="AY819211" s="9">
        <v>0.33100000000000002</v>
      </c>
    </row>
    <row r="819212" spans="51:51" x14ac:dyDescent="0.2">
      <c r="AY819212" s="9">
        <v>0.27400000000000002</v>
      </c>
    </row>
    <row r="819213" spans="51:51" x14ac:dyDescent="0.2">
      <c r="AY819213" s="9">
        <v>0.26400000000000001</v>
      </c>
    </row>
    <row r="819214" spans="51:51" x14ac:dyDescent="0.2">
      <c r="AY819214" s="9">
        <v>0.27600000000000002</v>
      </c>
    </row>
    <row r="819215" spans="51:51" x14ac:dyDescent="0.2">
      <c r="AY819215" s="9">
        <v>0.255</v>
      </c>
    </row>
    <row r="819216" spans="51:51" x14ac:dyDescent="0.2">
      <c r="AY819216" s="9">
        <v>0.46600000000000003</v>
      </c>
    </row>
    <row r="819217" spans="51:51" x14ac:dyDescent="0.2">
      <c r="AY819217" s="9">
        <v>0.57299999999999995</v>
      </c>
    </row>
    <row r="819218" spans="51:51" x14ac:dyDescent="0.2">
      <c r="AY819218" s="9">
        <v>0.59699999999999998</v>
      </c>
    </row>
    <row r="819219" spans="51:51" x14ac:dyDescent="0.2">
      <c r="AY819219" s="9">
        <v>0.50600000000000001</v>
      </c>
    </row>
    <row r="819220" spans="51:51" x14ac:dyDescent="0.2">
      <c r="AY819220" s="9">
        <v>0.54200000000000004</v>
      </c>
    </row>
    <row r="819221" spans="51:51" x14ac:dyDescent="0.2">
      <c r="AY819221" s="9">
        <v>0.46800000000000003</v>
      </c>
    </row>
    <row r="819222" spans="51:51" x14ac:dyDescent="0.2">
      <c r="AY819222" s="9">
        <v>0.38200000000000001</v>
      </c>
    </row>
    <row r="819223" spans="51:51" x14ac:dyDescent="0.2">
      <c r="AY819223" s="9">
        <v>0.41399999999999998</v>
      </c>
    </row>
    <row r="819224" spans="51:51" x14ac:dyDescent="0.2">
      <c r="AY819224" s="9">
        <v>0.38</v>
      </c>
    </row>
    <row r="819225" spans="51:51" x14ac:dyDescent="0.2">
      <c r="AY819225" s="9">
        <v>0.379</v>
      </c>
    </row>
    <row r="819226" spans="51:51" x14ac:dyDescent="0.2">
      <c r="AY819226" s="9">
        <v>0.312</v>
      </c>
    </row>
    <row r="819227" spans="51:51" x14ac:dyDescent="0.2">
      <c r="AY819227" s="9">
        <v>0.433</v>
      </c>
    </row>
    <row r="819228" spans="51:51" x14ac:dyDescent="0.2">
      <c r="AY819228" s="9">
        <v>0.44700000000000001</v>
      </c>
    </row>
    <row r="819229" spans="51:51" x14ac:dyDescent="0.2">
      <c r="AY819229" s="9">
        <v>0.46400000000000002</v>
      </c>
    </row>
    <row r="819230" spans="51:51" x14ac:dyDescent="0.2">
      <c r="AY819230" s="9">
        <v>0.45900000000000002</v>
      </c>
    </row>
    <row r="819231" spans="51:51" x14ac:dyDescent="0.2">
      <c r="AY819231" s="9">
        <v>0.40300000000000002</v>
      </c>
    </row>
    <row r="819232" spans="51:51" x14ac:dyDescent="0.2">
      <c r="AY819232" s="9">
        <v>0.45200000000000001</v>
      </c>
    </row>
    <row r="819233" spans="51:51" x14ac:dyDescent="0.2">
      <c r="AY819233" s="9">
        <v>0.38300000000000001</v>
      </c>
    </row>
    <row r="819234" spans="51:51" x14ac:dyDescent="0.2">
      <c r="AY819234" s="9">
        <v>0.36399999999999999</v>
      </c>
    </row>
    <row r="819235" spans="51:51" x14ac:dyDescent="0.2">
      <c r="AY819235" s="9">
        <v>0.41</v>
      </c>
    </row>
    <row r="819236" spans="51:51" x14ac:dyDescent="0.2">
      <c r="AY819236" s="9">
        <v>0.36099999999999999</v>
      </c>
    </row>
    <row r="819237" spans="51:51" x14ac:dyDescent="0.2">
      <c r="AY819237" s="9">
        <v>0.36</v>
      </c>
    </row>
    <row r="819238" spans="51:51" x14ac:dyDescent="0.2">
      <c r="AY819238" s="9">
        <v>0.30499999999999999</v>
      </c>
    </row>
    <row r="819239" spans="51:51" x14ac:dyDescent="0.2">
      <c r="AY819239" s="9">
        <v>0.307</v>
      </c>
    </row>
    <row r="819240" spans="51:51" x14ac:dyDescent="0.2">
      <c r="AY819240" s="9">
        <v>0.30099999999999999</v>
      </c>
    </row>
    <row r="819241" spans="51:51" x14ac:dyDescent="0.2">
      <c r="AY819241" s="9">
        <v>0.42</v>
      </c>
    </row>
    <row r="819242" spans="51:51" x14ac:dyDescent="0.2">
      <c r="AY819242" s="9">
        <v>0.42699999999999999</v>
      </c>
    </row>
    <row r="819243" spans="51:51" x14ac:dyDescent="0.2">
      <c r="AY819243" s="9">
        <v>0.439</v>
      </c>
    </row>
    <row r="819244" spans="51:51" x14ac:dyDescent="0.2">
      <c r="AY819244" s="9">
        <v>0.58099999999999996</v>
      </c>
    </row>
    <row r="819245" spans="51:51" x14ac:dyDescent="0.2">
      <c r="AY819245" s="9">
        <v>0.56799999999999995</v>
      </c>
    </row>
    <row r="819246" spans="51:51" x14ac:dyDescent="0.2">
      <c r="AY819246" s="9">
        <v>0.629</v>
      </c>
    </row>
    <row r="819247" spans="51:51" x14ac:dyDescent="0.2">
      <c r="AY819247" s="9">
        <v>0.76700000000000002</v>
      </c>
    </row>
    <row r="819248" spans="51:51" x14ac:dyDescent="0.2">
      <c r="AY819248" s="9">
        <v>0.745</v>
      </c>
    </row>
    <row r="819249" spans="51:51" x14ac:dyDescent="0.2">
      <c r="AY819249" s="9">
        <v>0.70599999999999996</v>
      </c>
    </row>
    <row r="819250" spans="51:51" x14ac:dyDescent="0.2">
      <c r="AY819250" s="9">
        <v>0.65300000000000002</v>
      </c>
    </row>
    <row r="819251" spans="51:51" x14ac:dyDescent="0.2">
      <c r="AY819251" s="9">
        <v>0.65100000000000002</v>
      </c>
    </row>
    <row r="819252" spans="51:51" x14ac:dyDescent="0.2">
      <c r="AY819252" s="9">
        <v>0.64800000000000002</v>
      </c>
    </row>
    <row r="819253" spans="51:51" x14ac:dyDescent="0.2">
      <c r="AY819253" s="9">
        <v>0.57099999999999995</v>
      </c>
    </row>
    <row r="819254" spans="51:51" x14ac:dyDescent="0.2">
      <c r="AY819254" s="9">
        <v>0.52700000000000002</v>
      </c>
    </row>
    <row r="835585" spans="51:51" x14ac:dyDescent="0.2">
      <c r="AY835585" s="9" t="s">
        <v>19</v>
      </c>
    </row>
    <row r="835586" spans="51:51" x14ac:dyDescent="0.2">
      <c r="AY835586" s="9">
        <v>0.40300000000000002</v>
      </c>
    </row>
    <row r="835587" spans="51:51" x14ac:dyDescent="0.2">
      <c r="AY835587" s="9">
        <v>0.32800000000000001</v>
      </c>
    </row>
    <row r="835588" spans="51:51" x14ac:dyDescent="0.2">
      <c r="AY835588" s="9">
        <v>0.22800000000000001</v>
      </c>
    </row>
    <row r="835589" spans="51:51" x14ac:dyDescent="0.2">
      <c r="AY835589" s="9">
        <v>0.187</v>
      </c>
    </row>
    <row r="835590" spans="51:51" x14ac:dyDescent="0.2">
      <c r="AY835590" s="9">
        <v>0.253</v>
      </c>
    </row>
    <row r="835591" spans="51:51" x14ac:dyDescent="0.2">
      <c r="AY835591" s="9">
        <v>0.317</v>
      </c>
    </row>
    <row r="835592" spans="51:51" x14ac:dyDescent="0.2">
      <c r="AY835592" s="9">
        <v>0.41799999999999998</v>
      </c>
    </row>
    <row r="835593" spans="51:51" x14ac:dyDescent="0.2">
      <c r="AY835593" s="9">
        <v>0.39100000000000001</v>
      </c>
    </row>
    <row r="835594" spans="51:51" x14ac:dyDescent="0.2">
      <c r="AY835594" s="9">
        <v>0.36799999999999999</v>
      </c>
    </row>
    <row r="835595" spans="51:51" x14ac:dyDescent="0.2">
      <c r="AY835595" s="9">
        <v>0.33100000000000002</v>
      </c>
    </row>
    <row r="835596" spans="51:51" x14ac:dyDescent="0.2">
      <c r="AY835596" s="9">
        <v>0.27400000000000002</v>
      </c>
    </row>
    <row r="835597" spans="51:51" x14ac:dyDescent="0.2">
      <c r="AY835597" s="9">
        <v>0.26400000000000001</v>
      </c>
    </row>
    <row r="835598" spans="51:51" x14ac:dyDescent="0.2">
      <c r="AY835598" s="9">
        <v>0.27600000000000002</v>
      </c>
    </row>
    <row r="835599" spans="51:51" x14ac:dyDescent="0.2">
      <c r="AY835599" s="9">
        <v>0.255</v>
      </c>
    </row>
    <row r="835600" spans="51:51" x14ac:dyDescent="0.2">
      <c r="AY835600" s="9">
        <v>0.46600000000000003</v>
      </c>
    </row>
    <row r="835601" spans="51:51" x14ac:dyDescent="0.2">
      <c r="AY835601" s="9">
        <v>0.57299999999999995</v>
      </c>
    </row>
    <row r="835602" spans="51:51" x14ac:dyDescent="0.2">
      <c r="AY835602" s="9">
        <v>0.59699999999999998</v>
      </c>
    </row>
    <row r="835603" spans="51:51" x14ac:dyDescent="0.2">
      <c r="AY835603" s="9">
        <v>0.50600000000000001</v>
      </c>
    </row>
    <row r="835604" spans="51:51" x14ac:dyDescent="0.2">
      <c r="AY835604" s="9">
        <v>0.54200000000000004</v>
      </c>
    </row>
    <row r="835605" spans="51:51" x14ac:dyDescent="0.2">
      <c r="AY835605" s="9">
        <v>0.46800000000000003</v>
      </c>
    </row>
    <row r="835606" spans="51:51" x14ac:dyDescent="0.2">
      <c r="AY835606" s="9">
        <v>0.38200000000000001</v>
      </c>
    </row>
    <row r="835607" spans="51:51" x14ac:dyDescent="0.2">
      <c r="AY835607" s="9">
        <v>0.41399999999999998</v>
      </c>
    </row>
    <row r="835608" spans="51:51" x14ac:dyDescent="0.2">
      <c r="AY835608" s="9">
        <v>0.38</v>
      </c>
    </row>
    <row r="835609" spans="51:51" x14ac:dyDescent="0.2">
      <c r="AY835609" s="9">
        <v>0.379</v>
      </c>
    </row>
    <row r="835610" spans="51:51" x14ac:dyDescent="0.2">
      <c r="AY835610" s="9">
        <v>0.312</v>
      </c>
    </row>
    <row r="835611" spans="51:51" x14ac:dyDescent="0.2">
      <c r="AY835611" s="9">
        <v>0.433</v>
      </c>
    </row>
    <row r="835612" spans="51:51" x14ac:dyDescent="0.2">
      <c r="AY835612" s="9">
        <v>0.44700000000000001</v>
      </c>
    </row>
    <row r="835613" spans="51:51" x14ac:dyDescent="0.2">
      <c r="AY835613" s="9">
        <v>0.46400000000000002</v>
      </c>
    </row>
    <row r="835614" spans="51:51" x14ac:dyDescent="0.2">
      <c r="AY835614" s="9">
        <v>0.45900000000000002</v>
      </c>
    </row>
    <row r="835615" spans="51:51" x14ac:dyDescent="0.2">
      <c r="AY835615" s="9">
        <v>0.40300000000000002</v>
      </c>
    </row>
    <row r="835616" spans="51:51" x14ac:dyDescent="0.2">
      <c r="AY835616" s="9">
        <v>0.45200000000000001</v>
      </c>
    </row>
    <row r="835617" spans="51:51" x14ac:dyDescent="0.2">
      <c r="AY835617" s="9">
        <v>0.38300000000000001</v>
      </c>
    </row>
    <row r="835618" spans="51:51" x14ac:dyDescent="0.2">
      <c r="AY835618" s="9">
        <v>0.36399999999999999</v>
      </c>
    </row>
    <row r="835619" spans="51:51" x14ac:dyDescent="0.2">
      <c r="AY835619" s="9">
        <v>0.41</v>
      </c>
    </row>
    <row r="835620" spans="51:51" x14ac:dyDescent="0.2">
      <c r="AY835620" s="9">
        <v>0.36099999999999999</v>
      </c>
    </row>
    <row r="835621" spans="51:51" x14ac:dyDescent="0.2">
      <c r="AY835621" s="9">
        <v>0.36</v>
      </c>
    </row>
    <row r="835622" spans="51:51" x14ac:dyDescent="0.2">
      <c r="AY835622" s="9">
        <v>0.30499999999999999</v>
      </c>
    </row>
    <row r="835623" spans="51:51" x14ac:dyDescent="0.2">
      <c r="AY835623" s="9">
        <v>0.307</v>
      </c>
    </row>
    <row r="835624" spans="51:51" x14ac:dyDescent="0.2">
      <c r="AY835624" s="9">
        <v>0.30099999999999999</v>
      </c>
    </row>
    <row r="835625" spans="51:51" x14ac:dyDescent="0.2">
      <c r="AY835625" s="9">
        <v>0.42</v>
      </c>
    </row>
    <row r="835626" spans="51:51" x14ac:dyDescent="0.2">
      <c r="AY835626" s="9">
        <v>0.42699999999999999</v>
      </c>
    </row>
    <row r="835627" spans="51:51" x14ac:dyDescent="0.2">
      <c r="AY835627" s="9">
        <v>0.439</v>
      </c>
    </row>
    <row r="835628" spans="51:51" x14ac:dyDescent="0.2">
      <c r="AY835628" s="9">
        <v>0.58099999999999996</v>
      </c>
    </row>
    <row r="835629" spans="51:51" x14ac:dyDescent="0.2">
      <c r="AY835629" s="9">
        <v>0.56799999999999995</v>
      </c>
    </row>
    <row r="835630" spans="51:51" x14ac:dyDescent="0.2">
      <c r="AY835630" s="9">
        <v>0.629</v>
      </c>
    </row>
    <row r="835631" spans="51:51" x14ac:dyDescent="0.2">
      <c r="AY835631" s="9">
        <v>0.76700000000000002</v>
      </c>
    </row>
    <row r="835632" spans="51:51" x14ac:dyDescent="0.2">
      <c r="AY835632" s="9">
        <v>0.745</v>
      </c>
    </row>
    <row r="835633" spans="51:51" x14ac:dyDescent="0.2">
      <c r="AY835633" s="9">
        <v>0.70599999999999996</v>
      </c>
    </row>
    <row r="835634" spans="51:51" x14ac:dyDescent="0.2">
      <c r="AY835634" s="9">
        <v>0.65300000000000002</v>
      </c>
    </row>
    <row r="835635" spans="51:51" x14ac:dyDescent="0.2">
      <c r="AY835635" s="9">
        <v>0.65100000000000002</v>
      </c>
    </row>
    <row r="835636" spans="51:51" x14ac:dyDescent="0.2">
      <c r="AY835636" s="9">
        <v>0.64800000000000002</v>
      </c>
    </row>
    <row r="835637" spans="51:51" x14ac:dyDescent="0.2">
      <c r="AY835637" s="9">
        <v>0.57099999999999995</v>
      </c>
    </row>
    <row r="835638" spans="51:51" x14ac:dyDescent="0.2">
      <c r="AY835638" s="9">
        <v>0.52700000000000002</v>
      </c>
    </row>
    <row r="851969" spans="51:51" x14ac:dyDescent="0.2">
      <c r="AY851969" s="9" t="s">
        <v>19</v>
      </c>
    </row>
    <row r="851970" spans="51:51" x14ac:dyDescent="0.2">
      <c r="AY851970" s="9">
        <v>0.40300000000000002</v>
      </c>
    </row>
    <row r="851971" spans="51:51" x14ac:dyDescent="0.2">
      <c r="AY851971" s="9">
        <v>0.32800000000000001</v>
      </c>
    </row>
    <row r="851972" spans="51:51" x14ac:dyDescent="0.2">
      <c r="AY851972" s="9">
        <v>0.22800000000000001</v>
      </c>
    </row>
    <row r="851973" spans="51:51" x14ac:dyDescent="0.2">
      <c r="AY851973" s="9">
        <v>0.187</v>
      </c>
    </row>
    <row r="851974" spans="51:51" x14ac:dyDescent="0.2">
      <c r="AY851974" s="9">
        <v>0.253</v>
      </c>
    </row>
    <row r="851975" spans="51:51" x14ac:dyDescent="0.2">
      <c r="AY851975" s="9">
        <v>0.317</v>
      </c>
    </row>
    <row r="851976" spans="51:51" x14ac:dyDescent="0.2">
      <c r="AY851976" s="9">
        <v>0.41799999999999998</v>
      </c>
    </row>
    <row r="851977" spans="51:51" x14ac:dyDescent="0.2">
      <c r="AY851977" s="9">
        <v>0.39100000000000001</v>
      </c>
    </row>
    <row r="851978" spans="51:51" x14ac:dyDescent="0.2">
      <c r="AY851978" s="9">
        <v>0.36799999999999999</v>
      </c>
    </row>
    <row r="851979" spans="51:51" x14ac:dyDescent="0.2">
      <c r="AY851979" s="9">
        <v>0.33100000000000002</v>
      </c>
    </row>
    <row r="851980" spans="51:51" x14ac:dyDescent="0.2">
      <c r="AY851980" s="9">
        <v>0.27400000000000002</v>
      </c>
    </row>
    <row r="851981" spans="51:51" x14ac:dyDescent="0.2">
      <c r="AY851981" s="9">
        <v>0.26400000000000001</v>
      </c>
    </row>
    <row r="851982" spans="51:51" x14ac:dyDescent="0.2">
      <c r="AY851982" s="9">
        <v>0.27600000000000002</v>
      </c>
    </row>
    <row r="851983" spans="51:51" x14ac:dyDescent="0.2">
      <c r="AY851983" s="9">
        <v>0.255</v>
      </c>
    </row>
    <row r="851984" spans="51:51" x14ac:dyDescent="0.2">
      <c r="AY851984" s="9">
        <v>0.46600000000000003</v>
      </c>
    </row>
    <row r="851985" spans="51:51" x14ac:dyDescent="0.2">
      <c r="AY851985" s="9">
        <v>0.57299999999999995</v>
      </c>
    </row>
    <row r="851986" spans="51:51" x14ac:dyDescent="0.2">
      <c r="AY851986" s="9">
        <v>0.59699999999999998</v>
      </c>
    </row>
    <row r="851987" spans="51:51" x14ac:dyDescent="0.2">
      <c r="AY851987" s="9">
        <v>0.50600000000000001</v>
      </c>
    </row>
    <row r="851988" spans="51:51" x14ac:dyDescent="0.2">
      <c r="AY851988" s="9">
        <v>0.54200000000000004</v>
      </c>
    </row>
    <row r="851989" spans="51:51" x14ac:dyDescent="0.2">
      <c r="AY851989" s="9">
        <v>0.46800000000000003</v>
      </c>
    </row>
    <row r="851990" spans="51:51" x14ac:dyDescent="0.2">
      <c r="AY851990" s="9">
        <v>0.38200000000000001</v>
      </c>
    </row>
    <row r="851991" spans="51:51" x14ac:dyDescent="0.2">
      <c r="AY851991" s="9">
        <v>0.41399999999999998</v>
      </c>
    </row>
    <row r="851992" spans="51:51" x14ac:dyDescent="0.2">
      <c r="AY851992" s="9">
        <v>0.38</v>
      </c>
    </row>
    <row r="851993" spans="51:51" x14ac:dyDescent="0.2">
      <c r="AY851993" s="9">
        <v>0.379</v>
      </c>
    </row>
    <row r="851994" spans="51:51" x14ac:dyDescent="0.2">
      <c r="AY851994" s="9">
        <v>0.312</v>
      </c>
    </row>
    <row r="851995" spans="51:51" x14ac:dyDescent="0.2">
      <c r="AY851995" s="9">
        <v>0.433</v>
      </c>
    </row>
    <row r="851996" spans="51:51" x14ac:dyDescent="0.2">
      <c r="AY851996" s="9">
        <v>0.44700000000000001</v>
      </c>
    </row>
    <row r="851997" spans="51:51" x14ac:dyDescent="0.2">
      <c r="AY851997" s="9">
        <v>0.46400000000000002</v>
      </c>
    </row>
    <row r="851998" spans="51:51" x14ac:dyDescent="0.2">
      <c r="AY851998" s="9">
        <v>0.45900000000000002</v>
      </c>
    </row>
    <row r="851999" spans="51:51" x14ac:dyDescent="0.2">
      <c r="AY851999" s="9">
        <v>0.40300000000000002</v>
      </c>
    </row>
    <row r="852000" spans="51:51" x14ac:dyDescent="0.2">
      <c r="AY852000" s="9">
        <v>0.45200000000000001</v>
      </c>
    </row>
    <row r="852001" spans="51:51" x14ac:dyDescent="0.2">
      <c r="AY852001" s="9">
        <v>0.38300000000000001</v>
      </c>
    </row>
    <row r="852002" spans="51:51" x14ac:dyDescent="0.2">
      <c r="AY852002" s="9">
        <v>0.36399999999999999</v>
      </c>
    </row>
    <row r="852003" spans="51:51" x14ac:dyDescent="0.2">
      <c r="AY852003" s="9">
        <v>0.41</v>
      </c>
    </row>
    <row r="852004" spans="51:51" x14ac:dyDescent="0.2">
      <c r="AY852004" s="9">
        <v>0.36099999999999999</v>
      </c>
    </row>
    <row r="852005" spans="51:51" x14ac:dyDescent="0.2">
      <c r="AY852005" s="9">
        <v>0.36</v>
      </c>
    </row>
    <row r="852006" spans="51:51" x14ac:dyDescent="0.2">
      <c r="AY852006" s="9">
        <v>0.30499999999999999</v>
      </c>
    </row>
    <row r="852007" spans="51:51" x14ac:dyDescent="0.2">
      <c r="AY852007" s="9">
        <v>0.307</v>
      </c>
    </row>
    <row r="852008" spans="51:51" x14ac:dyDescent="0.2">
      <c r="AY852008" s="9">
        <v>0.30099999999999999</v>
      </c>
    </row>
    <row r="852009" spans="51:51" x14ac:dyDescent="0.2">
      <c r="AY852009" s="9">
        <v>0.42</v>
      </c>
    </row>
    <row r="852010" spans="51:51" x14ac:dyDescent="0.2">
      <c r="AY852010" s="9">
        <v>0.42699999999999999</v>
      </c>
    </row>
    <row r="852011" spans="51:51" x14ac:dyDescent="0.2">
      <c r="AY852011" s="9">
        <v>0.439</v>
      </c>
    </row>
    <row r="852012" spans="51:51" x14ac:dyDescent="0.2">
      <c r="AY852012" s="9">
        <v>0.58099999999999996</v>
      </c>
    </row>
    <row r="852013" spans="51:51" x14ac:dyDescent="0.2">
      <c r="AY852013" s="9">
        <v>0.56799999999999995</v>
      </c>
    </row>
    <row r="852014" spans="51:51" x14ac:dyDescent="0.2">
      <c r="AY852014" s="9">
        <v>0.629</v>
      </c>
    </row>
    <row r="852015" spans="51:51" x14ac:dyDescent="0.2">
      <c r="AY852015" s="9">
        <v>0.76700000000000002</v>
      </c>
    </row>
    <row r="852016" spans="51:51" x14ac:dyDescent="0.2">
      <c r="AY852016" s="9">
        <v>0.745</v>
      </c>
    </row>
    <row r="852017" spans="51:51" x14ac:dyDescent="0.2">
      <c r="AY852017" s="9">
        <v>0.70599999999999996</v>
      </c>
    </row>
    <row r="852018" spans="51:51" x14ac:dyDescent="0.2">
      <c r="AY852018" s="9">
        <v>0.65300000000000002</v>
      </c>
    </row>
    <row r="852019" spans="51:51" x14ac:dyDescent="0.2">
      <c r="AY852019" s="9">
        <v>0.65100000000000002</v>
      </c>
    </row>
    <row r="852020" spans="51:51" x14ac:dyDescent="0.2">
      <c r="AY852020" s="9">
        <v>0.64800000000000002</v>
      </c>
    </row>
    <row r="852021" spans="51:51" x14ac:dyDescent="0.2">
      <c r="AY852021" s="9">
        <v>0.57099999999999995</v>
      </c>
    </row>
    <row r="852022" spans="51:51" x14ac:dyDescent="0.2">
      <c r="AY852022" s="9">
        <v>0.52700000000000002</v>
      </c>
    </row>
    <row r="868353" spans="51:51" x14ac:dyDescent="0.2">
      <c r="AY868353" s="9" t="s">
        <v>19</v>
      </c>
    </row>
    <row r="868354" spans="51:51" x14ac:dyDescent="0.2">
      <c r="AY868354" s="9">
        <v>0.40300000000000002</v>
      </c>
    </row>
    <row r="868355" spans="51:51" x14ac:dyDescent="0.2">
      <c r="AY868355" s="9">
        <v>0.32800000000000001</v>
      </c>
    </row>
    <row r="868356" spans="51:51" x14ac:dyDescent="0.2">
      <c r="AY868356" s="9">
        <v>0.22800000000000001</v>
      </c>
    </row>
    <row r="868357" spans="51:51" x14ac:dyDescent="0.2">
      <c r="AY868357" s="9">
        <v>0.187</v>
      </c>
    </row>
    <row r="868358" spans="51:51" x14ac:dyDescent="0.2">
      <c r="AY868358" s="9">
        <v>0.253</v>
      </c>
    </row>
    <row r="868359" spans="51:51" x14ac:dyDescent="0.2">
      <c r="AY868359" s="9">
        <v>0.317</v>
      </c>
    </row>
    <row r="868360" spans="51:51" x14ac:dyDescent="0.2">
      <c r="AY868360" s="9">
        <v>0.41799999999999998</v>
      </c>
    </row>
    <row r="868361" spans="51:51" x14ac:dyDescent="0.2">
      <c r="AY868361" s="9">
        <v>0.39100000000000001</v>
      </c>
    </row>
    <row r="868362" spans="51:51" x14ac:dyDescent="0.2">
      <c r="AY868362" s="9">
        <v>0.36799999999999999</v>
      </c>
    </row>
    <row r="868363" spans="51:51" x14ac:dyDescent="0.2">
      <c r="AY868363" s="9">
        <v>0.33100000000000002</v>
      </c>
    </row>
    <row r="868364" spans="51:51" x14ac:dyDescent="0.2">
      <c r="AY868364" s="9">
        <v>0.27400000000000002</v>
      </c>
    </row>
    <row r="868365" spans="51:51" x14ac:dyDescent="0.2">
      <c r="AY868365" s="9">
        <v>0.26400000000000001</v>
      </c>
    </row>
    <row r="868366" spans="51:51" x14ac:dyDescent="0.2">
      <c r="AY868366" s="9">
        <v>0.27600000000000002</v>
      </c>
    </row>
    <row r="868367" spans="51:51" x14ac:dyDescent="0.2">
      <c r="AY868367" s="9">
        <v>0.255</v>
      </c>
    </row>
    <row r="868368" spans="51:51" x14ac:dyDescent="0.2">
      <c r="AY868368" s="9">
        <v>0.46600000000000003</v>
      </c>
    </row>
    <row r="868369" spans="51:51" x14ac:dyDescent="0.2">
      <c r="AY868369" s="9">
        <v>0.57299999999999995</v>
      </c>
    </row>
    <row r="868370" spans="51:51" x14ac:dyDescent="0.2">
      <c r="AY868370" s="9">
        <v>0.59699999999999998</v>
      </c>
    </row>
    <row r="868371" spans="51:51" x14ac:dyDescent="0.2">
      <c r="AY868371" s="9">
        <v>0.50600000000000001</v>
      </c>
    </row>
    <row r="868372" spans="51:51" x14ac:dyDescent="0.2">
      <c r="AY868372" s="9">
        <v>0.54200000000000004</v>
      </c>
    </row>
    <row r="868373" spans="51:51" x14ac:dyDescent="0.2">
      <c r="AY868373" s="9">
        <v>0.46800000000000003</v>
      </c>
    </row>
    <row r="868374" spans="51:51" x14ac:dyDescent="0.2">
      <c r="AY868374" s="9">
        <v>0.38200000000000001</v>
      </c>
    </row>
    <row r="868375" spans="51:51" x14ac:dyDescent="0.2">
      <c r="AY868375" s="9">
        <v>0.41399999999999998</v>
      </c>
    </row>
    <row r="868376" spans="51:51" x14ac:dyDescent="0.2">
      <c r="AY868376" s="9">
        <v>0.38</v>
      </c>
    </row>
    <row r="868377" spans="51:51" x14ac:dyDescent="0.2">
      <c r="AY868377" s="9">
        <v>0.379</v>
      </c>
    </row>
    <row r="868378" spans="51:51" x14ac:dyDescent="0.2">
      <c r="AY868378" s="9">
        <v>0.312</v>
      </c>
    </row>
    <row r="868379" spans="51:51" x14ac:dyDescent="0.2">
      <c r="AY868379" s="9">
        <v>0.433</v>
      </c>
    </row>
    <row r="868380" spans="51:51" x14ac:dyDescent="0.2">
      <c r="AY868380" s="9">
        <v>0.44700000000000001</v>
      </c>
    </row>
    <row r="868381" spans="51:51" x14ac:dyDescent="0.2">
      <c r="AY868381" s="9">
        <v>0.46400000000000002</v>
      </c>
    </row>
    <row r="868382" spans="51:51" x14ac:dyDescent="0.2">
      <c r="AY868382" s="9">
        <v>0.45900000000000002</v>
      </c>
    </row>
    <row r="868383" spans="51:51" x14ac:dyDescent="0.2">
      <c r="AY868383" s="9">
        <v>0.40300000000000002</v>
      </c>
    </row>
    <row r="868384" spans="51:51" x14ac:dyDescent="0.2">
      <c r="AY868384" s="9">
        <v>0.45200000000000001</v>
      </c>
    </row>
    <row r="868385" spans="51:51" x14ac:dyDescent="0.2">
      <c r="AY868385" s="9">
        <v>0.38300000000000001</v>
      </c>
    </row>
    <row r="868386" spans="51:51" x14ac:dyDescent="0.2">
      <c r="AY868386" s="9">
        <v>0.36399999999999999</v>
      </c>
    </row>
    <row r="868387" spans="51:51" x14ac:dyDescent="0.2">
      <c r="AY868387" s="9">
        <v>0.41</v>
      </c>
    </row>
    <row r="868388" spans="51:51" x14ac:dyDescent="0.2">
      <c r="AY868388" s="9">
        <v>0.36099999999999999</v>
      </c>
    </row>
    <row r="868389" spans="51:51" x14ac:dyDescent="0.2">
      <c r="AY868389" s="9">
        <v>0.36</v>
      </c>
    </row>
    <row r="868390" spans="51:51" x14ac:dyDescent="0.2">
      <c r="AY868390" s="9">
        <v>0.30499999999999999</v>
      </c>
    </row>
    <row r="868391" spans="51:51" x14ac:dyDescent="0.2">
      <c r="AY868391" s="9">
        <v>0.307</v>
      </c>
    </row>
    <row r="868392" spans="51:51" x14ac:dyDescent="0.2">
      <c r="AY868392" s="9">
        <v>0.30099999999999999</v>
      </c>
    </row>
    <row r="868393" spans="51:51" x14ac:dyDescent="0.2">
      <c r="AY868393" s="9">
        <v>0.42</v>
      </c>
    </row>
    <row r="868394" spans="51:51" x14ac:dyDescent="0.2">
      <c r="AY868394" s="9">
        <v>0.42699999999999999</v>
      </c>
    </row>
    <row r="868395" spans="51:51" x14ac:dyDescent="0.2">
      <c r="AY868395" s="9">
        <v>0.439</v>
      </c>
    </row>
    <row r="868396" spans="51:51" x14ac:dyDescent="0.2">
      <c r="AY868396" s="9">
        <v>0.58099999999999996</v>
      </c>
    </row>
    <row r="868397" spans="51:51" x14ac:dyDescent="0.2">
      <c r="AY868397" s="9">
        <v>0.56799999999999995</v>
      </c>
    </row>
    <row r="868398" spans="51:51" x14ac:dyDescent="0.2">
      <c r="AY868398" s="9">
        <v>0.629</v>
      </c>
    </row>
    <row r="868399" spans="51:51" x14ac:dyDescent="0.2">
      <c r="AY868399" s="9">
        <v>0.76700000000000002</v>
      </c>
    </row>
    <row r="868400" spans="51:51" x14ac:dyDescent="0.2">
      <c r="AY868400" s="9">
        <v>0.745</v>
      </c>
    </row>
    <row r="868401" spans="51:51" x14ac:dyDescent="0.2">
      <c r="AY868401" s="9">
        <v>0.70599999999999996</v>
      </c>
    </row>
    <row r="868402" spans="51:51" x14ac:dyDescent="0.2">
      <c r="AY868402" s="9">
        <v>0.65300000000000002</v>
      </c>
    </row>
    <row r="868403" spans="51:51" x14ac:dyDescent="0.2">
      <c r="AY868403" s="9">
        <v>0.65100000000000002</v>
      </c>
    </row>
    <row r="868404" spans="51:51" x14ac:dyDescent="0.2">
      <c r="AY868404" s="9">
        <v>0.64800000000000002</v>
      </c>
    </row>
    <row r="868405" spans="51:51" x14ac:dyDescent="0.2">
      <c r="AY868405" s="9">
        <v>0.57099999999999995</v>
      </c>
    </row>
    <row r="868406" spans="51:51" x14ac:dyDescent="0.2">
      <c r="AY868406" s="9">
        <v>0.52700000000000002</v>
      </c>
    </row>
    <row r="884737" spans="51:51" x14ac:dyDescent="0.2">
      <c r="AY884737" s="9" t="s">
        <v>19</v>
      </c>
    </row>
    <row r="884738" spans="51:51" x14ac:dyDescent="0.2">
      <c r="AY884738" s="9">
        <v>0.40300000000000002</v>
      </c>
    </row>
    <row r="884739" spans="51:51" x14ac:dyDescent="0.2">
      <c r="AY884739" s="9">
        <v>0.32800000000000001</v>
      </c>
    </row>
    <row r="884740" spans="51:51" x14ac:dyDescent="0.2">
      <c r="AY884740" s="9">
        <v>0.22800000000000001</v>
      </c>
    </row>
    <row r="884741" spans="51:51" x14ac:dyDescent="0.2">
      <c r="AY884741" s="9">
        <v>0.187</v>
      </c>
    </row>
    <row r="884742" spans="51:51" x14ac:dyDescent="0.2">
      <c r="AY884742" s="9">
        <v>0.253</v>
      </c>
    </row>
    <row r="884743" spans="51:51" x14ac:dyDescent="0.2">
      <c r="AY884743" s="9">
        <v>0.317</v>
      </c>
    </row>
    <row r="884744" spans="51:51" x14ac:dyDescent="0.2">
      <c r="AY884744" s="9">
        <v>0.41799999999999998</v>
      </c>
    </row>
    <row r="884745" spans="51:51" x14ac:dyDescent="0.2">
      <c r="AY884745" s="9">
        <v>0.39100000000000001</v>
      </c>
    </row>
    <row r="884746" spans="51:51" x14ac:dyDescent="0.2">
      <c r="AY884746" s="9">
        <v>0.36799999999999999</v>
      </c>
    </row>
    <row r="884747" spans="51:51" x14ac:dyDescent="0.2">
      <c r="AY884747" s="9">
        <v>0.33100000000000002</v>
      </c>
    </row>
    <row r="884748" spans="51:51" x14ac:dyDescent="0.2">
      <c r="AY884748" s="9">
        <v>0.27400000000000002</v>
      </c>
    </row>
    <row r="884749" spans="51:51" x14ac:dyDescent="0.2">
      <c r="AY884749" s="9">
        <v>0.26400000000000001</v>
      </c>
    </row>
    <row r="884750" spans="51:51" x14ac:dyDescent="0.2">
      <c r="AY884750" s="9">
        <v>0.27600000000000002</v>
      </c>
    </row>
    <row r="884751" spans="51:51" x14ac:dyDescent="0.2">
      <c r="AY884751" s="9">
        <v>0.255</v>
      </c>
    </row>
    <row r="884752" spans="51:51" x14ac:dyDescent="0.2">
      <c r="AY884752" s="9">
        <v>0.46600000000000003</v>
      </c>
    </row>
    <row r="884753" spans="51:51" x14ac:dyDescent="0.2">
      <c r="AY884753" s="9">
        <v>0.57299999999999995</v>
      </c>
    </row>
    <row r="884754" spans="51:51" x14ac:dyDescent="0.2">
      <c r="AY884754" s="9">
        <v>0.59699999999999998</v>
      </c>
    </row>
    <row r="884755" spans="51:51" x14ac:dyDescent="0.2">
      <c r="AY884755" s="9">
        <v>0.50600000000000001</v>
      </c>
    </row>
    <row r="884756" spans="51:51" x14ac:dyDescent="0.2">
      <c r="AY884756" s="9">
        <v>0.54200000000000004</v>
      </c>
    </row>
    <row r="884757" spans="51:51" x14ac:dyDescent="0.2">
      <c r="AY884757" s="9">
        <v>0.46800000000000003</v>
      </c>
    </row>
    <row r="884758" spans="51:51" x14ac:dyDescent="0.2">
      <c r="AY884758" s="9">
        <v>0.38200000000000001</v>
      </c>
    </row>
    <row r="884759" spans="51:51" x14ac:dyDescent="0.2">
      <c r="AY884759" s="9">
        <v>0.41399999999999998</v>
      </c>
    </row>
    <row r="884760" spans="51:51" x14ac:dyDescent="0.2">
      <c r="AY884760" s="9">
        <v>0.38</v>
      </c>
    </row>
    <row r="884761" spans="51:51" x14ac:dyDescent="0.2">
      <c r="AY884761" s="9">
        <v>0.379</v>
      </c>
    </row>
    <row r="884762" spans="51:51" x14ac:dyDescent="0.2">
      <c r="AY884762" s="9">
        <v>0.312</v>
      </c>
    </row>
    <row r="884763" spans="51:51" x14ac:dyDescent="0.2">
      <c r="AY884763" s="9">
        <v>0.433</v>
      </c>
    </row>
    <row r="884764" spans="51:51" x14ac:dyDescent="0.2">
      <c r="AY884764" s="9">
        <v>0.44700000000000001</v>
      </c>
    </row>
    <row r="884765" spans="51:51" x14ac:dyDescent="0.2">
      <c r="AY884765" s="9">
        <v>0.46400000000000002</v>
      </c>
    </row>
    <row r="884766" spans="51:51" x14ac:dyDescent="0.2">
      <c r="AY884766" s="9">
        <v>0.45900000000000002</v>
      </c>
    </row>
    <row r="884767" spans="51:51" x14ac:dyDescent="0.2">
      <c r="AY884767" s="9">
        <v>0.40300000000000002</v>
      </c>
    </row>
    <row r="884768" spans="51:51" x14ac:dyDescent="0.2">
      <c r="AY884768" s="9">
        <v>0.45200000000000001</v>
      </c>
    </row>
    <row r="884769" spans="51:51" x14ac:dyDescent="0.2">
      <c r="AY884769" s="9">
        <v>0.38300000000000001</v>
      </c>
    </row>
    <row r="884770" spans="51:51" x14ac:dyDescent="0.2">
      <c r="AY884770" s="9">
        <v>0.36399999999999999</v>
      </c>
    </row>
    <row r="884771" spans="51:51" x14ac:dyDescent="0.2">
      <c r="AY884771" s="9">
        <v>0.41</v>
      </c>
    </row>
    <row r="884772" spans="51:51" x14ac:dyDescent="0.2">
      <c r="AY884772" s="9">
        <v>0.36099999999999999</v>
      </c>
    </row>
    <row r="884773" spans="51:51" x14ac:dyDescent="0.2">
      <c r="AY884773" s="9">
        <v>0.36</v>
      </c>
    </row>
    <row r="884774" spans="51:51" x14ac:dyDescent="0.2">
      <c r="AY884774" s="9">
        <v>0.30499999999999999</v>
      </c>
    </row>
    <row r="884775" spans="51:51" x14ac:dyDescent="0.2">
      <c r="AY884775" s="9">
        <v>0.307</v>
      </c>
    </row>
    <row r="884776" spans="51:51" x14ac:dyDescent="0.2">
      <c r="AY884776" s="9">
        <v>0.30099999999999999</v>
      </c>
    </row>
    <row r="884777" spans="51:51" x14ac:dyDescent="0.2">
      <c r="AY884777" s="9">
        <v>0.42</v>
      </c>
    </row>
    <row r="884778" spans="51:51" x14ac:dyDescent="0.2">
      <c r="AY884778" s="9">
        <v>0.42699999999999999</v>
      </c>
    </row>
    <row r="884779" spans="51:51" x14ac:dyDescent="0.2">
      <c r="AY884779" s="9">
        <v>0.439</v>
      </c>
    </row>
    <row r="884780" spans="51:51" x14ac:dyDescent="0.2">
      <c r="AY884780" s="9">
        <v>0.58099999999999996</v>
      </c>
    </row>
    <row r="884781" spans="51:51" x14ac:dyDescent="0.2">
      <c r="AY884781" s="9">
        <v>0.56799999999999995</v>
      </c>
    </row>
    <row r="884782" spans="51:51" x14ac:dyDescent="0.2">
      <c r="AY884782" s="9">
        <v>0.629</v>
      </c>
    </row>
    <row r="884783" spans="51:51" x14ac:dyDescent="0.2">
      <c r="AY884783" s="9">
        <v>0.76700000000000002</v>
      </c>
    </row>
    <row r="884784" spans="51:51" x14ac:dyDescent="0.2">
      <c r="AY884784" s="9">
        <v>0.745</v>
      </c>
    </row>
    <row r="884785" spans="51:51" x14ac:dyDescent="0.2">
      <c r="AY884785" s="9">
        <v>0.70599999999999996</v>
      </c>
    </row>
    <row r="884786" spans="51:51" x14ac:dyDescent="0.2">
      <c r="AY884786" s="9">
        <v>0.65300000000000002</v>
      </c>
    </row>
    <row r="884787" spans="51:51" x14ac:dyDescent="0.2">
      <c r="AY884787" s="9">
        <v>0.65100000000000002</v>
      </c>
    </row>
    <row r="884788" spans="51:51" x14ac:dyDescent="0.2">
      <c r="AY884788" s="9">
        <v>0.64800000000000002</v>
      </c>
    </row>
    <row r="884789" spans="51:51" x14ac:dyDescent="0.2">
      <c r="AY884789" s="9">
        <v>0.57099999999999995</v>
      </c>
    </row>
    <row r="884790" spans="51:51" x14ac:dyDescent="0.2">
      <c r="AY884790" s="9">
        <v>0.52700000000000002</v>
      </c>
    </row>
    <row r="901121" spans="51:51" x14ac:dyDescent="0.2">
      <c r="AY901121" s="9" t="s">
        <v>19</v>
      </c>
    </row>
    <row r="901122" spans="51:51" x14ac:dyDescent="0.2">
      <c r="AY901122" s="9">
        <v>0.40300000000000002</v>
      </c>
    </row>
    <row r="901123" spans="51:51" x14ac:dyDescent="0.2">
      <c r="AY901123" s="9">
        <v>0.32800000000000001</v>
      </c>
    </row>
    <row r="901124" spans="51:51" x14ac:dyDescent="0.2">
      <c r="AY901124" s="9">
        <v>0.22800000000000001</v>
      </c>
    </row>
    <row r="901125" spans="51:51" x14ac:dyDescent="0.2">
      <c r="AY901125" s="9">
        <v>0.187</v>
      </c>
    </row>
    <row r="901126" spans="51:51" x14ac:dyDescent="0.2">
      <c r="AY901126" s="9">
        <v>0.253</v>
      </c>
    </row>
    <row r="901127" spans="51:51" x14ac:dyDescent="0.2">
      <c r="AY901127" s="9">
        <v>0.317</v>
      </c>
    </row>
    <row r="901128" spans="51:51" x14ac:dyDescent="0.2">
      <c r="AY901128" s="9">
        <v>0.41799999999999998</v>
      </c>
    </row>
    <row r="901129" spans="51:51" x14ac:dyDescent="0.2">
      <c r="AY901129" s="9">
        <v>0.39100000000000001</v>
      </c>
    </row>
    <row r="901130" spans="51:51" x14ac:dyDescent="0.2">
      <c r="AY901130" s="9">
        <v>0.36799999999999999</v>
      </c>
    </row>
    <row r="901131" spans="51:51" x14ac:dyDescent="0.2">
      <c r="AY901131" s="9">
        <v>0.33100000000000002</v>
      </c>
    </row>
    <row r="901132" spans="51:51" x14ac:dyDescent="0.2">
      <c r="AY901132" s="9">
        <v>0.27400000000000002</v>
      </c>
    </row>
    <row r="901133" spans="51:51" x14ac:dyDescent="0.2">
      <c r="AY901133" s="9">
        <v>0.26400000000000001</v>
      </c>
    </row>
    <row r="901134" spans="51:51" x14ac:dyDescent="0.2">
      <c r="AY901134" s="9">
        <v>0.27600000000000002</v>
      </c>
    </row>
    <row r="901135" spans="51:51" x14ac:dyDescent="0.2">
      <c r="AY901135" s="9">
        <v>0.255</v>
      </c>
    </row>
    <row r="901136" spans="51:51" x14ac:dyDescent="0.2">
      <c r="AY901136" s="9">
        <v>0.46600000000000003</v>
      </c>
    </row>
    <row r="901137" spans="51:51" x14ac:dyDescent="0.2">
      <c r="AY901137" s="9">
        <v>0.57299999999999995</v>
      </c>
    </row>
    <row r="901138" spans="51:51" x14ac:dyDescent="0.2">
      <c r="AY901138" s="9">
        <v>0.59699999999999998</v>
      </c>
    </row>
    <row r="901139" spans="51:51" x14ac:dyDescent="0.2">
      <c r="AY901139" s="9">
        <v>0.50600000000000001</v>
      </c>
    </row>
    <row r="901140" spans="51:51" x14ac:dyDescent="0.2">
      <c r="AY901140" s="9">
        <v>0.54200000000000004</v>
      </c>
    </row>
    <row r="901141" spans="51:51" x14ac:dyDescent="0.2">
      <c r="AY901141" s="9">
        <v>0.46800000000000003</v>
      </c>
    </row>
    <row r="901142" spans="51:51" x14ac:dyDescent="0.2">
      <c r="AY901142" s="9">
        <v>0.38200000000000001</v>
      </c>
    </row>
    <row r="901143" spans="51:51" x14ac:dyDescent="0.2">
      <c r="AY901143" s="9">
        <v>0.41399999999999998</v>
      </c>
    </row>
    <row r="901144" spans="51:51" x14ac:dyDescent="0.2">
      <c r="AY901144" s="9">
        <v>0.38</v>
      </c>
    </row>
    <row r="901145" spans="51:51" x14ac:dyDescent="0.2">
      <c r="AY901145" s="9">
        <v>0.379</v>
      </c>
    </row>
    <row r="901146" spans="51:51" x14ac:dyDescent="0.2">
      <c r="AY901146" s="9">
        <v>0.312</v>
      </c>
    </row>
    <row r="901147" spans="51:51" x14ac:dyDescent="0.2">
      <c r="AY901147" s="9">
        <v>0.433</v>
      </c>
    </row>
    <row r="901148" spans="51:51" x14ac:dyDescent="0.2">
      <c r="AY901148" s="9">
        <v>0.44700000000000001</v>
      </c>
    </row>
    <row r="901149" spans="51:51" x14ac:dyDescent="0.2">
      <c r="AY901149" s="9">
        <v>0.46400000000000002</v>
      </c>
    </row>
    <row r="901150" spans="51:51" x14ac:dyDescent="0.2">
      <c r="AY901150" s="9">
        <v>0.45900000000000002</v>
      </c>
    </row>
    <row r="901151" spans="51:51" x14ac:dyDescent="0.2">
      <c r="AY901151" s="9">
        <v>0.40300000000000002</v>
      </c>
    </row>
    <row r="901152" spans="51:51" x14ac:dyDescent="0.2">
      <c r="AY901152" s="9">
        <v>0.45200000000000001</v>
      </c>
    </row>
    <row r="901153" spans="51:51" x14ac:dyDescent="0.2">
      <c r="AY901153" s="9">
        <v>0.38300000000000001</v>
      </c>
    </row>
    <row r="901154" spans="51:51" x14ac:dyDescent="0.2">
      <c r="AY901154" s="9">
        <v>0.36399999999999999</v>
      </c>
    </row>
    <row r="901155" spans="51:51" x14ac:dyDescent="0.2">
      <c r="AY901155" s="9">
        <v>0.41</v>
      </c>
    </row>
    <row r="901156" spans="51:51" x14ac:dyDescent="0.2">
      <c r="AY901156" s="9">
        <v>0.36099999999999999</v>
      </c>
    </row>
    <row r="901157" spans="51:51" x14ac:dyDescent="0.2">
      <c r="AY901157" s="9">
        <v>0.36</v>
      </c>
    </row>
    <row r="901158" spans="51:51" x14ac:dyDescent="0.2">
      <c r="AY901158" s="9">
        <v>0.30499999999999999</v>
      </c>
    </row>
    <row r="901159" spans="51:51" x14ac:dyDescent="0.2">
      <c r="AY901159" s="9">
        <v>0.307</v>
      </c>
    </row>
    <row r="901160" spans="51:51" x14ac:dyDescent="0.2">
      <c r="AY901160" s="9">
        <v>0.30099999999999999</v>
      </c>
    </row>
    <row r="901161" spans="51:51" x14ac:dyDescent="0.2">
      <c r="AY901161" s="9">
        <v>0.42</v>
      </c>
    </row>
    <row r="901162" spans="51:51" x14ac:dyDescent="0.2">
      <c r="AY901162" s="9">
        <v>0.42699999999999999</v>
      </c>
    </row>
    <row r="901163" spans="51:51" x14ac:dyDescent="0.2">
      <c r="AY901163" s="9">
        <v>0.439</v>
      </c>
    </row>
    <row r="901164" spans="51:51" x14ac:dyDescent="0.2">
      <c r="AY901164" s="9">
        <v>0.58099999999999996</v>
      </c>
    </row>
    <row r="901165" spans="51:51" x14ac:dyDescent="0.2">
      <c r="AY901165" s="9">
        <v>0.56799999999999995</v>
      </c>
    </row>
    <row r="901166" spans="51:51" x14ac:dyDescent="0.2">
      <c r="AY901166" s="9">
        <v>0.629</v>
      </c>
    </row>
    <row r="901167" spans="51:51" x14ac:dyDescent="0.2">
      <c r="AY901167" s="9">
        <v>0.76700000000000002</v>
      </c>
    </row>
    <row r="901168" spans="51:51" x14ac:dyDescent="0.2">
      <c r="AY901168" s="9">
        <v>0.745</v>
      </c>
    </row>
    <row r="901169" spans="51:51" x14ac:dyDescent="0.2">
      <c r="AY901169" s="9">
        <v>0.70599999999999996</v>
      </c>
    </row>
    <row r="901170" spans="51:51" x14ac:dyDescent="0.2">
      <c r="AY901170" s="9">
        <v>0.65300000000000002</v>
      </c>
    </row>
    <row r="901171" spans="51:51" x14ac:dyDescent="0.2">
      <c r="AY901171" s="9">
        <v>0.65100000000000002</v>
      </c>
    </row>
    <row r="901172" spans="51:51" x14ac:dyDescent="0.2">
      <c r="AY901172" s="9">
        <v>0.64800000000000002</v>
      </c>
    </row>
    <row r="901173" spans="51:51" x14ac:dyDescent="0.2">
      <c r="AY901173" s="9">
        <v>0.57099999999999995</v>
      </c>
    </row>
    <row r="901174" spans="51:51" x14ac:dyDescent="0.2">
      <c r="AY901174" s="9">
        <v>0.52700000000000002</v>
      </c>
    </row>
    <row r="917505" spans="51:51" x14ac:dyDescent="0.2">
      <c r="AY917505" s="9" t="s">
        <v>19</v>
      </c>
    </row>
    <row r="917506" spans="51:51" x14ac:dyDescent="0.2">
      <c r="AY917506" s="9">
        <v>0.40300000000000002</v>
      </c>
    </row>
    <row r="917507" spans="51:51" x14ac:dyDescent="0.2">
      <c r="AY917507" s="9">
        <v>0.32800000000000001</v>
      </c>
    </row>
    <row r="917508" spans="51:51" x14ac:dyDescent="0.2">
      <c r="AY917508" s="9">
        <v>0.22800000000000001</v>
      </c>
    </row>
    <row r="917509" spans="51:51" x14ac:dyDescent="0.2">
      <c r="AY917509" s="9">
        <v>0.187</v>
      </c>
    </row>
    <row r="917510" spans="51:51" x14ac:dyDescent="0.2">
      <c r="AY917510" s="9">
        <v>0.253</v>
      </c>
    </row>
    <row r="917511" spans="51:51" x14ac:dyDescent="0.2">
      <c r="AY917511" s="9">
        <v>0.317</v>
      </c>
    </row>
    <row r="917512" spans="51:51" x14ac:dyDescent="0.2">
      <c r="AY917512" s="9">
        <v>0.41799999999999998</v>
      </c>
    </row>
    <row r="917513" spans="51:51" x14ac:dyDescent="0.2">
      <c r="AY917513" s="9">
        <v>0.39100000000000001</v>
      </c>
    </row>
    <row r="917514" spans="51:51" x14ac:dyDescent="0.2">
      <c r="AY917514" s="9">
        <v>0.36799999999999999</v>
      </c>
    </row>
    <row r="917515" spans="51:51" x14ac:dyDescent="0.2">
      <c r="AY917515" s="9">
        <v>0.33100000000000002</v>
      </c>
    </row>
    <row r="917516" spans="51:51" x14ac:dyDescent="0.2">
      <c r="AY917516" s="9">
        <v>0.27400000000000002</v>
      </c>
    </row>
    <row r="917517" spans="51:51" x14ac:dyDescent="0.2">
      <c r="AY917517" s="9">
        <v>0.26400000000000001</v>
      </c>
    </row>
    <row r="917518" spans="51:51" x14ac:dyDescent="0.2">
      <c r="AY917518" s="9">
        <v>0.27600000000000002</v>
      </c>
    </row>
    <row r="917519" spans="51:51" x14ac:dyDescent="0.2">
      <c r="AY917519" s="9">
        <v>0.255</v>
      </c>
    </row>
    <row r="917520" spans="51:51" x14ac:dyDescent="0.2">
      <c r="AY917520" s="9">
        <v>0.46600000000000003</v>
      </c>
    </row>
    <row r="917521" spans="51:51" x14ac:dyDescent="0.2">
      <c r="AY917521" s="9">
        <v>0.57299999999999995</v>
      </c>
    </row>
    <row r="917522" spans="51:51" x14ac:dyDescent="0.2">
      <c r="AY917522" s="9">
        <v>0.59699999999999998</v>
      </c>
    </row>
    <row r="917523" spans="51:51" x14ac:dyDescent="0.2">
      <c r="AY917523" s="9">
        <v>0.50600000000000001</v>
      </c>
    </row>
    <row r="917524" spans="51:51" x14ac:dyDescent="0.2">
      <c r="AY917524" s="9">
        <v>0.54200000000000004</v>
      </c>
    </row>
    <row r="917525" spans="51:51" x14ac:dyDescent="0.2">
      <c r="AY917525" s="9">
        <v>0.46800000000000003</v>
      </c>
    </row>
    <row r="917526" spans="51:51" x14ac:dyDescent="0.2">
      <c r="AY917526" s="9">
        <v>0.38200000000000001</v>
      </c>
    </row>
    <row r="917527" spans="51:51" x14ac:dyDescent="0.2">
      <c r="AY917527" s="9">
        <v>0.41399999999999998</v>
      </c>
    </row>
    <row r="917528" spans="51:51" x14ac:dyDescent="0.2">
      <c r="AY917528" s="9">
        <v>0.38</v>
      </c>
    </row>
    <row r="917529" spans="51:51" x14ac:dyDescent="0.2">
      <c r="AY917529" s="9">
        <v>0.379</v>
      </c>
    </row>
    <row r="917530" spans="51:51" x14ac:dyDescent="0.2">
      <c r="AY917530" s="9">
        <v>0.312</v>
      </c>
    </row>
    <row r="917531" spans="51:51" x14ac:dyDescent="0.2">
      <c r="AY917531" s="9">
        <v>0.433</v>
      </c>
    </row>
    <row r="917532" spans="51:51" x14ac:dyDescent="0.2">
      <c r="AY917532" s="9">
        <v>0.44700000000000001</v>
      </c>
    </row>
    <row r="917533" spans="51:51" x14ac:dyDescent="0.2">
      <c r="AY917533" s="9">
        <v>0.46400000000000002</v>
      </c>
    </row>
    <row r="917534" spans="51:51" x14ac:dyDescent="0.2">
      <c r="AY917534" s="9">
        <v>0.45900000000000002</v>
      </c>
    </row>
    <row r="917535" spans="51:51" x14ac:dyDescent="0.2">
      <c r="AY917535" s="9">
        <v>0.40300000000000002</v>
      </c>
    </row>
    <row r="917536" spans="51:51" x14ac:dyDescent="0.2">
      <c r="AY917536" s="9">
        <v>0.45200000000000001</v>
      </c>
    </row>
    <row r="917537" spans="51:51" x14ac:dyDescent="0.2">
      <c r="AY917537" s="9">
        <v>0.38300000000000001</v>
      </c>
    </row>
    <row r="917538" spans="51:51" x14ac:dyDescent="0.2">
      <c r="AY917538" s="9">
        <v>0.36399999999999999</v>
      </c>
    </row>
    <row r="917539" spans="51:51" x14ac:dyDescent="0.2">
      <c r="AY917539" s="9">
        <v>0.41</v>
      </c>
    </row>
    <row r="917540" spans="51:51" x14ac:dyDescent="0.2">
      <c r="AY917540" s="9">
        <v>0.36099999999999999</v>
      </c>
    </row>
    <row r="917541" spans="51:51" x14ac:dyDescent="0.2">
      <c r="AY917541" s="9">
        <v>0.36</v>
      </c>
    </row>
    <row r="917542" spans="51:51" x14ac:dyDescent="0.2">
      <c r="AY917542" s="9">
        <v>0.30499999999999999</v>
      </c>
    </row>
    <row r="917543" spans="51:51" x14ac:dyDescent="0.2">
      <c r="AY917543" s="9">
        <v>0.307</v>
      </c>
    </row>
    <row r="917544" spans="51:51" x14ac:dyDescent="0.2">
      <c r="AY917544" s="9">
        <v>0.30099999999999999</v>
      </c>
    </row>
    <row r="917545" spans="51:51" x14ac:dyDescent="0.2">
      <c r="AY917545" s="9">
        <v>0.42</v>
      </c>
    </row>
    <row r="917546" spans="51:51" x14ac:dyDescent="0.2">
      <c r="AY917546" s="9">
        <v>0.42699999999999999</v>
      </c>
    </row>
    <row r="917547" spans="51:51" x14ac:dyDescent="0.2">
      <c r="AY917547" s="9">
        <v>0.439</v>
      </c>
    </row>
    <row r="917548" spans="51:51" x14ac:dyDescent="0.2">
      <c r="AY917548" s="9">
        <v>0.58099999999999996</v>
      </c>
    </row>
    <row r="917549" spans="51:51" x14ac:dyDescent="0.2">
      <c r="AY917549" s="9">
        <v>0.56799999999999995</v>
      </c>
    </row>
    <row r="917550" spans="51:51" x14ac:dyDescent="0.2">
      <c r="AY917550" s="9">
        <v>0.629</v>
      </c>
    </row>
    <row r="917551" spans="51:51" x14ac:dyDescent="0.2">
      <c r="AY917551" s="9">
        <v>0.76700000000000002</v>
      </c>
    </row>
    <row r="917552" spans="51:51" x14ac:dyDescent="0.2">
      <c r="AY917552" s="9">
        <v>0.745</v>
      </c>
    </row>
    <row r="917553" spans="51:51" x14ac:dyDescent="0.2">
      <c r="AY917553" s="9">
        <v>0.70599999999999996</v>
      </c>
    </row>
    <row r="917554" spans="51:51" x14ac:dyDescent="0.2">
      <c r="AY917554" s="9">
        <v>0.65300000000000002</v>
      </c>
    </row>
    <row r="917555" spans="51:51" x14ac:dyDescent="0.2">
      <c r="AY917555" s="9">
        <v>0.65100000000000002</v>
      </c>
    </row>
    <row r="917556" spans="51:51" x14ac:dyDescent="0.2">
      <c r="AY917556" s="9">
        <v>0.64800000000000002</v>
      </c>
    </row>
    <row r="917557" spans="51:51" x14ac:dyDescent="0.2">
      <c r="AY917557" s="9">
        <v>0.57099999999999995</v>
      </c>
    </row>
    <row r="917558" spans="51:51" x14ac:dyDescent="0.2">
      <c r="AY917558" s="9">
        <v>0.52700000000000002</v>
      </c>
    </row>
    <row r="933889" spans="51:51" x14ac:dyDescent="0.2">
      <c r="AY933889" s="9" t="s">
        <v>19</v>
      </c>
    </row>
    <row r="933890" spans="51:51" x14ac:dyDescent="0.2">
      <c r="AY933890" s="9">
        <v>0.40300000000000002</v>
      </c>
    </row>
    <row r="933891" spans="51:51" x14ac:dyDescent="0.2">
      <c r="AY933891" s="9">
        <v>0.32800000000000001</v>
      </c>
    </row>
    <row r="933892" spans="51:51" x14ac:dyDescent="0.2">
      <c r="AY933892" s="9">
        <v>0.22800000000000001</v>
      </c>
    </row>
    <row r="933893" spans="51:51" x14ac:dyDescent="0.2">
      <c r="AY933893" s="9">
        <v>0.187</v>
      </c>
    </row>
    <row r="933894" spans="51:51" x14ac:dyDescent="0.2">
      <c r="AY933894" s="9">
        <v>0.253</v>
      </c>
    </row>
    <row r="933895" spans="51:51" x14ac:dyDescent="0.2">
      <c r="AY933895" s="9">
        <v>0.317</v>
      </c>
    </row>
    <row r="933896" spans="51:51" x14ac:dyDescent="0.2">
      <c r="AY933896" s="9">
        <v>0.41799999999999998</v>
      </c>
    </row>
    <row r="933897" spans="51:51" x14ac:dyDescent="0.2">
      <c r="AY933897" s="9">
        <v>0.39100000000000001</v>
      </c>
    </row>
    <row r="933898" spans="51:51" x14ac:dyDescent="0.2">
      <c r="AY933898" s="9">
        <v>0.36799999999999999</v>
      </c>
    </row>
    <row r="933899" spans="51:51" x14ac:dyDescent="0.2">
      <c r="AY933899" s="9">
        <v>0.33100000000000002</v>
      </c>
    </row>
    <row r="933900" spans="51:51" x14ac:dyDescent="0.2">
      <c r="AY933900" s="9">
        <v>0.27400000000000002</v>
      </c>
    </row>
    <row r="933901" spans="51:51" x14ac:dyDescent="0.2">
      <c r="AY933901" s="9">
        <v>0.26400000000000001</v>
      </c>
    </row>
    <row r="933902" spans="51:51" x14ac:dyDescent="0.2">
      <c r="AY933902" s="9">
        <v>0.27600000000000002</v>
      </c>
    </row>
    <row r="933903" spans="51:51" x14ac:dyDescent="0.2">
      <c r="AY933903" s="9">
        <v>0.255</v>
      </c>
    </row>
    <row r="933904" spans="51:51" x14ac:dyDescent="0.2">
      <c r="AY933904" s="9">
        <v>0.46600000000000003</v>
      </c>
    </row>
    <row r="933905" spans="51:51" x14ac:dyDescent="0.2">
      <c r="AY933905" s="9">
        <v>0.57299999999999995</v>
      </c>
    </row>
    <row r="933906" spans="51:51" x14ac:dyDescent="0.2">
      <c r="AY933906" s="9">
        <v>0.59699999999999998</v>
      </c>
    </row>
    <row r="933907" spans="51:51" x14ac:dyDescent="0.2">
      <c r="AY933907" s="9">
        <v>0.50600000000000001</v>
      </c>
    </row>
    <row r="933908" spans="51:51" x14ac:dyDescent="0.2">
      <c r="AY933908" s="9">
        <v>0.54200000000000004</v>
      </c>
    </row>
    <row r="933909" spans="51:51" x14ac:dyDescent="0.2">
      <c r="AY933909" s="9">
        <v>0.46800000000000003</v>
      </c>
    </row>
    <row r="933910" spans="51:51" x14ac:dyDescent="0.2">
      <c r="AY933910" s="9">
        <v>0.38200000000000001</v>
      </c>
    </row>
    <row r="933911" spans="51:51" x14ac:dyDescent="0.2">
      <c r="AY933911" s="9">
        <v>0.41399999999999998</v>
      </c>
    </row>
    <row r="933912" spans="51:51" x14ac:dyDescent="0.2">
      <c r="AY933912" s="9">
        <v>0.38</v>
      </c>
    </row>
    <row r="933913" spans="51:51" x14ac:dyDescent="0.2">
      <c r="AY933913" s="9">
        <v>0.379</v>
      </c>
    </row>
    <row r="933914" spans="51:51" x14ac:dyDescent="0.2">
      <c r="AY933914" s="9">
        <v>0.312</v>
      </c>
    </row>
    <row r="933915" spans="51:51" x14ac:dyDescent="0.2">
      <c r="AY933915" s="9">
        <v>0.433</v>
      </c>
    </row>
    <row r="933916" spans="51:51" x14ac:dyDescent="0.2">
      <c r="AY933916" s="9">
        <v>0.44700000000000001</v>
      </c>
    </row>
    <row r="933917" spans="51:51" x14ac:dyDescent="0.2">
      <c r="AY933917" s="9">
        <v>0.46400000000000002</v>
      </c>
    </row>
    <row r="933918" spans="51:51" x14ac:dyDescent="0.2">
      <c r="AY933918" s="9">
        <v>0.45900000000000002</v>
      </c>
    </row>
    <row r="933919" spans="51:51" x14ac:dyDescent="0.2">
      <c r="AY933919" s="9">
        <v>0.40300000000000002</v>
      </c>
    </row>
    <row r="933920" spans="51:51" x14ac:dyDescent="0.2">
      <c r="AY933920" s="9">
        <v>0.45200000000000001</v>
      </c>
    </row>
    <row r="933921" spans="51:51" x14ac:dyDescent="0.2">
      <c r="AY933921" s="9">
        <v>0.38300000000000001</v>
      </c>
    </row>
    <row r="933922" spans="51:51" x14ac:dyDescent="0.2">
      <c r="AY933922" s="9">
        <v>0.36399999999999999</v>
      </c>
    </row>
    <row r="933923" spans="51:51" x14ac:dyDescent="0.2">
      <c r="AY933923" s="9">
        <v>0.41</v>
      </c>
    </row>
    <row r="933924" spans="51:51" x14ac:dyDescent="0.2">
      <c r="AY933924" s="9">
        <v>0.36099999999999999</v>
      </c>
    </row>
    <row r="933925" spans="51:51" x14ac:dyDescent="0.2">
      <c r="AY933925" s="9">
        <v>0.36</v>
      </c>
    </row>
    <row r="933926" spans="51:51" x14ac:dyDescent="0.2">
      <c r="AY933926" s="9">
        <v>0.30499999999999999</v>
      </c>
    </row>
    <row r="933927" spans="51:51" x14ac:dyDescent="0.2">
      <c r="AY933927" s="9">
        <v>0.307</v>
      </c>
    </row>
    <row r="933928" spans="51:51" x14ac:dyDescent="0.2">
      <c r="AY933928" s="9">
        <v>0.30099999999999999</v>
      </c>
    </row>
    <row r="933929" spans="51:51" x14ac:dyDescent="0.2">
      <c r="AY933929" s="9">
        <v>0.42</v>
      </c>
    </row>
    <row r="933930" spans="51:51" x14ac:dyDescent="0.2">
      <c r="AY933930" s="9">
        <v>0.42699999999999999</v>
      </c>
    </row>
    <row r="933931" spans="51:51" x14ac:dyDescent="0.2">
      <c r="AY933931" s="9">
        <v>0.439</v>
      </c>
    </row>
    <row r="933932" spans="51:51" x14ac:dyDescent="0.2">
      <c r="AY933932" s="9">
        <v>0.58099999999999996</v>
      </c>
    </row>
    <row r="933933" spans="51:51" x14ac:dyDescent="0.2">
      <c r="AY933933" s="9">
        <v>0.56799999999999995</v>
      </c>
    </row>
    <row r="933934" spans="51:51" x14ac:dyDescent="0.2">
      <c r="AY933934" s="9">
        <v>0.629</v>
      </c>
    </row>
    <row r="933935" spans="51:51" x14ac:dyDescent="0.2">
      <c r="AY933935" s="9">
        <v>0.76700000000000002</v>
      </c>
    </row>
    <row r="933936" spans="51:51" x14ac:dyDescent="0.2">
      <c r="AY933936" s="9">
        <v>0.745</v>
      </c>
    </row>
    <row r="933937" spans="51:51" x14ac:dyDescent="0.2">
      <c r="AY933937" s="9">
        <v>0.70599999999999996</v>
      </c>
    </row>
    <row r="933938" spans="51:51" x14ac:dyDescent="0.2">
      <c r="AY933938" s="9">
        <v>0.65300000000000002</v>
      </c>
    </row>
    <row r="933939" spans="51:51" x14ac:dyDescent="0.2">
      <c r="AY933939" s="9">
        <v>0.65100000000000002</v>
      </c>
    </row>
    <row r="933940" spans="51:51" x14ac:dyDescent="0.2">
      <c r="AY933940" s="9">
        <v>0.64800000000000002</v>
      </c>
    </row>
    <row r="933941" spans="51:51" x14ac:dyDescent="0.2">
      <c r="AY933941" s="9">
        <v>0.57099999999999995</v>
      </c>
    </row>
    <row r="933942" spans="51:51" x14ac:dyDescent="0.2">
      <c r="AY933942" s="9">
        <v>0.52700000000000002</v>
      </c>
    </row>
    <row r="950273" spans="51:51" x14ac:dyDescent="0.2">
      <c r="AY950273" s="9" t="s">
        <v>19</v>
      </c>
    </row>
    <row r="950274" spans="51:51" x14ac:dyDescent="0.2">
      <c r="AY950274" s="9">
        <v>0.40300000000000002</v>
      </c>
    </row>
    <row r="950275" spans="51:51" x14ac:dyDescent="0.2">
      <c r="AY950275" s="9">
        <v>0.32800000000000001</v>
      </c>
    </row>
    <row r="950276" spans="51:51" x14ac:dyDescent="0.2">
      <c r="AY950276" s="9">
        <v>0.22800000000000001</v>
      </c>
    </row>
    <row r="950277" spans="51:51" x14ac:dyDescent="0.2">
      <c r="AY950277" s="9">
        <v>0.187</v>
      </c>
    </row>
    <row r="950278" spans="51:51" x14ac:dyDescent="0.2">
      <c r="AY950278" s="9">
        <v>0.253</v>
      </c>
    </row>
    <row r="950279" spans="51:51" x14ac:dyDescent="0.2">
      <c r="AY950279" s="9">
        <v>0.317</v>
      </c>
    </row>
    <row r="950280" spans="51:51" x14ac:dyDescent="0.2">
      <c r="AY950280" s="9">
        <v>0.41799999999999998</v>
      </c>
    </row>
    <row r="950281" spans="51:51" x14ac:dyDescent="0.2">
      <c r="AY950281" s="9">
        <v>0.39100000000000001</v>
      </c>
    </row>
    <row r="950282" spans="51:51" x14ac:dyDescent="0.2">
      <c r="AY950282" s="9">
        <v>0.36799999999999999</v>
      </c>
    </row>
    <row r="950283" spans="51:51" x14ac:dyDescent="0.2">
      <c r="AY950283" s="9">
        <v>0.33100000000000002</v>
      </c>
    </row>
    <row r="950284" spans="51:51" x14ac:dyDescent="0.2">
      <c r="AY950284" s="9">
        <v>0.27400000000000002</v>
      </c>
    </row>
    <row r="950285" spans="51:51" x14ac:dyDescent="0.2">
      <c r="AY950285" s="9">
        <v>0.26400000000000001</v>
      </c>
    </row>
    <row r="950286" spans="51:51" x14ac:dyDescent="0.2">
      <c r="AY950286" s="9">
        <v>0.27600000000000002</v>
      </c>
    </row>
    <row r="950287" spans="51:51" x14ac:dyDescent="0.2">
      <c r="AY950287" s="9">
        <v>0.255</v>
      </c>
    </row>
    <row r="950288" spans="51:51" x14ac:dyDescent="0.2">
      <c r="AY950288" s="9">
        <v>0.46600000000000003</v>
      </c>
    </row>
    <row r="950289" spans="51:51" x14ac:dyDescent="0.2">
      <c r="AY950289" s="9">
        <v>0.57299999999999995</v>
      </c>
    </row>
    <row r="950290" spans="51:51" x14ac:dyDescent="0.2">
      <c r="AY950290" s="9">
        <v>0.59699999999999998</v>
      </c>
    </row>
    <row r="950291" spans="51:51" x14ac:dyDescent="0.2">
      <c r="AY950291" s="9">
        <v>0.50600000000000001</v>
      </c>
    </row>
    <row r="950292" spans="51:51" x14ac:dyDescent="0.2">
      <c r="AY950292" s="9">
        <v>0.54200000000000004</v>
      </c>
    </row>
    <row r="950293" spans="51:51" x14ac:dyDescent="0.2">
      <c r="AY950293" s="9">
        <v>0.46800000000000003</v>
      </c>
    </row>
    <row r="950294" spans="51:51" x14ac:dyDescent="0.2">
      <c r="AY950294" s="9">
        <v>0.38200000000000001</v>
      </c>
    </row>
    <row r="950295" spans="51:51" x14ac:dyDescent="0.2">
      <c r="AY950295" s="9">
        <v>0.41399999999999998</v>
      </c>
    </row>
    <row r="950296" spans="51:51" x14ac:dyDescent="0.2">
      <c r="AY950296" s="9">
        <v>0.38</v>
      </c>
    </row>
    <row r="950297" spans="51:51" x14ac:dyDescent="0.2">
      <c r="AY950297" s="9">
        <v>0.379</v>
      </c>
    </row>
    <row r="950298" spans="51:51" x14ac:dyDescent="0.2">
      <c r="AY950298" s="9">
        <v>0.312</v>
      </c>
    </row>
    <row r="950299" spans="51:51" x14ac:dyDescent="0.2">
      <c r="AY950299" s="9">
        <v>0.433</v>
      </c>
    </row>
    <row r="950300" spans="51:51" x14ac:dyDescent="0.2">
      <c r="AY950300" s="9">
        <v>0.44700000000000001</v>
      </c>
    </row>
    <row r="950301" spans="51:51" x14ac:dyDescent="0.2">
      <c r="AY950301" s="9">
        <v>0.46400000000000002</v>
      </c>
    </row>
    <row r="950302" spans="51:51" x14ac:dyDescent="0.2">
      <c r="AY950302" s="9">
        <v>0.45900000000000002</v>
      </c>
    </row>
    <row r="950303" spans="51:51" x14ac:dyDescent="0.2">
      <c r="AY950303" s="9">
        <v>0.40300000000000002</v>
      </c>
    </row>
    <row r="950304" spans="51:51" x14ac:dyDescent="0.2">
      <c r="AY950304" s="9">
        <v>0.45200000000000001</v>
      </c>
    </row>
    <row r="950305" spans="51:51" x14ac:dyDescent="0.2">
      <c r="AY950305" s="9">
        <v>0.38300000000000001</v>
      </c>
    </row>
    <row r="950306" spans="51:51" x14ac:dyDescent="0.2">
      <c r="AY950306" s="9">
        <v>0.36399999999999999</v>
      </c>
    </row>
    <row r="950307" spans="51:51" x14ac:dyDescent="0.2">
      <c r="AY950307" s="9">
        <v>0.41</v>
      </c>
    </row>
    <row r="950308" spans="51:51" x14ac:dyDescent="0.2">
      <c r="AY950308" s="9">
        <v>0.36099999999999999</v>
      </c>
    </row>
    <row r="950309" spans="51:51" x14ac:dyDescent="0.2">
      <c r="AY950309" s="9">
        <v>0.36</v>
      </c>
    </row>
    <row r="950310" spans="51:51" x14ac:dyDescent="0.2">
      <c r="AY950310" s="9">
        <v>0.30499999999999999</v>
      </c>
    </row>
    <row r="950311" spans="51:51" x14ac:dyDescent="0.2">
      <c r="AY950311" s="9">
        <v>0.307</v>
      </c>
    </row>
    <row r="950312" spans="51:51" x14ac:dyDescent="0.2">
      <c r="AY950312" s="9">
        <v>0.30099999999999999</v>
      </c>
    </row>
    <row r="950313" spans="51:51" x14ac:dyDescent="0.2">
      <c r="AY950313" s="9">
        <v>0.42</v>
      </c>
    </row>
    <row r="950314" spans="51:51" x14ac:dyDescent="0.2">
      <c r="AY950314" s="9">
        <v>0.42699999999999999</v>
      </c>
    </row>
    <row r="950315" spans="51:51" x14ac:dyDescent="0.2">
      <c r="AY950315" s="9">
        <v>0.439</v>
      </c>
    </row>
    <row r="950316" spans="51:51" x14ac:dyDescent="0.2">
      <c r="AY950316" s="9">
        <v>0.58099999999999996</v>
      </c>
    </row>
    <row r="950317" spans="51:51" x14ac:dyDescent="0.2">
      <c r="AY950317" s="9">
        <v>0.56799999999999995</v>
      </c>
    </row>
    <row r="950318" spans="51:51" x14ac:dyDescent="0.2">
      <c r="AY950318" s="9">
        <v>0.629</v>
      </c>
    </row>
    <row r="950319" spans="51:51" x14ac:dyDescent="0.2">
      <c r="AY950319" s="9">
        <v>0.76700000000000002</v>
      </c>
    </row>
    <row r="950320" spans="51:51" x14ac:dyDescent="0.2">
      <c r="AY950320" s="9">
        <v>0.745</v>
      </c>
    </row>
    <row r="950321" spans="51:51" x14ac:dyDescent="0.2">
      <c r="AY950321" s="9">
        <v>0.70599999999999996</v>
      </c>
    </row>
    <row r="950322" spans="51:51" x14ac:dyDescent="0.2">
      <c r="AY950322" s="9">
        <v>0.65300000000000002</v>
      </c>
    </row>
    <row r="950323" spans="51:51" x14ac:dyDescent="0.2">
      <c r="AY950323" s="9">
        <v>0.65100000000000002</v>
      </c>
    </row>
    <row r="950324" spans="51:51" x14ac:dyDescent="0.2">
      <c r="AY950324" s="9">
        <v>0.64800000000000002</v>
      </c>
    </row>
    <row r="950325" spans="51:51" x14ac:dyDescent="0.2">
      <c r="AY950325" s="9">
        <v>0.57099999999999995</v>
      </c>
    </row>
    <row r="950326" spans="51:51" x14ac:dyDescent="0.2">
      <c r="AY950326" s="9">
        <v>0.52700000000000002</v>
      </c>
    </row>
    <row r="966657" spans="51:51" x14ac:dyDescent="0.2">
      <c r="AY966657" s="9" t="s">
        <v>19</v>
      </c>
    </row>
    <row r="966658" spans="51:51" x14ac:dyDescent="0.2">
      <c r="AY966658" s="9">
        <v>0.40300000000000002</v>
      </c>
    </row>
    <row r="966659" spans="51:51" x14ac:dyDescent="0.2">
      <c r="AY966659" s="9">
        <v>0.32800000000000001</v>
      </c>
    </row>
    <row r="966660" spans="51:51" x14ac:dyDescent="0.2">
      <c r="AY966660" s="9">
        <v>0.22800000000000001</v>
      </c>
    </row>
    <row r="966661" spans="51:51" x14ac:dyDescent="0.2">
      <c r="AY966661" s="9">
        <v>0.187</v>
      </c>
    </row>
    <row r="966662" spans="51:51" x14ac:dyDescent="0.2">
      <c r="AY966662" s="9">
        <v>0.253</v>
      </c>
    </row>
    <row r="966663" spans="51:51" x14ac:dyDescent="0.2">
      <c r="AY966663" s="9">
        <v>0.317</v>
      </c>
    </row>
    <row r="966664" spans="51:51" x14ac:dyDescent="0.2">
      <c r="AY966664" s="9">
        <v>0.41799999999999998</v>
      </c>
    </row>
    <row r="966665" spans="51:51" x14ac:dyDescent="0.2">
      <c r="AY966665" s="9">
        <v>0.39100000000000001</v>
      </c>
    </row>
    <row r="966666" spans="51:51" x14ac:dyDescent="0.2">
      <c r="AY966666" s="9">
        <v>0.36799999999999999</v>
      </c>
    </row>
    <row r="966667" spans="51:51" x14ac:dyDescent="0.2">
      <c r="AY966667" s="9">
        <v>0.33100000000000002</v>
      </c>
    </row>
    <row r="966668" spans="51:51" x14ac:dyDescent="0.2">
      <c r="AY966668" s="9">
        <v>0.27400000000000002</v>
      </c>
    </row>
    <row r="966669" spans="51:51" x14ac:dyDescent="0.2">
      <c r="AY966669" s="9">
        <v>0.26400000000000001</v>
      </c>
    </row>
    <row r="966670" spans="51:51" x14ac:dyDescent="0.2">
      <c r="AY966670" s="9">
        <v>0.27600000000000002</v>
      </c>
    </row>
    <row r="966671" spans="51:51" x14ac:dyDescent="0.2">
      <c r="AY966671" s="9">
        <v>0.255</v>
      </c>
    </row>
    <row r="966672" spans="51:51" x14ac:dyDescent="0.2">
      <c r="AY966672" s="9">
        <v>0.46600000000000003</v>
      </c>
    </row>
    <row r="966673" spans="51:51" x14ac:dyDescent="0.2">
      <c r="AY966673" s="9">
        <v>0.57299999999999995</v>
      </c>
    </row>
    <row r="966674" spans="51:51" x14ac:dyDescent="0.2">
      <c r="AY966674" s="9">
        <v>0.59699999999999998</v>
      </c>
    </row>
    <row r="966675" spans="51:51" x14ac:dyDescent="0.2">
      <c r="AY966675" s="9">
        <v>0.50600000000000001</v>
      </c>
    </row>
    <row r="966676" spans="51:51" x14ac:dyDescent="0.2">
      <c r="AY966676" s="9">
        <v>0.54200000000000004</v>
      </c>
    </row>
    <row r="966677" spans="51:51" x14ac:dyDescent="0.2">
      <c r="AY966677" s="9">
        <v>0.46800000000000003</v>
      </c>
    </row>
    <row r="966678" spans="51:51" x14ac:dyDescent="0.2">
      <c r="AY966678" s="9">
        <v>0.38200000000000001</v>
      </c>
    </row>
    <row r="966679" spans="51:51" x14ac:dyDescent="0.2">
      <c r="AY966679" s="9">
        <v>0.41399999999999998</v>
      </c>
    </row>
    <row r="966680" spans="51:51" x14ac:dyDescent="0.2">
      <c r="AY966680" s="9">
        <v>0.38</v>
      </c>
    </row>
    <row r="966681" spans="51:51" x14ac:dyDescent="0.2">
      <c r="AY966681" s="9">
        <v>0.379</v>
      </c>
    </row>
    <row r="966682" spans="51:51" x14ac:dyDescent="0.2">
      <c r="AY966682" s="9">
        <v>0.312</v>
      </c>
    </row>
    <row r="966683" spans="51:51" x14ac:dyDescent="0.2">
      <c r="AY966683" s="9">
        <v>0.433</v>
      </c>
    </row>
    <row r="966684" spans="51:51" x14ac:dyDescent="0.2">
      <c r="AY966684" s="9">
        <v>0.44700000000000001</v>
      </c>
    </row>
    <row r="966685" spans="51:51" x14ac:dyDescent="0.2">
      <c r="AY966685" s="9">
        <v>0.46400000000000002</v>
      </c>
    </row>
    <row r="966686" spans="51:51" x14ac:dyDescent="0.2">
      <c r="AY966686" s="9">
        <v>0.45900000000000002</v>
      </c>
    </row>
    <row r="966687" spans="51:51" x14ac:dyDescent="0.2">
      <c r="AY966687" s="9">
        <v>0.40300000000000002</v>
      </c>
    </row>
    <row r="966688" spans="51:51" x14ac:dyDescent="0.2">
      <c r="AY966688" s="9">
        <v>0.45200000000000001</v>
      </c>
    </row>
    <row r="966689" spans="51:51" x14ac:dyDescent="0.2">
      <c r="AY966689" s="9">
        <v>0.38300000000000001</v>
      </c>
    </row>
    <row r="966690" spans="51:51" x14ac:dyDescent="0.2">
      <c r="AY966690" s="9">
        <v>0.36399999999999999</v>
      </c>
    </row>
    <row r="966691" spans="51:51" x14ac:dyDescent="0.2">
      <c r="AY966691" s="9">
        <v>0.41</v>
      </c>
    </row>
    <row r="966692" spans="51:51" x14ac:dyDescent="0.2">
      <c r="AY966692" s="9">
        <v>0.36099999999999999</v>
      </c>
    </row>
    <row r="966693" spans="51:51" x14ac:dyDescent="0.2">
      <c r="AY966693" s="9">
        <v>0.36</v>
      </c>
    </row>
    <row r="966694" spans="51:51" x14ac:dyDescent="0.2">
      <c r="AY966694" s="9">
        <v>0.30499999999999999</v>
      </c>
    </row>
    <row r="966695" spans="51:51" x14ac:dyDescent="0.2">
      <c r="AY966695" s="9">
        <v>0.307</v>
      </c>
    </row>
    <row r="966696" spans="51:51" x14ac:dyDescent="0.2">
      <c r="AY966696" s="9">
        <v>0.30099999999999999</v>
      </c>
    </row>
    <row r="966697" spans="51:51" x14ac:dyDescent="0.2">
      <c r="AY966697" s="9">
        <v>0.42</v>
      </c>
    </row>
    <row r="966698" spans="51:51" x14ac:dyDescent="0.2">
      <c r="AY966698" s="9">
        <v>0.42699999999999999</v>
      </c>
    </row>
    <row r="966699" spans="51:51" x14ac:dyDescent="0.2">
      <c r="AY966699" s="9">
        <v>0.439</v>
      </c>
    </row>
    <row r="966700" spans="51:51" x14ac:dyDescent="0.2">
      <c r="AY966700" s="9">
        <v>0.58099999999999996</v>
      </c>
    </row>
    <row r="966701" spans="51:51" x14ac:dyDescent="0.2">
      <c r="AY966701" s="9">
        <v>0.56799999999999995</v>
      </c>
    </row>
    <row r="966702" spans="51:51" x14ac:dyDescent="0.2">
      <c r="AY966702" s="9">
        <v>0.629</v>
      </c>
    </row>
    <row r="966703" spans="51:51" x14ac:dyDescent="0.2">
      <c r="AY966703" s="9">
        <v>0.76700000000000002</v>
      </c>
    </row>
    <row r="966704" spans="51:51" x14ac:dyDescent="0.2">
      <c r="AY966704" s="9">
        <v>0.745</v>
      </c>
    </row>
    <row r="966705" spans="51:51" x14ac:dyDescent="0.2">
      <c r="AY966705" s="9">
        <v>0.70599999999999996</v>
      </c>
    </row>
    <row r="966706" spans="51:51" x14ac:dyDescent="0.2">
      <c r="AY966706" s="9">
        <v>0.65300000000000002</v>
      </c>
    </row>
    <row r="966707" spans="51:51" x14ac:dyDescent="0.2">
      <c r="AY966707" s="9">
        <v>0.65100000000000002</v>
      </c>
    </row>
    <row r="966708" spans="51:51" x14ac:dyDescent="0.2">
      <c r="AY966708" s="9">
        <v>0.64800000000000002</v>
      </c>
    </row>
    <row r="966709" spans="51:51" x14ac:dyDescent="0.2">
      <c r="AY966709" s="9">
        <v>0.57099999999999995</v>
      </c>
    </row>
    <row r="966710" spans="51:51" x14ac:dyDescent="0.2">
      <c r="AY966710" s="9">
        <v>0.52700000000000002</v>
      </c>
    </row>
    <row r="983041" spans="51:51" x14ac:dyDescent="0.2">
      <c r="AY983041" s="9" t="s">
        <v>19</v>
      </c>
    </row>
    <row r="983042" spans="51:51" x14ac:dyDescent="0.2">
      <c r="AY983042" s="9">
        <v>0.40300000000000002</v>
      </c>
    </row>
    <row r="983043" spans="51:51" x14ac:dyDescent="0.2">
      <c r="AY983043" s="9">
        <v>0.32800000000000001</v>
      </c>
    </row>
    <row r="983044" spans="51:51" x14ac:dyDescent="0.2">
      <c r="AY983044" s="9">
        <v>0.22800000000000001</v>
      </c>
    </row>
    <row r="983045" spans="51:51" x14ac:dyDescent="0.2">
      <c r="AY983045" s="9">
        <v>0.187</v>
      </c>
    </row>
    <row r="983046" spans="51:51" x14ac:dyDescent="0.2">
      <c r="AY983046" s="9">
        <v>0.253</v>
      </c>
    </row>
    <row r="983047" spans="51:51" x14ac:dyDescent="0.2">
      <c r="AY983047" s="9">
        <v>0.317</v>
      </c>
    </row>
    <row r="983048" spans="51:51" x14ac:dyDescent="0.2">
      <c r="AY983048" s="9">
        <v>0.41799999999999998</v>
      </c>
    </row>
    <row r="983049" spans="51:51" x14ac:dyDescent="0.2">
      <c r="AY983049" s="9">
        <v>0.39100000000000001</v>
      </c>
    </row>
    <row r="983050" spans="51:51" x14ac:dyDescent="0.2">
      <c r="AY983050" s="9">
        <v>0.36799999999999999</v>
      </c>
    </row>
    <row r="983051" spans="51:51" x14ac:dyDescent="0.2">
      <c r="AY983051" s="9">
        <v>0.33100000000000002</v>
      </c>
    </row>
    <row r="983052" spans="51:51" x14ac:dyDescent="0.2">
      <c r="AY983052" s="9">
        <v>0.27400000000000002</v>
      </c>
    </row>
    <row r="983053" spans="51:51" x14ac:dyDescent="0.2">
      <c r="AY983053" s="9">
        <v>0.26400000000000001</v>
      </c>
    </row>
    <row r="983054" spans="51:51" x14ac:dyDescent="0.2">
      <c r="AY983054" s="9">
        <v>0.27600000000000002</v>
      </c>
    </row>
    <row r="983055" spans="51:51" x14ac:dyDescent="0.2">
      <c r="AY983055" s="9">
        <v>0.255</v>
      </c>
    </row>
    <row r="983056" spans="51:51" x14ac:dyDescent="0.2">
      <c r="AY983056" s="9">
        <v>0.46600000000000003</v>
      </c>
    </row>
    <row r="983057" spans="51:51" x14ac:dyDescent="0.2">
      <c r="AY983057" s="9">
        <v>0.57299999999999995</v>
      </c>
    </row>
    <row r="983058" spans="51:51" x14ac:dyDescent="0.2">
      <c r="AY983058" s="9">
        <v>0.59699999999999998</v>
      </c>
    </row>
    <row r="983059" spans="51:51" x14ac:dyDescent="0.2">
      <c r="AY983059" s="9">
        <v>0.50600000000000001</v>
      </c>
    </row>
    <row r="983060" spans="51:51" x14ac:dyDescent="0.2">
      <c r="AY983060" s="9">
        <v>0.54200000000000004</v>
      </c>
    </row>
    <row r="983061" spans="51:51" x14ac:dyDescent="0.2">
      <c r="AY983061" s="9">
        <v>0.46800000000000003</v>
      </c>
    </row>
    <row r="983062" spans="51:51" x14ac:dyDescent="0.2">
      <c r="AY983062" s="9">
        <v>0.38200000000000001</v>
      </c>
    </row>
    <row r="983063" spans="51:51" x14ac:dyDescent="0.2">
      <c r="AY983063" s="9">
        <v>0.41399999999999998</v>
      </c>
    </row>
    <row r="983064" spans="51:51" x14ac:dyDescent="0.2">
      <c r="AY983064" s="9">
        <v>0.38</v>
      </c>
    </row>
    <row r="983065" spans="51:51" x14ac:dyDescent="0.2">
      <c r="AY983065" s="9">
        <v>0.379</v>
      </c>
    </row>
    <row r="983066" spans="51:51" x14ac:dyDescent="0.2">
      <c r="AY983066" s="9">
        <v>0.312</v>
      </c>
    </row>
    <row r="983067" spans="51:51" x14ac:dyDescent="0.2">
      <c r="AY983067" s="9">
        <v>0.433</v>
      </c>
    </row>
    <row r="983068" spans="51:51" x14ac:dyDescent="0.2">
      <c r="AY983068" s="9">
        <v>0.44700000000000001</v>
      </c>
    </row>
    <row r="983069" spans="51:51" x14ac:dyDescent="0.2">
      <c r="AY983069" s="9">
        <v>0.46400000000000002</v>
      </c>
    </row>
    <row r="983070" spans="51:51" x14ac:dyDescent="0.2">
      <c r="AY983070" s="9">
        <v>0.45900000000000002</v>
      </c>
    </row>
    <row r="983071" spans="51:51" x14ac:dyDescent="0.2">
      <c r="AY983071" s="9">
        <v>0.40300000000000002</v>
      </c>
    </row>
    <row r="983072" spans="51:51" x14ac:dyDescent="0.2">
      <c r="AY983072" s="9">
        <v>0.45200000000000001</v>
      </c>
    </row>
    <row r="983073" spans="51:51" x14ac:dyDescent="0.2">
      <c r="AY983073" s="9">
        <v>0.38300000000000001</v>
      </c>
    </row>
    <row r="983074" spans="51:51" x14ac:dyDescent="0.2">
      <c r="AY983074" s="9">
        <v>0.36399999999999999</v>
      </c>
    </row>
    <row r="983075" spans="51:51" x14ac:dyDescent="0.2">
      <c r="AY983075" s="9">
        <v>0.41</v>
      </c>
    </row>
    <row r="983076" spans="51:51" x14ac:dyDescent="0.2">
      <c r="AY983076" s="9">
        <v>0.36099999999999999</v>
      </c>
    </row>
    <row r="983077" spans="51:51" x14ac:dyDescent="0.2">
      <c r="AY983077" s="9">
        <v>0.36</v>
      </c>
    </row>
    <row r="983078" spans="51:51" x14ac:dyDescent="0.2">
      <c r="AY983078" s="9">
        <v>0.30499999999999999</v>
      </c>
    </row>
    <row r="983079" spans="51:51" x14ac:dyDescent="0.2">
      <c r="AY983079" s="9">
        <v>0.307</v>
      </c>
    </row>
    <row r="983080" spans="51:51" x14ac:dyDescent="0.2">
      <c r="AY983080" s="9">
        <v>0.30099999999999999</v>
      </c>
    </row>
    <row r="983081" spans="51:51" x14ac:dyDescent="0.2">
      <c r="AY983081" s="9">
        <v>0.42</v>
      </c>
    </row>
    <row r="983082" spans="51:51" x14ac:dyDescent="0.2">
      <c r="AY983082" s="9">
        <v>0.42699999999999999</v>
      </c>
    </row>
    <row r="983083" spans="51:51" x14ac:dyDescent="0.2">
      <c r="AY983083" s="9">
        <v>0.439</v>
      </c>
    </row>
    <row r="983084" spans="51:51" x14ac:dyDescent="0.2">
      <c r="AY983084" s="9">
        <v>0.58099999999999996</v>
      </c>
    </row>
    <row r="983085" spans="51:51" x14ac:dyDescent="0.2">
      <c r="AY983085" s="9">
        <v>0.56799999999999995</v>
      </c>
    </row>
    <row r="983086" spans="51:51" x14ac:dyDescent="0.2">
      <c r="AY983086" s="9">
        <v>0.629</v>
      </c>
    </row>
    <row r="983087" spans="51:51" x14ac:dyDescent="0.2">
      <c r="AY983087" s="9">
        <v>0.76700000000000002</v>
      </c>
    </row>
    <row r="983088" spans="51:51" x14ac:dyDescent="0.2">
      <c r="AY983088" s="9">
        <v>0.745</v>
      </c>
    </row>
    <row r="983089" spans="51:51" x14ac:dyDescent="0.2">
      <c r="AY983089" s="9">
        <v>0.70599999999999996</v>
      </c>
    </row>
    <row r="983090" spans="51:51" x14ac:dyDescent="0.2">
      <c r="AY983090" s="9">
        <v>0.65300000000000002</v>
      </c>
    </row>
    <row r="983091" spans="51:51" x14ac:dyDescent="0.2">
      <c r="AY983091" s="9">
        <v>0.65100000000000002</v>
      </c>
    </row>
    <row r="983092" spans="51:51" x14ac:dyDescent="0.2">
      <c r="AY983092" s="9">
        <v>0.64800000000000002</v>
      </c>
    </row>
    <row r="983093" spans="51:51" x14ac:dyDescent="0.2">
      <c r="AY983093" s="9">
        <v>0.57099999999999995</v>
      </c>
    </row>
    <row r="983094" spans="51:51" x14ac:dyDescent="0.2">
      <c r="AY983094" s="9">
        <v>0.52700000000000002</v>
      </c>
    </row>
    <row r="999425" spans="51:51" x14ac:dyDescent="0.2">
      <c r="AY999425" s="9" t="s">
        <v>19</v>
      </c>
    </row>
    <row r="999426" spans="51:51" x14ac:dyDescent="0.2">
      <c r="AY999426" s="9">
        <v>0.40300000000000002</v>
      </c>
    </row>
    <row r="999427" spans="51:51" x14ac:dyDescent="0.2">
      <c r="AY999427" s="9">
        <v>0.32800000000000001</v>
      </c>
    </row>
    <row r="999428" spans="51:51" x14ac:dyDescent="0.2">
      <c r="AY999428" s="9">
        <v>0.22800000000000001</v>
      </c>
    </row>
    <row r="999429" spans="51:51" x14ac:dyDescent="0.2">
      <c r="AY999429" s="9">
        <v>0.187</v>
      </c>
    </row>
    <row r="999430" spans="51:51" x14ac:dyDescent="0.2">
      <c r="AY999430" s="9">
        <v>0.253</v>
      </c>
    </row>
    <row r="999431" spans="51:51" x14ac:dyDescent="0.2">
      <c r="AY999431" s="9">
        <v>0.317</v>
      </c>
    </row>
    <row r="999432" spans="51:51" x14ac:dyDescent="0.2">
      <c r="AY999432" s="9">
        <v>0.41799999999999998</v>
      </c>
    </row>
    <row r="999433" spans="51:51" x14ac:dyDescent="0.2">
      <c r="AY999433" s="9">
        <v>0.39100000000000001</v>
      </c>
    </row>
    <row r="999434" spans="51:51" x14ac:dyDescent="0.2">
      <c r="AY999434" s="9">
        <v>0.36799999999999999</v>
      </c>
    </row>
    <row r="999435" spans="51:51" x14ac:dyDescent="0.2">
      <c r="AY999435" s="9">
        <v>0.33100000000000002</v>
      </c>
    </row>
    <row r="999436" spans="51:51" x14ac:dyDescent="0.2">
      <c r="AY999436" s="9">
        <v>0.27400000000000002</v>
      </c>
    </row>
    <row r="999437" spans="51:51" x14ac:dyDescent="0.2">
      <c r="AY999437" s="9">
        <v>0.26400000000000001</v>
      </c>
    </row>
    <row r="999438" spans="51:51" x14ac:dyDescent="0.2">
      <c r="AY999438" s="9">
        <v>0.27600000000000002</v>
      </c>
    </row>
    <row r="999439" spans="51:51" x14ac:dyDescent="0.2">
      <c r="AY999439" s="9">
        <v>0.255</v>
      </c>
    </row>
    <row r="999440" spans="51:51" x14ac:dyDescent="0.2">
      <c r="AY999440" s="9">
        <v>0.46600000000000003</v>
      </c>
    </row>
    <row r="999441" spans="51:51" x14ac:dyDescent="0.2">
      <c r="AY999441" s="9">
        <v>0.57299999999999995</v>
      </c>
    </row>
    <row r="999442" spans="51:51" x14ac:dyDescent="0.2">
      <c r="AY999442" s="9">
        <v>0.59699999999999998</v>
      </c>
    </row>
    <row r="999443" spans="51:51" x14ac:dyDescent="0.2">
      <c r="AY999443" s="9">
        <v>0.50600000000000001</v>
      </c>
    </row>
    <row r="999444" spans="51:51" x14ac:dyDescent="0.2">
      <c r="AY999444" s="9">
        <v>0.54200000000000004</v>
      </c>
    </row>
    <row r="999445" spans="51:51" x14ac:dyDescent="0.2">
      <c r="AY999445" s="9">
        <v>0.46800000000000003</v>
      </c>
    </row>
    <row r="999446" spans="51:51" x14ac:dyDescent="0.2">
      <c r="AY999446" s="9">
        <v>0.38200000000000001</v>
      </c>
    </row>
    <row r="999447" spans="51:51" x14ac:dyDescent="0.2">
      <c r="AY999447" s="9">
        <v>0.41399999999999998</v>
      </c>
    </row>
    <row r="999448" spans="51:51" x14ac:dyDescent="0.2">
      <c r="AY999448" s="9">
        <v>0.38</v>
      </c>
    </row>
    <row r="999449" spans="51:51" x14ac:dyDescent="0.2">
      <c r="AY999449" s="9">
        <v>0.379</v>
      </c>
    </row>
    <row r="999450" spans="51:51" x14ac:dyDescent="0.2">
      <c r="AY999450" s="9">
        <v>0.312</v>
      </c>
    </row>
    <row r="999451" spans="51:51" x14ac:dyDescent="0.2">
      <c r="AY999451" s="9">
        <v>0.433</v>
      </c>
    </row>
    <row r="999452" spans="51:51" x14ac:dyDescent="0.2">
      <c r="AY999452" s="9">
        <v>0.44700000000000001</v>
      </c>
    </row>
    <row r="999453" spans="51:51" x14ac:dyDescent="0.2">
      <c r="AY999453" s="9">
        <v>0.46400000000000002</v>
      </c>
    </row>
    <row r="999454" spans="51:51" x14ac:dyDescent="0.2">
      <c r="AY999454" s="9">
        <v>0.45900000000000002</v>
      </c>
    </row>
    <row r="999455" spans="51:51" x14ac:dyDescent="0.2">
      <c r="AY999455" s="9">
        <v>0.40300000000000002</v>
      </c>
    </row>
    <row r="999456" spans="51:51" x14ac:dyDescent="0.2">
      <c r="AY999456" s="9">
        <v>0.45200000000000001</v>
      </c>
    </row>
    <row r="999457" spans="51:51" x14ac:dyDescent="0.2">
      <c r="AY999457" s="9">
        <v>0.38300000000000001</v>
      </c>
    </row>
    <row r="999458" spans="51:51" x14ac:dyDescent="0.2">
      <c r="AY999458" s="9">
        <v>0.36399999999999999</v>
      </c>
    </row>
    <row r="999459" spans="51:51" x14ac:dyDescent="0.2">
      <c r="AY999459" s="9">
        <v>0.41</v>
      </c>
    </row>
    <row r="999460" spans="51:51" x14ac:dyDescent="0.2">
      <c r="AY999460" s="9">
        <v>0.36099999999999999</v>
      </c>
    </row>
    <row r="999461" spans="51:51" x14ac:dyDescent="0.2">
      <c r="AY999461" s="9">
        <v>0.36</v>
      </c>
    </row>
    <row r="999462" spans="51:51" x14ac:dyDescent="0.2">
      <c r="AY999462" s="9">
        <v>0.30499999999999999</v>
      </c>
    </row>
    <row r="999463" spans="51:51" x14ac:dyDescent="0.2">
      <c r="AY999463" s="9">
        <v>0.307</v>
      </c>
    </row>
    <row r="999464" spans="51:51" x14ac:dyDescent="0.2">
      <c r="AY999464" s="9">
        <v>0.30099999999999999</v>
      </c>
    </row>
    <row r="999465" spans="51:51" x14ac:dyDescent="0.2">
      <c r="AY999465" s="9">
        <v>0.42</v>
      </c>
    </row>
    <row r="999466" spans="51:51" x14ac:dyDescent="0.2">
      <c r="AY999466" s="9">
        <v>0.42699999999999999</v>
      </c>
    </row>
    <row r="999467" spans="51:51" x14ac:dyDescent="0.2">
      <c r="AY999467" s="9">
        <v>0.439</v>
      </c>
    </row>
    <row r="999468" spans="51:51" x14ac:dyDescent="0.2">
      <c r="AY999468" s="9">
        <v>0.58099999999999996</v>
      </c>
    </row>
    <row r="999469" spans="51:51" x14ac:dyDescent="0.2">
      <c r="AY999469" s="9">
        <v>0.56799999999999995</v>
      </c>
    </row>
    <row r="999470" spans="51:51" x14ac:dyDescent="0.2">
      <c r="AY999470" s="9">
        <v>0.629</v>
      </c>
    </row>
    <row r="999471" spans="51:51" x14ac:dyDescent="0.2">
      <c r="AY999471" s="9">
        <v>0.76700000000000002</v>
      </c>
    </row>
    <row r="999472" spans="51:51" x14ac:dyDescent="0.2">
      <c r="AY999472" s="9">
        <v>0.745</v>
      </c>
    </row>
    <row r="999473" spans="51:51" x14ac:dyDescent="0.2">
      <c r="AY999473" s="9">
        <v>0.70599999999999996</v>
      </c>
    </row>
    <row r="999474" spans="51:51" x14ac:dyDescent="0.2">
      <c r="AY999474" s="9">
        <v>0.65300000000000002</v>
      </c>
    </row>
    <row r="999475" spans="51:51" x14ac:dyDescent="0.2">
      <c r="AY999475" s="9">
        <v>0.65100000000000002</v>
      </c>
    </row>
    <row r="999476" spans="51:51" x14ac:dyDescent="0.2">
      <c r="AY999476" s="9">
        <v>0.64800000000000002</v>
      </c>
    </row>
    <row r="999477" spans="51:51" x14ac:dyDescent="0.2">
      <c r="AY999477" s="9">
        <v>0.57099999999999995</v>
      </c>
    </row>
    <row r="999478" spans="51:51" x14ac:dyDescent="0.2">
      <c r="AY999478" s="9">
        <v>0.52700000000000002</v>
      </c>
    </row>
    <row r="1015809" spans="51:51" x14ac:dyDescent="0.2">
      <c r="AY1015809" s="9" t="s">
        <v>19</v>
      </c>
    </row>
    <row r="1015810" spans="51:51" x14ac:dyDescent="0.2">
      <c r="AY1015810" s="9">
        <v>0.40300000000000002</v>
      </c>
    </row>
    <row r="1015811" spans="51:51" x14ac:dyDescent="0.2">
      <c r="AY1015811" s="9">
        <v>0.32800000000000001</v>
      </c>
    </row>
    <row r="1015812" spans="51:51" x14ac:dyDescent="0.2">
      <c r="AY1015812" s="9">
        <v>0.22800000000000001</v>
      </c>
    </row>
    <row r="1015813" spans="51:51" x14ac:dyDescent="0.2">
      <c r="AY1015813" s="9">
        <v>0.187</v>
      </c>
    </row>
    <row r="1015814" spans="51:51" x14ac:dyDescent="0.2">
      <c r="AY1015814" s="9">
        <v>0.253</v>
      </c>
    </row>
    <row r="1015815" spans="51:51" x14ac:dyDescent="0.2">
      <c r="AY1015815" s="9">
        <v>0.317</v>
      </c>
    </row>
    <row r="1015816" spans="51:51" x14ac:dyDescent="0.2">
      <c r="AY1015816" s="9">
        <v>0.41799999999999998</v>
      </c>
    </row>
    <row r="1015817" spans="51:51" x14ac:dyDescent="0.2">
      <c r="AY1015817" s="9">
        <v>0.39100000000000001</v>
      </c>
    </row>
    <row r="1015818" spans="51:51" x14ac:dyDescent="0.2">
      <c r="AY1015818" s="9">
        <v>0.36799999999999999</v>
      </c>
    </row>
    <row r="1015819" spans="51:51" x14ac:dyDescent="0.2">
      <c r="AY1015819" s="9">
        <v>0.33100000000000002</v>
      </c>
    </row>
    <row r="1015820" spans="51:51" x14ac:dyDescent="0.2">
      <c r="AY1015820" s="9">
        <v>0.27400000000000002</v>
      </c>
    </row>
    <row r="1015821" spans="51:51" x14ac:dyDescent="0.2">
      <c r="AY1015821" s="9">
        <v>0.26400000000000001</v>
      </c>
    </row>
    <row r="1015822" spans="51:51" x14ac:dyDescent="0.2">
      <c r="AY1015822" s="9">
        <v>0.27600000000000002</v>
      </c>
    </row>
    <row r="1015823" spans="51:51" x14ac:dyDescent="0.2">
      <c r="AY1015823" s="9">
        <v>0.255</v>
      </c>
    </row>
    <row r="1015824" spans="51:51" x14ac:dyDescent="0.2">
      <c r="AY1015824" s="9">
        <v>0.46600000000000003</v>
      </c>
    </row>
    <row r="1015825" spans="51:51" x14ac:dyDescent="0.2">
      <c r="AY1015825" s="9">
        <v>0.57299999999999995</v>
      </c>
    </row>
    <row r="1015826" spans="51:51" x14ac:dyDescent="0.2">
      <c r="AY1015826" s="9">
        <v>0.59699999999999998</v>
      </c>
    </row>
    <row r="1015827" spans="51:51" x14ac:dyDescent="0.2">
      <c r="AY1015827" s="9">
        <v>0.50600000000000001</v>
      </c>
    </row>
    <row r="1015828" spans="51:51" x14ac:dyDescent="0.2">
      <c r="AY1015828" s="9">
        <v>0.54200000000000004</v>
      </c>
    </row>
    <row r="1015829" spans="51:51" x14ac:dyDescent="0.2">
      <c r="AY1015829" s="9">
        <v>0.46800000000000003</v>
      </c>
    </row>
    <row r="1015830" spans="51:51" x14ac:dyDescent="0.2">
      <c r="AY1015830" s="9">
        <v>0.38200000000000001</v>
      </c>
    </row>
    <row r="1015831" spans="51:51" x14ac:dyDescent="0.2">
      <c r="AY1015831" s="9">
        <v>0.41399999999999998</v>
      </c>
    </row>
    <row r="1015832" spans="51:51" x14ac:dyDescent="0.2">
      <c r="AY1015832" s="9">
        <v>0.38</v>
      </c>
    </row>
    <row r="1015833" spans="51:51" x14ac:dyDescent="0.2">
      <c r="AY1015833" s="9">
        <v>0.379</v>
      </c>
    </row>
    <row r="1015834" spans="51:51" x14ac:dyDescent="0.2">
      <c r="AY1015834" s="9">
        <v>0.312</v>
      </c>
    </row>
    <row r="1015835" spans="51:51" x14ac:dyDescent="0.2">
      <c r="AY1015835" s="9">
        <v>0.433</v>
      </c>
    </row>
    <row r="1015836" spans="51:51" x14ac:dyDescent="0.2">
      <c r="AY1015836" s="9">
        <v>0.44700000000000001</v>
      </c>
    </row>
    <row r="1015837" spans="51:51" x14ac:dyDescent="0.2">
      <c r="AY1015837" s="9">
        <v>0.46400000000000002</v>
      </c>
    </row>
    <row r="1015838" spans="51:51" x14ac:dyDescent="0.2">
      <c r="AY1015838" s="9">
        <v>0.45900000000000002</v>
      </c>
    </row>
    <row r="1015839" spans="51:51" x14ac:dyDescent="0.2">
      <c r="AY1015839" s="9">
        <v>0.40300000000000002</v>
      </c>
    </row>
    <row r="1015840" spans="51:51" x14ac:dyDescent="0.2">
      <c r="AY1015840" s="9">
        <v>0.45200000000000001</v>
      </c>
    </row>
    <row r="1015841" spans="51:51" x14ac:dyDescent="0.2">
      <c r="AY1015841" s="9">
        <v>0.38300000000000001</v>
      </c>
    </row>
    <row r="1015842" spans="51:51" x14ac:dyDescent="0.2">
      <c r="AY1015842" s="9">
        <v>0.36399999999999999</v>
      </c>
    </row>
    <row r="1015843" spans="51:51" x14ac:dyDescent="0.2">
      <c r="AY1015843" s="9">
        <v>0.41</v>
      </c>
    </row>
    <row r="1015844" spans="51:51" x14ac:dyDescent="0.2">
      <c r="AY1015844" s="9">
        <v>0.36099999999999999</v>
      </c>
    </row>
    <row r="1015845" spans="51:51" x14ac:dyDescent="0.2">
      <c r="AY1015845" s="9">
        <v>0.36</v>
      </c>
    </row>
    <row r="1015846" spans="51:51" x14ac:dyDescent="0.2">
      <c r="AY1015846" s="9">
        <v>0.30499999999999999</v>
      </c>
    </row>
    <row r="1015847" spans="51:51" x14ac:dyDescent="0.2">
      <c r="AY1015847" s="9">
        <v>0.307</v>
      </c>
    </row>
    <row r="1015848" spans="51:51" x14ac:dyDescent="0.2">
      <c r="AY1015848" s="9">
        <v>0.30099999999999999</v>
      </c>
    </row>
    <row r="1015849" spans="51:51" x14ac:dyDescent="0.2">
      <c r="AY1015849" s="9">
        <v>0.42</v>
      </c>
    </row>
    <row r="1015850" spans="51:51" x14ac:dyDescent="0.2">
      <c r="AY1015850" s="9">
        <v>0.42699999999999999</v>
      </c>
    </row>
    <row r="1015851" spans="51:51" x14ac:dyDescent="0.2">
      <c r="AY1015851" s="9">
        <v>0.439</v>
      </c>
    </row>
    <row r="1015852" spans="51:51" x14ac:dyDescent="0.2">
      <c r="AY1015852" s="9">
        <v>0.58099999999999996</v>
      </c>
    </row>
    <row r="1015853" spans="51:51" x14ac:dyDescent="0.2">
      <c r="AY1015853" s="9">
        <v>0.56799999999999995</v>
      </c>
    </row>
    <row r="1015854" spans="51:51" x14ac:dyDescent="0.2">
      <c r="AY1015854" s="9">
        <v>0.629</v>
      </c>
    </row>
    <row r="1015855" spans="51:51" x14ac:dyDescent="0.2">
      <c r="AY1015855" s="9">
        <v>0.76700000000000002</v>
      </c>
    </row>
    <row r="1015856" spans="51:51" x14ac:dyDescent="0.2">
      <c r="AY1015856" s="9">
        <v>0.745</v>
      </c>
    </row>
    <row r="1015857" spans="51:51" x14ac:dyDescent="0.2">
      <c r="AY1015857" s="9">
        <v>0.70599999999999996</v>
      </c>
    </row>
    <row r="1015858" spans="51:51" x14ac:dyDescent="0.2">
      <c r="AY1015858" s="9">
        <v>0.65300000000000002</v>
      </c>
    </row>
    <row r="1015859" spans="51:51" x14ac:dyDescent="0.2">
      <c r="AY1015859" s="9">
        <v>0.65100000000000002</v>
      </c>
    </row>
    <row r="1015860" spans="51:51" x14ac:dyDescent="0.2">
      <c r="AY1015860" s="9">
        <v>0.64800000000000002</v>
      </c>
    </row>
    <row r="1015861" spans="51:51" x14ac:dyDescent="0.2">
      <c r="AY1015861" s="9">
        <v>0.57099999999999995</v>
      </c>
    </row>
    <row r="1015862" spans="51:51" x14ac:dyDescent="0.2">
      <c r="AY1015862" s="9">
        <v>0.52700000000000002</v>
      </c>
    </row>
    <row r="1032193" spans="51:51" x14ac:dyDescent="0.2">
      <c r="AY1032193" s="9" t="s">
        <v>19</v>
      </c>
    </row>
    <row r="1032194" spans="51:51" x14ac:dyDescent="0.2">
      <c r="AY1032194" s="9">
        <v>0.40300000000000002</v>
      </c>
    </row>
    <row r="1032195" spans="51:51" x14ac:dyDescent="0.2">
      <c r="AY1032195" s="9">
        <v>0.32800000000000001</v>
      </c>
    </row>
    <row r="1032196" spans="51:51" x14ac:dyDescent="0.2">
      <c r="AY1032196" s="9">
        <v>0.22800000000000001</v>
      </c>
    </row>
    <row r="1032197" spans="51:51" x14ac:dyDescent="0.2">
      <c r="AY1032197" s="9">
        <v>0.187</v>
      </c>
    </row>
    <row r="1032198" spans="51:51" x14ac:dyDescent="0.2">
      <c r="AY1032198" s="9">
        <v>0.253</v>
      </c>
    </row>
    <row r="1032199" spans="51:51" x14ac:dyDescent="0.2">
      <c r="AY1032199" s="9">
        <v>0.317</v>
      </c>
    </row>
    <row r="1032200" spans="51:51" x14ac:dyDescent="0.2">
      <c r="AY1032200" s="9">
        <v>0.41799999999999998</v>
      </c>
    </row>
    <row r="1032201" spans="51:51" x14ac:dyDescent="0.2">
      <c r="AY1032201" s="9">
        <v>0.39100000000000001</v>
      </c>
    </row>
    <row r="1032202" spans="51:51" x14ac:dyDescent="0.2">
      <c r="AY1032202" s="9">
        <v>0.36799999999999999</v>
      </c>
    </row>
    <row r="1032203" spans="51:51" x14ac:dyDescent="0.2">
      <c r="AY1032203" s="9">
        <v>0.33100000000000002</v>
      </c>
    </row>
    <row r="1032204" spans="51:51" x14ac:dyDescent="0.2">
      <c r="AY1032204" s="9">
        <v>0.27400000000000002</v>
      </c>
    </row>
    <row r="1032205" spans="51:51" x14ac:dyDescent="0.2">
      <c r="AY1032205" s="9">
        <v>0.26400000000000001</v>
      </c>
    </row>
    <row r="1032206" spans="51:51" x14ac:dyDescent="0.2">
      <c r="AY1032206" s="9">
        <v>0.27600000000000002</v>
      </c>
    </row>
    <row r="1032207" spans="51:51" x14ac:dyDescent="0.2">
      <c r="AY1032207" s="9">
        <v>0.255</v>
      </c>
    </row>
    <row r="1032208" spans="51:51" x14ac:dyDescent="0.2">
      <c r="AY1032208" s="9">
        <v>0.46600000000000003</v>
      </c>
    </row>
    <row r="1032209" spans="51:51" x14ac:dyDescent="0.2">
      <c r="AY1032209" s="9">
        <v>0.57299999999999995</v>
      </c>
    </row>
    <row r="1032210" spans="51:51" x14ac:dyDescent="0.2">
      <c r="AY1032210" s="9">
        <v>0.59699999999999998</v>
      </c>
    </row>
    <row r="1032211" spans="51:51" x14ac:dyDescent="0.2">
      <c r="AY1032211" s="9">
        <v>0.50600000000000001</v>
      </c>
    </row>
    <row r="1032212" spans="51:51" x14ac:dyDescent="0.2">
      <c r="AY1032212" s="9">
        <v>0.54200000000000004</v>
      </c>
    </row>
    <row r="1032213" spans="51:51" x14ac:dyDescent="0.2">
      <c r="AY1032213" s="9">
        <v>0.46800000000000003</v>
      </c>
    </row>
    <row r="1032214" spans="51:51" x14ac:dyDescent="0.2">
      <c r="AY1032214" s="9">
        <v>0.38200000000000001</v>
      </c>
    </row>
    <row r="1032215" spans="51:51" x14ac:dyDescent="0.2">
      <c r="AY1032215" s="9">
        <v>0.41399999999999998</v>
      </c>
    </row>
    <row r="1032216" spans="51:51" x14ac:dyDescent="0.2">
      <c r="AY1032216" s="9">
        <v>0.38</v>
      </c>
    </row>
    <row r="1032217" spans="51:51" x14ac:dyDescent="0.2">
      <c r="AY1032217" s="9">
        <v>0.379</v>
      </c>
    </row>
    <row r="1032218" spans="51:51" x14ac:dyDescent="0.2">
      <c r="AY1032218" s="9">
        <v>0.312</v>
      </c>
    </row>
    <row r="1032219" spans="51:51" x14ac:dyDescent="0.2">
      <c r="AY1032219" s="9">
        <v>0.433</v>
      </c>
    </row>
    <row r="1032220" spans="51:51" x14ac:dyDescent="0.2">
      <c r="AY1032220" s="9">
        <v>0.44700000000000001</v>
      </c>
    </row>
    <row r="1032221" spans="51:51" x14ac:dyDescent="0.2">
      <c r="AY1032221" s="9">
        <v>0.46400000000000002</v>
      </c>
    </row>
    <row r="1032222" spans="51:51" x14ac:dyDescent="0.2">
      <c r="AY1032222" s="9">
        <v>0.45900000000000002</v>
      </c>
    </row>
    <row r="1032223" spans="51:51" x14ac:dyDescent="0.2">
      <c r="AY1032223" s="9">
        <v>0.40300000000000002</v>
      </c>
    </row>
    <row r="1032224" spans="51:51" x14ac:dyDescent="0.2">
      <c r="AY1032224" s="9">
        <v>0.45200000000000001</v>
      </c>
    </row>
    <row r="1032225" spans="51:51" x14ac:dyDescent="0.2">
      <c r="AY1032225" s="9">
        <v>0.38300000000000001</v>
      </c>
    </row>
    <row r="1032226" spans="51:51" x14ac:dyDescent="0.2">
      <c r="AY1032226" s="9">
        <v>0.36399999999999999</v>
      </c>
    </row>
    <row r="1032227" spans="51:51" x14ac:dyDescent="0.2">
      <c r="AY1032227" s="9">
        <v>0.41</v>
      </c>
    </row>
    <row r="1032228" spans="51:51" x14ac:dyDescent="0.2">
      <c r="AY1032228" s="9">
        <v>0.36099999999999999</v>
      </c>
    </row>
    <row r="1032229" spans="51:51" x14ac:dyDescent="0.2">
      <c r="AY1032229" s="9">
        <v>0.36</v>
      </c>
    </row>
    <row r="1032230" spans="51:51" x14ac:dyDescent="0.2">
      <c r="AY1032230" s="9">
        <v>0.30499999999999999</v>
      </c>
    </row>
    <row r="1032231" spans="51:51" x14ac:dyDescent="0.2">
      <c r="AY1032231" s="9">
        <v>0.307</v>
      </c>
    </row>
    <row r="1032232" spans="51:51" x14ac:dyDescent="0.2">
      <c r="AY1032232" s="9">
        <v>0.30099999999999999</v>
      </c>
    </row>
    <row r="1032233" spans="51:51" x14ac:dyDescent="0.2">
      <c r="AY1032233" s="9">
        <v>0.42</v>
      </c>
    </row>
    <row r="1032234" spans="51:51" x14ac:dyDescent="0.2">
      <c r="AY1032234" s="9">
        <v>0.42699999999999999</v>
      </c>
    </row>
    <row r="1032235" spans="51:51" x14ac:dyDescent="0.2">
      <c r="AY1032235" s="9">
        <v>0.439</v>
      </c>
    </row>
    <row r="1032236" spans="51:51" x14ac:dyDescent="0.2">
      <c r="AY1032236" s="9">
        <v>0.58099999999999996</v>
      </c>
    </row>
    <row r="1032237" spans="51:51" x14ac:dyDescent="0.2">
      <c r="AY1032237" s="9">
        <v>0.56799999999999995</v>
      </c>
    </row>
    <row r="1032238" spans="51:51" x14ac:dyDescent="0.2">
      <c r="AY1032238" s="9">
        <v>0.629</v>
      </c>
    </row>
    <row r="1032239" spans="51:51" x14ac:dyDescent="0.2">
      <c r="AY1032239" s="9">
        <v>0.76700000000000002</v>
      </c>
    </row>
    <row r="1032240" spans="51:51" x14ac:dyDescent="0.2">
      <c r="AY1032240" s="9">
        <v>0.745</v>
      </c>
    </row>
    <row r="1032241" spans="51:51" x14ac:dyDescent="0.2">
      <c r="AY1032241" s="9">
        <v>0.70599999999999996</v>
      </c>
    </row>
    <row r="1032242" spans="51:51" x14ac:dyDescent="0.2">
      <c r="AY1032242" s="9">
        <v>0.65300000000000002</v>
      </c>
    </row>
    <row r="1032243" spans="51:51" x14ac:dyDescent="0.2">
      <c r="AY1032243" s="9">
        <v>0.65100000000000002</v>
      </c>
    </row>
    <row r="1032244" spans="51:51" x14ac:dyDescent="0.2">
      <c r="AY1032244" s="9">
        <v>0.64800000000000002</v>
      </c>
    </row>
    <row r="1032245" spans="51:51" x14ac:dyDescent="0.2">
      <c r="AY1032245" s="9">
        <v>0.57099999999999995</v>
      </c>
    </row>
    <row r="1032246" spans="51:51" x14ac:dyDescent="0.2">
      <c r="AY1032246" s="9">
        <v>0.52700000000000002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7"/>
  <sheetViews>
    <sheetView workbookViewId="0">
      <selection activeCell="C1" sqref="C1:BB1"/>
    </sheetView>
  </sheetViews>
  <sheetFormatPr baseColWidth="10" defaultRowHeight="15" x14ac:dyDescent="0.2"/>
  <cols>
    <col min="1" max="1" width="23.5" customWidth="1"/>
  </cols>
  <sheetData>
    <row r="1" spans="1:54" s="1" customFormat="1" x14ac:dyDescent="0.2">
      <c r="B1" s="1">
        <v>42818</v>
      </c>
      <c r="C1" s="1">
        <v>42825</v>
      </c>
      <c r="D1" s="1">
        <v>42832</v>
      </c>
      <c r="E1" s="1">
        <v>42839</v>
      </c>
      <c r="F1" s="1">
        <v>42846</v>
      </c>
      <c r="G1" s="1">
        <v>42853</v>
      </c>
      <c r="H1" s="1">
        <v>42860</v>
      </c>
      <c r="I1" s="1">
        <v>42867</v>
      </c>
      <c r="J1" s="1">
        <v>42874</v>
      </c>
      <c r="K1" s="1">
        <v>42881</v>
      </c>
      <c r="L1" s="1">
        <v>42888</v>
      </c>
      <c r="M1" s="1">
        <v>42895</v>
      </c>
      <c r="N1" s="1">
        <v>42902</v>
      </c>
      <c r="O1" s="1">
        <v>42909</v>
      </c>
      <c r="P1" s="1">
        <v>42916</v>
      </c>
      <c r="Q1" s="1">
        <v>42923</v>
      </c>
      <c r="R1" s="1">
        <v>42930</v>
      </c>
      <c r="S1" s="1">
        <v>42937</v>
      </c>
      <c r="T1" s="1">
        <v>42944</v>
      </c>
      <c r="U1" s="1">
        <v>42951</v>
      </c>
      <c r="V1" s="1">
        <v>42958</v>
      </c>
      <c r="W1" s="1">
        <v>42965</v>
      </c>
      <c r="X1" s="1">
        <v>42972</v>
      </c>
      <c r="Y1" s="1">
        <v>42979</v>
      </c>
      <c r="Z1" s="1">
        <v>42986</v>
      </c>
      <c r="AA1" s="1">
        <v>42993</v>
      </c>
      <c r="AB1" s="1">
        <v>43000</v>
      </c>
      <c r="AC1" s="1">
        <v>43007</v>
      </c>
      <c r="AD1" s="1">
        <v>43014</v>
      </c>
      <c r="AE1" s="1">
        <v>43021</v>
      </c>
      <c r="AF1" s="1">
        <v>43028</v>
      </c>
      <c r="AG1" s="1">
        <v>43035</v>
      </c>
      <c r="AH1" s="1">
        <v>43042</v>
      </c>
      <c r="AI1" s="1">
        <v>43049</v>
      </c>
      <c r="AJ1" s="1">
        <v>43056</v>
      </c>
      <c r="AK1" s="1">
        <v>43063</v>
      </c>
      <c r="AL1" s="1">
        <v>43070</v>
      </c>
      <c r="AM1" s="1">
        <v>43077</v>
      </c>
      <c r="AN1" s="1">
        <v>43084</v>
      </c>
      <c r="AO1" s="1">
        <v>43091</v>
      </c>
      <c r="AP1" s="1">
        <v>43098</v>
      </c>
      <c r="AQ1" s="1">
        <v>43105</v>
      </c>
      <c r="AR1" s="1">
        <v>43112</v>
      </c>
      <c r="AS1" s="1">
        <v>43119</v>
      </c>
      <c r="AT1" s="1">
        <v>43126</v>
      </c>
      <c r="AU1" s="1">
        <v>43133</v>
      </c>
      <c r="AV1" s="1">
        <v>43140</v>
      </c>
      <c r="AW1" s="1">
        <v>43147</v>
      </c>
      <c r="AX1" s="1">
        <v>43154</v>
      </c>
      <c r="AY1" s="1">
        <v>43161</v>
      </c>
      <c r="AZ1" s="1">
        <v>43168</v>
      </c>
      <c r="BA1" s="1">
        <v>43175</v>
      </c>
      <c r="BB1" s="1">
        <v>43182</v>
      </c>
    </row>
    <row r="2" spans="1:54" s="4" customFormat="1" ht="15.75" customHeight="1" x14ac:dyDescent="0.2">
      <c r="A2" s="4" t="s">
        <v>73</v>
      </c>
      <c r="B2" s="4">
        <v>3444.15</v>
      </c>
      <c r="C2" s="4">
        <v>3500.93</v>
      </c>
      <c r="D2" s="4">
        <v>3495.8</v>
      </c>
      <c r="E2" s="4">
        <v>3448.26</v>
      </c>
      <c r="F2" s="4">
        <v>3440.27</v>
      </c>
      <c r="G2" s="4">
        <v>3559.59</v>
      </c>
      <c r="H2" s="4">
        <v>3658.79</v>
      </c>
      <c r="I2" s="4">
        <v>3637.52</v>
      </c>
      <c r="J2" s="4">
        <v>3587.01</v>
      </c>
      <c r="K2" s="4">
        <v>3579.02</v>
      </c>
      <c r="L2" s="4">
        <v>3591.82</v>
      </c>
      <c r="M2" s="4">
        <v>3586.07</v>
      </c>
      <c r="N2" s="4">
        <v>3543.88</v>
      </c>
      <c r="O2" s="4">
        <v>3543.68</v>
      </c>
      <c r="P2" s="4">
        <v>3441.88</v>
      </c>
      <c r="Q2" s="4">
        <v>3463.84</v>
      </c>
      <c r="R2" s="4">
        <v>3525.94</v>
      </c>
      <c r="S2" s="4">
        <v>3451.71</v>
      </c>
      <c r="T2" s="4">
        <v>3467.73</v>
      </c>
      <c r="U2" s="4">
        <v>3507.41</v>
      </c>
      <c r="V2" s="4">
        <v>3406.34</v>
      </c>
      <c r="W2" s="4">
        <v>3446.03</v>
      </c>
      <c r="X2" s="4">
        <v>3438.55</v>
      </c>
      <c r="Y2" s="4">
        <v>3443.88</v>
      </c>
      <c r="Z2" s="4">
        <v>3447.69</v>
      </c>
      <c r="AA2" s="4">
        <v>3515.55</v>
      </c>
      <c r="AB2" s="4">
        <v>3541.42</v>
      </c>
      <c r="AC2" s="4">
        <v>3594.85</v>
      </c>
      <c r="AD2" s="4">
        <v>3603.32</v>
      </c>
      <c r="AE2" s="4">
        <v>3604.55</v>
      </c>
      <c r="AF2" s="4">
        <v>3605.09</v>
      </c>
      <c r="AG2" s="4">
        <v>3652.23</v>
      </c>
      <c r="AH2" s="4">
        <v>3689.96</v>
      </c>
      <c r="AI2" s="4">
        <v>3593.76</v>
      </c>
      <c r="AJ2" s="4">
        <v>3547.46</v>
      </c>
      <c r="AK2" s="4">
        <v>3581.23</v>
      </c>
      <c r="AL2" s="4">
        <v>3527.55</v>
      </c>
      <c r="AM2" s="4">
        <v>3591.45</v>
      </c>
      <c r="AN2" s="4">
        <v>3560.53</v>
      </c>
      <c r="AO2" s="4">
        <v>3553.39</v>
      </c>
      <c r="AP2" s="4">
        <v>3503.96</v>
      </c>
      <c r="AQ2" s="4">
        <v>3607.63</v>
      </c>
      <c r="AR2" s="4">
        <v>3612.61</v>
      </c>
      <c r="AS2" s="4">
        <v>3649.07</v>
      </c>
      <c r="AT2" s="4">
        <v>3647.41</v>
      </c>
      <c r="AU2" s="4">
        <v>3523.28</v>
      </c>
      <c r="AV2" s="4">
        <v>3325.99</v>
      </c>
      <c r="AW2" s="4">
        <v>3426.8</v>
      </c>
      <c r="AX2" s="4">
        <v>3441.46</v>
      </c>
      <c r="AY2" s="4">
        <v>3324.75</v>
      </c>
      <c r="AZ2" s="4">
        <v>3420.54</v>
      </c>
      <c r="BA2" s="4">
        <v>3437.4</v>
      </c>
      <c r="BB2" s="4">
        <v>3298.07</v>
      </c>
    </row>
    <row r="3" spans="1:54" s="22" customFormat="1" x14ac:dyDescent="0.2">
      <c r="A3" s="22" t="s">
        <v>19</v>
      </c>
      <c r="B3" s="22">
        <v>0.40300000000000002</v>
      </c>
      <c r="C3" s="22">
        <v>0.32800000000000001</v>
      </c>
      <c r="D3" s="22">
        <v>0.22800000000000001</v>
      </c>
      <c r="E3" s="22">
        <v>0.187</v>
      </c>
      <c r="F3" s="22">
        <v>0.253</v>
      </c>
      <c r="G3" s="22">
        <v>0.317</v>
      </c>
      <c r="H3" s="22">
        <v>0.41799999999999998</v>
      </c>
      <c r="I3" s="22">
        <v>0.39100000000000001</v>
      </c>
      <c r="J3" s="22">
        <v>0.36799999999999999</v>
      </c>
      <c r="K3" s="22">
        <v>0.33100000000000002</v>
      </c>
      <c r="L3" s="22">
        <v>0.27400000000000002</v>
      </c>
      <c r="M3" s="22">
        <v>0.26400000000000001</v>
      </c>
      <c r="N3" s="22">
        <v>0.27600000000000002</v>
      </c>
      <c r="O3" s="22">
        <v>0.255</v>
      </c>
      <c r="P3" s="22">
        <v>0.46600000000000003</v>
      </c>
      <c r="Q3" s="22">
        <v>0.57299999999999995</v>
      </c>
      <c r="R3" s="22">
        <v>0.59699999999999998</v>
      </c>
      <c r="S3" s="22">
        <v>0.50600000000000001</v>
      </c>
      <c r="T3" s="22">
        <v>0.54200000000000004</v>
      </c>
      <c r="U3" s="22">
        <v>0.46800000000000003</v>
      </c>
      <c r="V3" s="22">
        <v>0.38200000000000001</v>
      </c>
      <c r="W3" s="22">
        <v>0.41399999999999998</v>
      </c>
      <c r="X3" s="22">
        <v>0.38</v>
      </c>
      <c r="Y3" s="22">
        <v>0.379</v>
      </c>
      <c r="Z3" s="22">
        <v>0.312</v>
      </c>
      <c r="AA3" s="22">
        <v>0.433</v>
      </c>
      <c r="AB3" s="22">
        <v>0.44700000000000001</v>
      </c>
      <c r="AC3" s="22">
        <v>0.46400000000000002</v>
      </c>
      <c r="AD3" s="22">
        <v>0.45900000000000002</v>
      </c>
      <c r="AE3" s="22">
        <v>0.40300000000000002</v>
      </c>
      <c r="AF3" s="22">
        <v>0.45200000000000001</v>
      </c>
      <c r="AG3" s="22">
        <v>0.38300000000000001</v>
      </c>
      <c r="AH3" s="22">
        <v>0.36399999999999999</v>
      </c>
      <c r="AI3" s="22">
        <v>0.41</v>
      </c>
      <c r="AJ3" s="22">
        <v>0.36099999999999999</v>
      </c>
      <c r="AK3" s="22">
        <v>0.36</v>
      </c>
      <c r="AL3" s="22">
        <v>0.30499999999999999</v>
      </c>
      <c r="AM3" s="22">
        <v>0.307</v>
      </c>
      <c r="AN3" s="22">
        <v>0.30099999999999999</v>
      </c>
      <c r="AO3" s="22">
        <v>0.42</v>
      </c>
      <c r="AP3" s="22">
        <v>0.42699999999999999</v>
      </c>
      <c r="AQ3" s="22">
        <v>0.439</v>
      </c>
      <c r="AR3" s="22">
        <v>0.58099999999999996</v>
      </c>
      <c r="AS3" s="22">
        <v>0.56799999999999995</v>
      </c>
      <c r="AT3" s="22">
        <v>0.629</v>
      </c>
      <c r="AU3" s="22">
        <v>0.76700000000000002</v>
      </c>
      <c r="AV3" s="22">
        <v>0.745</v>
      </c>
      <c r="AW3" s="22">
        <v>0.70599999999999996</v>
      </c>
      <c r="AX3" s="22">
        <v>0.65300000000000002</v>
      </c>
      <c r="AY3" s="22">
        <v>0.65100000000000002</v>
      </c>
      <c r="AZ3" s="22">
        <v>0.64800000000000002</v>
      </c>
      <c r="BA3" s="22">
        <v>0.57099999999999995</v>
      </c>
      <c r="BB3" s="22">
        <v>0.52700000000000002</v>
      </c>
    </row>
    <row r="4" spans="1:54" s="22" customFormat="1" x14ac:dyDescent="0.2">
      <c r="A4" s="22" t="s">
        <v>17</v>
      </c>
      <c r="C4" s="23">
        <f>C2/B2-1</f>
        <v>1.6485925409752689E-2</v>
      </c>
      <c r="D4" s="23">
        <f t="shared" ref="D4:BB4" si="0">D2/C2-1</f>
        <v>-1.4653249279475977E-3</v>
      </c>
      <c r="E4" s="23">
        <f t="shared" si="0"/>
        <v>-1.3599176154242221E-2</v>
      </c>
      <c r="F4" s="23">
        <f t="shared" si="0"/>
        <v>-2.3171106587090984E-3</v>
      </c>
      <c r="G4" s="23">
        <f t="shared" si="0"/>
        <v>3.4683324273966809E-2</v>
      </c>
      <c r="H4" s="23">
        <f t="shared" si="0"/>
        <v>2.7868378099724866E-2</v>
      </c>
      <c r="I4" s="23">
        <f t="shared" si="0"/>
        <v>-5.8133973253452487E-3</v>
      </c>
      <c r="J4" s="23">
        <f t="shared" si="0"/>
        <v>-1.3885834304691036E-2</v>
      </c>
      <c r="K4" s="23">
        <f t="shared" si="0"/>
        <v>-2.2274819417844594E-3</v>
      </c>
      <c r="L4" s="23">
        <f t="shared" si="0"/>
        <v>3.5763980083933777E-3</v>
      </c>
      <c r="M4" s="23">
        <f t="shared" si="0"/>
        <v>-1.6008597312783257E-3</v>
      </c>
      <c r="N4" s="23">
        <f t="shared" si="0"/>
        <v>-1.1764968335810533E-2</v>
      </c>
      <c r="O4" s="23">
        <f t="shared" si="0"/>
        <v>-5.6435319480407919E-5</v>
      </c>
      <c r="P4" s="23">
        <f t="shared" si="0"/>
        <v>-2.8727198844139323E-2</v>
      </c>
      <c r="Q4" s="23">
        <f t="shared" si="0"/>
        <v>6.3802340581309291E-3</v>
      </c>
      <c r="R4" s="23">
        <f t="shared" si="0"/>
        <v>1.7928079818929188E-2</v>
      </c>
      <c r="S4" s="23">
        <f t="shared" si="0"/>
        <v>-2.1052542017164222E-2</v>
      </c>
      <c r="T4" s="23">
        <f t="shared" si="0"/>
        <v>4.6411778509782842E-3</v>
      </c>
      <c r="U4" s="23">
        <f t="shared" si="0"/>
        <v>1.1442644035146943E-2</v>
      </c>
      <c r="V4" s="23">
        <f t="shared" si="0"/>
        <v>-2.8816134982793451E-2</v>
      </c>
      <c r="W4" s="23">
        <f t="shared" si="0"/>
        <v>1.1651802227610863E-2</v>
      </c>
      <c r="X4" s="23">
        <f t="shared" si="0"/>
        <v>-2.1706137207162524E-3</v>
      </c>
      <c r="Y4" s="23">
        <f t="shared" si="0"/>
        <v>1.5500719780139338E-3</v>
      </c>
      <c r="Z4" s="23">
        <f t="shared" si="0"/>
        <v>1.1063103244015604E-3</v>
      </c>
      <c r="AA4" s="23">
        <f t="shared" si="0"/>
        <v>1.9682744098222349E-2</v>
      </c>
      <c r="AB4" s="23">
        <f t="shared" si="0"/>
        <v>7.3587347641193013E-3</v>
      </c>
      <c r="AC4" s="23">
        <f t="shared" si="0"/>
        <v>1.5087168423965513E-2</v>
      </c>
      <c r="AD4" s="23">
        <f t="shared" si="0"/>
        <v>2.3561483789309445E-3</v>
      </c>
      <c r="AE4" s="23">
        <f t="shared" si="0"/>
        <v>3.4135186439177012E-4</v>
      </c>
      <c r="AF4" s="23">
        <f t="shared" si="0"/>
        <v>1.4981065597652332E-4</v>
      </c>
      <c r="AG4" s="23">
        <f t="shared" si="0"/>
        <v>1.3075956494844831E-2</v>
      </c>
      <c r="AH4" s="23">
        <f t="shared" si="0"/>
        <v>1.0330674683686425E-2</v>
      </c>
      <c r="AI4" s="23">
        <f t="shared" si="0"/>
        <v>-2.6070743314290601E-2</v>
      </c>
      <c r="AJ4" s="23">
        <f t="shared" si="0"/>
        <v>-1.2883442411290691E-2</v>
      </c>
      <c r="AK4" s="23">
        <f t="shared" si="0"/>
        <v>9.5194871823782723E-3</v>
      </c>
      <c r="AL4" s="23">
        <f t="shared" si="0"/>
        <v>-1.4989263465345681E-2</v>
      </c>
      <c r="AM4" s="23">
        <f t="shared" si="0"/>
        <v>1.8114555427988233E-2</v>
      </c>
      <c r="AN4" s="23">
        <f t="shared" si="0"/>
        <v>-8.6093360620360659E-3</v>
      </c>
      <c r="AO4" s="23">
        <f t="shared" si="0"/>
        <v>-2.0053194327811497E-3</v>
      </c>
      <c r="AP4" s="23">
        <f t="shared" si="0"/>
        <v>-1.3910659961332672E-2</v>
      </c>
      <c r="AQ4" s="23">
        <f t="shared" si="0"/>
        <v>2.9586524960330651E-2</v>
      </c>
      <c r="AR4" s="23">
        <f t="shared" si="0"/>
        <v>1.3804076360379725E-3</v>
      </c>
      <c r="AS4" s="23">
        <f t="shared" si="0"/>
        <v>1.0092426251380626E-2</v>
      </c>
      <c r="AT4" s="23">
        <f t="shared" si="0"/>
        <v>-4.549104292327355E-4</v>
      </c>
      <c r="AU4" s="23">
        <f t="shared" si="0"/>
        <v>-3.4032368173580574E-2</v>
      </c>
      <c r="AV4" s="23">
        <f t="shared" si="0"/>
        <v>-5.5996117254376698E-2</v>
      </c>
      <c r="AW4" s="23">
        <f t="shared" si="0"/>
        <v>3.0309772428660509E-2</v>
      </c>
      <c r="AX4" s="23">
        <f t="shared" si="0"/>
        <v>4.2780436558889079E-3</v>
      </c>
      <c r="AY4" s="23">
        <f t="shared" si="0"/>
        <v>-3.3912932301988108E-2</v>
      </c>
      <c r="AZ4" s="23">
        <f t="shared" si="0"/>
        <v>2.8811188811188826E-2</v>
      </c>
      <c r="BA4" s="23">
        <f t="shared" si="0"/>
        <v>4.9290462909366006E-3</v>
      </c>
      <c r="BB4" s="23">
        <f t="shared" si="0"/>
        <v>-4.0533542793972144E-2</v>
      </c>
    </row>
    <row r="5" spans="1:54" x14ac:dyDescent="0.2">
      <c r="A5" s="14" t="s">
        <v>74</v>
      </c>
      <c r="C5" s="5" t="str">
        <f>IF(C4&lt;0, C4,"")</f>
        <v/>
      </c>
      <c r="D5" s="5">
        <f t="shared" ref="D5:BB5" si="1">IF(D4&lt;0, D4,"")</f>
        <v>-1.4653249279475977E-3</v>
      </c>
      <c r="E5" s="5">
        <f t="shared" si="1"/>
        <v>-1.3599176154242221E-2</v>
      </c>
      <c r="F5" s="5">
        <f t="shared" si="1"/>
        <v>-2.3171106587090984E-3</v>
      </c>
      <c r="G5" s="5" t="str">
        <f t="shared" si="1"/>
        <v/>
      </c>
      <c r="H5" s="5" t="str">
        <f t="shared" si="1"/>
        <v/>
      </c>
      <c r="I5" s="5">
        <f t="shared" si="1"/>
        <v>-5.8133973253452487E-3</v>
      </c>
      <c r="J5" s="5">
        <f t="shared" si="1"/>
        <v>-1.3885834304691036E-2</v>
      </c>
      <c r="K5" s="5">
        <f t="shared" si="1"/>
        <v>-2.2274819417844594E-3</v>
      </c>
      <c r="L5" s="5" t="str">
        <f t="shared" si="1"/>
        <v/>
      </c>
      <c r="M5" s="5">
        <f t="shared" si="1"/>
        <v>-1.6008597312783257E-3</v>
      </c>
      <c r="N5" s="5">
        <f t="shared" si="1"/>
        <v>-1.1764968335810533E-2</v>
      </c>
      <c r="O5" s="5">
        <f t="shared" si="1"/>
        <v>-5.6435319480407919E-5</v>
      </c>
      <c r="P5" s="5">
        <f t="shared" si="1"/>
        <v>-2.8727198844139323E-2</v>
      </c>
      <c r="Q5" s="5" t="str">
        <f t="shared" si="1"/>
        <v/>
      </c>
      <c r="R5" s="5" t="str">
        <f t="shared" si="1"/>
        <v/>
      </c>
      <c r="S5" s="5">
        <f t="shared" si="1"/>
        <v>-2.1052542017164222E-2</v>
      </c>
      <c r="T5" s="5" t="str">
        <f t="shared" si="1"/>
        <v/>
      </c>
      <c r="U5" s="5" t="str">
        <f t="shared" si="1"/>
        <v/>
      </c>
      <c r="V5" s="5">
        <f t="shared" si="1"/>
        <v>-2.8816134982793451E-2</v>
      </c>
      <c r="W5" s="5" t="str">
        <f t="shared" si="1"/>
        <v/>
      </c>
      <c r="X5" s="5">
        <f t="shared" si="1"/>
        <v>-2.1706137207162524E-3</v>
      </c>
      <c r="Y5" s="5" t="str">
        <f t="shared" si="1"/>
        <v/>
      </c>
      <c r="Z5" s="5" t="str">
        <f t="shared" si="1"/>
        <v/>
      </c>
      <c r="AA5" s="5" t="str">
        <f t="shared" si="1"/>
        <v/>
      </c>
      <c r="AB5" s="5" t="str">
        <f t="shared" si="1"/>
        <v/>
      </c>
      <c r="AC5" s="5" t="str">
        <f t="shared" si="1"/>
        <v/>
      </c>
      <c r="AD5" s="5" t="str">
        <f t="shared" si="1"/>
        <v/>
      </c>
      <c r="AE5" s="5" t="str">
        <f t="shared" si="1"/>
        <v/>
      </c>
      <c r="AF5" s="5" t="str">
        <f t="shared" si="1"/>
        <v/>
      </c>
      <c r="AG5" s="5" t="str">
        <f t="shared" si="1"/>
        <v/>
      </c>
      <c r="AH5" s="5" t="str">
        <f t="shared" si="1"/>
        <v/>
      </c>
      <c r="AI5" s="5">
        <f t="shared" si="1"/>
        <v>-2.6070743314290601E-2</v>
      </c>
      <c r="AJ5" s="5">
        <f t="shared" si="1"/>
        <v>-1.2883442411290691E-2</v>
      </c>
      <c r="AK5" s="5" t="str">
        <f t="shared" si="1"/>
        <v/>
      </c>
      <c r="AL5" s="5">
        <f t="shared" si="1"/>
        <v>-1.4989263465345681E-2</v>
      </c>
      <c r="AM5" s="5" t="str">
        <f t="shared" si="1"/>
        <v/>
      </c>
      <c r="AN5" s="5">
        <f t="shared" si="1"/>
        <v>-8.6093360620360659E-3</v>
      </c>
      <c r="AO5" s="5">
        <f t="shared" si="1"/>
        <v>-2.0053194327811497E-3</v>
      </c>
      <c r="AP5" s="5">
        <f t="shared" si="1"/>
        <v>-1.3910659961332672E-2</v>
      </c>
      <c r="AQ5" s="5" t="str">
        <f t="shared" si="1"/>
        <v/>
      </c>
      <c r="AR5" s="5" t="str">
        <f t="shared" si="1"/>
        <v/>
      </c>
      <c r="AS5" s="5" t="str">
        <f t="shared" si="1"/>
        <v/>
      </c>
      <c r="AT5" s="5">
        <f t="shared" si="1"/>
        <v>-4.549104292327355E-4</v>
      </c>
      <c r="AU5" s="5">
        <f t="shared" si="1"/>
        <v>-3.4032368173580574E-2</v>
      </c>
      <c r="AV5" s="5">
        <f t="shared" si="1"/>
        <v>-5.5996117254376698E-2</v>
      </c>
      <c r="AW5" s="5" t="str">
        <f t="shared" si="1"/>
        <v/>
      </c>
      <c r="AX5" s="5" t="str">
        <f t="shared" si="1"/>
        <v/>
      </c>
      <c r="AY5" s="5">
        <f t="shared" si="1"/>
        <v>-3.3912932301988108E-2</v>
      </c>
      <c r="AZ5" s="5" t="str">
        <f t="shared" si="1"/>
        <v/>
      </c>
      <c r="BA5" s="5" t="str">
        <f t="shared" si="1"/>
        <v/>
      </c>
      <c r="BB5" s="5">
        <f t="shared" si="1"/>
        <v>-4.0533542793972144E-2</v>
      </c>
    </row>
    <row r="6" spans="1:54" x14ac:dyDescent="0.2">
      <c r="A6" s="14" t="s">
        <v>65</v>
      </c>
      <c r="C6" s="16">
        <f>C4-((1+C3%)^(1/52)-1)</f>
        <v>1.6422949724297142E-2</v>
      </c>
      <c r="D6" s="16">
        <f t="shared" ref="D6:BB6" si="2">D4-((1+D3%)^(1/52)-1)</f>
        <v>-1.5091221320947534E-3</v>
      </c>
      <c r="E6" s="16">
        <f t="shared" si="2"/>
        <v>-1.3635104755941319E-2</v>
      </c>
      <c r="F6" s="16">
        <f t="shared" si="2"/>
        <v>-2.3657042419903407E-3</v>
      </c>
      <c r="G6" s="16">
        <f t="shared" si="2"/>
        <v>3.4622457303510323E-2</v>
      </c>
      <c r="H6" s="16">
        <f t="shared" si="2"/>
        <v>2.7788157804002678E-2</v>
      </c>
      <c r="I6" s="16">
        <f t="shared" si="2"/>
        <v>-5.8884458301365905E-3</v>
      </c>
      <c r="J6" s="16">
        <f t="shared" si="2"/>
        <v>-1.3956476133674789E-2</v>
      </c>
      <c r="K6" s="16">
        <f t="shared" si="2"/>
        <v>-2.2910326919767243E-3</v>
      </c>
      <c r="L6" s="16">
        <f t="shared" si="2"/>
        <v>3.5237763730990856E-3</v>
      </c>
      <c r="M6" s="16">
        <f t="shared" si="2"/>
        <v>-1.6515633497619087E-3</v>
      </c>
      <c r="N6" s="16">
        <f t="shared" si="2"/>
        <v>-1.1817973551955019E-2</v>
      </c>
      <c r="O6" s="16">
        <f t="shared" si="2"/>
        <v>-1.0541256241436425E-4</v>
      </c>
      <c r="P6" s="16">
        <f t="shared" si="2"/>
        <v>-2.8816610068278958E-2</v>
      </c>
      <c r="Q6" s="16">
        <f t="shared" si="2"/>
        <v>6.2703502137941847E-3</v>
      </c>
      <c r="R6" s="16">
        <f t="shared" si="2"/>
        <v>1.7813606918188674E-2</v>
      </c>
      <c r="S6" s="16">
        <f t="shared" si="2"/>
        <v>-2.1149609059047614E-2</v>
      </c>
      <c r="T6" s="16">
        <f t="shared" si="2"/>
        <v>4.5372231277036601E-3</v>
      </c>
      <c r="U6" s="16">
        <f t="shared" si="2"/>
        <v>1.135284994912511E-2</v>
      </c>
      <c r="V6" s="16">
        <f t="shared" si="2"/>
        <v>-2.8889459254115679E-2</v>
      </c>
      <c r="W6" s="16">
        <f t="shared" si="2"/>
        <v>1.1572348037073743E-2</v>
      </c>
      <c r="X6" s="16">
        <f t="shared" si="2"/>
        <v>-2.2435548084551726E-3</v>
      </c>
      <c r="Y6" s="16">
        <f t="shared" si="2"/>
        <v>1.4773224848745325E-3</v>
      </c>
      <c r="Z6" s="16">
        <f t="shared" si="2"/>
        <v>1.046401935732133E-3</v>
      </c>
      <c r="AA6" s="16">
        <f t="shared" si="2"/>
        <v>1.9599651174593946E-2</v>
      </c>
      <c r="AB6" s="16">
        <f t="shared" si="2"/>
        <v>7.2729611007287254E-3</v>
      </c>
      <c r="AC6" s="16">
        <f t="shared" si="2"/>
        <v>1.4998140069183208E-2</v>
      </c>
      <c r="AD6" s="16">
        <f t="shared" si="2"/>
        <v>2.2680772302481333E-3</v>
      </c>
      <c r="AE6" s="16">
        <f t="shared" si="2"/>
        <v>2.6400461745512693E-4</v>
      </c>
      <c r="AF6" s="16">
        <f t="shared" si="2"/>
        <v>6.3079674334831637E-5</v>
      </c>
      <c r="AG6" s="16">
        <f t="shared" si="2"/>
        <v>1.3002440634539036E-2</v>
      </c>
      <c r="AH6" s="16">
        <f t="shared" si="2"/>
        <v>1.0260799334202098E-2</v>
      </c>
      <c r="AI6" s="16">
        <f t="shared" si="2"/>
        <v>-2.6149431369711262E-2</v>
      </c>
      <c r="AJ6" s="16">
        <f t="shared" si="2"/>
        <v>-1.2952742881488621E-2</v>
      </c>
      <c r="AK6" s="16">
        <f t="shared" si="2"/>
        <v>9.4503783423545151E-3</v>
      </c>
      <c r="AL6" s="16">
        <f t="shared" si="2"/>
        <v>-1.5047829760783449E-2</v>
      </c>
      <c r="AM6" s="16">
        <f t="shared" si="2"/>
        <v>1.8055605667968155E-2</v>
      </c>
      <c r="AN6" s="16">
        <f t="shared" si="2"/>
        <v>-8.6671354058120986E-3</v>
      </c>
      <c r="AO6" s="16">
        <f t="shared" si="2"/>
        <v>-2.0859227698721838E-3</v>
      </c>
      <c r="AP6" s="16">
        <f t="shared" si="2"/>
        <v>-1.399260388429624E-2</v>
      </c>
      <c r="AQ6" s="16">
        <f t="shared" si="2"/>
        <v>2.9502283103358229E-2</v>
      </c>
      <c r="AR6" s="16">
        <f t="shared" si="2"/>
        <v>1.2689939869068301E-3</v>
      </c>
      <c r="AS6" s="16">
        <f t="shared" si="2"/>
        <v>9.9834985956475109E-3</v>
      </c>
      <c r="AT6" s="16">
        <f t="shared" si="2"/>
        <v>-5.7550040179898954E-4</v>
      </c>
      <c r="AU6" s="16">
        <f t="shared" si="2"/>
        <v>-3.4179316182765485E-2</v>
      </c>
      <c r="AV6" s="16">
        <f t="shared" si="2"/>
        <v>-5.6138865630719015E-2</v>
      </c>
      <c r="AW6" s="16">
        <f t="shared" si="2"/>
        <v>3.0174471067006881E-2</v>
      </c>
      <c r="AX6" s="16">
        <f t="shared" si="2"/>
        <v>4.152867131330229E-3</v>
      </c>
      <c r="AY6" s="16">
        <f t="shared" si="2"/>
        <v>-3.4037726654850275E-2</v>
      </c>
      <c r="AZ6" s="16">
        <f t="shared" si="2"/>
        <v>2.8686967729836477E-2</v>
      </c>
      <c r="BA6" s="16">
        <f t="shared" si="2"/>
        <v>4.8195449164463167E-3</v>
      </c>
      <c r="BB6" s="16">
        <f t="shared" si="2"/>
        <v>-4.0634627943995083E-2</v>
      </c>
    </row>
    <row r="7" spans="1:54" s="7" customFormat="1" x14ac:dyDescent="0.2">
      <c r="A7" s="25" t="s">
        <v>75</v>
      </c>
      <c r="B7" s="7">
        <v>1</v>
      </c>
      <c r="C7" s="24">
        <f>B7*(1+C4)</f>
        <v>1.0164859254097527</v>
      </c>
      <c r="D7" s="24">
        <f t="shared" ref="D7:BB7" si="3">C7*(1+D4)</f>
        <v>1.0149964432443419</v>
      </c>
      <c r="E7" s="24">
        <f t="shared" si="3"/>
        <v>1.0011933278167329</v>
      </c>
      <c r="F7" s="24">
        <f t="shared" si="3"/>
        <v>0.99887345208542033</v>
      </c>
      <c r="G7" s="24">
        <f t="shared" si="3"/>
        <v>1.0335177039327557</v>
      </c>
      <c r="H7" s="24">
        <f t="shared" si="3"/>
        <v>1.0623201660787132</v>
      </c>
      <c r="I7" s="24">
        <f t="shared" si="3"/>
        <v>1.0561444768665709</v>
      </c>
      <c r="J7" s="24">
        <f t="shared" si="3"/>
        <v>1.0414790296589871</v>
      </c>
      <c r="K7" s="24">
        <f t="shared" si="3"/>
        <v>1.0391591539276746</v>
      </c>
      <c r="L7" s="24">
        <f t="shared" si="3"/>
        <v>1.0428756006561852</v>
      </c>
      <c r="M7" s="24">
        <f t="shared" si="3"/>
        <v>1.0412061031023621</v>
      </c>
      <c r="N7" s="24">
        <f t="shared" si="3"/>
        <v>1.02895634626831</v>
      </c>
      <c r="O7" s="24">
        <f t="shared" si="3"/>
        <v>1.0288982767881769</v>
      </c>
      <c r="P7" s="24">
        <f t="shared" si="3"/>
        <v>0.99934091140049064</v>
      </c>
      <c r="Q7" s="24">
        <f t="shared" si="3"/>
        <v>1.0057169403190918</v>
      </c>
      <c r="R7" s="24">
        <f t="shared" si="3"/>
        <v>1.0237475139003818</v>
      </c>
      <c r="S7" s="24">
        <f t="shared" si="3"/>
        <v>1.0021950263490265</v>
      </c>
      <c r="T7" s="24">
        <f t="shared" si="3"/>
        <v>1.0068463917076782</v>
      </c>
      <c r="U7" s="24">
        <f t="shared" si="3"/>
        <v>1.0183673765660612</v>
      </c>
      <c r="V7" s="24">
        <f t="shared" si="3"/>
        <v>0.98902196478086035</v>
      </c>
      <c r="W7" s="24">
        <f t="shared" si="3"/>
        <v>1.0005458531132501</v>
      </c>
      <c r="X7" s="24">
        <f t="shared" si="3"/>
        <v>0.9983740545562767</v>
      </c>
      <c r="Y7" s="24">
        <f t="shared" si="3"/>
        <v>0.99992160620182058</v>
      </c>
      <c r="Z7" s="24">
        <f t="shared" si="3"/>
        <v>1.0010278297983539</v>
      </c>
      <c r="AA7" s="24">
        <f t="shared" si="3"/>
        <v>1.0207308044074739</v>
      </c>
      <c r="AB7" s="24">
        <f t="shared" si="3"/>
        <v>1.0282420916626747</v>
      </c>
      <c r="AC7" s="24">
        <f t="shared" si="3"/>
        <v>1.0437553532802</v>
      </c>
      <c r="AD7" s="24">
        <f t="shared" si="3"/>
        <v>1.0462145957638316</v>
      </c>
      <c r="AE7" s="24">
        <f t="shared" si="3"/>
        <v>1.0465717230666494</v>
      </c>
      <c r="AF7" s="24">
        <f t="shared" si="3"/>
        <v>1.0467285106630084</v>
      </c>
      <c r="AG7" s="24">
        <f t="shared" si="3"/>
        <v>1.0604154871303517</v>
      </c>
      <c r="AH7" s="24">
        <f t="shared" si="3"/>
        <v>1.0713702945574382</v>
      </c>
      <c r="AI7" s="24">
        <f t="shared" si="3"/>
        <v>1.0434388746134753</v>
      </c>
      <c r="AJ7" s="24">
        <f t="shared" si="3"/>
        <v>1.0299957899626906</v>
      </c>
      <c r="AK7" s="24">
        <f t="shared" si="3"/>
        <v>1.039800821683144</v>
      </c>
      <c r="AL7" s="24">
        <f t="shared" si="3"/>
        <v>1.0242149732154524</v>
      </c>
      <c r="AM7" s="24">
        <f t="shared" si="3"/>
        <v>1.0427681721179392</v>
      </c>
      <c r="AN7" s="24">
        <f t="shared" si="3"/>
        <v>1.0337906304893807</v>
      </c>
      <c r="AO7" s="24">
        <f t="shared" si="3"/>
        <v>1.0317175500486333</v>
      </c>
      <c r="AP7" s="24">
        <f t="shared" si="3"/>
        <v>1.0173656780337677</v>
      </c>
      <c r="AQ7" s="24">
        <f t="shared" si="3"/>
        <v>1.0474659930606975</v>
      </c>
      <c r="AR7" s="24">
        <f t="shared" si="3"/>
        <v>1.0489119231160087</v>
      </c>
      <c r="AS7" s="24">
        <f t="shared" si="3"/>
        <v>1.0594979893442509</v>
      </c>
      <c r="AT7" s="24">
        <f t="shared" si="3"/>
        <v>1.059016012659147</v>
      </c>
      <c r="AU7" s="24">
        <f t="shared" si="3"/>
        <v>1.0229751898146138</v>
      </c>
      <c r="AV7" s="24">
        <f t="shared" si="3"/>
        <v>0.96569255113743635</v>
      </c>
      <c r="AW7" s="24">
        <f t="shared" si="3"/>
        <v>0.9949624725984646</v>
      </c>
      <c r="AX7" s="24">
        <f t="shared" si="3"/>
        <v>0.99921896549221201</v>
      </c>
      <c r="AY7" s="24">
        <f t="shared" si="3"/>
        <v>0.96533252036061201</v>
      </c>
      <c r="AZ7" s="24">
        <f t="shared" si="3"/>
        <v>0.99314489787030236</v>
      </c>
      <c r="BA7" s="24">
        <f t="shared" si="3"/>
        <v>0.99804015504551258</v>
      </c>
      <c r="BB7" s="24">
        <f t="shared" si="3"/>
        <v>0.95758605171087274</v>
      </c>
    </row>
    <row r="8" spans="1:54" x14ac:dyDescent="0.2">
      <c r="C8" s="5"/>
      <c r="E8" s="5"/>
    </row>
    <row r="9" spans="1:54" x14ac:dyDescent="0.2">
      <c r="C9" s="18" t="s">
        <v>76</v>
      </c>
      <c r="E9" t="s">
        <v>67</v>
      </c>
    </row>
    <row r="10" spans="1:54" x14ac:dyDescent="0.2">
      <c r="A10" t="s">
        <v>77</v>
      </c>
      <c r="C10" s="19">
        <f>AVERAGE(C4:BB4)</f>
        <v>-6.5725626481445373E-4</v>
      </c>
      <c r="E10" s="5">
        <f>C10*52</f>
        <v>-3.4177325770351596E-2</v>
      </c>
    </row>
    <row r="11" spans="1:54" x14ac:dyDescent="0.2">
      <c r="A11" t="s">
        <v>20</v>
      </c>
      <c r="B11" s="26">
        <v>0.95799999999999996</v>
      </c>
      <c r="C11" s="26"/>
      <c r="E11" s="5"/>
    </row>
    <row r="12" spans="1:54" x14ac:dyDescent="0.2">
      <c r="A12" t="s">
        <v>21</v>
      </c>
      <c r="C12" s="19">
        <f>B11^(1/COUNT(C4:BB4))-1</f>
        <v>-8.2480391231576355E-4</v>
      </c>
      <c r="E12" s="5">
        <f>C12*52</f>
        <v>-4.2889803440419705E-2</v>
      </c>
    </row>
    <row r="14" spans="1:54" x14ac:dyDescent="0.2">
      <c r="A14" t="s">
        <v>22</v>
      </c>
      <c r="B14" s="19">
        <f>_xlfn.VAR.P(C4:BB4)</f>
        <v>3.487515296225122E-4</v>
      </c>
      <c r="C14" s="16"/>
      <c r="E14" s="17"/>
    </row>
    <row r="15" spans="1:54" x14ac:dyDescent="0.2">
      <c r="A15" t="s">
        <v>23</v>
      </c>
      <c r="C15" s="19">
        <f>_xlfn.STDEV.P(C4:BB4)</f>
        <v>1.8674890351017118E-2</v>
      </c>
      <c r="E15" s="16">
        <f>C15*SQRT(52)</f>
        <v>0.13466654944851983</v>
      </c>
    </row>
    <row r="16" spans="1:54" x14ac:dyDescent="0.2">
      <c r="A16" t="s">
        <v>24</v>
      </c>
      <c r="C16" s="19">
        <f>_xlfn.STDEV.S(C4:BB4)</f>
        <v>1.8857088717753549E-2</v>
      </c>
      <c r="E16" s="5">
        <f>C16*SQRT(52)</f>
        <v>0.13598040055566782</v>
      </c>
    </row>
    <row r="17" spans="1:6" x14ac:dyDescent="0.2">
      <c r="E17" s="7"/>
    </row>
    <row r="18" spans="1:6" x14ac:dyDescent="0.2">
      <c r="A18" t="s">
        <v>25</v>
      </c>
      <c r="C18" s="16">
        <f>AVERAGE(C6:BB6)</f>
        <v>-7.4097236689220033E-4</v>
      </c>
      <c r="E18" s="5">
        <f>(1+C18)^(52)-1</f>
        <v>-3.7811445741995353E-2</v>
      </c>
    </row>
    <row r="19" spans="1:6" x14ac:dyDescent="0.2">
      <c r="A19" t="s">
        <v>26</v>
      </c>
      <c r="B19" s="21"/>
      <c r="C19" s="7"/>
      <c r="E19" s="24">
        <f>E10/E16</f>
        <v>-0.25134008747356235</v>
      </c>
      <c r="F19" s="24">
        <f>E18/(_xlfn.STDEV.P(C6:BB6)*SQRT(52))</f>
        <v>-0.28072778421130146</v>
      </c>
    </row>
    <row r="20" spans="1:6" x14ac:dyDescent="0.2">
      <c r="A20" t="s">
        <v>27</v>
      </c>
      <c r="B20" s="21"/>
      <c r="C20" s="5">
        <f>_xlfn.STDEV.S(D5:BC5)</f>
        <v>1.5005516622250147E-2</v>
      </c>
      <c r="E20" s="5">
        <f>C20*SQRT(52)</f>
        <v>0.10820631919270021</v>
      </c>
    </row>
    <row r="21" spans="1:6" x14ac:dyDescent="0.2">
      <c r="A21" t="s">
        <v>28</v>
      </c>
      <c r="C21" s="6"/>
      <c r="E21" s="7">
        <f>E18/E20</f>
        <v>-0.34943842489141963</v>
      </c>
    </row>
    <row r="22" spans="1:6" x14ac:dyDescent="0.2">
      <c r="C22" s="6"/>
    </row>
    <row r="23" spans="1:6" x14ac:dyDescent="0.2">
      <c r="A23" s="20" t="s">
        <v>68</v>
      </c>
      <c r="C23" s="6"/>
    </row>
    <row r="24" spans="1:6" x14ac:dyDescent="0.2">
      <c r="A24" s="20" t="s">
        <v>69</v>
      </c>
    </row>
    <row r="25" spans="1:6" x14ac:dyDescent="0.2">
      <c r="A25" t="s">
        <v>70</v>
      </c>
    </row>
    <row r="26" spans="1:6" x14ac:dyDescent="0.2">
      <c r="A26" t="s">
        <v>71</v>
      </c>
    </row>
    <row r="27" spans="1:6" x14ac:dyDescent="0.2">
      <c r="A27" t="s">
        <v>72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"/>
  <sheetViews>
    <sheetView topLeftCell="A58" zoomScale="80" zoomScaleNormal="80" zoomScalePageLayoutView="80" workbookViewId="0">
      <selection activeCell="B83" sqref="B83"/>
    </sheetView>
  </sheetViews>
  <sheetFormatPr baseColWidth="10" defaultRowHeight="15" x14ac:dyDescent="0.2"/>
  <cols>
    <col min="1" max="1" width="13.6640625" customWidth="1"/>
    <col min="2" max="7" width="12.33203125" bestFit="1" customWidth="1"/>
    <col min="8" max="8" width="14.83203125" customWidth="1"/>
    <col min="17" max="17" width="14" customWidth="1"/>
    <col min="30" max="30" width="21.6640625" bestFit="1" customWidth="1"/>
  </cols>
  <sheetData>
    <row r="1" spans="1:32" ht="16" x14ac:dyDescent="0.2">
      <c r="A1" t="s">
        <v>0</v>
      </c>
      <c r="B1" t="s">
        <v>36</v>
      </c>
      <c r="C1" t="s">
        <v>39</v>
      </c>
      <c r="D1" t="s">
        <v>13</v>
      </c>
      <c r="E1" t="s">
        <v>51</v>
      </c>
      <c r="F1" t="s">
        <v>1</v>
      </c>
      <c r="G1" s="40" t="s">
        <v>62</v>
      </c>
      <c r="H1" s="41" t="s">
        <v>19</v>
      </c>
      <c r="I1" s="84" t="s">
        <v>101</v>
      </c>
      <c r="J1" s="85"/>
      <c r="K1" s="85"/>
      <c r="L1" s="85"/>
      <c r="M1" s="85"/>
      <c r="N1" s="85"/>
      <c r="O1" s="86"/>
      <c r="P1" s="87" t="s">
        <v>102</v>
      </c>
      <c r="Q1" s="88"/>
      <c r="R1" s="88"/>
      <c r="S1" s="88"/>
      <c r="T1" s="88"/>
      <c r="U1" s="88"/>
      <c r="V1" s="89"/>
      <c r="W1" s="90" t="s">
        <v>103</v>
      </c>
      <c r="X1" s="83"/>
      <c r="Y1" s="83"/>
      <c r="Z1" s="83"/>
      <c r="AA1" s="83"/>
      <c r="AB1" s="83"/>
      <c r="AC1" s="82"/>
      <c r="AD1" s="38" t="s">
        <v>133</v>
      </c>
    </row>
    <row r="2" spans="1:32" x14ac:dyDescent="0.2">
      <c r="A2">
        <v>178.55</v>
      </c>
      <c r="B2">
        <v>83.68</v>
      </c>
      <c r="C2">
        <v>70.56</v>
      </c>
      <c r="D2">
        <v>32.35</v>
      </c>
      <c r="E2">
        <v>201.1</v>
      </c>
      <c r="F2">
        <v>17.164999999999999</v>
      </c>
      <c r="G2" s="40">
        <v>135.80000000000001</v>
      </c>
      <c r="H2" s="41">
        <v>0.40300000000000002</v>
      </c>
      <c r="O2" s="40"/>
      <c r="V2" s="40"/>
      <c r="AC2" s="40"/>
    </row>
    <row r="3" spans="1:32" x14ac:dyDescent="0.2">
      <c r="A3">
        <v>178.3</v>
      </c>
      <c r="B3">
        <v>85.51</v>
      </c>
      <c r="C3">
        <v>69.2</v>
      </c>
      <c r="D3">
        <v>33.04</v>
      </c>
      <c r="E3">
        <v>205.85</v>
      </c>
      <c r="F3">
        <v>18.225000000000001</v>
      </c>
      <c r="G3" s="40">
        <v>136.6</v>
      </c>
      <c r="H3" s="41">
        <v>0.32800000000000001</v>
      </c>
      <c r="I3" s="5">
        <f>A3/A2-1</f>
        <v>-1.4001680201624067E-3</v>
      </c>
      <c r="J3" s="5">
        <f t="shared" ref="J3:M3" si="0">B3/B2-1</f>
        <v>2.1869024856596475E-2</v>
      </c>
      <c r="K3" s="5">
        <f t="shared" si="0"/>
        <v>-1.9274376417233507E-2</v>
      </c>
      <c r="L3" s="5">
        <f t="shared" si="0"/>
        <v>2.1329211746522247E-2</v>
      </c>
      <c r="M3" s="5">
        <f t="shared" si="0"/>
        <v>2.3620089507707664E-2</v>
      </c>
      <c r="N3" s="5">
        <f>F3/F2-1</f>
        <v>6.1753568307602924E-2</v>
      </c>
      <c r="O3" s="42">
        <f>G3/G2-1</f>
        <v>5.8910162002945299E-3</v>
      </c>
      <c r="P3" s="30">
        <f>I3-((1+$H3%)^(1/52)-1)</f>
        <v>-1.463143705617953E-3</v>
      </c>
      <c r="Q3" s="30">
        <f t="shared" ref="Q3:V18" si="1">J3-((1+$H3%)^(1/52)-1)</f>
        <v>2.1806049171140929E-2</v>
      </c>
      <c r="R3" s="30">
        <f t="shared" si="1"/>
        <v>-1.9337352102689054E-2</v>
      </c>
      <c r="S3" s="30">
        <f t="shared" si="1"/>
        <v>2.1266236061066701E-2</v>
      </c>
      <c r="T3" s="30">
        <f t="shared" si="1"/>
        <v>2.3557113822252118E-2</v>
      </c>
      <c r="U3" s="30">
        <f t="shared" si="1"/>
        <v>6.1690592622147378E-2</v>
      </c>
      <c r="V3" s="43">
        <f t="shared" si="1"/>
        <v>5.8280405148389836E-3</v>
      </c>
      <c r="W3" s="16">
        <f>I3-I$56</f>
        <v>-3.6804012725901577E-3</v>
      </c>
      <c r="X3" s="16">
        <f t="shared" ref="X3:AC18" si="2">J3-J$56</f>
        <v>2.1462526438797855E-2</v>
      </c>
      <c r="Y3" s="16">
        <f t="shared" si="2"/>
        <v>-1.822000692441034E-2</v>
      </c>
      <c r="Z3" s="16">
        <f t="shared" si="2"/>
        <v>2.5809624303228945E-2</v>
      </c>
      <c r="AA3" s="16">
        <f t="shared" si="2"/>
        <v>1.9539842666921738E-2</v>
      </c>
      <c r="AB3" s="16">
        <f t="shared" si="2"/>
        <v>5.7328387908299833E-2</v>
      </c>
      <c r="AC3" s="44">
        <f t="shared" si="2"/>
        <v>2.9116882621928594E-3</v>
      </c>
      <c r="AD3" s="5">
        <f t="array" ref="AD3">MMULT(TRANSPOSE($B$74:$B$80),TRANSPOSE(I3:O3))</f>
        <v>1.6255480883046847E-2</v>
      </c>
    </row>
    <row r="4" spans="1:32" x14ac:dyDescent="0.2">
      <c r="A4">
        <v>178.3</v>
      </c>
      <c r="B4">
        <v>82.79</v>
      </c>
      <c r="C4">
        <v>67</v>
      </c>
      <c r="D4">
        <v>33.92</v>
      </c>
      <c r="E4">
        <v>209.25</v>
      </c>
      <c r="F4">
        <v>18.074999999999999</v>
      </c>
      <c r="G4" s="40">
        <v>132.9</v>
      </c>
      <c r="H4" s="41">
        <v>0.22800000000000001</v>
      </c>
      <c r="I4" s="5">
        <f t="shared" ref="I4:I54" si="3">A4/A3-1</f>
        <v>0</v>
      </c>
      <c r="J4" s="5">
        <f t="shared" ref="J4:J54" si="4">B4/B3-1</f>
        <v>-3.1809145129224614E-2</v>
      </c>
      <c r="K4" s="5">
        <f t="shared" ref="K4:K54" si="5">C4/C3-1</f>
        <v>-3.1791907514450934E-2</v>
      </c>
      <c r="L4" s="5">
        <f t="shared" ref="L4:L54" si="6">D4/D3-1</f>
        <v>2.6634382566586012E-2</v>
      </c>
      <c r="M4" s="5">
        <f t="shared" ref="M4:M54" si="7">E4/E3-1</f>
        <v>1.6516881224192481E-2</v>
      </c>
      <c r="N4" s="5">
        <f t="shared" ref="N4:N54" si="8">F4/F3-1</f>
        <v>-8.2304526748971929E-3</v>
      </c>
      <c r="O4" s="42">
        <f t="shared" ref="O4:O54" si="9">G4/G3-1</f>
        <v>-2.7086383601756858E-2</v>
      </c>
      <c r="P4" s="30">
        <f t="shared" ref="P4:P54" si="10">I4-((1+$H4%)^(1/52)-1)</f>
        <v>-4.3797204147155711E-5</v>
      </c>
      <c r="Q4" s="30">
        <f t="shared" si="1"/>
        <v>-3.185294233337177E-2</v>
      </c>
      <c r="R4" s="30">
        <f t="shared" si="1"/>
        <v>-3.183570471859809E-2</v>
      </c>
      <c r="S4" s="30">
        <f t="shared" si="1"/>
        <v>2.6590585362438857E-2</v>
      </c>
      <c r="T4" s="30">
        <f t="shared" si="1"/>
        <v>1.6473084020045325E-2</v>
      </c>
      <c r="U4" s="30">
        <f t="shared" si="1"/>
        <v>-8.2742498790443486E-3</v>
      </c>
      <c r="V4" s="43">
        <f t="shared" si="1"/>
        <v>-2.7130180805904014E-2</v>
      </c>
      <c r="W4" s="16">
        <f t="shared" ref="W4:W54" si="11">I4-I$56</f>
        <v>-2.280233252427751E-3</v>
      </c>
      <c r="X4" s="16">
        <f t="shared" si="2"/>
        <v>-3.2215643547023234E-2</v>
      </c>
      <c r="Y4" s="16">
        <f t="shared" si="2"/>
        <v>-3.0737538021627767E-2</v>
      </c>
      <c r="Z4" s="16">
        <f t="shared" si="2"/>
        <v>3.111479512329271E-2</v>
      </c>
      <c r="AA4" s="16">
        <f t="shared" si="2"/>
        <v>1.2436634383406555E-2</v>
      </c>
      <c r="AB4" s="16">
        <f t="shared" si="2"/>
        <v>-1.2655633074200286E-2</v>
      </c>
      <c r="AC4" s="44">
        <f t="shared" si="2"/>
        <v>-3.0065711539858528E-2</v>
      </c>
      <c r="AD4" s="5">
        <f t="array" ref="AD4">MMULT(TRANSPOSE($B$74:$B$80),TRANSPOSE(I4:O4))</f>
        <v>-7.9666607327930142E-3</v>
      </c>
      <c r="AF4" s="5"/>
    </row>
    <row r="5" spans="1:32" x14ac:dyDescent="0.2">
      <c r="A5">
        <v>178.05</v>
      </c>
      <c r="B5">
        <v>82.83</v>
      </c>
      <c r="C5">
        <v>66.42</v>
      </c>
      <c r="D5">
        <v>34.325000000000003</v>
      </c>
      <c r="E5">
        <v>208.6</v>
      </c>
      <c r="F5">
        <v>18</v>
      </c>
      <c r="G5" s="40">
        <v>131.15</v>
      </c>
      <c r="H5" s="41">
        <v>0.187</v>
      </c>
      <c r="I5" s="5">
        <f t="shared" si="3"/>
        <v>-1.4021312394839613E-3</v>
      </c>
      <c r="J5" s="5">
        <f t="shared" si="4"/>
        <v>4.8315013890554148E-4</v>
      </c>
      <c r="K5" s="5">
        <f t="shared" si="5"/>
        <v>-8.6567164179104372E-3</v>
      </c>
      <c r="L5" s="5">
        <f t="shared" si="6"/>
        <v>1.1939858490566113E-2</v>
      </c>
      <c r="M5" s="5">
        <f t="shared" si="7"/>
        <v>-3.1063321385902398E-3</v>
      </c>
      <c r="N5" s="5">
        <f t="shared" si="8"/>
        <v>-4.1493775933609811E-3</v>
      </c>
      <c r="O5" s="42">
        <f t="shared" si="9"/>
        <v>-1.316779533483825E-2</v>
      </c>
      <c r="P5" s="30">
        <f t="shared" si="10"/>
        <v>-1.4380598411830592E-3</v>
      </c>
      <c r="Q5" s="30">
        <f t="shared" si="1"/>
        <v>4.4722153720644364E-4</v>
      </c>
      <c r="R5" s="30">
        <f t="shared" si="1"/>
        <v>-8.6926450196095351E-3</v>
      </c>
      <c r="S5" s="30">
        <f t="shared" si="1"/>
        <v>1.1903929888867015E-2</v>
      </c>
      <c r="T5" s="30">
        <f t="shared" si="1"/>
        <v>-3.1422607402893377E-3</v>
      </c>
      <c r="U5" s="30">
        <f t="shared" si="1"/>
        <v>-4.1853061950600789E-3</v>
      </c>
      <c r="V5" s="43">
        <f t="shared" si="1"/>
        <v>-1.3203723936537348E-2</v>
      </c>
      <c r="W5" s="16">
        <f t="shared" si="11"/>
        <v>-3.6823644919117124E-3</v>
      </c>
      <c r="X5" s="16">
        <f t="shared" si="2"/>
        <v>7.6651721106920116E-5</v>
      </c>
      <c r="Y5" s="16">
        <f t="shared" si="2"/>
        <v>-7.6023469250872684E-3</v>
      </c>
      <c r="Z5" s="16">
        <f t="shared" si="2"/>
        <v>1.6420271047272811E-2</v>
      </c>
      <c r="AA5" s="16">
        <f t="shared" si="2"/>
        <v>-7.1865789793761669E-3</v>
      </c>
      <c r="AB5" s="16">
        <f t="shared" si="2"/>
        <v>-8.5745579926640742E-3</v>
      </c>
      <c r="AC5" s="44">
        <f t="shared" si="2"/>
        <v>-1.614712327293992E-2</v>
      </c>
      <c r="AD5" s="5">
        <f t="array" ref="AD5">MMULT(TRANSPOSE($B$74:$B$80),TRANSPOSE(I5:O5))</f>
        <v>-2.5799062992446021E-3</v>
      </c>
    </row>
    <row r="6" spans="1:32" x14ac:dyDescent="0.2">
      <c r="A6">
        <v>180.4</v>
      </c>
      <c r="B6">
        <v>84.93</v>
      </c>
      <c r="C6">
        <v>66.17</v>
      </c>
      <c r="D6">
        <v>34.19</v>
      </c>
      <c r="E6">
        <v>206.9</v>
      </c>
      <c r="F6">
        <v>17.66</v>
      </c>
      <c r="G6" s="40">
        <v>140</v>
      </c>
      <c r="H6" s="41">
        <v>0.253</v>
      </c>
      <c r="I6" s="5">
        <f t="shared" si="3"/>
        <v>1.3198539736029247E-2</v>
      </c>
      <c r="J6" s="5">
        <f t="shared" si="4"/>
        <v>2.5353132922854238E-2</v>
      </c>
      <c r="K6" s="5">
        <f t="shared" si="5"/>
        <v>-3.7639265281541601E-3</v>
      </c>
      <c r="L6" s="5">
        <f t="shared" si="6"/>
        <v>-3.9329934450110793E-3</v>
      </c>
      <c r="M6" s="5">
        <f t="shared" si="7"/>
        <v>-8.149568552253017E-3</v>
      </c>
      <c r="N6" s="5">
        <f t="shared" si="8"/>
        <v>-1.8888888888888844E-2</v>
      </c>
      <c r="O6" s="42">
        <f t="shared" si="9"/>
        <v>6.7479984750285826E-2</v>
      </c>
      <c r="P6" s="30">
        <f t="shared" si="10"/>
        <v>1.3149946152748004E-2</v>
      </c>
      <c r="Q6" s="30">
        <f t="shared" si="1"/>
        <v>2.5304539339572996E-2</v>
      </c>
      <c r="R6" s="30">
        <f t="shared" si="1"/>
        <v>-3.8125201114354024E-3</v>
      </c>
      <c r="S6" s="30">
        <f t="shared" si="1"/>
        <v>-3.9815870282923216E-3</v>
      </c>
      <c r="T6" s="30">
        <f t="shared" si="1"/>
        <v>-8.1981621355342593E-3</v>
      </c>
      <c r="U6" s="30">
        <f t="shared" si="1"/>
        <v>-1.8937482472170086E-2</v>
      </c>
      <c r="V6" s="43">
        <f t="shared" si="1"/>
        <v>6.7431391167004584E-2</v>
      </c>
      <c r="W6" s="16">
        <f t="shared" si="11"/>
        <v>1.0918306483601495E-2</v>
      </c>
      <c r="X6" s="16">
        <f t="shared" si="2"/>
        <v>2.4946634505055618E-2</v>
      </c>
      <c r="Y6" s="16">
        <f t="shared" si="2"/>
        <v>-2.7095570353309916E-3</v>
      </c>
      <c r="Z6" s="16">
        <f t="shared" si="2"/>
        <v>5.4741911169561668E-4</v>
      </c>
      <c r="AA6" s="16">
        <f t="shared" si="2"/>
        <v>-1.2229815393038943E-2</v>
      </c>
      <c r="AB6" s="16">
        <f t="shared" si="2"/>
        <v>-2.3314069288191935E-2</v>
      </c>
      <c r="AC6" s="44">
        <f t="shared" si="2"/>
        <v>6.4500656812184157E-2</v>
      </c>
      <c r="AD6" s="5">
        <f t="array" ref="AD6">MMULT(TRANSPOSE($B$74:$B$80),TRANSPOSE(I6:O6))</f>
        <v>1.0185182856408889E-2</v>
      </c>
    </row>
    <row r="7" spans="1:32" x14ac:dyDescent="0.2">
      <c r="A7">
        <v>183.9</v>
      </c>
      <c r="B7">
        <v>87.65</v>
      </c>
      <c r="C7">
        <v>68.400000000000006</v>
      </c>
      <c r="D7">
        <v>35.21</v>
      </c>
      <c r="E7">
        <v>226.5</v>
      </c>
      <c r="F7">
        <v>18.215</v>
      </c>
      <c r="G7" s="40">
        <v>145.55000000000001</v>
      </c>
      <c r="H7" s="41">
        <v>0.317</v>
      </c>
      <c r="I7" s="5">
        <f t="shared" si="3"/>
        <v>1.9401330376940029E-2</v>
      </c>
      <c r="J7" s="5">
        <f t="shared" si="4"/>
        <v>3.2026374661485946E-2</v>
      </c>
      <c r="K7" s="5">
        <f t="shared" si="5"/>
        <v>3.3701072993803871E-2</v>
      </c>
      <c r="L7" s="5">
        <f t="shared" si="6"/>
        <v>2.9833284586136433E-2</v>
      </c>
      <c r="M7" s="5">
        <f t="shared" si="7"/>
        <v>9.4731754470758878E-2</v>
      </c>
      <c r="N7" s="5">
        <f t="shared" si="8"/>
        <v>3.1426953567383897E-2</v>
      </c>
      <c r="O7" s="42">
        <f t="shared" si="9"/>
        <v>3.9642857142857313E-2</v>
      </c>
      <c r="P7" s="30">
        <f t="shared" si="10"/>
        <v>1.9340463406483543E-2</v>
      </c>
      <c r="Q7" s="30">
        <f t="shared" si="1"/>
        <v>3.196550769102946E-2</v>
      </c>
      <c r="R7" s="30">
        <f t="shared" si="1"/>
        <v>3.3640206023347385E-2</v>
      </c>
      <c r="S7" s="30">
        <f t="shared" si="1"/>
        <v>2.9772417615679947E-2</v>
      </c>
      <c r="T7" s="30">
        <f t="shared" si="1"/>
        <v>9.4670887500302392E-2</v>
      </c>
      <c r="U7" s="30">
        <f t="shared" si="1"/>
        <v>3.1366086596927412E-2</v>
      </c>
      <c r="V7" s="43">
        <f t="shared" si="1"/>
        <v>3.9581990172400827E-2</v>
      </c>
      <c r="W7" s="16">
        <f t="shared" si="11"/>
        <v>1.7121097124512277E-2</v>
      </c>
      <c r="X7" s="16">
        <f t="shared" si="2"/>
        <v>3.1619876243687325E-2</v>
      </c>
      <c r="Y7" s="16">
        <f t="shared" si="2"/>
        <v>3.4755442486627042E-2</v>
      </c>
      <c r="Z7" s="16">
        <f t="shared" si="2"/>
        <v>3.431369714284313E-2</v>
      </c>
      <c r="AA7" s="16">
        <f t="shared" si="2"/>
        <v>9.0651507629972955E-2</v>
      </c>
      <c r="AB7" s="16">
        <f t="shared" si="2"/>
        <v>2.7001773168080806E-2</v>
      </c>
      <c r="AC7" s="44">
        <f t="shared" si="2"/>
        <v>3.6663529204755643E-2</v>
      </c>
      <c r="AD7" s="5">
        <f t="array" ref="AD7">MMULT(TRANSPOSE($B$74:$B$80),TRANSPOSE(I7:O7))</f>
        <v>4.0109089685623767E-2</v>
      </c>
    </row>
    <row r="8" spans="1:32" x14ac:dyDescent="0.2">
      <c r="A8">
        <v>184.15</v>
      </c>
      <c r="B8">
        <v>89.1</v>
      </c>
      <c r="C8">
        <v>68.52</v>
      </c>
      <c r="D8">
        <v>36.314999999999998</v>
      </c>
      <c r="E8">
        <v>238.1</v>
      </c>
      <c r="F8">
        <v>18.745000000000001</v>
      </c>
      <c r="G8" s="40">
        <v>144.19999999999999</v>
      </c>
      <c r="H8" s="41">
        <v>0.41799999999999998</v>
      </c>
      <c r="I8" s="5">
        <f t="shared" si="3"/>
        <v>1.3594344752583254E-3</v>
      </c>
      <c r="J8" s="5">
        <f t="shared" si="4"/>
        <v>1.6543069024529178E-2</v>
      </c>
      <c r="K8" s="5">
        <f t="shared" si="5"/>
        <v>1.7543859649120641E-3</v>
      </c>
      <c r="L8" s="5">
        <f t="shared" si="6"/>
        <v>3.1383129792672548E-2</v>
      </c>
      <c r="M8" s="5">
        <f t="shared" si="7"/>
        <v>5.1214128035319995E-2</v>
      </c>
      <c r="N8" s="5">
        <f t="shared" si="8"/>
        <v>2.9096898160856588E-2</v>
      </c>
      <c r="O8" s="42">
        <f t="shared" si="9"/>
        <v>-9.2751631741671003E-3</v>
      </c>
      <c r="P8" s="30">
        <f t="shared" si="10"/>
        <v>1.2792141795361367E-3</v>
      </c>
      <c r="Q8" s="30">
        <f t="shared" si="1"/>
        <v>1.6462848728806989E-2</v>
      </c>
      <c r="R8" s="30">
        <f t="shared" si="1"/>
        <v>1.6741656691898754E-3</v>
      </c>
      <c r="S8" s="30">
        <f t="shared" si="1"/>
        <v>3.130290949695036E-2</v>
      </c>
      <c r="T8" s="30">
        <f t="shared" si="1"/>
        <v>5.1133907739597806E-2</v>
      </c>
      <c r="U8" s="30">
        <f t="shared" si="1"/>
        <v>2.9016677865134399E-2</v>
      </c>
      <c r="V8" s="43">
        <f t="shared" si="1"/>
        <v>-9.355383469889289E-3</v>
      </c>
      <c r="W8" s="16">
        <f t="shared" si="11"/>
        <v>-9.2079877716942562E-4</v>
      </c>
      <c r="X8" s="16">
        <f t="shared" si="2"/>
        <v>1.6136570606730558E-2</v>
      </c>
      <c r="Y8" s="16">
        <f t="shared" si="2"/>
        <v>2.8087554577352325E-3</v>
      </c>
      <c r="Z8" s="16">
        <f t="shared" si="2"/>
        <v>3.5863542349379246E-2</v>
      </c>
      <c r="AA8" s="16">
        <f t="shared" si="2"/>
        <v>4.7133881194534065E-2</v>
      </c>
      <c r="AB8" s="16">
        <f t="shared" si="2"/>
        <v>2.4671717761553497E-2</v>
      </c>
      <c r="AC8" s="44">
        <f t="shared" si="2"/>
        <v>-1.225449111226877E-2</v>
      </c>
      <c r="AD8" s="5">
        <f t="array" ref="AD8">MMULT(TRANSPOSE($B$74:$B$80),TRANSPOSE(I8:O8))</f>
        <v>1.743941175419737E-2</v>
      </c>
    </row>
    <row r="9" spans="1:32" x14ac:dyDescent="0.2">
      <c r="A9">
        <v>176.2</v>
      </c>
      <c r="B9">
        <v>87.24</v>
      </c>
      <c r="C9">
        <v>69.069999999999993</v>
      </c>
      <c r="D9">
        <v>36.424999999999997</v>
      </c>
      <c r="E9">
        <v>231.5</v>
      </c>
      <c r="F9">
        <v>19.25</v>
      </c>
      <c r="G9" s="40">
        <v>144.65</v>
      </c>
      <c r="H9" s="41">
        <v>0.39100000000000001</v>
      </c>
      <c r="I9" s="5">
        <f t="shared" si="3"/>
        <v>-4.3171327721965858E-2</v>
      </c>
      <c r="J9" s="5">
        <f t="shared" si="4"/>
        <v>-2.0875420875420825E-2</v>
      </c>
      <c r="K9" s="5">
        <f t="shared" si="5"/>
        <v>8.0268534734384556E-3</v>
      </c>
      <c r="L9" s="5">
        <f t="shared" si="6"/>
        <v>3.0290513561888055E-3</v>
      </c>
      <c r="M9" s="5">
        <f t="shared" si="7"/>
        <v>-2.7719445611087745E-2</v>
      </c>
      <c r="N9" s="5">
        <f t="shared" si="8"/>
        <v>2.6940517471325531E-2</v>
      </c>
      <c r="O9" s="42">
        <f t="shared" si="9"/>
        <v>3.120665742025075E-3</v>
      </c>
      <c r="P9" s="30">
        <f t="shared" si="10"/>
        <v>-4.3246376226757199E-2</v>
      </c>
      <c r="Q9" s="30">
        <f t="shared" si="1"/>
        <v>-2.0950469380212167E-2</v>
      </c>
      <c r="R9" s="30">
        <f t="shared" si="1"/>
        <v>7.9518049686471137E-3</v>
      </c>
      <c r="S9" s="30">
        <f t="shared" si="1"/>
        <v>2.9540028513974637E-3</v>
      </c>
      <c r="T9" s="30">
        <f t="shared" si="1"/>
        <v>-2.7794494115879087E-2</v>
      </c>
      <c r="U9" s="30">
        <f t="shared" si="1"/>
        <v>2.6865468966534189E-2</v>
      </c>
      <c r="V9" s="43">
        <f t="shared" si="1"/>
        <v>3.0456172372337331E-3</v>
      </c>
      <c r="W9" s="16">
        <f t="shared" si="11"/>
        <v>-4.5451560974393609E-2</v>
      </c>
      <c r="X9" s="16">
        <f t="shared" si="2"/>
        <v>-2.1281919293219445E-2</v>
      </c>
      <c r="Y9" s="16">
        <f t="shared" si="2"/>
        <v>9.0812229662616244E-3</v>
      </c>
      <c r="Z9" s="16">
        <f t="shared" si="2"/>
        <v>7.5094639128955015E-3</v>
      </c>
      <c r="AA9" s="16">
        <f t="shared" si="2"/>
        <v>-3.1799692451873675E-2</v>
      </c>
      <c r="AB9" s="16">
        <f t="shared" si="2"/>
        <v>2.251533707202244E-2</v>
      </c>
      <c r="AC9" s="44">
        <f t="shared" si="2"/>
        <v>1.4133780392340447E-4</v>
      </c>
      <c r="AD9" s="5">
        <f t="array" ref="AD9">MMULT(TRANSPOSE($B$74:$B$80),TRANSPOSE(I9:O9))</f>
        <v>-7.2355865950709348E-3</v>
      </c>
    </row>
    <row r="10" spans="1:32" x14ac:dyDescent="0.2">
      <c r="A10">
        <v>172.5</v>
      </c>
      <c r="B10">
        <v>86.18</v>
      </c>
      <c r="C10">
        <v>67.89</v>
      </c>
      <c r="D10">
        <v>35.935000000000002</v>
      </c>
      <c r="E10">
        <v>229.1</v>
      </c>
      <c r="F10">
        <v>18.940000000000001</v>
      </c>
      <c r="G10" s="40">
        <v>139.4</v>
      </c>
      <c r="H10" s="41">
        <v>0.36799999999999999</v>
      </c>
      <c r="I10" s="5">
        <f t="shared" si="3"/>
        <v>-2.0998864926220162E-2</v>
      </c>
      <c r="J10" s="5">
        <f t="shared" si="4"/>
        <v>-1.2150389729481792E-2</v>
      </c>
      <c r="K10" s="5">
        <f t="shared" si="5"/>
        <v>-1.7084117561893652E-2</v>
      </c>
      <c r="L10" s="5">
        <f t="shared" si="6"/>
        <v>-1.3452299245023891E-2</v>
      </c>
      <c r="M10" s="5">
        <f t="shared" si="7"/>
        <v>-1.0367170626349953E-2</v>
      </c>
      <c r="N10" s="5">
        <f t="shared" si="8"/>
        <v>-1.6103896103896065E-2</v>
      </c>
      <c r="O10" s="42">
        <f t="shared" si="9"/>
        <v>-3.6294503975112358E-2</v>
      </c>
      <c r="P10" s="30">
        <f t="shared" si="10"/>
        <v>-2.1069506755203915E-2</v>
      </c>
      <c r="Q10" s="30">
        <f t="shared" si="1"/>
        <v>-1.2221031558465545E-2</v>
      </c>
      <c r="R10" s="30">
        <f>K10-((1+$H10%)^(1/52)-1)</f>
        <v>-1.7154759390877405E-2</v>
      </c>
      <c r="S10" s="30">
        <f t="shared" si="1"/>
        <v>-1.3522941074007644E-2</v>
      </c>
      <c r="T10" s="30">
        <f t="shared" si="1"/>
        <v>-1.0437812455333706E-2</v>
      </c>
      <c r="U10" s="30">
        <f t="shared" si="1"/>
        <v>-1.6174537932879818E-2</v>
      </c>
      <c r="V10" s="43">
        <f t="shared" si="1"/>
        <v>-3.6365145804096111E-2</v>
      </c>
      <c r="W10" s="16">
        <f t="shared" si="11"/>
        <v>-2.3279098178647914E-2</v>
      </c>
      <c r="X10" s="16">
        <f t="shared" si="2"/>
        <v>-1.2556888147280414E-2</v>
      </c>
      <c r="Y10" s="16">
        <f t="shared" si="2"/>
        <v>-1.6029748069070485E-2</v>
      </c>
      <c r="Z10" s="16">
        <f t="shared" si="2"/>
        <v>-8.971886688317195E-3</v>
      </c>
      <c r="AA10" s="16">
        <f t="shared" si="2"/>
        <v>-1.4447417467135879E-2</v>
      </c>
      <c r="AB10" s="16">
        <f t="shared" si="2"/>
        <v>-2.0529076503199156E-2</v>
      </c>
      <c r="AC10" s="44">
        <f t="shared" si="2"/>
        <v>-3.9273831913214027E-2</v>
      </c>
      <c r="AD10" s="5">
        <f t="array" ref="AD10">MMULT(TRANSPOSE($B$74:$B$80),TRANSPOSE(I10:O10))</f>
        <v>-1.8064463166853978E-2</v>
      </c>
    </row>
    <row r="11" spans="1:32" x14ac:dyDescent="0.2">
      <c r="A11">
        <v>172.15</v>
      </c>
      <c r="B11">
        <v>84.31</v>
      </c>
      <c r="C11">
        <v>65.38</v>
      </c>
      <c r="D11">
        <v>36.270000000000003</v>
      </c>
      <c r="E11">
        <v>227.4</v>
      </c>
      <c r="F11">
        <v>19.579999999999998</v>
      </c>
      <c r="G11" s="40">
        <v>137.94999999999999</v>
      </c>
      <c r="H11" s="41">
        <v>0.33100000000000002</v>
      </c>
      <c r="I11" s="5">
        <f t="shared" si="3"/>
        <v>-2.0289855072463947E-3</v>
      </c>
      <c r="J11" s="5">
        <f t="shared" si="4"/>
        <v>-2.1698770016245095E-2</v>
      </c>
      <c r="K11" s="5">
        <f t="shared" si="5"/>
        <v>-3.6971571660038394E-2</v>
      </c>
      <c r="L11" s="5">
        <f t="shared" si="6"/>
        <v>9.3223876443579989E-3</v>
      </c>
      <c r="M11" s="5">
        <f t="shared" si="7"/>
        <v>-7.4203404626800307E-3</v>
      </c>
      <c r="N11" s="5">
        <f t="shared" si="8"/>
        <v>3.3790918690601801E-2</v>
      </c>
      <c r="O11" s="42">
        <f t="shared" si="9"/>
        <v>-1.0401721664275554E-2</v>
      </c>
      <c r="P11" s="30">
        <f t="shared" si="10"/>
        <v>-2.0925362574386597E-3</v>
      </c>
      <c r="Q11" s="30">
        <f t="shared" si="1"/>
        <v>-2.176232076643736E-2</v>
      </c>
      <c r="R11" s="30">
        <f t="shared" si="1"/>
        <v>-3.7035122410230659E-2</v>
      </c>
      <c r="S11" s="30">
        <f t="shared" si="1"/>
        <v>9.258836894165734E-3</v>
      </c>
      <c r="T11" s="30">
        <f t="shared" si="1"/>
        <v>-7.4838912128722956E-3</v>
      </c>
      <c r="U11" s="30">
        <f t="shared" si="1"/>
        <v>3.3727367940409536E-2</v>
      </c>
      <c r="V11" s="43">
        <f t="shared" si="1"/>
        <v>-1.0465272414467819E-2</v>
      </c>
      <c r="W11" s="16">
        <f t="shared" si="11"/>
        <v>-4.3092187596741457E-3</v>
      </c>
      <c r="X11" s="16">
        <f t="shared" si="2"/>
        <v>-2.2105268434043715E-2</v>
      </c>
      <c r="Y11" s="16">
        <f t="shared" si="2"/>
        <v>-3.5917202167215223E-2</v>
      </c>
      <c r="Z11" s="16">
        <f t="shared" si="2"/>
        <v>1.3802800201064695E-2</v>
      </c>
      <c r="AA11" s="16">
        <f t="shared" si="2"/>
        <v>-1.1500587303465957E-2</v>
      </c>
      <c r="AB11" s="16">
        <f t="shared" si="2"/>
        <v>2.936573829129871E-2</v>
      </c>
      <c r="AC11" s="44">
        <f t="shared" si="2"/>
        <v>-1.3381049602377224E-2</v>
      </c>
      <c r="AD11" s="5">
        <f t="array" ref="AD11">MMULT(TRANSPOSE($B$74:$B$80),TRANSPOSE(I11:O11))</f>
        <v>-5.0582975679322392E-3</v>
      </c>
    </row>
    <row r="12" spans="1:32" x14ac:dyDescent="0.2">
      <c r="A12">
        <v>171.5</v>
      </c>
      <c r="B12">
        <v>85.93</v>
      </c>
      <c r="C12">
        <v>65.84</v>
      </c>
      <c r="D12">
        <v>36.664999999999999</v>
      </c>
      <c r="E12">
        <v>231.45</v>
      </c>
      <c r="F12">
        <v>19.920000000000002</v>
      </c>
      <c r="G12" s="40">
        <v>137.55000000000001</v>
      </c>
      <c r="H12" s="41">
        <v>0.27400000000000002</v>
      </c>
      <c r="I12" s="5">
        <f t="shared" si="3"/>
        <v>-3.7757769387162243E-3</v>
      </c>
      <c r="J12" s="5">
        <f t="shared" si="4"/>
        <v>1.9214802514529783E-2</v>
      </c>
      <c r="K12" s="5">
        <f t="shared" si="5"/>
        <v>7.0357907617009108E-3</v>
      </c>
      <c r="L12" s="5">
        <f t="shared" si="6"/>
        <v>1.089054314860749E-2</v>
      </c>
      <c r="M12" s="5">
        <f t="shared" si="7"/>
        <v>1.7810026385224109E-2</v>
      </c>
      <c r="N12" s="5">
        <f t="shared" si="8"/>
        <v>1.736465781409624E-2</v>
      </c>
      <c r="O12" s="42">
        <f t="shared" si="9"/>
        <v>-2.8996013048204761E-3</v>
      </c>
      <c r="P12" s="30">
        <f t="shared" si="10"/>
        <v>-3.8283985740105164E-3</v>
      </c>
      <c r="Q12" s="30">
        <f t="shared" si="1"/>
        <v>1.9162180879235491E-2</v>
      </c>
      <c r="R12" s="30">
        <f t="shared" si="1"/>
        <v>6.9831691264066187E-3</v>
      </c>
      <c r="S12" s="30">
        <f t="shared" si="1"/>
        <v>1.0837921513313198E-2</v>
      </c>
      <c r="T12" s="30">
        <f t="shared" si="1"/>
        <v>1.7757404749929817E-2</v>
      </c>
      <c r="U12" s="30">
        <f t="shared" si="1"/>
        <v>1.7312036178801948E-2</v>
      </c>
      <c r="V12" s="43">
        <f t="shared" si="1"/>
        <v>-2.9522229401147682E-3</v>
      </c>
      <c r="W12" s="16">
        <f t="shared" si="11"/>
        <v>-6.0560101911439753E-3</v>
      </c>
      <c r="X12" s="16">
        <f t="shared" si="2"/>
        <v>1.8808304096731163E-2</v>
      </c>
      <c r="Y12" s="16">
        <f t="shared" si="2"/>
        <v>8.0901602545240796E-3</v>
      </c>
      <c r="Z12" s="16">
        <f t="shared" si="2"/>
        <v>1.5370955705314186E-2</v>
      </c>
      <c r="AA12" s="16">
        <f t="shared" si="2"/>
        <v>1.3729779544438183E-2</v>
      </c>
      <c r="AB12" s="16">
        <f t="shared" si="2"/>
        <v>1.2939477414793147E-2</v>
      </c>
      <c r="AC12" s="44">
        <f t="shared" si="2"/>
        <v>-5.8789292429221466E-3</v>
      </c>
      <c r="AD12" s="5">
        <f t="array" ref="AD12">MMULT(TRANSPOSE($B$74:$B$80),TRANSPOSE(I12:O12))</f>
        <v>9.3772060543745473E-3</v>
      </c>
    </row>
    <row r="13" spans="1:32" x14ac:dyDescent="0.2">
      <c r="A13">
        <v>170</v>
      </c>
      <c r="B13">
        <v>84.43</v>
      </c>
      <c r="C13">
        <v>65.459999999999994</v>
      </c>
      <c r="D13">
        <v>36.405000000000001</v>
      </c>
      <c r="E13">
        <v>227.9</v>
      </c>
      <c r="F13">
        <v>20.05</v>
      </c>
      <c r="G13" s="40">
        <v>132.6</v>
      </c>
      <c r="H13" s="41">
        <v>0.26400000000000001</v>
      </c>
      <c r="I13" s="5">
        <f t="shared" si="3"/>
        <v>-8.7463556851311575E-3</v>
      </c>
      <c r="J13" s="5">
        <f t="shared" si="4"/>
        <v>-1.7456068893285215E-2</v>
      </c>
      <c r="K13" s="5">
        <f t="shared" si="5"/>
        <v>-5.7715674362091018E-3</v>
      </c>
      <c r="L13" s="5">
        <f t="shared" si="6"/>
        <v>-7.091231419609878E-3</v>
      </c>
      <c r="M13" s="5">
        <f t="shared" si="7"/>
        <v>-1.5338085979693217E-2</v>
      </c>
      <c r="N13" s="5">
        <f t="shared" si="8"/>
        <v>6.5261044176705418E-3</v>
      </c>
      <c r="O13" s="42">
        <f t="shared" si="9"/>
        <v>-3.5986913849509361E-2</v>
      </c>
      <c r="P13" s="30">
        <f t="shared" si="10"/>
        <v>-8.7970593036147404E-3</v>
      </c>
      <c r="Q13" s="30">
        <f t="shared" si="1"/>
        <v>-1.7506772511768798E-2</v>
      </c>
      <c r="R13" s="30">
        <f t="shared" si="1"/>
        <v>-5.8222710546926848E-3</v>
      </c>
      <c r="S13" s="30">
        <f t="shared" si="1"/>
        <v>-7.141935038093461E-3</v>
      </c>
      <c r="T13" s="30">
        <f t="shared" si="1"/>
        <v>-1.53887895981768E-2</v>
      </c>
      <c r="U13" s="30">
        <f t="shared" si="1"/>
        <v>6.4754007991869589E-3</v>
      </c>
      <c r="V13" s="43">
        <f t="shared" si="1"/>
        <v>-3.6037617467992944E-2</v>
      </c>
      <c r="W13" s="16">
        <f t="shared" si="11"/>
        <v>-1.1026588937558909E-2</v>
      </c>
      <c r="X13" s="16">
        <f t="shared" si="2"/>
        <v>-1.7862567311083835E-2</v>
      </c>
      <c r="Y13" s="16">
        <f t="shared" si="2"/>
        <v>-4.717197943385933E-3</v>
      </c>
      <c r="Z13" s="16">
        <f t="shared" si="2"/>
        <v>-2.6108188629031821E-3</v>
      </c>
      <c r="AA13" s="16">
        <f t="shared" si="2"/>
        <v>-1.9418332820479143E-2</v>
      </c>
      <c r="AB13" s="16">
        <f t="shared" si="2"/>
        <v>2.1009240183674487E-3</v>
      </c>
      <c r="AC13" s="44">
        <f t="shared" si="2"/>
        <v>-3.8966241787611031E-2</v>
      </c>
      <c r="AD13" s="5">
        <f t="array" ref="AD13">MMULT(TRANSPOSE($B$74:$B$80),TRANSPOSE(I13:O13))</f>
        <v>-1.1980588406538198E-2</v>
      </c>
    </row>
    <row r="14" spans="1:32" x14ac:dyDescent="0.2">
      <c r="A14">
        <v>174.05</v>
      </c>
      <c r="B14">
        <v>83.36</v>
      </c>
      <c r="C14">
        <v>65.2</v>
      </c>
      <c r="D14">
        <v>35.21</v>
      </c>
      <c r="E14">
        <v>230.7</v>
      </c>
      <c r="F14">
        <v>20.56</v>
      </c>
      <c r="G14" s="40">
        <v>131.19999999999999</v>
      </c>
      <c r="H14" s="41">
        <v>0.27600000000000002</v>
      </c>
      <c r="I14" s="5">
        <f t="shared" si="3"/>
        <v>2.3823529411764799E-2</v>
      </c>
      <c r="J14" s="5">
        <f t="shared" si="4"/>
        <v>-1.2673220419282316E-2</v>
      </c>
      <c r="K14" s="5">
        <f t="shared" si="5"/>
        <v>-3.9718912312861621E-3</v>
      </c>
      <c r="L14" s="5">
        <f t="shared" si="6"/>
        <v>-3.2825161378931433E-2</v>
      </c>
      <c r="M14" s="5">
        <f t="shared" si="7"/>
        <v>1.2286090390521975E-2</v>
      </c>
      <c r="N14" s="5">
        <f t="shared" si="8"/>
        <v>2.5436408977556058E-2</v>
      </c>
      <c r="O14" s="42">
        <f t="shared" si="9"/>
        <v>-1.0558069381598867E-2</v>
      </c>
      <c r="P14" s="30">
        <f t="shared" si="10"/>
        <v>2.3770524195620313E-2</v>
      </c>
      <c r="Q14" s="30">
        <f t="shared" si="1"/>
        <v>-1.2726225635426802E-2</v>
      </c>
      <c r="R14" s="30">
        <f t="shared" si="1"/>
        <v>-4.0248964474306481E-3</v>
      </c>
      <c r="S14" s="30">
        <f t="shared" si="1"/>
        <v>-3.2878166595075919E-2</v>
      </c>
      <c r="T14" s="30">
        <f t="shared" si="1"/>
        <v>1.2233085174377489E-2</v>
      </c>
      <c r="U14" s="30">
        <f t="shared" si="1"/>
        <v>2.5383403761411572E-2</v>
      </c>
      <c r="V14" s="43">
        <f t="shared" si="1"/>
        <v>-1.0611074597743353E-2</v>
      </c>
      <c r="W14" s="16">
        <f t="shared" si="11"/>
        <v>2.1543296159337047E-2</v>
      </c>
      <c r="X14" s="16">
        <f t="shared" si="2"/>
        <v>-1.3079718837080938E-2</v>
      </c>
      <c r="Y14" s="16">
        <f t="shared" si="2"/>
        <v>-2.9175217384629936E-3</v>
      </c>
      <c r="Z14" s="16">
        <f t="shared" si="2"/>
        <v>-2.8344748822224736E-2</v>
      </c>
      <c r="AA14" s="16">
        <f t="shared" si="2"/>
        <v>8.2058435497360492E-3</v>
      </c>
      <c r="AB14" s="16">
        <f t="shared" si="2"/>
        <v>2.1011228578252966E-2</v>
      </c>
      <c r="AC14" s="44">
        <f t="shared" si="2"/>
        <v>-1.3537397319700537E-2</v>
      </c>
      <c r="AD14" s="5">
        <f t="array" ref="AD14">MMULT(TRANSPOSE($B$74:$B$80),TRANSPOSE(I14:O14))</f>
        <v>2.168123383920076E-4</v>
      </c>
    </row>
    <row r="15" spans="1:32" x14ac:dyDescent="0.2">
      <c r="A15">
        <v>168.5</v>
      </c>
      <c r="B15">
        <v>83.6</v>
      </c>
      <c r="C15">
        <v>65.34</v>
      </c>
      <c r="D15">
        <v>34.86</v>
      </c>
      <c r="E15">
        <v>231.65</v>
      </c>
      <c r="F15">
        <v>20.594999999999999</v>
      </c>
      <c r="G15" s="40">
        <v>133.65</v>
      </c>
      <c r="H15" s="41">
        <v>0.255</v>
      </c>
      <c r="I15" s="5">
        <f t="shared" si="3"/>
        <v>-3.1887388681413498E-2</v>
      </c>
      <c r="J15" s="5">
        <f t="shared" si="4"/>
        <v>2.8790786948176272E-3</v>
      </c>
      <c r="K15" s="5">
        <f t="shared" si="5"/>
        <v>2.1472392638037796E-3</v>
      </c>
      <c r="L15" s="5">
        <f t="shared" si="6"/>
        <v>-9.9403578528827197E-3</v>
      </c>
      <c r="M15" s="5">
        <f t="shared" si="7"/>
        <v>4.1179020372779096E-3</v>
      </c>
      <c r="N15" s="5">
        <f t="shared" si="8"/>
        <v>1.7023346303501885E-3</v>
      </c>
      <c r="O15" s="42">
        <f t="shared" si="9"/>
        <v>1.8673780487804992E-2</v>
      </c>
      <c r="P15" s="30">
        <f t="shared" si="10"/>
        <v>-3.1936365924347454E-2</v>
      </c>
      <c r="Q15" s="30">
        <f t="shared" si="1"/>
        <v>2.8301014518836709E-3</v>
      </c>
      <c r="R15" s="30">
        <f t="shared" si="1"/>
        <v>2.0982620208698233E-3</v>
      </c>
      <c r="S15" s="30">
        <f t="shared" si="1"/>
        <v>-9.989335095816676E-3</v>
      </c>
      <c r="T15" s="30">
        <f t="shared" si="1"/>
        <v>4.0689247943439533E-3</v>
      </c>
      <c r="U15" s="30">
        <f t="shared" si="1"/>
        <v>1.6533573874162322E-3</v>
      </c>
      <c r="V15" s="43">
        <f t="shared" si="1"/>
        <v>1.8624803244871035E-2</v>
      </c>
      <c r="W15" s="16">
        <f t="shared" si="11"/>
        <v>-3.416762193384125E-2</v>
      </c>
      <c r="X15" s="16">
        <f t="shared" si="2"/>
        <v>2.4725802770190061E-3</v>
      </c>
      <c r="Y15" s="16">
        <f t="shared" si="2"/>
        <v>3.201608756626948E-3</v>
      </c>
      <c r="Z15" s="16">
        <f t="shared" si="2"/>
        <v>-5.4599452961760237E-3</v>
      </c>
      <c r="AA15" s="16">
        <f t="shared" si="2"/>
        <v>3.7655196491982561E-5</v>
      </c>
      <c r="AB15" s="16">
        <f t="shared" si="2"/>
        <v>-2.7228457689529046E-3</v>
      </c>
      <c r="AC15" s="44">
        <f t="shared" si="2"/>
        <v>1.5694452549703322E-2</v>
      </c>
      <c r="AD15" s="5">
        <f t="array" ref="AD15">MMULT(TRANSPOSE($B$74:$B$80),TRANSPOSE(I15:O15))</f>
        <v>-1.7582016314631023E-3</v>
      </c>
    </row>
    <row r="16" spans="1:32" x14ac:dyDescent="0.2">
      <c r="A16">
        <v>167.75</v>
      </c>
      <c r="B16">
        <v>81.28</v>
      </c>
      <c r="C16">
        <v>63.37</v>
      </c>
      <c r="D16">
        <v>33.61</v>
      </c>
      <c r="E16">
        <v>218.3</v>
      </c>
      <c r="F16">
        <v>19.489999999999998</v>
      </c>
      <c r="G16" s="40">
        <v>133.35</v>
      </c>
      <c r="H16" s="41">
        <v>0.46600000000000003</v>
      </c>
      <c r="I16" s="5">
        <f t="shared" si="3"/>
        <v>-4.4510385756676429E-3</v>
      </c>
      <c r="J16" s="5">
        <f t="shared" si="4"/>
        <v>-2.7751196172248749E-2</v>
      </c>
      <c r="K16" s="5">
        <f t="shared" si="5"/>
        <v>-3.014998469543928E-2</v>
      </c>
      <c r="L16" s="5">
        <f t="shared" si="6"/>
        <v>-3.5857716580608101E-2</v>
      </c>
      <c r="M16" s="5">
        <f t="shared" si="7"/>
        <v>-5.7630045327001889E-2</v>
      </c>
      <c r="N16" s="5">
        <f t="shared" si="8"/>
        <v>-5.3653799465889773E-2</v>
      </c>
      <c r="O16" s="42">
        <f t="shared" si="9"/>
        <v>-2.2446689113356788E-3</v>
      </c>
      <c r="P16" s="30">
        <f t="shared" si="10"/>
        <v>-4.5404497998072779E-3</v>
      </c>
      <c r="Q16" s="30">
        <f t="shared" si="1"/>
        <v>-2.7840607396388384E-2</v>
      </c>
      <c r="R16" s="30">
        <f t="shared" si="1"/>
        <v>-3.0239395919578915E-2</v>
      </c>
      <c r="S16" s="30">
        <f t="shared" si="1"/>
        <v>-3.5947127804747736E-2</v>
      </c>
      <c r="T16" s="30">
        <f t="shared" si="1"/>
        <v>-5.7719456551141524E-2</v>
      </c>
      <c r="U16" s="30">
        <f t="shared" si="1"/>
        <v>-5.3743210690029408E-2</v>
      </c>
      <c r="V16" s="43">
        <f t="shared" si="1"/>
        <v>-2.3340801354753138E-3</v>
      </c>
      <c r="W16" s="16">
        <f t="shared" si="11"/>
        <v>-6.7312718280953939E-3</v>
      </c>
      <c r="X16" s="16">
        <f t="shared" si="2"/>
        <v>-2.8157694590047369E-2</v>
      </c>
      <c r="Y16" s="16">
        <f t="shared" si="2"/>
        <v>-2.9095615202616113E-2</v>
      </c>
      <c r="Z16" s="16">
        <f t="shared" si="2"/>
        <v>-3.1377304023901403E-2</v>
      </c>
      <c r="AA16" s="16">
        <f t="shared" si="2"/>
        <v>-6.1710292167787818E-2</v>
      </c>
      <c r="AB16" s="16">
        <f t="shared" si="2"/>
        <v>-5.8078979865192865E-2</v>
      </c>
      <c r="AC16" s="44">
        <f t="shared" si="2"/>
        <v>-5.2239968494373493E-3</v>
      </c>
      <c r="AD16" s="5">
        <f t="array" ref="AD16">MMULT(TRANSPOSE($B$74:$B$80),TRANSPOSE(I16:O16))</f>
        <v>-3.0248349961170155E-2</v>
      </c>
    </row>
    <row r="17" spans="1:33" x14ac:dyDescent="0.2">
      <c r="A17">
        <v>176.2</v>
      </c>
      <c r="B17">
        <v>81.38</v>
      </c>
      <c r="C17">
        <v>63.48</v>
      </c>
      <c r="D17">
        <v>33.634999999999998</v>
      </c>
      <c r="E17">
        <v>216.4</v>
      </c>
      <c r="F17">
        <v>19.55</v>
      </c>
      <c r="G17" s="40">
        <v>138.75</v>
      </c>
      <c r="H17" s="41">
        <v>0.57299999999999995</v>
      </c>
      <c r="I17" s="5">
        <f t="shared" si="3"/>
        <v>5.0372578241430599E-2</v>
      </c>
      <c r="J17" s="5">
        <f t="shared" si="4"/>
        <v>1.2303149606298636E-3</v>
      </c>
      <c r="K17" s="5">
        <f t="shared" si="5"/>
        <v>1.7358371469149425E-3</v>
      </c>
      <c r="L17" s="5">
        <f t="shared" si="6"/>
        <v>7.4382624218971571E-4</v>
      </c>
      <c r="M17" s="5">
        <f t="shared" si="7"/>
        <v>-8.7036188731104414E-3</v>
      </c>
      <c r="N17" s="5">
        <f t="shared" si="8"/>
        <v>3.0785017957928318E-3</v>
      </c>
      <c r="O17" s="42">
        <f t="shared" si="9"/>
        <v>4.0494938132733527E-2</v>
      </c>
      <c r="P17" s="30">
        <f t="shared" si="10"/>
        <v>5.0262694397093854E-2</v>
      </c>
      <c r="Q17" s="30">
        <f t="shared" si="1"/>
        <v>1.1204311162931191E-3</v>
      </c>
      <c r="R17" s="30">
        <f t="shared" si="1"/>
        <v>1.625953302578198E-3</v>
      </c>
      <c r="S17" s="30">
        <f t="shared" si="1"/>
        <v>6.3394239785297124E-4</v>
      </c>
      <c r="T17" s="30">
        <f t="shared" si="1"/>
        <v>-8.8135027174471858E-3</v>
      </c>
      <c r="U17" s="30">
        <f t="shared" si="1"/>
        <v>2.9686179514560873E-3</v>
      </c>
      <c r="V17" s="43">
        <f t="shared" si="1"/>
        <v>4.0385054288396782E-2</v>
      </c>
      <c r="W17" s="16">
        <f t="shared" si="11"/>
        <v>4.8092344989002847E-2</v>
      </c>
      <c r="X17" s="16">
        <f t="shared" si="2"/>
        <v>8.238165428312422E-4</v>
      </c>
      <c r="Y17" s="16">
        <f t="shared" si="2"/>
        <v>2.7902066397381109E-3</v>
      </c>
      <c r="Z17" s="16">
        <f t="shared" si="2"/>
        <v>5.2242387988964117E-3</v>
      </c>
      <c r="AA17" s="16">
        <f t="shared" si="2"/>
        <v>-1.2783865713896368E-2</v>
      </c>
      <c r="AB17" s="16">
        <f t="shared" si="2"/>
        <v>-1.3466786035102613E-3</v>
      </c>
      <c r="AC17" s="44">
        <f t="shared" si="2"/>
        <v>3.7515610194631857E-2</v>
      </c>
      <c r="AD17" s="5">
        <f t="array" ref="AD17">MMULT(TRANSPOSE($B$74:$B$80),TRANSPOSE(I17:O17))</f>
        <v>1.2707482520940148E-2</v>
      </c>
    </row>
    <row r="18" spans="1:33" x14ac:dyDescent="0.2">
      <c r="A18">
        <v>180.6</v>
      </c>
      <c r="B18">
        <v>83.74</v>
      </c>
      <c r="C18">
        <v>64.87</v>
      </c>
      <c r="D18">
        <v>34.200000000000003</v>
      </c>
      <c r="E18">
        <v>219.75</v>
      </c>
      <c r="F18">
        <v>19.815000000000001</v>
      </c>
      <c r="G18" s="40">
        <v>145.44999999999999</v>
      </c>
      <c r="H18" s="41">
        <v>0.59699999999999998</v>
      </c>
      <c r="I18" s="5">
        <f t="shared" si="3"/>
        <v>2.4971623155505052E-2</v>
      </c>
      <c r="J18" s="5">
        <f t="shared" si="4"/>
        <v>2.8999754239370956E-2</v>
      </c>
      <c r="K18" s="5">
        <f t="shared" si="5"/>
        <v>2.1896660365469556E-2</v>
      </c>
      <c r="L18" s="5">
        <f t="shared" si="6"/>
        <v>1.6797978296417604E-2</v>
      </c>
      <c r="M18" s="5">
        <f t="shared" si="7"/>
        <v>1.5480591497227358E-2</v>
      </c>
      <c r="N18" s="5">
        <f t="shared" si="8"/>
        <v>1.3554987212276215E-2</v>
      </c>
      <c r="O18" s="42">
        <f t="shared" si="9"/>
        <v>4.8288288288288239E-2</v>
      </c>
      <c r="P18" s="30">
        <f t="shared" si="10"/>
        <v>2.4857150254764537E-2</v>
      </c>
      <c r="Q18" s="30">
        <f t="shared" si="1"/>
        <v>2.8885281338630442E-2</v>
      </c>
      <c r="R18" s="30">
        <f t="shared" si="1"/>
        <v>2.1782187464729041E-2</v>
      </c>
      <c r="S18" s="30">
        <f t="shared" si="1"/>
        <v>1.668350539567709E-2</v>
      </c>
      <c r="T18" s="30">
        <f t="shared" si="1"/>
        <v>1.5366118596486844E-2</v>
      </c>
      <c r="U18" s="30">
        <f t="shared" si="1"/>
        <v>1.3440514311535701E-2</v>
      </c>
      <c r="V18" s="43">
        <f t="shared" si="1"/>
        <v>4.8173815387547725E-2</v>
      </c>
      <c r="W18" s="16">
        <f t="shared" si="11"/>
        <v>2.26913899030773E-2</v>
      </c>
      <c r="X18" s="16">
        <f t="shared" si="2"/>
        <v>2.8593255821572336E-2</v>
      </c>
      <c r="Y18" s="16">
        <f t="shared" si="2"/>
        <v>2.2951029858292723E-2</v>
      </c>
      <c r="Z18" s="16">
        <f t="shared" si="2"/>
        <v>2.1278390853124302E-2</v>
      </c>
      <c r="AA18" s="16">
        <f t="shared" si="2"/>
        <v>1.1400344656441432E-2</v>
      </c>
      <c r="AB18" s="16">
        <f t="shared" si="2"/>
        <v>9.1298068129731218E-3</v>
      </c>
      <c r="AC18" s="44">
        <f t="shared" si="2"/>
        <v>4.530896035018657E-2</v>
      </c>
      <c r="AD18" s="5">
        <f t="array" ref="AD18">MMULT(TRANSPOSE($B$74:$B$80),TRANSPOSE(I18:O18))</f>
        <v>2.4284269007793569E-2</v>
      </c>
    </row>
    <row r="19" spans="1:33" x14ac:dyDescent="0.2">
      <c r="A19">
        <v>177.2</v>
      </c>
      <c r="B19">
        <v>81.19</v>
      </c>
      <c r="C19">
        <v>62.58</v>
      </c>
      <c r="D19">
        <v>33.625</v>
      </c>
      <c r="E19">
        <v>219.25</v>
      </c>
      <c r="F19">
        <v>19.585000000000001</v>
      </c>
      <c r="G19" s="40">
        <v>137.75</v>
      </c>
      <c r="H19" s="41">
        <v>0.50600000000000001</v>
      </c>
      <c r="I19" s="5">
        <f t="shared" si="3"/>
        <v>-1.8826135105204922E-2</v>
      </c>
      <c r="J19" s="5">
        <f t="shared" si="4"/>
        <v>-3.0451397181753048E-2</v>
      </c>
      <c r="K19" s="5">
        <f t="shared" si="5"/>
        <v>-3.530137197471872E-2</v>
      </c>
      <c r="L19" s="5">
        <f t="shared" si="6"/>
        <v>-1.6812865497076057E-2</v>
      </c>
      <c r="M19" s="5">
        <f t="shared" si="7"/>
        <v>-2.2753128555176305E-3</v>
      </c>
      <c r="N19" s="5">
        <f t="shared" si="8"/>
        <v>-1.1607368155437836E-2</v>
      </c>
      <c r="O19" s="42">
        <f t="shared" si="9"/>
        <v>-5.2939154348573325E-2</v>
      </c>
      <c r="P19" s="30">
        <f t="shared" si="10"/>
        <v>-1.8923202147088314E-2</v>
      </c>
      <c r="Q19" s="30">
        <f t="shared" ref="Q19:Q54" si="12">J19-((1+$H19%)^(1/52)-1)</f>
        <v>-3.054846422363644E-2</v>
      </c>
      <c r="R19" s="30">
        <f t="shared" ref="R19:R54" si="13">K19-((1+$H19%)^(1/52)-1)</f>
        <v>-3.5398439016602112E-2</v>
      </c>
      <c r="S19" s="30">
        <f t="shared" ref="S19:S54" si="14">L19-((1+$H19%)^(1/52)-1)</f>
        <v>-1.6909932538959449E-2</v>
      </c>
      <c r="T19" s="30">
        <f t="shared" ref="T19:T54" si="15">M19-((1+$H19%)^(1/52)-1)</f>
        <v>-2.3723798974010224E-3</v>
      </c>
      <c r="U19" s="30">
        <f t="shared" ref="U19:U54" si="16">N19-((1+$H19%)^(1/52)-1)</f>
        <v>-1.1704435197321228E-2</v>
      </c>
      <c r="V19" s="43">
        <f t="shared" ref="V19:V54" si="17">O19-((1+$H19%)^(1/52)-1)</f>
        <v>-5.3036221390456717E-2</v>
      </c>
      <c r="W19" s="16">
        <f t="shared" si="11"/>
        <v>-2.1106368357632674E-2</v>
      </c>
      <c r="X19" s="16">
        <f t="shared" ref="X19:X54" si="18">J19-J$56</f>
        <v>-3.0857895599551668E-2</v>
      </c>
      <c r="Y19" s="16">
        <f t="shared" ref="Y19:Y54" si="19">K19-K$56</f>
        <v>-3.424700248189555E-2</v>
      </c>
      <c r="Z19" s="16">
        <f t="shared" ref="Z19:Z54" si="20">L19-L$56</f>
        <v>-1.2332452940369361E-2</v>
      </c>
      <c r="AA19" s="16">
        <f t="shared" ref="AA19:AA54" si="21">M19-M$56</f>
        <v>-6.3555596963035576E-3</v>
      </c>
      <c r="AB19" s="16">
        <f t="shared" ref="AB19:AB54" si="22">N19-N$56</f>
        <v>-1.6032548554740927E-2</v>
      </c>
      <c r="AC19" s="44">
        <f t="shared" ref="AC19:AC54" si="23">O19-O$56</f>
        <v>-5.5918482286674995E-2</v>
      </c>
      <c r="AD19" s="5">
        <f t="array" ref="AD19">MMULT(TRANSPOSE($B$74:$B$80),TRANSPOSE(I19:O19))</f>
        <v>-2.4030515016897361E-2</v>
      </c>
    </row>
    <row r="20" spans="1:33" x14ac:dyDescent="0.2">
      <c r="A20">
        <v>192.55</v>
      </c>
      <c r="B20">
        <v>77.849999999999994</v>
      </c>
      <c r="C20">
        <v>59.85</v>
      </c>
      <c r="D20">
        <v>33.5</v>
      </c>
      <c r="E20">
        <v>213.15</v>
      </c>
      <c r="F20">
        <v>19.829999999999998</v>
      </c>
      <c r="G20" s="40">
        <v>131.80000000000001</v>
      </c>
      <c r="H20" s="41">
        <v>0.54200000000000004</v>
      </c>
      <c r="I20" s="5">
        <f t="shared" si="3"/>
        <v>8.6625282167043016E-2</v>
      </c>
      <c r="J20" s="5">
        <f t="shared" si="4"/>
        <v>-4.113807119103341E-2</v>
      </c>
      <c r="K20" s="5">
        <f t="shared" si="5"/>
        <v>-4.3624161073825496E-2</v>
      </c>
      <c r="L20" s="5">
        <f t="shared" si="6"/>
        <v>-3.7174721189591198E-3</v>
      </c>
      <c r="M20" s="5">
        <f t="shared" si="7"/>
        <v>-2.7822120866590638E-2</v>
      </c>
      <c r="N20" s="5">
        <f t="shared" si="8"/>
        <v>1.2509573653306072E-2</v>
      </c>
      <c r="O20" s="42">
        <f t="shared" si="9"/>
        <v>-4.3194192377495333E-2</v>
      </c>
      <c r="P20" s="30">
        <f t="shared" si="10"/>
        <v>8.6521327443768392E-2</v>
      </c>
      <c r="Q20" s="30">
        <f t="shared" si="12"/>
        <v>-4.1242025914308034E-2</v>
      </c>
      <c r="R20" s="30">
        <f t="shared" si="13"/>
        <v>-4.372811579710012E-2</v>
      </c>
      <c r="S20" s="30">
        <f t="shared" si="14"/>
        <v>-3.8214268422337438E-3</v>
      </c>
      <c r="T20" s="30">
        <f t="shared" si="15"/>
        <v>-2.7926075589865262E-2</v>
      </c>
      <c r="U20" s="30">
        <f t="shared" si="16"/>
        <v>1.2405618930031448E-2</v>
      </c>
      <c r="V20" s="43">
        <f t="shared" si="17"/>
        <v>-4.3298147100769957E-2</v>
      </c>
      <c r="W20" s="16">
        <f t="shared" si="11"/>
        <v>8.4345048914615264E-2</v>
      </c>
      <c r="X20" s="16">
        <f t="shared" si="18"/>
        <v>-4.154456960883203E-2</v>
      </c>
      <c r="Y20" s="16">
        <f t="shared" si="19"/>
        <v>-4.2569791581002325E-2</v>
      </c>
      <c r="Z20" s="16">
        <f t="shared" si="20"/>
        <v>7.6294043774757618E-4</v>
      </c>
      <c r="AA20" s="16">
        <f t="shared" si="21"/>
        <v>-3.1902367707376568E-2</v>
      </c>
      <c r="AB20" s="16">
        <f t="shared" si="22"/>
        <v>8.0843932540029789E-3</v>
      </c>
      <c r="AC20" s="44">
        <f t="shared" si="23"/>
        <v>-4.6173520315597003E-2</v>
      </c>
      <c r="AD20" s="5">
        <f t="array" ref="AD20">MMULT(TRANSPOSE($B$74:$B$80),TRANSPOSE(I20:O20))</f>
        <v>-8.6230231153649872E-3</v>
      </c>
    </row>
    <row r="21" spans="1:33" x14ac:dyDescent="0.2">
      <c r="A21">
        <v>199.95</v>
      </c>
      <c r="B21">
        <v>81.349999999999994</v>
      </c>
      <c r="C21">
        <v>60.53</v>
      </c>
      <c r="D21">
        <v>33.96</v>
      </c>
      <c r="E21">
        <v>221.9</v>
      </c>
      <c r="F21">
        <v>20.260000000000002</v>
      </c>
      <c r="G21" s="40">
        <v>130</v>
      </c>
      <c r="H21" s="41">
        <v>0.46800000000000003</v>
      </c>
      <c r="I21" s="5">
        <f t="shared" si="3"/>
        <v>3.8431576213970198E-2</v>
      </c>
      <c r="J21" s="5">
        <f t="shared" si="4"/>
        <v>4.4958253050738639E-2</v>
      </c>
      <c r="K21" s="5">
        <f t="shared" si="5"/>
        <v>1.1361737677527239E-2</v>
      </c>
      <c r="L21" s="5">
        <f t="shared" si="6"/>
        <v>1.3731343283582165E-2</v>
      </c>
      <c r="M21" s="5">
        <f t="shared" si="7"/>
        <v>4.1050903119868698E-2</v>
      </c>
      <c r="N21" s="5">
        <f t="shared" si="8"/>
        <v>2.16843166918812E-2</v>
      </c>
      <c r="O21" s="42">
        <f t="shared" si="9"/>
        <v>-1.3657056145675361E-2</v>
      </c>
      <c r="P21" s="30">
        <f t="shared" si="10"/>
        <v>3.8341782127948365E-2</v>
      </c>
      <c r="Q21" s="30">
        <f t="shared" si="12"/>
        <v>4.4868458964716806E-2</v>
      </c>
      <c r="R21" s="30">
        <f t="shared" si="13"/>
        <v>1.1271943591505407E-2</v>
      </c>
      <c r="S21" s="30">
        <f t="shared" si="14"/>
        <v>1.3641549197560332E-2</v>
      </c>
      <c r="T21" s="30">
        <f t="shared" si="15"/>
        <v>4.0961109033846865E-2</v>
      </c>
      <c r="U21" s="30">
        <f t="shared" si="16"/>
        <v>2.1594522605859368E-2</v>
      </c>
      <c r="V21" s="43">
        <f t="shared" si="17"/>
        <v>-1.3746850231697194E-2</v>
      </c>
      <c r="W21" s="16">
        <f t="shared" si="11"/>
        <v>3.6151342961542446E-2</v>
      </c>
      <c r="X21" s="16">
        <f t="shared" si="18"/>
        <v>4.4551754632940019E-2</v>
      </c>
      <c r="Y21" s="16">
        <f t="shared" si="19"/>
        <v>1.2416107170350408E-2</v>
      </c>
      <c r="Z21" s="16">
        <f t="shared" si="20"/>
        <v>1.8211755840288862E-2</v>
      </c>
      <c r="AA21" s="16">
        <f t="shared" si="21"/>
        <v>3.6970656279082768E-2</v>
      </c>
      <c r="AB21" s="16">
        <f t="shared" si="22"/>
        <v>1.7259136292578109E-2</v>
      </c>
      <c r="AC21" s="44">
        <f t="shared" si="23"/>
        <v>-1.6636384083777031E-2</v>
      </c>
      <c r="AD21" s="5">
        <f t="array" ref="AD21">MMULT(TRANSPOSE($B$74:$B$80),TRANSPOSE(I21:O21))</f>
        <v>2.2508724841698965E-2</v>
      </c>
    </row>
    <row r="22" spans="1:33" x14ac:dyDescent="0.2">
      <c r="A22">
        <v>192</v>
      </c>
      <c r="B22">
        <v>79.95</v>
      </c>
      <c r="C22">
        <v>59.8</v>
      </c>
      <c r="D22">
        <v>33.17</v>
      </c>
      <c r="E22">
        <v>214.45</v>
      </c>
      <c r="F22">
        <v>18.975000000000001</v>
      </c>
      <c r="G22" s="40">
        <v>127.5</v>
      </c>
      <c r="H22" s="41">
        <v>0.38200000000000001</v>
      </c>
      <c r="I22" s="5">
        <f t="shared" si="3"/>
        <v>-3.9759939984996162E-2</v>
      </c>
      <c r="J22" s="5">
        <f t="shared" si="4"/>
        <v>-1.7209588199139425E-2</v>
      </c>
      <c r="K22" s="5">
        <f t="shared" si="5"/>
        <v>-1.2060135470014943E-2</v>
      </c>
      <c r="L22" s="5">
        <f t="shared" si="6"/>
        <v>-2.3262661955241404E-2</v>
      </c>
      <c r="M22" s="5">
        <f t="shared" si="7"/>
        <v>-3.3573681838666158E-2</v>
      </c>
      <c r="N22" s="5">
        <f t="shared" si="8"/>
        <v>-6.3425468904244831E-2</v>
      </c>
      <c r="O22" s="42">
        <f t="shared" si="9"/>
        <v>-1.9230769230769273E-2</v>
      </c>
      <c r="P22" s="30">
        <f t="shared" si="10"/>
        <v>-3.983326425631839E-2</v>
      </c>
      <c r="Q22" s="30">
        <f t="shared" si="12"/>
        <v>-1.7282912470461653E-2</v>
      </c>
      <c r="R22" s="30">
        <f t="shared" si="13"/>
        <v>-1.2133459741337171E-2</v>
      </c>
      <c r="S22" s="30">
        <f t="shared" si="14"/>
        <v>-2.3335986226563632E-2</v>
      </c>
      <c r="T22" s="30">
        <f t="shared" si="15"/>
        <v>-3.3647006109988387E-2</v>
      </c>
      <c r="U22" s="30">
        <f t="shared" si="16"/>
        <v>-6.3498793175567059E-2</v>
      </c>
      <c r="V22" s="43">
        <f t="shared" si="17"/>
        <v>-1.9304093502091502E-2</v>
      </c>
      <c r="W22" s="16">
        <f t="shared" si="11"/>
        <v>-4.2040173237423914E-2</v>
      </c>
      <c r="X22" s="16">
        <f t="shared" si="18"/>
        <v>-1.7616086616938045E-2</v>
      </c>
      <c r="Y22" s="16">
        <f t="shared" si="19"/>
        <v>-1.1005765977191774E-2</v>
      </c>
      <c r="Z22" s="16">
        <f t="shared" si="20"/>
        <v>-1.8782249398534706E-2</v>
      </c>
      <c r="AA22" s="16">
        <f t="shared" si="21"/>
        <v>-3.7653928679452088E-2</v>
      </c>
      <c r="AB22" s="16">
        <f t="shared" si="22"/>
        <v>-6.7850649303547922E-2</v>
      </c>
      <c r="AC22" s="44">
        <f t="shared" si="23"/>
        <v>-2.2210097168870943E-2</v>
      </c>
      <c r="AD22" s="5">
        <f t="array" ref="AD22">MMULT(TRANSPOSE($B$74:$B$80),TRANSPOSE(I22:O22))</f>
        <v>-2.978889222615317E-2</v>
      </c>
    </row>
    <row r="23" spans="1:33" x14ac:dyDescent="0.2">
      <c r="A23">
        <v>189.25</v>
      </c>
      <c r="B23">
        <v>79.540000000000006</v>
      </c>
      <c r="C23">
        <v>60.31</v>
      </c>
      <c r="D23">
        <v>33.445</v>
      </c>
      <c r="E23">
        <v>217.7</v>
      </c>
      <c r="F23">
        <v>18.945</v>
      </c>
      <c r="G23" s="40">
        <v>128</v>
      </c>
      <c r="H23" s="41">
        <v>0.41399999999999998</v>
      </c>
      <c r="I23" s="5">
        <f t="shared" si="3"/>
        <v>-1.432291666666663E-2</v>
      </c>
      <c r="J23" s="5">
        <f t="shared" si="4"/>
        <v>-5.12820512820511E-3</v>
      </c>
      <c r="K23" s="5">
        <f t="shared" si="5"/>
        <v>8.5284280936455126E-3</v>
      </c>
      <c r="L23" s="5">
        <f t="shared" si="6"/>
        <v>8.2906240578835E-3</v>
      </c>
      <c r="M23" s="5">
        <f t="shared" si="7"/>
        <v>1.5155047796689303E-2</v>
      </c>
      <c r="N23" s="5">
        <f t="shared" si="8"/>
        <v>-1.5810276679842916E-3</v>
      </c>
      <c r="O23" s="42">
        <f t="shared" si="9"/>
        <v>3.9215686274509665E-3</v>
      </c>
      <c r="P23" s="30">
        <f t="shared" si="10"/>
        <v>-1.440237085720375E-2</v>
      </c>
      <c r="Q23" s="30">
        <f t="shared" si="12"/>
        <v>-5.2076593187422304E-3</v>
      </c>
      <c r="R23" s="30">
        <f t="shared" si="13"/>
        <v>8.4489739031083921E-3</v>
      </c>
      <c r="S23" s="30">
        <f t="shared" si="14"/>
        <v>8.2111698673463795E-3</v>
      </c>
      <c r="T23" s="30">
        <f t="shared" si="15"/>
        <v>1.5075593606152182E-2</v>
      </c>
      <c r="U23" s="30">
        <f t="shared" si="16"/>
        <v>-1.6604818585214121E-3</v>
      </c>
      <c r="V23" s="43">
        <f t="shared" si="17"/>
        <v>3.842114436913846E-3</v>
      </c>
      <c r="W23" s="16">
        <f t="shared" si="11"/>
        <v>-1.6603149919094382E-2</v>
      </c>
      <c r="X23" s="16">
        <f t="shared" si="18"/>
        <v>-5.5347035460037311E-3</v>
      </c>
      <c r="Y23" s="16">
        <f t="shared" si="19"/>
        <v>9.5827975864686814E-3</v>
      </c>
      <c r="Z23" s="16">
        <f t="shared" si="20"/>
        <v>1.2771036614590196E-2</v>
      </c>
      <c r="AA23" s="16">
        <f t="shared" si="21"/>
        <v>1.1074800955903377E-2</v>
      </c>
      <c r="AB23" s="16">
        <f t="shared" si="22"/>
        <v>-6.0062080672873847E-3</v>
      </c>
      <c r="AC23" s="44">
        <f t="shared" si="23"/>
        <v>9.4224068934929597E-4</v>
      </c>
      <c r="AD23" s="5">
        <f t="array" ref="AD23">MMULT(TRANSPOSE($B$74:$B$80),TRANSPOSE(I23:O23))</f>
        <v>2.1233598732590363E-3</v>
      </c>
    </row>
    <row r="24" spans="1:33" x14ac:dyDescent="0.2">
      <c r="A24">
        <v>187.7</v>
      </c>
      <c r="B24">
        <v>79.290000000000006</v>
      </c>
      <c r="C24">
        <v>62.17</v>
      </c>
      <c r="D24">
        <v>33.409999999999997</v>
      </c>
      <c r="E24">
        <v>217</v>
      </c>
      <c r="F24">
        <v>19.38</v>
      </c>
      <c r="G24" s="40">
        <v>127.35</v>
      </c>
      <c r="H24" s="41">
        <v>0.38</v>
      </c>
      <c r="I24" s="5">
        <f t="shared" si="3"/>
        <v>-8.1902245706737542E-3</v>
      </c>
      <c r="J24" s="5">
        <f t="shared" si="4"/>
        <v>-3.1430726678400855E-3</v>
      </c>
      <c r="K24" s="5">
        <f t="shared" si="5"/>
        <v>3.0840656607527661E-2</v>
      </c>
      <c r="L24" s="5">
        <f t="shared" si="6"/>
        <v>-1.0464942442817149E-3</v>
      </c>
      <c r="M24" s="5">
        <f t="shared" si="7"/>
        <v>-3.215434083601254E-3</v>
      </c>
      <c r="N24" s="5">
        <f t="shared" si="8"/>
        <v>2.2961203483768733E-2</v>
      </c>
      <c r="O24" s="42">
        <f t="shared" si="9"/>
        <v>-5.0781250000000444E-3</v>
      </c>
      <c r="P24" s="30">
        <f t="shared" si="10"/>
        <v>-8.2631656584126745E-3</v>
      </c>
      <c r="Q24" s="30">
        <f t="shared" si="12"/>
        <v>-3.2160137555790058E-3</v>
      </c>
      <c r="R24" s="30">
        <f t="shared" si="13"/>
        <v>3.0767715519788741E-2</v>
      </c>
      <c r="S24" s="30">
        <f t="shared" si="14"/>
        <v>-1.1194353320206352E-3</v>
      </c>
      <c r="T24" s="30">
        <f t="shared" si="15"/>
        <v>-3.2883751713401743E-3</v>
      </c>
      <c r="U24" s="30">
        <f t="shared" si="16"/>
        <v>2.2888262396029813E-2</v>
      </c>
      <c r="V24" s="43">
        <f t="shared" si="17"/>
        <v>-5.1510660877389647E-3</v>
      </c>
      <c r="W24" s="16">
        <f t="shared" si="11"/>
        <v>-1.0470457823101506E-2</v>
      </c>
      <c r="X24" s="16">
        <f t="shared" si="18"/>
        <v>-3.5495710856387067E-3</v>
      </c>
      <c r="Y24" s="16">
        <f t="shared" si="19"/>
        <v>3.1895026100350832E-2</v>
      </c>
      <c r="Z24" s="16">
        <f t="shared" si="20"/>
        <v>3.4339183124249811E-3</v>
      </c>
      <c r="AA24" s="16">
        <f t="shared" si="21"/>
        <v>-7.2956809243871811E-3</v>
      </c>
      <c r="AB24" s="16">
        <f t="shared" si="22"/>
        <v>1.8536023084465642E-2</v>
      </c>
      <c r="AC24" s="44">
        <f t="shared" si="23"/>
        <v>-8.057452938101714E-3</v>
      </c>
      <c r="AD24" s="5">
        <f t="array" ref="AD24">MMULT(TRANSPOSE($B$74:$B$80),TRANSPOSE(I24:O24))</f>
        <v>4.7326442178427918E-3</v>
      </c>
      <c r="AG24" s="53"/>
    </row>
    <row r="25" spans="1:33" x14ac:dyDescent="0.2">
      <c r="A25">
        <v>190.4</v>
      </c>
      <c r="B25">
        <v>79</v>
      </c>
      <c r="C25">
        <v>61.8</v>
      </c>
      <c r="D25">
        <v>31.85</v>
      </c>
      <c r="E25">
        <v>221.75</v>
      </c>
      <c r="F25">
        <v>20.28</v>
      </c>
      <c r="G25" s="40">
        <v>126.5</v>
      </c>
      <c r="H25" s="41">
        <v>0.379</v>
      </c>
      <c r="I25" s="5">
        <f t="shared" si="3"/>
        <v>1.4384656366542403E-2</v>
      </c>
      <c r="J25" s="5">
        <f t="shared" si="4"/>
        <v>-3.6574599571195243E-3</v>
      </c>
      <c r="K25" s="5">
        <f t="shared" si="5"/>
        <v>-5.9514235161653994E-3</v>
      </c>
      <c r="L25" s="5">
        <f t="shared" si="6"/>
        <v>-4.6692607003890885E-2</v>
      </c>
      <c r="M25" s="5">
        <f t="shared" si="7"/>
        <v>2.188940092165903E-2</v>
      </c>
      <c r="N25" s="5">
        <f t="shared" si="8"/>
        <v>4.6439628482972228E-2</v>
      </c>
      <c r="O25" s="42">
        <f t="shared" si="9"/>
        <v>-6.6745190420102185E-3</v>
      </c>
      <c r="P25" s="30">
        <f t="shared" si="10"/>
        <v>1.4311906873403002E-2</v>
      </c>
      <c r="Q25" s="30">
        <f t="shared" si="12"/>
        <v>-3.7302094502589256E-3</v>
      </c>
      <c r="R25" s="30">
        <f t="shared" si="13"/>
        <v>-6.0241730093048007E-3</v>
      </c>
      <c r="S25" s="30">
        <f t="shared" si="14"/>
        <v>-4.6765356497030286E-2</v>
      </c>
      <c r="T25" s="30">
        <f t="shared" si="15"/>
        <v>2.1816651428519629E-2</v>
      </c>
      <c r="U25" s="30">
        <f t="shared" si="16"/>
        <v>4.6366878989832827E-2</v>
      </c>
      <c r="V25" s="43">
        <f t="shared" si="17"/>
        <v>-6.7472685351496198E-3</v>
      </c>
      <c r="W25" s="16">
        <f t="shared" si="11"/>
        <v>1.2104423114114651E-2</v>
      </c>
      <c r="X25" s="16">
        <f t="shared" si="18"/>
        <v>-4.0639583749181455E-3</v>
      </c>
      <c r="Y25" s="16">
        <f t="shared" si="19"/>
        <v>-4.8970540233422306E-3</v>
      </c>
      <c r="Z25" s="16">
        <f t="shared" si="20"/>
        <v>-4.2212194447184187E-2</v>
      </c>
      <c r="AA25" s="16">
        <f t="shared" si="21"/>
        <v>1.7809154080873104E-2</v>
      </c>
      <c r="AB25" s="16">
        <f t="shared" si="22"/>
        <v>4.2014448083669137E-2</v>
      </c>
      <c r="AC25" s="44">
        <f t="shared" si="23"/>
        <v>-9.6538469801118881E-3</v>
      </c>
      <c r="AD25" s="5">
        <f t="array" ref="AD25">MMULT(TRANSPOSE($B$74:$B$80),TRANSPOSE(I25:O25))</f>
        <v>2.8196680359982322E-3</v>
      </c>
    </row>
    <row r="26" spans="1:33" x14ac:dyDescent="0.2">
      <c r="A26">
        <v>194.95</v>
      </c>
      <c r="B26">
        <v>82.52</v>
      </c>
      <c r="C26">
        <v>64.83</v>
      </c>
      <c r="D26">
        <v>30.895</v>
      </c>
      <c r="E26">
        <v>219.95</v>
      </c>
      <c r="F26">
        <v>19.940000000000001</v>
      </c>
      <c r="G26" s="40">
        <v>132.35</v>
      </c>
      <c r="H26" s="41">
        <v>0.312</v>
      </c>
      <c r="I26" s="5">
        <f t="shared" si="3"/>
        <v>2.3897058823529216E-2</v>
      </c>
      <c r="J26" s="5">
        <f t="shared" si="4"/>
        <v>4.4556962025316338E-2</v>
      </c>
      <c r="K26" s="5">
        <f t="shared" si="5"/>
        <v>4.9029126213592233E-2</v>
      </c>
      <c r="L26" s="5">
        <f t="shared" si="6"/>
        <v>-2.9984301412872894E-2</v>
      </c>
      <c r="M26" s="5">
        <f t="shared" si="7"/>
        <v>-8.117249154453221E-3</v>
      </c>
      <c r="N26" s="5">
        <f t="shared" si="8"/>
        <v>-1.6765285996055201E-2</v>
      </c>
      <c r="O26" s="42">
        <f t="shared" si="9"/>
        <v>4.6245059288537504E-2</v>
      </c>
      <c r="P26" s="30">
        <f t="shared" si="10"/>
        <v>2.3837150434859788E-2</v>
      </c>
      <c r="Q26" s="30">
        <f t="shared" si="12"/>
        <v>4.449705363664691E-2</v>
      </c>
      <c r="R26" s="30">
        <f t="shared" si="13"/>
        <v>4.8969217824922806E-2</v>
      </c>
      <c r="S26" s="30">
        <f t="shared" si="14"/>
        <v>-3.0044209801542321E-2</v>
      </c>
      <c r="T26" s="30">
        <f t="shared" si="15"/>
        <v>-8.1771575431226484E-3</v>
      </c>
      <c r="U26" s="30">
        <f t="shared" si="16"/>
        <v>-1.6825194384724629E-2</v>
      </c>
      <c r="V26" s="43">
        <f t="shared" si="17"/>
        <v>4.6185150899868077E-2</v>
      </c>
      <c r="W26" s="16">
        <f t="shared" si="11"/>
        <v>2.1616825571101464E-2</v>
      </c>
      <c r="X26" s="16">
        <f t="shared" si="18"/>
        <v>4.4150463607517718E-2</v>
      </c>
      <c r="Y26" s="16">
        <f t="shared" si="19"/>
        <v>5.0083495706415404E-2</v>
      </c>
      <c r="Z26" s="16">
        <f t="shared" si="20"/>
        <v>-2.5503888856166196E-2</v>
      </c>
      <c r="AA26" s="16">
        <f t="shared" si="21"/>
        <v>-1.2197495995239147E-2</v>
      </c>
      <c r="AB26" s="16">
        <f t="shared" si="22"/>
        <v>-2.1190466395358293E-2</v>
      </c>
      <c r="AC26" s="44">
        <f t="shared" si="23"/>
        <v>4.3265731350435835E-2</v>
      </c>
      <c r="AD26" s="5">
        <f t="array" ref="AD26">MMULT(TRANSPOSE($B$74:$B$80),TRANSPOSE(I26:O26))</f>
        <v>1.5551624255370568E-2</v>
      </c>
    </row>
    <row r="27" spans="1:33" x14ac:dyDescent="0.2">
      <c r="A27">
        <v>197.9</v>
      </c>
      <c r="B27">
        <v>84.83</v>
      </c>
      <c r="C27">
        <v>66.25</v>
      </c>
      <c r="D27">
        <v>32.645000000000003</v>
      </c>
      <c r="E27">
        <v>230</v>
      </c>
      <c r="F27">
        <v>20.98</v>
      </c>
      <c r="G27" s="40">
        <v>136.75</v>
      </c>
      <c r="H27" s="41">
        <v>0.433</v>
      </c>
      <c r="I27" s="5">
        <f t="shared" si="3"/>
        <v>1.5132085150038499E-2</v>
      </c>
      <c r="J27" s="5">
        <f t="shared" si="4"/>
        <v>2.7993213766359659E-2</v>
      </c>
      <c r="K27" s="5">
        <f t="shared" si="5"/>
        <v>2.1903439765540655E-2</v>
      </c>
      <c r="L27" s="5">
        <f t="shared" si="6"/>
        <v>5.6643469817122538E-2</v>
      </c>
      <c r="M27" s="5">
        <f t="shared" si="7"/>
        <v>4.5692202773357726E-2</v>
      </c>
      <c r="N27" s="5">
        <f t="shared" si="8"/>
        <v>5.2156469408224604E-2</v>
      </c>
      <c r="O27" s="42">
        <f t="shared" si="9"/>
        <v>3.3245183226293884E-2</v>
      </c>
      <c r="P27" s="30">
        <f t="shared" si="10"/>
        <v>1.5048992226410096E-2</v>
      </c>
      <c r="Q27" s="30">
        <f t="shared" si="12"/>
        <v>2.7910120842731256E-2</v>
      </c>
      <c r="R27" s="30">
        <f t="shared" si="13"/>
        <v>2.1820346841912253E-2</v>
      </c>
      <c r="S27" s="30">
        <f t="shared" si="14"/>
        <v>5.6560376893494135E-2</v>
      </c>
      <c r="T27" s="30">
        <f t="shared" si="15"/>
        <v>4.5609109849729323E-2</v>
      </c>
      <c r="U27" s="30">
        <f t="shared" si="16"/>
        <v>5.2073376484596201E-2</v>
      </c>
      <c r="V27" s="43">
        <f t="shared" si="17"/>
        <v>3.3162090302665481E-2</v>
      </c>
      <c r="W27" s="16">
        <f t="shared" si="11"/>
        <v>1.2851851897610747E-2</v>
      </c>
      <c r="X27" s="16">
        <f t="shared" si="18"/>
        <v>2.7586715348561039E-2</v>
      </c>
      <c r="Y27" s="16">
        <f t="shared" si="19"/>
        <v>2.2957809258363823E-2</v>
      </c>
      <c r="Z27" s="16">
        <f t="shared" si="20"/>
        <v>6.1123882373829236E-2</v>
      </c>
      <c r="AA27" s="16">
        <f t="shared" si="21"/>
        <v>4.1611955932571797E-2</v>
      </c>
      <c r="AB27" s="16">
        <f t="shared" si="22"/>
        <v>4.7731289008921512E-2</v>
      </c>
      <c r="AC27" s="44">
        <f t="shared" si="23"/>
        <v>3.0265855288192214E-2</v>
      </c>
      <c r="AD27" s="5">
        <f t="array" ref="AD27">MMULT(TRANSPOSE($B$74:$B$80),TRANSPOSE(I27:O27))</f>
        <v>3.6109437700991079E-2</v>
      </c>
    </row>
    <row r="28" spans="1:33" x14ac:dyDescent="0.2">
      <c r="A28">
        <v>192.25</v>
      </c>
      <c r="B28">
        <v>85.09</v>
      </c>
      <c r="C28">
        <v>66.599999999999994</v>
      </c>
      <c r="D28">
        <v>31.905000000000001</v>
      </c>
      <c r="E28">
        <v>230.4</v>
      </c>
      <c r="F28">
        <v>20.745000000000001</v>
      </c>
      <c r="G28" s="40">
        <v>137.6</v>
      </c>
      <c r="H28" s="41">
        <v>0.44700000000000001</v>
      </c>
      <c r="I28" s="5">
        <f t="shared" si="3"/>
        <v>-2.8549772612430524E-2</v>
      </c>
      <c r="J28" s="5">
        <f t="shared" si="4"/>
        <v>3.0649534362843234E-3</v>
      </c>
      <c r="K28" s="5">
        <f t="shared" si="5"/>
        <v>5.2830188679244827E-3</v>
      </c>
      <c r="L28" s="5">
        <f t="shared" si="6"/>
        <v>-2.266809618624599E-2</v>
      </c>
      <c r="M28" s="5">
        <f t="shared" si="7"/>
        <v>1.7391304347826875E-3</v>
      </c>
      <c r="N28" s="5">
        <f t="shared" si="8"/>
        <v>-1.1201143946615755E-2</v>
      </c>
      <c r="O28" s="42">
        <f t="shared" si="9"/>
        <v>6.2157221206580182E-3</v>
      </c>
      <c r="P28" s="30">
        <f t="shared" si="10"/>
        <v>-2.86355462758211E-2</v>
      </c>
      <c r="Q28" s="30">
        <f t="shared" si="12"/>
        <v>2.9791797728937475E-3</v>
      </c>
      <c r="R28" s="30">
        <f t="shared" si="13"/>
        <v>5.1972452045339068E-3</v>
      </c>
      <c r="S28" s="30">
        <f t="shared" si="14"/>
        <v>-2.2753869849636565E-2</v>
      </c>
      <c r="T28" s="30">
        <f t="shared" si="15"/>
        <v>1.6533567713921116E-3</v>
      </c>
      <c r="U28" s="30">
        <f t="shared" si="16"/>
        <v>-1.1286917610006331E-2</v>
      </c>
      <c r="V28" s="43">
        <f t="shared" si="17"/>
        <v>6.1299484572674423E-3</v>
      </c>
      <c r="W28" s="16">
        <f t="shared" si="11"/>
        <v>-3.0830005864858276E-2</v>
      </c>
      <c r="X28" s="16">
        <f t="shared" si="18"/>
        <v>2.6584550184857022E-3</v>
      </c>
      <c r="Y28" s="16">
        <f t="shared" si="19"/>
        <v>6.3373883607476516E-3</v>
      </c>
      <c r="Z28" s="16">
        <f t="shared" si="20"/>
        <v>-1.8187683629539292E-2</v>
      </c>
      <c r="AA28" s="16">
        <f t="shared" si="21"/>
        <v>-2.3411164060032396E-3</v>
      </c>
      <c r="AB28" s="16">
        <f t="shared" si="22"/>
        <v>-1.5626324345918846E-2</v>
      </c>
      <c r="AC28" s="44">
        <f t="shared" si="23"/>
        <v>3.2363941825563477E-3</v>
      </c>
      <c r="AD28" s="5">
        <f t="array" ref="AD28">MMULT(TRANSPOSE($B$74:$B$80),TRANSPOSE(I28:O28))</f>
        <v>-6.5880268408061065E-3</v>
      </c>
    </row>
    <row r="29" spans="1:33" x14ac:dyDescent="0.2">
      <c r="A29">
        <v>191.4</v>
      </c>
      <c r="B29">
        <v>85.83</v>
      </c>
      <c r="C29">
        <v>67.47</v>
      </c>
      <c r="D29">
        <v>31.885000000000002</v>
      </c>
      <c r="E29">
        <v>233.45</v>
      </c>
      <c r="F29">
        <v>21.42</v>
      </c>
      <c r="G29" s="40">
        <v>138</v>
      </c>
      <c r="H29" s="41">
        <v>0.46400000000000002</v>
      </c>
      <c r="I29" s="5">
        <f t="shared" si="3"/>
        <v>-4.4213263979193673E-3</v>
      </c>
      <c r="J29" s="5">
        <f t="shared" si="4"/>
        <v>8.6966741097660449E-3</v>
      </c>
      <c r="K29" s="5">
        <f t="shared" si="5"/>
        <v>1.3063063063063041E-2</v>
      </c>
      <c r="L29" s="5">
        <f t="shared" si="6"/>
        <v>-6.2686099357467384E-4</v>
      </c>
      <c r="M29" s="5">
        <f t="shared" si="7"/>
        <v>1.3237847222222099E-2</v>
      </c>
      <c r="N29" s="5">
        <f t="shared" si="8"/>
        <v>3.2537960954446943E-2</v>
      </c>
      <c r="O29" s="42">
        <f t="shared" si="9"/>
        <v>2.9069767441860517E-3</v>
      </c>
      <c r="P29" s="30">
        <f t="shared" si="10"/>
        <v>-4.510354752701673E-3</v>
      </c>
      <c r="Q29" s="30">
        <f t="shared" si="12"/>
        <v>8.6076457549837393E-3</v>
      </c>
      <c r="R29" s="30">
        <f t="shared" si="13"/>
        <v>1.2974034708280735E-2</v>
      </c>
      <c r="S29" s="30">
        <f t="shared" si="14"/>
        <v>-7.1588934835697948E-4</v>
      </c>
      <c r="T29" s="30">
        <f t="shared" si="15"/>
        <v>1.3148818867439793E-2</v>
      </c>
      <c r="U29" s="30">
        <f t="shared" si="16"/>
        <v>3.2448932599664637E-2</v>
      </c>
      <c r="V29" s="43">
        <f t="shared" si="17"/>
        <v>2.817948389403746E-3</v>
      </c>
      <c r="W29" s="16">
        <f t="shared" si="11"/>
        <v>-6.7015596503471183E-3</v>
      </c>
      <c r="X29" s="16">
        <f t="shared" si="18"/>
        <v>8.2901756919674229E-3</v>
      </c>
      <c r="Y29" s="16">
        <f t="shared" si="19"/>
        <v>1.411743255588621E-2</v>
      </c>
      <c r="Z29" s="16">
        <f t="shared" si="20"/>
        <v>3.8535515631320221E-3</v>
      </c>
      <c r="AA29" s="16">
        <f t="shared" si="21"/>
        <v>9.1576003814361727E-3</v>
      </c>
      <c r="AB29" s="16">
        <f t="shared" si="22"/>
        <v>2.8112780555143851E-2</v>
      </c>
      <c r="AC29" s="44">
        <f t="shared" si="23"/>
        <v>-7.2351193915618818E-5</v>
      </c>
      <c r="AD29" s="5">
        <f t="array" ref="AD29">MMULT(TRANSPOSE($B$74:$B$80),TRANSPOSE(I29:O29))</f>
        <v>9.3420478145985909E-3</v>
      </c>
    </row>
    <row r="30" spans="1:33" x14ac:dyDescent="0.2">
      <c r="A30">
        <v>192.5</v>
      </c>
      <c r="B30">
        <v>89.05</v>
      </c>
      <c r="C30">
        <v>68.7</v>
      </c>
      <c r="D30">
        <v>30.945</v>
      </c>
      <c r="E30">
        <v>230.4</v>
      </c>
      <c r="F30">
        <v>21.16</v>
      </c>
      <c r="G30" s="40">
        <v>142.80000000000001</v>
      </c>
      <c r="H30" s="41">
        <v>0.45900000000000002</v>
      </c>
      <c r="I30" s="5">
        <f t="shared" si="3"/>
        <v>5.7471264367816577E-3</v>
      </c>
      <c r="J30" s="5">
        <f t="shared" si="4"/>
        <v>3.7516020039613185E-2</v>
      </c>
      <c r="K30" s="5">
        <f t="shared" si="5"/>
        <v>1.8230324588706104E-2</v>
      </c>
      <c r="L30" s="5">
        <f t="shared" si="6"/>
        <v>-2.9480947153834092E-2</v>
      </c>
      <c r="M30" s="5">
        <f t="shared" si="7"/>
        <v>-1.3064896123366809E-2</v>
      </c>
      <c r="N30" s="5">
        <f t="shared" si="8"/>
        <v>-1.2138188608776912E-2</v>
      </c>
      <c r="O30" s="42">
        <f t="shared" si="9"/>
        <v>3.4782608695652195E-2</v>
      </c>
      <c r="P30" s="30">
        <f t="shared" si="10"/>
        <v>5.6590552880988465E-3</v>
      </c>
      <c r="Q30" s="30">
        <f t="shared" si="12"/>
        <v>3.7427948890930374E-2</v>
      </c>
      <c r="R30" s="30">
        <f t="shared" si="13"/>
        <v>1.8142253440023293E-2</v>
      </c>
      <c r="S30" s="30">
        <f t="shared" si="14"/>
        <v>-2.9569018302516903E-2</v>
      </c>
      <c r="T30" s="30">
        <f t="shared" si="15"/>
        <v>-1.315296727204962E-2</v>
      </c>
      <c r="U30" s="30">
        <f t="shared" si="16"/>
        <v>-1.2226259757459723E-2</v>
      </c>
      <c r="V30" s="43">
        <f t="shared" si="17"/>
        <v>3.4694537546969384E-2</v>
      </c>
      <c r="W30" s="16">
        <f t="shared" si="11"/>
        <v>3.4668931843539067E-3</v>
      </c>
      <c r="X30" s="16">
        <f t="shared" si="18"/>
        <v>3.7109521621814565E-2</v>
      </c>
      <c r="Y30" s="16">
        <f t="shared" si="19"/>
        <v>1.9284694081529271E-2</v>
      </c>
      <c r="Z30" s="16">
        <f t="shared" si="20"/>
        <v>-2.5000534597127394E-2</v>
      </c>
      <c r="AA30" s="16">
        <f t="shared" si="21"/>
        <v>-1.7145142964152735E-2</v>
      </c>
      <c r="AB30" s="16">
        <f t="shared" si="22"/>
        <v>-1.6563369008080003E-2</v>
      </c>
      <c r="AC30" s="44">
        <f t="shared" si="23"/>
        <v>3.1803280757550526E-2</v>
      </c>
      <c r="AD30" s="5">
        <f t="array" ref="AD30">MMULT(TRANSPOSE($B$74:$B$80),TRANSPOSE(I30:O30))</f>
        <v>5.9417211249679046E-3</v>
      </c>
    </row>
    <row r="31" spans="1:33" x14ac:dyDescent="0.2">
      <c r="A31">
        <v>193.1</v>
      </c>
      <c r="B31">
        <v>87.27</v>
      </c>
      <c r="C31">
        <v>67.91</v>
      </c>
      <c r="D31">
        <v>31.18</v>
      </c>
      <c r="E31">
        <v>241.8</v>
      </c>
      <c r="F31">
        <v>21.254999999999999</v>
      </c>
      <c r="G31" s="40">
        <v>144.15</v>
      </c>
      <c r="H31" s="41">
        <v>0.40300000000000002</v>
      </c>
      <c r="I31" s="5">
        <f t="shared" si="3"/>
        <v>3.1168831168830735E-3</v>
      </c>
      <c r="J31" s="5">
        <f t="shared" si="4"/>
        <v>-1.998877035373392E-2</v>
      </c>
      <c r="K31" s="5">
        <f t="shared" si="5"/>
        <v>-1.1499272197962207E-2</v>
      </c>
      <c r="L31" s="5">
        <f t="shared" si="6"/>
        <v>7.5941185975116898E-3</v>
      </c>
      <c r="M31" s="5">
        <f t="shared" si="7"/>
        <v>4.9479166666666741E-2</v>
      </c>
      <c r="N31" s="5">
        <f t="shared" si="8"/>
        <v>4.4896030245746843E-3</v>
      </c>
      <c r="O31" s="42">
        <f t="shared" si="9"/>
        <v>9.4537815126050084E-3</v>
      </c>
      <c r="P31" s="30">
        <f t="shared" si="10"/>
        <v>3.0395358699464303E-3</v>
      </c>
      <c r="Q31" s="30">
        <f t="shared" si="12"/>
        <v>-2.0066117600670563E-2</v>
      </c>
      <c r="R31" s="30">
        <f t="shared" si="13"/>
        <v>-1.157661944489885E-2</v>
      </c>
      <c r="S31" s="30">
        <f t="shared" si="14"/>
        <v>7.5167713505750466E-3</v>
      </c>
      <c r="T31" s="30">
        <f t="shared" si="15"/>
        <v>4.9401819419730097E-2</v>
      </c>
      <c r="U31" s="30">
        <f t="shared" si="16"/>
        <v>4.4122557776380411E-3</v>
      </c>
      <c r="V31" s="43">
        <f t="shared" si="17"/>
        <v>9.3764342656683652E-3</v>
      </c>
      <c r="W31" s="16">
        <f t="shared" si="11"/>
        <v>8.366498644553225E-4</v>
      </c>
      <c r="X31" s="16">
        <f t="shared" si="18"/>
        <v>-2.039526877153254E-2</v>
      </c>
      <c r="Y31" s="16">
        <f t="shared" si="19"/>
        <v>-1.0444902705139038E-2</v>
      </c>
      <c r="Z31" s="16">
        <f t="shared" si="20"/>
        <v>1.2074531154218386E-2</v>
      </c>
      <c r="AA31" s="16">
        <f t="shared" si="21"/>
        <v>4.5398919825880811E-2</v>
      </c>
      <c r="AB31" s="16">
        <f t="shared" si="22"/>
        <v>6.4422625271591191E-5</v>
      </c>
      <c r="AC31" s="44">
        <f t="shared" si="23"/>
        <v>6.4744535745033379E-3</v>
      </c>
      <c r="AD31" s="5">
        <f t="array" ref="AD31">MMULT(TRANSPOSE($B$74:$B$80),TRANSPOSE(I31:O31))</f>
        <v>6.092215766649295E-3</v>
      </c>
    </row>
    <row r="32" spans="1:33" x14ac:dyDescent="0.2">
      <c r="A32">
        <v>187.25</v>
      </c>
      <c r="B32">
        <v>86.3</v>
      </c>
      <c r="C32">
        <v>68.36</v>
      </c>
      <c r="D32">
        <v>30.99</v>
      </c>
      <c r="E32">
        <v>237.65</v>
      </c>
      <c r="F32">
        <v>20.815000000000001</v>
      </c>
      <c r="G32" s="40">
        <v>141.55000000000001</v>
      </c>
      <c r="H32" s="41">
        <v>0.45200000000000001</v>
      </c>
      <c r="I32" s="5">
        <f t="shared" si="3"/>
        <v>-3.0295183842568574E-2</v>
      </c>
      <c r="J32" s="5">
        <f t="shared" si="4"/>
        <v>-1.1114930674916867E-2</v>
      </c>
      <c r="K32" s="5">
        <f t="shared" si="5"/>
        <v>6.6264173170373919E-3</v>
      </c>
      <c r="L32" s="5">
        <f t="shared" si="6"/>
        <v>-6.0936497754972008E-3</v>
      </c>
      <c r="M32" s="5">
        <f t="shared" si="7"/>
        <v>-1.7162944582299389E-2</v>
      </c>
      <c r="N32" s="5">
        <f t="shared" si="8"/>
        <v>-2.0701011526699453E-2</v>
      </c>
      <c r="O32" s="42">
        <f t="shared" si="9"/>
        <v>-1.8036767256330188E-2</v>
      </c>
      <c r="P32" s="30">
        <f t="shared" si="10"/>
        <v>-3.0381914824210265E-2</v>
      </c>
      <c r="Q32" s="30">
        <f t="shared" si="12"/>
        <v>-1.1201661656558559E-2</v>
      </c>
      <c r="R32" s="30">
        <f t="shared" si="13"/>
        <v>6.5396863353957002E-3</v>
      </c>
      <c r="S32" s="30">
        <f t="shared" si="14"/>
        <v>-6.1803807571388925E-3</v>
      </c>
      <c r="T32" s="30">
        <f t="shared" si="15"/>
        <v>-1.724967556394108E-2</v>
      </c>
      <c r="U32" s="30">
        <f t="shared" si="16"/>
        <v>-2.0787742508341145E-2</v>
      </c>
      <c r="V32" s="43">
        <f t="shared" si="17"/>
        <v>-1.812349823797188E-2</v>
      </c>
      <c r="W32" s="16">
        <f t="shared" si="11"/>
        <v>-3.2575417094996326E-2</v>
      </c>
      <c r="X32" s="16">
        <f t="shared" si="18"/>
        <v>-1.1521429092715489E-2</v>
      </c>
      <c r="Y32" s="16">
        <f t="shared" si="19"/>
        <v>7.6807868098605608E-3</v>
      </c>
      <c r="Z32" s="16">
        <f t="shared" si="20"/>
        <v>-1.6132372187905048E-3</v>
      </c>
      <c r="AA32" s="16">
        <f t="shared" si="21"/>
        <v>-2.1243191423085315E-2</v>
      </c>
      <c r="AB32" s="16">
        <f t="shared" si="22"/>
        <v>-2.5126191926002545E-2</v>
      </c>
      <c r="AC32" s="44">
        <f t="shared" si="23"/>
        <v>-2.1016095194431858E-2</v>
      </c>
      <c r="AD32" s="5">
        <f t="array" ref="AD32">MMULT(TRANSPOSE($B$74:$B$80),TRANSPOSE(I32:O32))</f>
        <v>-1.3825438620182038E-2</v>
      </c>
    </row>
    <row r="33" spans="1:30" x14ac:dyDescent="0.2">
      <c r="A33">
        <v>191.4</v>
      </c>
      <c r="B33">
        <v>87.22</v>
      </c>
      <c r="C33">
        <v>71.11</v>
      </c>
      <c r="D33">
        <v>31.26</v>
      </c>
      <c r="E33">
        <v>253.95</v>
      </c>
      <c r="F33">
        <v>20.555</v>
      </c>
      <c r="G33" s="40">
        <v>152</v>
      </c>
      <c r="H33" s="41">
        <v>0.38300000000000001</v>
      </c>
      <c r="I33" s="5">
        <f t="shared" si="3"/>
        <v>2.2162883845126879E-2</v>
      </c>
      <c r="J33" s="5">
        <f t="shared" si="4"/>
        <v>1.0660486674391567E-2</v>
      </c>
      <c r="K33" s="5">
        <f t="shared" si="5"/>
        <v>4.022820362785251E-2</v>
      </c>
      <c r="L33" s="5">
        <f t="shared" si="6"/>
        <v>8.7124878993225519E-3</v>
      </c>
      <c r="M33" s="5">
        <f t="shared" si="7"/>
        <v>6.8588260046286376E-2</v>
      </c>
      <c r="N33" s="5">
        <f t="shared" si="8"/>
        <v>-1.2490992073024287E-2</v>
      </c>
      <c r="O33" s="42">
        <f t="shared" si="9"/>
        <v>7.3825503355704702E-2</v>
      </c>
      <c r="P33" s="30">
        <f t="shared" si="10"/>
        <v>2.2089367984821084E-2</v>
      </c>
      <c r="Q33" s="30">
        <f t="shared" si="12"/>
        <v>1.0586970814085772E-2</v>
      </c>
      <c r="R33" s="30">
        <f t="shared" si="13"/>
        <v>4.0154687767546715E-2</v>
      </c>
      <c r="S33" s="30">
        <f t="shared" si="14"/>
        <v>8.6389720390167568E-3</v>
      </c>
      <c r="T33" s="30">
        <f t="shared" si="15"/>
        <v>6.8514744185980581E-2</v>
      </c>
      <c r="U33" s="30">
        <f t="shared" si="16"/>
        <v>-1.2564507933330082E-2</v>
      </c>
      <c r="V33" s="43">
        <f t="shared" si="17"/>
        <v>7.3751987495398907E-2</v>
      </c>
      <c r="W33" s="16">
        <f t="shared" si="11"/>
        <v>1.9882650592699128E-2</v>
      </c>
      <c r="X33" s="16">
        <f t="shared" si="18"/>
        <v>1.0253988256592945E-2</v>
      </c>
      <c r="Y33" s="16">
        <f t="shared" si="19"/>
        <v>4.1282573120675681E-2</v>
      </c>
      <c r="Z33" s="16">
        <f t="shared" si="20"/>
        <v>1.3192900456029248E-2</v>
      </c>
      <c r="AA33" s="16">
        <f t="shared" si="21"/>
        <v>6.4508013205500453E-2</v>
      </c>
      <c r="AB33" s="16">
        <f t="shared" si="22"/>
        <v>-1.6916172472327379E-2</v>
      </c>
      <c r="AC33" s="44">
        <f t="shared" si="23"/>
        <v>7.0846175417603033E-2</v>
      </c>
      <c r="AD33" s="5">
        <f t="array" ref="AD33">MMULT(TRANSPOSE($B$74:$B$80),TRANSPOSE(I33:O33))</f>
        <v>3.0240976196522898E-2</v>
      </c>
    </row>
    <row r="34" spans="1:30" x14ac:dyDescent="0.2">
      <c r="A34">
        <v>187</v>
      </c>
      <c r="B34">
        <v>89.57</v>
      </c>
      <c r="C34">
        <v>73.25</v>
      </c>
      <c r="D34">
        <v>31.15</v>
      </c>
      <c r="E34">
        <v>258.14999999999998</v>
      </c>
      <c r="F34">
        <v>21.74</v>
      </c>
      <c r="G34" s="40">
        <v>162.94999999999999</v>
      </c>
      <c r="H34" s="41">
        <v>0.36399999999999999</v>
      </c>
      <c r="I34" s="5">
        <f t="shared" si="3"/>
        <v>-2.298850574712652E-2</v>
      </c>
      <c r="J34" s="5">
        <f t="shared" si="4"/>
        <v>2.6943361614308659E-2</v>
      </c>
      <c r="K34" s="5">
        <f t="shared" si="5"/>
        <v>3.0094220222190993E-2</v>
      </c>
      <c r="L34" s="5">
        <f t="shared" si="6"/>
        <v>-3.5188739603327912E-3</v>
      </c>
      <c r="M34" s="5">
        <f t="shared" si="7"/>
        <v>1.6538688718251482E-2</v>
      </c>
      <c r="N34" s="5">
        <f t="shared" si="8"/>
        <v>5.765020676234478E-2</v>
      </c>
      <c r="O34" s="42">
        <f t="shared" si="9"/>
        <v>7.2039473684210487E-2</v>
      </c>
      <c r="P34" s="30">
        <f t="shared" si="10"/>
        <v>-2.3058381096610847E-2</v>
      </c>
      <c r="Q34" s="30">
        <f t="shared" si="12"/>
        <v>2.6873486264824331E-2</v>
      </c>
      <c r="R34" s="30">
        <f t="shared" si="13"/>
        <v>3.0024344872706665E-2</v>
      </c>
      <c r="S34" s="30">
        <f t="shared" si="14"/>
        <v>-3.5887493098171186E-3</v>
      </c>
      <c r="T34" s="30">
        <f t="shared" si="15"/>
        <v>1.6468813368767155E-2</v>
      </c>
      <c r="U34" s="30">
        <f t="shared" si="16"/>
        <v>5.7580331412860453E-2</v>
      </c>
      <c r="V34" s="43">
        <f t="shared" si="17"/>
        <v>7.1969598334726159E-2</v>
      </c>
      <c r="W34" s="16">
        <f t="shared" si="11"/>
        <v>-2.5268738999554272E-2</v>
      </c>
      <c r="X34" s="16">
        <f t="shared" si="18"/>
        <v>2.6536863196510038E-2</v>
      </c>
      <c r="Y34" s="16">
        <f t="shared" si="19"/>
        <v>3.114858971501416E-2</v>
      </c>
      <c r="Z34" s="16">
        <f t="shared" si="20"/>
        <v>9.6153859637390475E-4</v>
      </c>
      <c r="AA34" s="16">
        <f t="shared" si="21"/>
        <v>1.2458441877465556E-2</v>
      </c>
      <c r="AB34" s="16">
        <f t="shared" si="22"/>
        <v>5.3225026363041689E-2</v>
      </c>
      <c r="AC34" s="44">
        <f t="shared" si="23"/>
        <v>6.9060145746108817E-2</v>
      </c>
      <c r="AD34" s="5">
        <f t="array" ref="AD34">MMULT(TRANSPOSE($B$74:$B$80),TRANSPOSE(I34:O34))</f>
        <v>2.5251224470549581E-2</v>
      </c>
    </row>
    <row r="35" spans="1:30" x14ac:dyDescent="0.2">
      <c r="A35">
        <v>181</v>
      </c>
      <c r="B35">
        <v>86.34</v>
      </c>
      <c r="C35">
        <v>70.569999999999993</v>
      </c>
      <c r="D35">
        <v>29.555</v>
      </c>
      <c r="E35">
        <v>248.5</v>
      </c>
      <c r="F35">
        <v>20.875</v>
      </c>
      <c r="G35" s="40">
        <v>156.5</v>
      </c>
      <c r="H35" s="41">
        <v>0.41</v>
      </c>
      <c r="I35" s="5">
        <f t="shared" si="3"/>
        <v>-3.208556149732622E-2</v>
      </c>
      <c r="J35" s="5">
        <f t="shared" si="4"/>
        <v>-3.6061181199062098E-2</v>
      </c>
      <c r="K35" s="5">
        <f t="shared" si="5"/>
        <v>-3.6587030716723645E-2</v>
      </c>
      <c r="L35" s="5">
        <f t="shared" si="6"/>
        <v>-5.1203852327447841E-2</v>
      </c>
      <c r="M35" s="5">
        <f t="shared" si="7"/>
        <v>-3.7381367422041345E-2</v>
      </c>
      <c r="N35" s="5">
        <f t="shared" si="8"/>
        <v>-3.9788408463661384E-2</v>
      </c>
      <c r="O35" s="42">
        <f t="shared" si="9"/>
        <v>-3.9582694077937908E-2</v>
      </c>
      <c r="P35" s="30">
        <f t="shared" si="10"/>
        <v>-3.2164249552746882E-2</v>
      </c>
      <c r="Q35" s="30">
        <f t="shared" si="12"/>
        <v>-3.6139869254482759E-2</v>
      </c>
      <c r="R35" s="30">
        <f t="shared" si="13"/>
        <v>-3.6665718772144307E-2</v>
      </c>
      <c r="S35" s="30">
        <f t="shared" si="14"/>
        <v>-5.1282540382868502E-2</v>
      </c>
      <c r="T35" s="30">
        <f t="shared" si="15"/>
        <v>-3.7460055477462006E-2</v>
      </c>
      <c r="U35" s="30">
        <f t="shared" si="16"/>
        <v>-3.9867096519082046E-2</v>
      </c>
      <c r="V35" s="43">
        <f t="shared" si="17"/>
        <v>-3.9661382133358569E-2</v>
      </c>
      <c r="W35" s="16">
        <f t="shared" si="11"/>
        <v>-3.4365794749753972E-2</v>
      </c>
      <c r="X35" s="16">
        <f t="shared" si="18"/>
        <v>-3.6467679616860718E-2</v>
      </c>
      <c r="Y35" s="16">
        <f t="shared" si="19"/>
        <v>-3.5532661223900475E-2</v>
      </c>
      <c r="Z35" s="16">
        <f t="shared" si="20"/>
        <v>-4.6723439770741143E-2</v>
      </c>
      <c r="AA35" s="16">
        <f t="shared" si="21"/>
        <v>-4.1461614262827275E-2</v>
      </c>
      <c r="AB35" s="16">
        <f t="shared" si="22"/>
        <v>-4.4213588862964476E-2</v>
      </c>
      <c r="AC35" s="44">
        <f t="shared" si="23"/>
        <v>-4.2562022016039577E-2</v>
      </c>
      <c r="AD35" s="5">
        <f t="array" ref="AD35">MMULT(TRANSPOSE($B$74:$B$80),TRANSPOSE(I35:O35))</f>
        <v>-3.8955727957742922E-2</v>
      </c>
    </row>
    <row r="36" spans="1:30" x14ac:dyDescent="0.2">
      <c r="A36">
        <v>185.8</v>
      </c>
      <c r="B36">
        <v>84.93</v>
      </c>
      <c r="C36">
        <v>68.97</v>
      </c>
      <c r="D36">
        <v>29.265000000000001</v>
      </c>
      <c r="E36">
        <v>246.6</v>
      </c>
      <c r="F36">
        <v>22.61</v>
      </c>
      <c r="G36" s="40">
        <v>158.75</v>
      </c>
      <c r="H36" s="41">
        <v>0.36099999999999999</v>
      </c>
      <c r="I36" s="5">
        <f t="shared" si="3"/>
        <v>2.6519337016574607E-2</v>
      </c>
      <c r="J36" s="5">
        <f t="shared" si="4"/>
        <v>-1.6330785267546832E-2</v>
      </c>
      <c r="K36" s="5">
        <f t="shared" si="5"/>
        <v>-2.2672523735298156E-2</v>
      </c>
      <c r="L36" s="5">
        <f t="shared" si="6"/>
        <v>-9.8122145153104467E-3</v>
      </c>
      <c r="M36" s="5">
        <f t="shared" si="7"/>
        <v>-7.64587525150906E-3</v>
      </c>
      <c r="N36" s="5">
        <f t="shared" si="8"/>
        <v>8.3113772455089885E-2</v>
      </c>
      <c r="O36" s="42">
        <f t="shared" si="9"/>
        <v>1.437699680511173E-2</v>
      </c>
      <c r="P36" s="30">
        <f t="shared" si="10"/>
        <v>2.6450036546376676E-2</v>
      </c>
      <c r="Q36" s="30">
        <f t="shared" si="12"/>
        <v>-1.6400085737744763E-2</v>
      </c>
      <c r="R36" s="30">
        <f t="shared" si="13"/>
        <v>-2.2741824205496086E-2</v>
      </c>
      <c r="S36" s="30">
        <f t="shared" si="14"/>
        <v>-9.8815149855083773E-3</v>
      </c>
      <c r="T36" s="30">
        <f t="shared" si="15"/>
        <v>-7.7151757217069905E-3</v>
      </c>
      <c r="U36" s="30">
        <f t="shared" si="16"/>
        <v>8.3044471984891954E-2</v>
      </c>
      <c r="V36" s="43">
        <f t="shared" si="17"/>
        <v>1.43076963349138E-2</v>
      </c>
      <c r="W36" s="16">
        <f t="shared" si="11"/>
        <v>2.4239103764146855E-2</v>
      </c>
      <c r="X36" s="16">
        <f t="shared" si="18"/>
        <v>-1.6737283685345453E-2</v>
      </c>
      <c r="Y36" s="16">
        <f t="shared" si="19"/>
        <v>-2.1618154242474989E-2</v>
      </c>
      <c r="Z36" s="16">
        <f t="shared" si="20"/>
        <v>-5.3318019586037508E-3</v>
      </c>
      <c r="AA36" s="16">
        <f t="shared" si="21"/>
        <v>-1.1726122092294986E-2</v>
      </c>
      <c r="AB36" s="16">
        <f t="shared" si="22"/>
        <v>7.8688592055786793E-2</v>
      </c>
      <c r="AC36" s="44">
        <f t="shared" si="23"/>
        <v>1.1397668867010061E-2</v>
      </c>
      <c r="AD36" s="5">
        <f t="array" ref="AD36">MMULT(TRANSPOSE($B$74:$B$80),TRANSPOSE(I36:O36))</f>
        <v>9.6498153581588177E-3</v>
      </c>
    </row>
    <row r="37" spans="1:30" x14ac:dyDescent="0.2">
      <c r="A37">
        <v>180</v>
      </c>
      <c r="B37">
        <v>86.38</v>
      </c>
      <c r="C37">
        <v>70</v>
      </c>
      <c r="D37">
        <v>29.475000000000001</v>
      </c>
      <c r="E37">
        <v>249.6</v>
      </c>
      <c r="F37">
        <v>23.274999999999999</v>
      </c>
      <c r="G37" s="40">
        <v>169.45</v>
      </c>
      <c r="H37" s="41">
        <v>0.36</v>
      </c>
      <c r="I37" s="5">
        <f t="shared" si="3"/>
        <v>-3.1216361679225035E-2</v>
      </c>
      <c r="J37" s="5">
        <f t="shared" si="4"/>
        <v>1.7072883551159546E-2</v>
      </c>
      <c r="K37" s="5">
        <f t="shared" si="5"/>
        <v>1.4934029288096395E-2</v>
      </c>
      <c r="L37" s="5">
        <f t="shared" si="6"/>
        <v>7.1758072783187909E-3</v>
      </c>
      <c r="M37" s="5">
        <f t="shared" si="7"/>
        <v>1.2165450121654597E-2</v>
      </c>
      <c r="N37" s="5">
        <f t="shared" si="8"/>
        <v>2.9411764705882248E-2</v>
      </c>
      <c r="O37" s="42">
        <f t="shared" si="9"/>
        <v>6.7401574803149567E-2</v>
      </c>
      <c r="P37" s="30">
        <f t="shared" si="10"/>
        <v>-3.1285470519248793E-2</v>
      </c>
      <c r="Q37" s="30">
        <f t="shared" si="12"/>
        <v>1.7003774711135788E-2</v>
      </c>
      <c r="R37" s="30">
        <f t="shared" si="13"/>
        <v>1.4864920448072638E-2</v>
      </c>
      <c r="S37" s="30">
        <f t="shared" si="14"/>
        <v>7.1066984382950338E-3</v>
      </c>
      <c r="T37" s="30">
        <f t="shared" si="15"/>
        <v>1.209634128163084E-2</v>
      </c>
      <c r="U37" s="30">
        <f t="shared" si="16"/>
        <v>2.9342655865858491E-2</v>
      </c>
      <c r="V37" s="43">
        <f t="shared" si="17"/>
        <v>6.7332465963125809E-2</v>
      </c>
      <c r="W37" s="16">
        <f t="shared" si="11"/>
        <v>-3.3496594931652787E-2</v>
      </c>
      <c r="X37" s="16">
        <f t="shared" si="18"/>
        <v>1.6666385133360925E-2</v>
      </c>
      <c r="Y37" s="16">
        <f t="shared" si="19"/>
        <v>1.5988398780919563E-2</v>
      </c>
      <c r="Z37" s="16">
        <f t="shared" si="20"/>
        <v>1.1656219835025487E-2</v>
      </c>
      <c r="AA37" s="16">
        <f t="shared" si="21"/>
        <v>8.0852032808686712E-3</v>
      </c>
      <c r="AB37" s="16">
        <f t="shared" si="22"/>
        <v>2.4986584306579157E-2</v>
      </c>
      <c r="AC37" s="44">
        <f t="shared" si="23"/>
        <v>6.4422246865047897E-2</v>
      </c>
      <c r="AD37" s="5">
        <f t="array" ref="AD37">MMULT(TRANSPOSE($B$74:$B$80),TRANSPOSE(I37:O37))</f>
        <v>1.6706449724148014E-2</v>
      </c>
    </row>
    <row r="38" spans="1:30" x14ac:dyDescent="0.2">
      <c r="A38">
        <v>175.1</v>
      </c>
      <c r="B38">
        <v>83.57</v>
      </c>
      <c r="C38">
        <v>68.290000000000006</v>
      </c>
      <c r="D38">
        <v>29.57</v>
      </c>
      <c r="E38">
        <v>243.3</v>
      </c>
      <c r="F38">
        <v>22.05</v>
      </c>
      <c r="G38" s="40">
        <v>173.35</v>
      </c>
      <c r="H38" s="41">
        <v>0.30499999999999999</v>
      </c>
      <c r="I38" s="5">
        <f t="shared" si="3"/>
        <v>-2.7222222222222259E-2</v>
      </c>
      <c r="J38" s="5">
        <f t="shared" si="4"/>
        <v>-3.2530678397777346E-2</v>
      </c>
      <c r="K38" s="5">
        <f t="shared" si="5"/>
        <v>-2.4428571428571355E-2</v>
      </c>
      <c r="L38" s="5">
        <f t="shared" si="6"/>
        <v>3.223070398642891E-3</v>
      </c>
      <c r="M38" s="5">
        <f t="shared" si="7"/>
        <v>-2.5240384615384581E-2</v>
      </c>
      <c r="N38" s="5">
        <f t="shared" si="8"/>
        <v>-5.2631578947368363E-2</v>
      </c>
      <c r="O38" s="42">
        <f t="shared" si="9"/>
        <v>2.3015638831513696E-2</v>
      </c>
      <c r="P38" s="30">
        <f t="shared" si="10"/>
        <v>-2.7280788517660026E-2</v>
      </c>
      <c r="Q38" s="30">
        <f t="shared" si="12"/>
        <v>-3.2589244693215114E-2</v>
      </c>
      <c r="R38" s="30">
        <f t="shared" si="13"/>
        <v>-2.4487137724009123E-2</v>
      </c>
      <c r="S38" s="30">
        <f t="shared" si="14"/>
        <v>3.1645041032051235E-3</v>
      </c>
      <c r="T38" s="30">
        <f t="shared" si="15"/>
        <v>-2.5298950910822349E-2</v>
      </c>
      <c r="U38" s="30">
        <f t="shared" si="16"/>
        <v>-5.269014524280613E-2</v>
      </c>
      <c r="V38" s="43">
        <f t="shared" si="17"/>
        <v>2.2957072536075929E-2</v>
      </c>
      <c r="W38" s="16">
        <f t="shared" si="11"/>
        <v>-2.9502455474650011E-2</v>
      </c>
      <c r="X38" s="16">
        <f t="shared" si="18"/>
        <v>-3.2937176815575966E-2</v>
      </c>
      <c r="Y38" s="16">
        <f t="shared" si="19"/>
        <v>-2.3374201935748188E-2</v>
      </c>
      <c r="Z38" s="16">
        <f t="shared" si="20"/>
        <v>7.703482955349587E-3</v>
      </c>
      <c r="AA38" s="16">
        <f t="shared" si="21"/>
        <v>-2.9320631456170507E-2</v>
      </c>
      <c r="AB38" s="16">
        <f t="shared" si="22"/>
        <v>-5.7056759346671454E-2</v>
      </c>
      <c r="AC38" s="44">
        <f t="shared" si="23"/>
        <v>2.0036310893412027E-2</v>
      </c>
      <c r="AD38" s="5">
        <f t="array" ref="AD38">MMULT(TRANSPOSE($B$74:$B$80),TRANSPOSE(I38:O38))</f>
        <v>-1.9402103768738192E-2</v>
      </c>
    </row>
    <row r="39" spans="1:30" x14ac:dyDescent="0.2">
      <c r="A39">
        <v>180.6</v>
      </c>
      <c r="B39">
        <v>85.48</v>
      </c>
      <c r="C39">
        <v>70.3</v>
      </c>
      <c r="D39">
        <v>31.074999999999999</v>
      </c>
      <c r="E39">
        <v>247.4</v>
      </c>
      <c r="F39">
        <v>22.195</v>
      </c>
      <c r="G39" s="40">
        <v>172.15</v>
      </c>
      <c r="H39" s="41">
        <v>0.307</v>
      </c>
      <c r="I39" s="5">
        <f t="shared" si="3"/>
        <v>3.1410622501427676E-2</v>
      </c>
      <c r="J39" s="5">
        <f t="shared" si="4"/>
        <v>2.2855091540026518E-2</v>
      </c>
      <c r="K39" s="5">
        <f t="shared" si="5"/>
        <v>2.9433299165324112E-2</v>
      </c>
      <c r="L39" s="5">
        <f t="shared" si="6"/>
        <v>5.0896178559350691E-2</v>
      </c>
      <c r="M39" s="5">
        <f t="shared" si="7"/>
        <v>1.6851623510069746E-2</v>
      </c>
      <c r="N39" s="5">
        <f t="shared" si="8"/>
        <v>6.5759637188207432E-3</v>
      </c>
      <c r="O39" s="42">
        <f t="shared" si="9"/>
        <v>-6.9224113066050919E-3</v>
      </c>
      <c r="P39" s="30">
        <f t="shared" si="10"/>
        <v>3.1351672741407599E-2</v>
      </c>
      <c r="Q39" s="30">
        <f t="shared" si="12"/>
        <v>2.279614178000644E-2</v>
      </c>
      <c r="R39" s="30">
        <f t="shared" si="13"/>
        <v>2.9374349405304034E-2</v>
      </c>
      <c r="S39" s="30">
        <f t="shared" si="14"/>
        <v>5.0837228799330614E-2</v>
      </c>
      <c r="T39" s="30">
        <f t="shared" si="15"/>
        <v>1.6792673750049669E-2</v>
      </c>
      <c r="U39" s="30">
        <f t="shared" si="16"/>
        <v>6.5170139588006659E-3</v>
      </c>
      <c r="V39" s="43">
        <f t="shared" si="17"/>
        <v>-6.9813610666251691E-3</v>
      </c>
      <c r="W39" s="16">
        <f t="shared" si="11"/>
        <v>2.9130389248999924E-2</v>
      </c>
      <c r="X39" s="16">
        <f t="shared" si="18"/>
        <v>2.2448593122227897E-2</v>
      </c>
      <c r="Y39" s="16">
        <f t="shared" si="19"/>
        <v>3.0487668658147279E-2</v>
      </c>
      <c r="Z39" s="16">
        <f t="shared" si="20"/>
        <v>5.5376591116057389E-2</v>
      </c>
      <c r="AA39" s="16">
        <f t="shared" si="21"/>
        <v>1.277137666928382E-2</v>
      </c>
      <c r="AB39" s="16">
        <f t="shared" si="22"/>
        <v>2.15078331951765E-3</v>
      </c>
      <c r="AC39" s="44">
        <f t="shared" si="23"/>
        <v>-9.9017392447067615E-3</v>
      </c>
      <c r="AD39" s="5">
        <f t="array" ref="AD39">MMULT(TRANSPOSE($B$74:$B$80),TRANSPOSE(I39:O39))</f>
        <v>2.1585766812630629E-2</v>
      </c>
    </row>
    <row r="40" spans="1:30" x14ac:dyDescent="0.2">
      <c r="A40">
        <v>172.25</v>
      </c>
      <c r="B40">
        <v>85.95</v>
      </c>
      <c r="C40">
        <v>71.010000000000005</v>
      </c>
      <c r="D40">
        <v>29.954999999999998</v>
      </c>
      <c r="E40">
        <v>245.15</v>
      </c>
      <c r="F40">
        <v>22.42</v>
      </c>
      <c r="G40" s="40">
        <v>169.2</v>
      </c>
      <c r="H40" s="41">
        <v>0.30099999999999999</v>
      </c>
      <c r="I40" s="5">
        <f t="shared" si="3"/>
        <v>-4.6234772978958949E-2</v>
      </c>
      <c r="J40" s="5">
        <f t="shared" si="4"/>
        <v>5.4983621899860058E-3</v>
      </c>
      <c r="K40" s="5">
        <f t="shared" si="5"/>
        <v>1.009957325746802E-2</v>
      </c>
      <c r="L40" s="5">
        <f t="shared" si="6"/>
        <v>-3.6041834271922757E-2</v>
      </c>
      <c r="M40" s="5">
        <f t="shared" si="7"/>
        <v>-9.094583670169798E-3</v>
      </c>
      <c r="N40" s="5">
        <f t="shared" si="8"/>
        <v>1.01374183374634E-2</v>
      </c>
      <c r="O40" s="42">
        <f t="shared" si="9"/>
        <v>-1.7136218414173787E-2</v>
      </c>
      <c r="P40" s="30">
        <f t="shared" si="10"/>
        <v>-4.6292572322734982E-2</v>
      </c>
      <c r="Q40" s="30">
        <f t="shared" si="12"/>
        <v>5.4405628462099731E-3</v>
      </c>
      <c r="R40" s="30">
        <f t="shared" si="13"/>
        <v>1.0041773913691987E-2</v>
      </c>
      <c r="S40" s="30">
        <f t="shared" si="14"/>
        <v>-3.609963361569879E-2</v>
      </c>
      <c r="T40" s="30">
        <f t="shared" si="15"/>
        <v>-9.1523830139458306E-3</v>
      </c>
      <c r="U40" s="30">
        <f t="shared" si="16"/>
        <v>1.0079618993687367E-2</v>
      </c>
      <c r="V40" s="43">
        <f t="shared" si="17"/>
        <v>-1.719401775794982E-2</v>
      </c>
      <c r="W40" s="16">
        <f t="shared" si="11"/>
        <v>-4.8515006231386701E-2</v>
      </c>
      <c r="X40" s="16">
        <f t="shared" si="18"/>
        <v>5.0918637721873846E-3</v>
      </c>
      <c r="Y40" s="16">
        <f t="shared" si="19"/>
        <v>1.1153942750291189E-2</v>
      </c>
      <c r="Z40" s="16">
        <f t="shared" si="20"/>
        <v>-3.1561421715216059E-2</v>
      </c>
      <c r="AA40" s="16">
        <f t="shared" si="21"/>
        <v>-1.3174830510955724E-2</v>
      </c>
      <c r="AB40" s="16">
        <f t="shared" si="22"/>
        <v>5.7122379381603066E-3</v>
      </c>
      <c r="AC40" s="44">
        <f t="shared" si="23"/>
        <v>-2.0115546352275457E-2</v>
      </c>
      <c r="AD40" s="5">
        <f t="array" ref="AD40">MMULT(TRANSPOSE($B$74:$B$80),TRANSPOSE(I40:O40))</f>
        <v>-1.1824579364329695E-2</v>
      </c>
    </row>
    <row r="41" spans="1:30" x14ac:dyDescent="0.2">
      <c r="A41">
        <v>169.4</v>
      </c>
      <c r="B41">
        <v>87.52</v>
      </c>
      <c r="C41">
        <v>71.31</v>
      </c>
      <c r="D41">
        <v>29.614999999999998</v>
      </c>
      <c r="E41">
        <v>249.5</v>
      </c>
      <c r="F41">
        <v>22.765000000000001</v>
      </c>
      <c r="G41" s="40">
        <v>169</v>
      </c>
      <c r="H41" s="41">
        <v>0.42</v>
      </c>
      <c r="I41" s="5">
        <f t="shared" si="3"/>
        <v>-1.6545718432510848E-2</v>
      </c>
      <c r="J41" s="5">
        <f t="shared" si="4"/>
        <v>1.8266433973240126E-2</v>
      </c>
      <c r="K41" s="5">
        <f t="shared" si="5"/>
        <v>4.2247570764679665E-3</v>
      </c>
      <c r="L41" s="5">
        <f t="shared" si="6"/>
        <v>-1.135035887164082E-2</v>
      </c>
      <c r="M41" s="5">
        <f t="shared" si="7"/>
        <v>1.7744238221496955E-2</v>
      </c>
      <c r="N41" s="5">
        <f t="shared" si="8"/>
        <v>1.5388046387154297E-2</v>
      </c>
      <c r="O41" s="42">
        <f t="shared" si="9"/>
        <v>-1.1820330969266601E-3</v>
      </c>
      <c r="P41" s="30">
        <f t="shared" si="10"/>
        <v>-1.6626321769601882E-2</v>
      </c>
      <c r="Q41" s="30">
        <f t="shared" si="12"/>
        <v>1.8185830636149092E-2</v>
      </c>
      <c r="R41" s="30">
        <f t="shared" si="13"/>
        <v>4.1441537393769323E-3</v>
      </c>
      <c r="S41" s="30">
        <f t="shared" si="14"/>
        <v>-1.1430962208731854E-2</v>
      </c>
      <c r="T41" s="30">
        <f t="shared" si="15"/>
        <v>1.7663634884405921E-2</v>
      </c>
      <c r="U41" s="30">
        <f t="shared" si="16"/>
        <v>1.5307443050063263E-2</v>
      </c>
      <c r="V41" s="43">
        <f t="shared" si="17"/>
        <v>-1.2626364340176943E-3</v>
      </c>
      <c r="W41" s="16">
        <f t="shared" si="11"/>
        <v>-1.8825951684938599E-2</v>
      </c>
      <c r="X41" s="16">
        <f t="shared" si="18"/>
        <v>1.7859935555441506E-2</v>
      </c>
      <c r="Y41" s="16">
        <f t="shared" si="19"/>
        <v>5.2791265692911354E-3</v>
      </c>
      <c r="Z41" s="16">
        <f t="shared" si="20"/>
        <v>-6.869946314934124E-3</v>
      </c>
      <c r="AA41" s="16">
        <f t="shared" si="21"/>
        <v>1.3663991380711029E-2</v>
      </c>
      <c r="AB41" s="16">
        <f t="shared" si="22"/>
        <v>1.0962865987851204E-2</v>
      </c>
      <c r="AC41" s="44">
        <f t="shared" si="23"/>
        <v>-4.1613610350283306E-3</v>
      </c>
      <c r="AD41" s="5">
        <f t="array" ref="AD41">MMULT(TRANSPOSE($B$74:$B$80),TRANSPOSE(I41:O41))</f>
        <v>3.792195036754431E-3</v>
      </c>
    </row>
    <row r="42" spans="1:30" x14ac:dyDescent="0.2">
      <c r="A42">
        <v>167.15</v>
      </c>
      <c r="B42">
        <v>86.83</v>
      </c>
      <c r="C42">
        <v>70.8</v>
      </c>
      <c r="D42">
        <v>29.045000000000002</v>
      </c>
      <c r="E42">
        <v>245.4</v>
      </c>
      <c r="F42">
        <v>22.42</v>
      </c>
      <c r="G42" s="40">
        <v>166.45</v>
      </c>
      <c r="H42" s="41">
        <v>0.42699999999999999</v>
      </c>
      <c r="I42" s="5">
        <f t="shared" si="3"/>
        <v>-1.3282172373081491E-2</v>
      </c>
      <c r="J42" s="5">
        <f t="shared" si="4"/>
        <v>-7.8839122486288327E-3</v>
      </c>
      <c r="K42" s="5">
        <f t="shared" si="5"/>
        <v>-7.1518721076988534E-3</v>
      </c>
      <c r="L42" s="5">
        <f t="shared" si="6"/>
        <v>-1.924700320783379E-2</v>
      </c>
      <c r="M42" s="5">
        <f t="shared" si="7"/>
        <v>-1.6432865731462853E-2</v>
      </c>
      <c r="N42" s="5">
        <f t="shared" si="8"/>
        <v>-1.5154842960685255E-2</v>
      </c>
      <c r="O42" s="42">
        <f t="shared" si="9"/>
        <v>-1.508875739644977E-2</v>
      </c>
      <c r="P42" s="30">
        <f t="shared" si="10"/>
        <v>-1.3364116296045059E-2</v>
      </c>
      <c r="Q42" s="30">
        <f t="shared" si="12"/>
        <v>-7.9658561715924003E-3</v>
      </c>
      <c r="R42" s="30">
        <f t="shared" si="13"/>
        <v>-7.2338160306624211E-3</v>
      </c>
      <c r="S42" s="30">
        <f t="shared" si="14"/>
        <v>-1.9328947130797358E-2</v>
      </c>
      <c r="T42" s="30">
        <f t="shared" si="15"/>
        <v>-1.6514809654426421E-2</v>
      </c>
      <c r="U42" s="30">
        <f t="shared" si="16"/>
        <v>-1.5236786883648823E-2</v>
      </c>
      <c r="V42" s="43">
        <f t="shared" si="17"/>
        <v>-1.5170701319413338E-2</v>
      </c>
      <c r="W42" s="16">
        <f t="shared" si="11"/>
        <v>-1.5562405625509243E-2</v>
      </c>
      <c r="X42" s="16">
        <f t="shared" si="18"/>
        <v>-8.2904106664274547E-3</v>
      </c>
      <c r="Y42" s="16">
        <f t="shared" si="19"/>
        <v>-6.0975026148756845E-3</v>
      </c>
      <c r="Z42" s="16">
        <f t="shared" si="20"/>
        <v>-1.4766590651127095E-2</v>
      </c>
      <c r="AA42" s="16">
        <f t="shared" si="21"/>
        <v>-2.051311257224878E-2</v>
      </c>
      <c r="AB42" s="16">
        <f t="shared" si="22"/>
        <v>-1.9580023359988347E-2</v>
      </c>
      <c r="AC42" s="44">
        <f t="shared" si="23"/>
        <v>-1.806808533455144E-2</v>
      </c>
      <c r="AD42" s="5">
        <f t="array" ref="AD42">MMULT(TRANSPOSE($B$74:$B$80),TRANSPOSE(I42:O42))</f>
        <v>-1.3463060860834404E-2</v>
      </c>
    </row>
    <row r="43" spans="1:30" x14ac:dyDescent="0.2">
      <c r="A43">
        <v>172.05</v>
      </c>
      <c r="B43">
        <v>88.5</v>
      </c>
      <c r="C43">
        <v>72.98</v>
      </c>
      <c r="D43">
        <v>29.6</v>
      </c>
      <c r="E43">
        <v>249.5</v>
      </c>
      <c r="F43">
        <v>23.55</v>
      </c>
      <c r="G43" s="40">
        <v>179.2</v>
      </c>
      <c r="H43" s="41">
        <v>0.439</v>
      </c>
      <c r="I43" s="5">
        <f t="shared" si="3"/>
        <v>2.9314986539036747E-2</v>
      </c>
      <c r="J43" s="5">
        <f t="shared" si="4"/>
        <v>1.923298399170803E-2</v>
      </c>
      <c r="K43" s="5">
        <f t="shared" si="5"/>
        <v>3.07909604519776E-2</v>
      </c>
      <c r="L43" s="5">
        <f t="shared" si="6"/>
        <v>1.9108280254777066E-2</v>
      </c>
      <c r="M43" s="5">
        <f t="shared" si="7"/>
        <v>1.6707416462917735E-2</v>
      </c>
      <c r="N43" s="5">
        <f t="shared" si="8"/>
        <v>5.0401427297056101E-2</v>
      </c>
      <c r="O43" s="42">
        <f t="shared" si="9"/>
        <v>7.6599579453289213E-2</v>
      </c>
      <c r="P43" s="30">
        <f t="shared" si="10"/>
        <v>2.9230744682064325E-2</v>
      </c>
      <c r="Q43" s="30">
        <f t="shared" si="12"/>
        <v>1.9148742134735608E-2</v>
      </c>
      <c r="R43" s="30">
        <f t="shared" si="13"/>
        <v>3.0706718595005178E-2</v>
      </c>
      <c r="S43" s="30">
        <f t="shared" si="14"/>
        <v>1.9024038397804643E-2</v>
      </c>
      <c r="T43" s="30">
        <f t="shared" si="15"/>
        <v>1.6623174605945312E-2</v>
      </c>
      <c r="U43" s="30">
        <f t="shared" si="16"/>
        <v>5.0317185440083678E-2</v>
      </c>
      <c r="V43" s="43">
        <f t="shared" si="17"/>
        <v>7.651533759631679E-2</v>
      </c>
      <c r="W43" s="16">
        <f t="shared" si="11"/>
        <v>2.7034753286608995E-2</v>
      </c>
      <c r="X43" s="16">
        <f t="shared" si="18"/>
        <v>1.882648557390941E-2</v>
      </c>
      <c r="Y43" s="16">
        <f t="shared" si="19"/>
        <v>3.1845329944800771E-2</v>
      </c>
      <c r="Z43" s="16">
        <f t="shared" si="20"/>
        <v>2.3588692811483764E-2</v>
      </c>
      <c r="AA43" s="16">
        <f t="shared" si="21"/>
        <v>1.2627169622131808E-2</v>
      </c>
      <c r="AB43" s="16">
        <f t="shared" si="22"/>
        <v>4.5976246897753009E-2</v>
      </c>
      <c r="AC43" s="44">
        <f t="shared" si="23"/>
        <v>7.3620251515187543E-2</v>
      </c>
      <c r="AD43" s="5">
        <f t="array" ref="AD43">MMULT(TRANSPOSE($B$74:$B$80),TRANSPOSE(I43:O43))</f>
        <v>3.459366206439464E-2</v>
      </c>
    </row>
    <row r="44" spans="1:30" x14ac:dyDescent="0.2">
      <c r="A44">
        <v>168.55</v>
      </c>
      <c r="B44">
        <v>89.81</v>
      </c>
      <c r="C44">
        <v>74.180000000000007</v>
      </c>
      <c r="D44">
        <v>28.69</v>
      </c>
      <c r="E44">
        <v>242.15</v>
      </c>
      <c r="F44">
        <v>23.38</v>
      </c>
      <c r="G44" s="40">
        <v>179.82</v>
      </c>
      <c r="H44" s="41">
        <v>0.58099999999999996</v>
      </c>
      <c r="I44" s="5">
        <f t="shared" si="3"/>
        <v>-2.034292356873002E-2</v>
      </c>
      <c r="J44" s="5">
        <f t="shared" si="4"/>
        <v>1.4802259887005675E-2</v>
      </c>
      <c r="K44" s="5">
        <f t="shared" si="5"/>
        <v>1.6442861057823999E-2</v>
      </c>
      <c r="L44" s="5">
        <f t="shared" si="6"/>
        <v>-3.074324324324329E-2</v>
      </c>
      <c r="M44" s="5">
        <f t="shared" si="7"/>
        <v>-2.9458917835671339E-2</v>
      </c>
      <c r="N44" s="5">
        <f t="shared" si="8"/>
        <v>-7.2186836518047803E-3</v>
      </c>
      <c r="O44" s="42">
        <f t="shared" si="9"/>
        <v>3.4598214285714857E-3</v>
      </c>
      <c r="P44" s="30">
        <f t="shared" si="10"/>
        <v>-2.0454337217861163E-2</v>
      </c>
      <c r="Q44" s="30">
        <f t="shared" si="12"/>
        <v>1.4690846237874533E-2</v>
      </c>
      <c r="R44" s="30">
        <f t="shared" si="13"/>
        <v>1.6331447408692856E-2</v>
      </c>
      <c r="S44" s="30">
        <f t="shared" si="14"/>
        <v>-3.0854656892374432E-2</v>
      </c>
      <c r="T44" s="30">
        <f t="shared" si="15"/>
        <v>-2.9570331484802481E-2</v>
      </c>
      <c r="U44" s="30">
        <f t="shared" si="16"/>
        <v>-7.3300973009359227E-3</v>
      </c>
      <c r="V44" s="43">
        <f t="shared" si="17"/>
        <v>3.3484077794403433E-3</v>
      </c>
      <c r="W44" s="16">
        <f t="shared" si="11"/>
        <v>-2.2623156821157772E-2</v>
      </c>
      <c r="X44" s="16">
        <f t="shared" si="18"/>
        <v>1.4395761469207053E-2</v>
      </c>
      <c r="Y44" s="16">
        <f t="shared" si="19"/>
        <v>1.7497230550647166E-2</v>
      </c>
      <c r="Z44" s="16">
        <f t="shared" si="20"/>
        <v>-2.6262830686536592E-2</v>
      </c>
      <c r="AA44" s="16">
        <f t="shared" si="21"/>
        <v>-3.3539164676457268E-2</v>
      </c>
      <c r="AB44" s="16">
        <f t="shared" si="22"/>
        <v>-1.1643864051107873E-2</v>
      </c>
      <c r="AC44" s="44">
        <f t="shared" si="23"/>
        <v>4.8049349046981518E-4</v>
      </c>
      <c r="AD44" s="5">
        <f t="array" ref="AD44">MMULT(TRANSPOSE($B$74:$B$80),TRANSPOSE(I44:O44))</f>
        <v>-7.5798322751497518E-3</v>
      </c>
    </row>
    <row r="45" spans="1:30" x14ac:dyDescent="0.2">
      <c r="A45">
        <v>182.8</v>
      </c>
      <c r="B45">
        <v>94.68</v>
      </c>
      <c r="C45">
        <v>75.010000000000005</v>
      </c>
      <c r="D45">
        <v>28.56</v>
      </c>
      <c r="E45">
        <v>240.95</v>
      </c>
      <c r="F45">
        <v>23.64</v>
      </c>
      <c r="G45" s="40">
        <v>183.72</v>
      </c>
      <c r="H45" s="41">
        <v>0.56799999999999995</v>
      </c>
      <c r="I45" s="5">
        <f t="shared" si="3"/>
        <v>8.4544645505784555E-2</v>
      </c>
      <c r="J45" s="5">
        <f t="shared" si="4"/>
        <v>5.4225587351074633E-2</v>
      </c>
      <c r="K45" s="5">
        <f t="shared" si="5"/>
        <v>1.1188999730385563E-2</v>
      </c>
      <c r="L45" s="5">
        <f t="shared" si="6"/>
        <v>-4.5311955385152203E-3</v>
      </c>
      <c r="M45" s="5">
        <f t="shared" si="7"/>
        <v>-4.9556060293207693E-3</v>
      </c>
      <c r="N45" s="5">
        <f t="shared" si="8"/>
        <v>1.1120615911035081E-2</v>
      </c>
      <c r="O45" s="42">
        <f t="shared" si="9"/>
        <v>2.1688355021688421E-2</v>
      </c>
      <c r="P45" s="30">
        <f t="shared" si="10"/>
        <v>8.4435717850051439E-2</v>
      </c>
      <c r="Q45" s="30">
        <f t="shared" si="12"/>
        <v>5.4116659695341518E-2</v>
      </c>
      <c r="R45" s="30">
        <f t="shared" si="13"/>
        <v>1.1080072074652447E-2</v>
      </c>
      <c r="S45" s="30">
        <f t="shared" si="14"/>
        <v>-4.6401231942483356E-3</v>
      </c>
      <c r="T45" s="30">
        <f t="shared" si="15"/>
        <v>-5.0645336850538847E-3</v>
      </c>
      <c r="U45" s="30">
        <f t="shared" si="16"/>
        <v>1.1011688255301966E-2</v>
      </c>
      <c r="V45" s="43">
        <f t="shared" si="17"/>
        <v>2.1579427365955306E-2</v>
      </c>
      <c r="W45" s="16">
        <f t="shared" si="11"/>
        <v>8.2264412253356803E-2</v>
      </c>
      <c r="X45" s="16">
        <f t="shared" si="18"/>
        <v>5.3819088933276013E-2</v>
      </c>
      <c r="Y45" s="16">
        <f t="shared" si="19"/>
        <v>1.2243369223208731E-2</v>
      </c>
      <c r="Z45" s="16">
        <f t="shared" si="20"/>
        <v>-5.0782981808524322E-5</v>
      </c>
      <c r="AA45" s="16">
        <f t="shared" si="21"/>
        <v>-9.0358528701066955E-3</v>
      </c>
      <c r="AB45" s="16">
        <f t="shared" si="22"/>
        <v>6.695435511731988E-3</v>
      </c>
      <c r="AC45" s="44">
        <f t="shared" si="23"/>
        <v>1.8709027083586752E-2</v>
      </c>
      <c r="AD45" s="5">
        <f t="array" ref="AD45">MMULT(TRANSPOSE($B$74:$B$80),TRANSPOSE(I45:O45))</f>
        <v>2.4754485993161747E-2</v>
      </c>
    </row>
    <row r="46" spans="1:30" x14ac:dyDescent="0.2">
      <c r="A46">
        <v>184.5</v>
      </c>
      <c r="B46">
        <v>93.83</v>
      </c>
      <c r="C46">
        <v>74.81</v>
      </c>
      <c r="D46">
        <v>29.01</v>
      </c>
      <c r="E46">
        <v>251.9</v>
      </c>
      <c r="F46">
        <v>23.25</v>
      </c>
      <c r="G46" s="40">
        <v>181.9</v>
      </c>
      <c r="H46" s="41">
        <v>0.629</v>
      </c>
      <c r="I46" s="5">
        <f t="shared" si="3"/>
        <v>9.2997811816191156E-3</v>
      </c>
      <c r="J46" s="5">
        <f t="shared" si="4"/>
        <v>-8.9776087874947619E-3</v>
      </c>
      <c r="K46" s="5">
        <f t="shared" si="5"/>
        <v>-2.6663111585122357E-3</v>
      </c>
      <c r="L46" s="5">
        <f t="shared" si="6"/>
        <v>1.5756302521008569E-2</v>
      </c>
      <c r="M46" s="5">
        <f t="shared" si="7"/>
        <v>4.5445113094003009E-2</v>
      </c>
      <c r="N46" s="5">
        <f t="shared" si="8"/>
        <v>-1.6497461928934087E-2</v>
      </c>
      <c r="O46" s="42">
        <f t="shared" si="9"/>
        <v>-9.9063792728063538E-3</v>
      </c>
      <c r="P46" s="30">
        <f t="shared" si="10"/>
        <v>9.1791912090528616E-3</v>
      </c>
      <c r="Q46" s="30">
        <f t="shared" si="12"/>
        <v>-9.0981987600610159E-3</v>
      </c>
      <c r="R46" s="30">
        <f t="shared" si="13"/>
        <v>-2.7869011310784897E-3</v>
      </c>
      <c r="S46" s="30">
        <f t="shared" si="14"/>
        <v>1.5635712548442315E-2</v>
      </c>
      <c r="T46" s="30">
        <f t="shared" si="15"/>
        <v>4.5324523121436755E-2</v>
      </c>
      <c r="U46" s="30">
        <f t="shared" si="16"/>
        <v>-1.6618051901500341E-2</v>
      </c>
      <c r="V46" s="43">
        <f t="shared" si="17"/>
        <v>-1.0026969245372608E-2</v>
      </c>
      <c r="W46" s="16">
        <f t="shared" si="11"/>
        <v>7.0195479291913646E-3</v>
      </c>
      <c r="X46" s="16">
        <f t="shared" si="18"/>
        <v>-9.3841072052933839E-3</v>
      </c>
      <c r="Y46" s="16">
        <f t="shared" si="19"/>
        <v>-1.6119416656890672E-3</v>
      </c>
      <c r="Z46" s="16">
        <f t="shared" si="20"/>
        <v>2.0236715077715267E-2</v>
      </c>
      <c r="AA46" s="16">
        <f t="shared" si="21"/>
        <v>4.1364866253217079E-2</v>
      </c>
      <c r="AB46" s="16">
        <f t="shared" si="22"/>
        <v>-2.0922642328237179E-2</v>
      </c>
      <c r="AC46" s="44">
        <f t="shared" si="23"/>
        <v>-1.2885707210908023E-2</v>
      </c>
      <c r="AD46" s="5">
        <f t="array" ref="AD46">MMULT(TRANSPOSE($B$74:$B$80),TRANSPOSE(I46:O46))</f>
        <v>4.6362050926976092E-3</v>
      </c>
    </row>
    <row r="47" spans="1:30" x14ac:dyDescent="0.2">
      <c r="A47">
        <v>180.25</v>
      </c>
      <c r="B47">
        <v>90.18</v>
      </c>
      <c r="C47">
        <v>71.17</v>
      </c>
      <c r="D47">
        <v>27.65</v>
      </c>
      <c r="E47">
        <v>247.9</v>
      </c>
      <c r="F47">
        <v>22.66</v>
      </c>
      <c r="G47" s="40">
        <v>172.06</v>
      </c>
      <c r="H47" s="41">
        <v>0.76700000000000002</v>
      </c>
      <c r="I47" s="5">
        <f t="shared" si="3"/>
        <v>-2.3035230352303482E-2</v>
      </c>
      <c r="J47" s="5">
        <f t="shared" si="4"/>
        <v>-3.8900138548438545E-2</v>
      </c>
      <c r="K47" s="5">
        <f t="shared" si="5"/>
        <v>-4.8656596711669553E-2</v>
      </c>
      <c r="L47" s="5">
        <f t="shared" si="6"/>
        <v>-4.6880386073767766E-2</v>
      </c>
      <c r="M47" s="5">
        <f t="shared" si="7"/>
        <v>-1.5879317189360864E-2</v>
      </c>
      <c r="N47" s="5">
        <f t="shared" si="8"/>
        <v>-2.5376344086021518E-2</v>
      </c>
      <c r="O47" s="42">
        <f t="shared" si="9"/>
        <v>-5.4095656954370575E-2</v>
      </c>
      <c r="P47" s="30">
        <f t="shared" si="10"/>
        <v>-2.3182178361488393E-2</v>
      </c>
      <c r="Q47" s="30">
        <f t="shared" si="12"/>
        <v>-3.9047086557623456E-2</v>
      </c>
      <c r="R47" s="30">
        <f t="shared" si="13"/>
        <v>-4.8803544720854464E-2</v>
      </c>
      <c r="S47" s="30">
        <f t="shared" si="14"/>
        <v>-4.7027334082952676E-2</v>
      </c>
      <c r="T47" s="30">
        <f t="shared" si="15"/>
        <v>-1.6026265198545775E-2</v>
      </c>
      <c r="U47" s="30">
        <f t="shared" si="16"/>
        <v>-2.5523292095206429E-2</v>
      </c>
      <c r="V47" s="43">
        <f t="shared" si="17"/>
        <v>-5.4242604963555485E-2</v>
      </c>
      <c r="W47" s="16">
        <f t="shared" si="11"/>
        <v>-2.5315463604731234E-2</v>
      </c>
      <c r="X47" s="16">
        <f t="shared" si="18"/>
        <v>-3.9306636966237166E-2</v>
      </c>
      <c r="Y47" s="16">
        <f t="shared" si="19"/>
        <v>-4.7602227218846382E-2</v>
      </c>
      <c r="Z47" s="16">
        <f t="shared" si="20"/>
        <v>-4.2399973517061068E-2</v>
      </c>
      <c r="AA47" s="16">
        <f t="shared" si="21"/>
        <v>-1.995956403014679E-2</v>
      </c>
      <c r="AB47" s="16">
        <f t="shared" si="22"/>
        <v>-2.980152448532461E-2</v>
      </c>
      <c r="AC47" s="44">
        <f t="shared" si="23"/>
        <v>-5.7074984892472244E-2</v>
      </c>
      <c r="AD47" s="5">
        <f t="array" ref="AD47">MMULT(TRANSPOSE($B$74:$B$80),TRANSPOSE(I47:O47))</f>
        <v>-3.6117667130847471E-2</v>
      </c>
    </row>
    <row r="48" spans="1:30" x14ac:dyDescent="0.2">
      <c r="A48">
        <v>176.85</v>
      </c>
      <c r="B48">
        <v>86.64</v>
      </c>
      <c r="C48">
        <v>70.13</v>
      </c>
      <c r="D48">
        <v>26.11</v>
      </c>
      <c r="E48">
        <v>234.9</v>
      </c>
      <c r="F48">
        <v>21.29</v>
      </c>
      <c r="G48" s="40">
        <v>163.19999999999999</v>
      </c>
      <c r="H48" s="41">
        <v>0.745</v>
      </c>
      <c r="I48" s="5">
        <f t="shared" si="3"/>
        <v>-1.8862690707350915E-2</v>
      </c>
      <c r="J48" s="5">
        <f t="shared" si="4"/>
        <v>-3.9254823685961449E-2</v>
      </c>
      <c r="K48" s="5">
        <f t="shared" si="5"/>
        <v>-1.461289869326976E-2</v>
      </c>
      <c r="L48" s="5">
        <f t="shared" si="6"/>
        <v>-5.5696202531645533E-2</v>
      </c>
      <c r="M48" s="5">
        <f t="shared" si="7"/>
        <v>-5.2440500201694218E-2</v>
      </c>
      <c r="N48" s="5">
        <f t="shared" si="8"/>
        <v>-6.0458958517210948E-2</v>
      </c>
      <c r="O48" s="42">
        <f t="shared" si="9"/>
        <v>-5.1493665000581279E-2</v>
      </c>
      <c r="P48" s="30">
        <f t="shared" si="10"/>
        <v>-1.9005439083693232E-2</v>
      </c>
      <c r="Q48" s="30">
        <f t="shared" si="12"/>
        <v>-3.9397572062303765E-2</v>
      </c>
      <c r="R48" s="30">
        <f t="shared" si="13"/>
        <v>-1.4755647069612077E-2</v>
      </c>
      <c r="S48" s="30">
        <f t="shared" si="14"/>
        <v>-5.583895090798785E-2</v>
      </c>
      <c r="T48" s="30">
        <f t="shared" si="15"/>
        <v>-5.2583248578036534E-2</v>
      </c>
      <c r="U48" s="30">
        <f t="shared" si="16"/>
        <v>-6.0601706893553264E-2</v>
      </c>
      <c r="V48" s="43">
        <f t="shared" si="17"/>
        <v>-5.1636413376923596E-2</v>
      </c>
      <c r="W48" s="16">
        <f t="shared" si="11"/>
        <v>-2.1142923959778667E-2</v>
      </c>
      <c r="X48" s="16">
        <f t="shared" si="18"/>
        <v>-3.9661322103760069E-2</v>
      </c>
      <c r="Y48" s="16">
        <f t="shared" si="19"/>
        <v>-1.3558529200446591E-2</v>
      </c>
      <c r="Z48" s="16">
        <f t="shared" si="20"/>
        <v>-5.1215789974938836E-2</v>
      </c>
      <c r="AA48" s="16">
        <f t="shared" si="21"/>
        <v>-5.6520747042480148E-2</v>
      </c>
      <c r="AB48" s="16">
        <f t="shared" si="22"/>
        <v>-6.4884138916514039E-2</v>
      </c>
      <c r="AC48" s="44">
        <f t="shared" si="23"/>
        <v>-5.4472992938682949E-2</v>
      </c>
      <c r="AD48" s="5">
        <f t="array" ref="AD48">MMULT(TRANSPOSE($B$74:$B$80),TRANSPOSE(I48:O48))</f>
        <v>-4.1831391333959154E-2</v>
      </c>
    </row>
    <row r="49" spans="1:30" x14ac:dyDescent="0.2">
      <c r="A49">
        <v>180.25</v>
      </c>
      <c r="B49">
        <v>88.12</v>
      </c>
      <c r="C49">
        <v>72.5</v>
      </c>
      <c r="D49">
        <v>26.82</v>
      </c>
      <c r="E49">
        <v>248.5</v>
      </c>
      <c r="F49">
        <v>20.86</v>
      </c>
      <c r="G49" s="40">
        <v>167.28</v>
      </c>
      <c r="H49" s="41">
        <v>0.70599999999999996</v>
      </c>
      <c r="I49" s="5">
        <f t="shared" si="3"/>
        <v>1.9225332202431389E-2</v>
      </c>
      <c r="J49" s="5">
        <f t="shared" si="4"/>
        <v>1.7082179132040576E-2</v>
      </c>
      <c r="K49" s="5">
        <f t="shared" si="5"/>
        <v>3.3794381862255918E-2</v>
      </c>
      <c r="L49" s="5">
        <f t="shared" si="6"/>
        <v>2.7192646495595607E-2</v>
      </c>
      <c r="M49" s="5">
        <f t="shared" si="7"/>
        <v>5.7896977437207342E-2</v>
      </c>
      <c r="N49" s="5">
        <f t="shared" si="8"/>
        <v>-2.0197275716298702E-2</v>
      </c>
      <c r="O49" s="42">
        <f t="shared" si="9"/>
        <v>2.5000000000000133E-2</v>
      </c>
      <c r="P49" s="30">
        <f t="shared" si="10"/>
        <v>1.9090030840777761E-2</v>
      </c>
      <c r="Q49" s="30">
        <f t="shared" si="12"/>
        <v>1.6946877770386948E-2</v>
      </c>
      <c r="R49" s="30">
        <f t="shared" si="13"/>
        <v>3.365908050060229E-2</v>
      </c>
      <c r="S49" s="30">
        <f t="shared" si="14"/>
        <v>2.7057345133941979E-2</v>
      </c>
      <c r="T49" s="30">
        <f t="shared" si="15"/>
        <v>5.7761676075553714E-2</v>
      </c>
      <c r="U49" s="30">
        <f t="shared" si="16"/>
        <v>-2.033257707795233E-2</v>
      </c>
      <c r="V49" s="43">
        <f t="shared" si="17"/>
        <v>2.4864698638346505E-2</v>
      </c>
      <c r="W49" s="16">
        <f t="shared" si="11"/>
        <v>1.6945098950003637E-2</v>
      </c>
      <c r="X49" s="16">
        <f t="shared" si="18"/>
        <v>1.6675680714241956E-2</v>
      </c>
      <c r="Y49" s="16">
        <f t="shared" si="19"/>
        <v>3.4848751355079088E-2</v>
      </c>
      <c r="Z49" s="16">
        <f t="shared" si="20"/>
        <v>3.1673059052302305E-2</v>
      </c>
      <c r="AA49" s="16">
        <f t="shared" si="21"/>
        <v>5.3816730596421412E-2</v>
      </c>
      <c r="AB49" s="16">
        <f t="shared" si="22"/>
        <v>-2.4622456115601793E-2</v>
      </c>
      <c r="AC49" s="44">
        <f t="shared" si="23"/>
        <v>2.2020672061898464E-2</v>
      </c>
      <c r="AD49" s="5">
        <f t="array" ref="AD49">MMULT(TRANSPOSE($B$74:$B$80),TRANSPOSE(I49:O49))</f>
        <v>2.2856320201890323E-2</v>
      </c>
    </row>
    <row r="50" spans="1:30" x14ac:dyDescent="0.2">
      <c r="A50">
        <v>181.8</v>
      </c>
      <c r="B50">
        <v>87.05</v>
      </c>
      <c r="C50">
        <v>70.41</v>
      </c>
      <c r="D50">
        <v>25</v>
      </c>
      <c r="E50">
        <v>246.75</v>
      </c>
      <c r="F50">
        <v>20.9</v>
      </c>
      <c r="G50" s="40">
        <v>162.6</v>
      </c>
      <c r="H50" s="41">
        <v>0.65300000000000002</v>
      </c>
      <c r="I50" s="5">
        <f t="shared" si="3"/>
        <v>8.5991678224688339E-3</v>
      </c>
      <c r="J50" s="5">
        <f t="shared" si="4"/>
        <v>-1.2142532909668713E-2</v>
      </c>
      <c r="K50" s="5">
        <f t="shared" si="5"/>
        <v>-2.8827586206896627E-2</v>
      </c>
      <c r="L50" s="5">
        <f t="shared" si="6"/>
        <v>-6.785980611483966E-2</v>
      </c>
      <c r="M50" s="5">
        <f t="shared" si="7"/>
        <v>-7.0422535211267512E-3</v>
      </c>
      <c r="N50" s="5">
        <f t="shared" si="8"/>
        <v>1.9175455417066445E-3</v>
      </c>
      <c r="O50" s="42">
        <f t="shared" si="9"/>
        <v>-2.7977044476327206E-2</v>
      </c>
      <c r="P50" s="30">
        <f t="shared" si="10"/>
        <v>8.473991297910155E-3</v>
      </c>
      <c r="Q50" s="30">
        <f t="shared" si="12"/>
        <v>-1.2267709434227392E-2</v>
      </c>
      <c r="R50" s="30">
        <f t="shared" si="13"/>
        <v>-2.8952762731455306E-2</v>
      </c>
      <c r="S50" s="30">
        <f t="shared" si="14"/>
        <v>-6.7984982639398339E-2</v>
      </c>
      <c r="T50" s="30">
        <f t="shared" si="15"/>
        <v>-7.1674300456854301E-3</v>
      </c>
      <c r="U50" s="30">
        <f t="shared" si="16"/>
        <v>1.7923690171479656E-3</v>
      </c>
      <c r="V50" s="43">
        <f t="shared" si="17"/>
        <v>-2.8102221000885885E-2</v>
      </c>
      <c r="W50" s="16">
        <f t="shared" si="11"/>
        <v>6.3189345700410829E-3</v>
      </c>
      <c r="X50" s="16">
        <f t="shared" si="18"/>
        <v>-1.2549031327467335E-2</v>
      </c>
      <c r="Y50" s="16">
        <f t="shared" si="19"/>
        <v>-2.777321671407346E-2</v>
      </c>
      <c r="Z50" s="16">
        <f t="shared" si="20"/>
        <v>-6.3379393558132963E-2</v>
      </c>
      <c r="AA50" s="16">
        <f t="shared" si="21"/>
        <v>-1.1122500361912677E-2</v>
      </c>
      <c r="AB50" s="16">
        <f t="shared" si="22"/>
        <v>-2.5076348575964486E-3</v>
      </c>
      <c r="AC50" s="44">
        <f t="shared" si="23"/>
        <v>-3.0956372414428876E-2</v>
      </c>
      <c r="AD50" s="5">
        <f t="array" ref="AD50">MMULT(TRANSPOSE($B$74:$B$80),TRANSPOSE(I50:O50))</f>
        <v>-1.9047501409240497E-2</v>
      </c>
    </row>
    <row r="51" spans="1:30" x14ac:dyDescent="0.2">
      <c r="A51">
        <v>172.2</v>
      </c>
      <c r="B51">
        <v>83.97</v>
      </c>
      <c r="C51">
        <v>67.349999999999994</v>
      </c>
      <c r="D51">
        <v>24</v>
      </c>
      <c r="E51">
        <v>238.75</v>
      </c>
      <c r="F51">
        <v>20.350000000000001</v>
      </c>
      <c r="G51" s="40">
        <v>153.76</v>
      </c>
      <c r="H51" s="41">
        <v>0.65100000000000002</v>
      </c>
      <c r="I51" s="5">
        <f t="shared" si="3"/>
        <v>-5.2805280528052889E-2</v>
      </c>
      <c r="J51" s="5">
        <f t="shared" si="4"/>
        <v>-3.5381964388282561E-2</v>
      </c>
      <c r="K51" s="5">
        <f t="shared" si="5"/>
        <v>-4.3459735832978352E-2</v>
      </c>
      <c r="L51" s="5">
        <f t="shared" si="6"/>
        <v>-4.0000000000000036E-2</v>
      </c>
      <c r="M51" s="5">
        <f t="shared" si="7"/>
        <v>-3.2421479229989836E-2</v>
      </c>
      <c r="N51" s="5">
        <f t="shared" si="8"/>
        <v>-2.631578947368407E-2</v>
      </c>
      <c r="O51" s="42">
        <f t="shared" si="9"/>
        <v>-5.4366543665436695E-2</v>
      </c>
      <c r="P51" s="30">
        <f t="shared" si="10"/>
        <v>-5.2930074880915057E-2</v>
      </c>
      <c r="Q51" s="30">
        <f t="shared" si="12"/>
        <v>-3.5506758741144728E-2</v>
      </c>
      <c r="R51" s="30">
        <f t="shared" si="13"/>
        <v>-4.358453018584052E-2</v>
      </c>
      <c r="S51" s="30">
        <f t="shared" si="14"/>
        <v>-4.0124794352862203E-2</v>
      </c>
      <c r="T51" s="30">
        <f t="shared" si="15"/>
        <v>-3.2546273582852003E-2</v>
      </c>
      <c r="U51" s="30">
        <f t="shared" si="16"/>
        <v>-2.6440583826546238E-2</v>
      </c>
      <c r="V51" s="43">
        <f t="shared" si="17"/>
        <v>-5.4491338018298863E-2</v>
      </c>
      <c r="W51" s="16">
        <f t="shared" si="11"/>
        <v>-5.5085513780480641E-2</v>
      </c>
      <c r="X51" s="16">
        <f t="shared" si="18"/>
        <v>-3.5788462806081181E-2</v>
      </c>
      <c r="Y51" s="16">
        <f t="shared" si="19"/>
        <v>-4.2405366340155182E-2</v>
      </c>
      <c r="Z51" s="16">
        <f t="shared" si="20"/>
        <v>-3.5519587443293338E-2</v>
      </c>
      <c r="AA51" s="16">
        <f t="shared" si="21"/>
        <v>-3.6501726070775765E-2</v>
      </c>
      <c r="AB51" s="16">
        <f t="shared" si="22"/>
        <v>-3.0740969872987162E-2</v>
      </c>
      <c r="AC51" s="44">
        <f t="shared" si="23"/>
        <v>-5.7345871603538365E-2</v>
      </c>
      <c r="AD51" s="5">
        <f t="array" ref="AD51">MMULT(TRANSPOSE($B$74:$B$80),TRANSPOSE(I51:O51))</f>
        <v>-4.0678684731203486E-2</v>
      </c>
    </row>
    <row r="52" spans="1:30" x14ac:dyDescent="0.2">
      <c r="A52">
        <v>173.7</v>
      </c>
      <c r="B52">
        <v>85.13</v>
      </c>
      <c r="C52">
        <v>67.92</v>
      </c>
      <c r="D52">
        <v>24.07</v>
      </c>
      <c r="E52">
        <v>245.95</v>
      </c>
      <c r="F52">
        <v>21.27</v>
      </c>
      <c r="G52" s="40">
        <v>156.88</v>
      </c>
      <c r="H52" s="41">
        <v>0.64800000000000002</v>
      </c>
      <c r="I52" s="5">
        <f t="shared" si="3"/>
        <v>8.7108013937282625E-3</v>
      </c>
      <c r="J52" s="5">
        <f t="shared" si="4"/>
        <v>1.3814457544361058E-2</v>
      </c>
      <c r="K52" s="5">
        <f t="shared" si="5"/>
        <v>8.4632516703786465E-3</v>
      </c>
      <c r="L52" s="5">
        <f t="shared" si="6"/>
        <v>2.9166666666666785E-3</v>
      </c>
      <c r="M52" s="5">
        <f t="shared" si="7"/>
        <v>3.0157068062827141E-2</v>
      </c>
      <c r="N52" s="5">
        <f t="shared" si="8"/>
        <v>4.520884520884505E-2</v>
      </c>
      <c r="O52" s="42">
        <f t="shared" si="9"/>
        <v>2.0291363163371434E-2</v>
      </c>
      <c r="P52" s="30">
        <f t="shared" si="10"/>
        <v>8.5865803123759132E-3</v>
      </c>
      <c r="Q52" s="30">
        <f t="shared" si="12"/>
        <v>1.3690236463008709E-2</v>
      </c>
      <c r="R52" s="30">
        <f t="shared" si="13"/>
        <v>8.3390305890262972E-3</v>
      </c>
      <c r="S52" s="30">
        <f t="shared" si="14"/>
        <v>2.7924455853143293E-3</v>
      </c>
      <c r="T52" s="30">
        <f t="shared" si="15"/>
        <v>3.0032846981474792E-2</v>
      </c>
      <c r="U52" s="30">
        <f t="shared" si="16"/>
        <v>4.5084624127492701E-2</v>
      </c>
      <c r="V52" s="43">
        <f t="shared" si="17"/>
        <v>2.0167142082019085E-2</v>
      </c>
      <c r="W52" s="16">
        <f t="shared" si="11"/>
        <v>6.4305681413005114E-3</v>
      </c>
      <c r="X52" s="16">
        <f t="shared" si="18"/>
        <v>1.3407959126562436E-2</v>
      </c>
      <c r="Y52" s="16">
        <f t="shared" si="19"/>
        <v>9.5176211632018153E-3</v>
      </c>
      <c r="Z52" s="16">
        <f t="shared" si="20"/>
        <v>7.3970792233733745E-3</v>
      </c>
      <c r="AA52" s="16">
        <f t="shared" si="21"/>
        <v>2.6076821222041215E-2</v>
      </c>
      <c r="AB52" s="16">
        <f t="shared" si="22"/>
        <v>4.0783664809541958E-2</v>
      </c>
      <c r="AC52" s="44">
        <f t="shared" si="23"/>
        <v>1.7312035225269765E-2</v>
      </c>
      <c r="AD52" s="5">
        <f t="array" ref="AD52">MMULT(TRANSPOSE($B$74:$B$80),TRANSPOSE(I52:O52))</f>
        <v>1.8508921958596894E-2</v>
      </c>
    </row>
    <row r="53" spans="1:30" x14ac:dyDescent="0.2">
      <c r="A53">
        <v>194.1</v>
      </c>
      <c r="B53">
        <v>85.86</v>
      </c>
      <c r="C53">
        <v>69.17</v>
      </c>
      <c r="D53">
        <v>25.87</v>
      </c>
      <c r="E53">
        <v>247.5</v>
      </c>
      <c r="F53">
        <v>21.72</v>
      </c>
      <c r="G53" s="40">
        <v>162.12</v>
      </c>
      <c r="H53" s="41">
        <v>0.57099999999999995</v>
      </c>
      <c r="I53" s="5">
        <f t="shared" si="3"/>
        <v>0.11744386873920565</v>
      </c>
      <c r="J53" s="5">
        <f t="shared" si="4"/>
        <v>8.5751204040878104E-3</v>
      </c>
      <c r="K53" s="5">
        <f t="shared" si="5"/>
        <v>1.8404004711425115E-2</v>
      </c>
      <c r="L53" s="5">
        <f t="shared" si="6"/>
        <v>7.4781886165351086E-2</v>
      </c>
      <c r="M53" s="5">
        <f t="shared" si="7"/>
        <v>6.3020939215288063E-3</v>
      </c>
      <c r="N53" s="5">
        <f t="shared" si="8"/>
        <v>2.1156558533145242E-2</v>
      </c>
      <c r="O53" s="42">
        <f t="shared" si="9"/>
        <v>3.3401325854156116E-2</v>
      </c>
      <c r="P53" s="30">
        <f t="shared" si="10"/>
        <v>0.11733436736471536</v>
      </c>
      <c r="Q53" s="30">
        <f t="shared" si="12"/>
        <v>8.4656190295975264E-3</v>
      </c>
      <c r="R53" s="30">
        <f t="shared" si="13"/>
        <v>1.8294503336934831E-2</v>
      </c>
      <c r="S53" s="30">
        <f t="shared" si="14"/>
        <v>7.4672384790860802E-2</v>
      </c>
      <c r="T53" s="30">
        <f t="shared" si="15"/>
        <v>6.1925925470385224E-3</v>
      </c>
      <c r="U53" s="30">
        <f t="shared" si="16"/>
        <v>2.1047057158654958E-2</v>
      </c>
      <c r="V53" s="43">
        <f t="shared" si="17"/>
        <v>3.3291824479665832E-2</v>
      </c>
      <c r="W53" s="16">
        <f t="shared" si="11"/>
        <v>0.1151636354867779</v>
      </c>
      <c r="X53" s="16">
        <f t="shared" si="18"/>
        <v>8.1686219862891884E-3</v>
      </c>
      <c r="Y53" s="16">
        <f t="shared" si="19"/>
        <v>1.9458374204248282E-2</v>
      </c>
      <c r="Z53" s="16">
        <f t="shared" si="20"/>
        <v>7.9262298722057783E-2</v>
      </c>
      <c r="AA53" s="16">
        <f t="shared" si="21"/>
        <v>2.2218470807428793E-3</v>
      </c>
      <c r="AB53" s="16">
        <f t="shared" si="22"/>
        <v>1.6731378133842151E-2</v>
      </c>
      <c r="AC53" s="44">
        <f t="shared" si="23"/>
        <v>3.0421997916054447E-2</v>
      </c>
      <c r="AD53" s="5">
        <f t="array" ref="AD53">MMULT(TRANSPOSE($B$74:$B$80),TRANSPOSE(I53:O53))</f>
        <v>4.000926547555711E-2</v>
      </c>
    </row>
    <row r="54" spans="1:30" x14ac:dyDescent="0.2">
      <c r="A54">
        <v>195.6</v>
      </c>
      <c r="B54">
        <v>84.18</v>
      </c>
      <c r="C54">
        <v>65.77</v>
      </c>
      <c r="D54">
        <v>25.08</v>
      </c>
      <c r="E54">
        <v>242.9</v>
      </c>
      <c r="F54">
        <v>21.05</v>
      </c>
      <c r="G54" s="40">
        <v>153.68</v>
      </c>
      <c r="H54" s="41">
        <v>0.52700000000000002</v>
      </c>
      <c r="I54" s="5">
        <f t="shared" si="3"/>
        <v>7.7279752704790816E-3</v>
      </c>
      <c r="J54" s="5">
        <f t="shared" si="4"/>
        <v>-1.9566736547868557E-2</v>
      </c>
      <c r="K54" s="5">
        <f t="shared" si="5"/>
        <v>-4.9154257626138564E-2</v>
      </c>
      <c r="L54" s="5">
        <f t="shared" si="6"/>
        <v>-3.0537301894085878E-2</v>
      </c>
      <c r="M54" s="5">
        <f t="shared" si="7"/>
        <v>-1.8585858585858595E-2</v>
      </c>
      <c r="N54" s="5">
        <f t="shared" si="8"/>
        <v>-3.0847145488029359E-2</v>
      </c>
      <c r="O54" s="42">
        <f t="shared" si="9"/>
        <v>-5.2060202319269666E-2</v>
      </c>
      <c r="P54" s="30">
        <f t="shared" si="10"/>
        <v>7.6268901204561423E-3</v>
      </c>
      <c r="Q54" s="30">
        <f t="shared" si="12"/>
        <v>-1.9667821697891497E-2</v>
      </c>
      <c r="R54" s="30">
        <f t="shared" si="13"/>
        <v>-4.9255342776161504E-2</v>
      </c>
      <c r="S54" s="30">
        <f t="shared" si="14"/>
        <v>-3.0638387044108817E-2</v>
      </c>
      <c r="T54" s="30">
        <f t="shared" si="15"/>
        <v>-1.8686943735881534E-2</v>
      </c>
      <c r="U54" s="30">
        <f t="shared" si="16"/>
        <v>-3.0948230638052299E-2</v>
      </c>
      <c r="V54" s="43">
        <f t="shared" si="17"/>
        <v>-5.2161287469292605E-2</v>
      </c>
      <c r="W54" s="16">
        <f t="shared" si="11"/>
        <v>5.4477420180513306E-3</v>
      </c>
      <c r="X54" s="16">
        <f t="shared" si="18"/>
        <v>-1.9973234965667178E-2</v>
      </c>
      <c r="Y54" s="16">
        <f t="shared" si="19"/>
        <v>-4.8099888133315394E-2</v>
      </c>
      <c r="Z54" s="16">
        <f t="shared" si="20"/>
        <v>-2.605688933737918E-2</v>
      </c>
      <c r="AA54" s="16">
        <f t="shared" si="21"/>
        <v>-2.2666105426644521E-2</v>
      </c>
      <c r="AB54" s="16">
        <f t="shared" si="22"/>
        <v>-3.5272325887332451E-2</v>
      </c>
      <c r="AC54" s="44">
        <f t="shared" si="23"/>
        <v>-5.5039530257371336E-2</v>
      </c>
      <c r="AD54" s="5">
        <f t="array" ref="AD54">MMULT(TRANSPOSE($B$74:$B$80),TRANSPOSE(I54:O54))</f>
        <v>-2.7574789598681648E-2</v>
      </c>
    </row>
    <row r="55" spans="1:30" x14ac:dyDescent="0.2">
      <c r="H55" s="40"/>
      <c r="O55" s="40"/>
    </row>
    <row r="56" spans="1:30" x14ac:dyDescent="0.2">
      <c r="H56" s="40"/>
      <c r="I56" s="16">
        <f>AVERAGE(I3:I54)</f>
        <v>2.280233252427751E-3</v>
      </c>
      <c r="J56" s="16">
        <f>AVERAGE(J3:J54)</f>
        <v>4.0649841779862137E-4</v>
      </c>
      <c r="K56" s="16">
        <f t="shared" ref="K56:O56" si="24">AVERAGE(K3:K54)</f>
        <v>-1.0543694928231684E-3</v>
      </c>
      <c r="L56" s="16">
        <f t="shared" si="24"/>
        <v>-4.480412556706696E-3</v>
      </c>
      <c r="M56" s="16">
        <f t="shared" si="24"/>
        <v>4.080246840785927E-3</v>
      </c>
      <c r="N56" s="16">
        <f t="shared" si="24"/>
        <v>4.4251803993030931E-3</v>
      </c>
      <c r="O56" s="44">
        <f t="shared" si="24"/>
        <v>2.9793279381016705E-3</v>
      </c>
    </row>
    <row r="58" spans="1:30" ht="16" x14ac:dyDescent="0.2">
      <c r="A58" s="91" t="s">
        <v>104</v>
      </c>
      <c r="B58" s="91"/>
      <c r="C58" s="91"/>
      <c r="D58" s="91"/>
      <c r="E58" s="91"/>
      <c r="F58" s="91"/>
      <c r="G58" s="91"/>
      <c r="H58" s="91"/>
      <c r="J58" s="91" t="s">
        <v>105</v>
      </c>
      <c r="K58" s="91"/>
      <c r="L58" s="91"/>
      <c r="M58" s="91"/>
      <c r="N58" s="91"/>
      <c r="O58" s="91"/>
      <c r="P58" s="91"/>
      <c r="Q58" s="91"/>
      <c r="R58" t="s">
        <v>96</v>
      </c>
      <c r="T58" s="91" t="s">
        <v>106</v>
      </c>
      <c r="U58" s="91"/>
      <c r="V58" s="91"/>
      <c r="W58" s="91"/>
      <c r="X58" s="91"/>
      <c r="Y58" s="91"/>
      <c r="Z58" s="91"/>
      <c r="AA58" s="91"/>
    </row>
    <row r="59" spans="1:30" x14ac:dyDescent="0.2">
      <c r="B59" t="s">
        <v>0</v>
      </c>
      <c r="C59" t="s">
        <v>36</v>
      </c>
      <c r="D59" t="s">
        <v>39</v>
      </c>
      <c r="E59" t="s">
        <v>13</v>
      </c>
      <c r="F59" t="s">
        <v>51</v>
      </c>
      <c r="G59" t="s">
        <v>1</v>
      </c>
      <c r="H59" s="40" t="s">
        <v>62</v>
      </c>
      <c r="K59" t="s">
        <v>0</v>
      </c>
      <c r="L59" t="s">
        <v>36</v>
      </c>
      <c r="M59" t="s">
        <v>39</v>
      </c>
      <c r="N59" t="s">
        <v>13</v>
      </c>
      <c r="O59" t="s">
        <v>51</v>
      </c>
      <c r="P59" t="s">
        <v>1</v>
      </c>
      <c r="Q59" s="40" t="s">
        <v>62</v>
      </c>
      <c r="R59" s="45"/>
      <c r="U59" t="s">
        <v>0</v>
      </c>
      <c r="V59" t="s">
        <v>36</v>
      </c>
      <c r="W59" t="s">
        <v>39</v>
      </c>
      <c r="X59" t="s">
        <v>13</v>
      </c>
      <c r="Y59" t="s">
        <v>51</v>
      </c>
      <c r="Z59" t="s">
        <v>1</v>
      </c>
      <c r="AA59" s="40" t="s">
        <v>62</v>
      </c>
    </row>
    <row r="60" spans="1:30" x14ac:dyDescent="0.2">
      <c r="A60" t="s">
        <v>0</v>
      </c>
      <c r="B60">
        <f t="array" ref="B60:H66">MMULT(TRANSPOSE(W3:AC54),W3:AC54)/52</f>
        <v>1.0776587530672646E-3</v>
      </c>
      <c r="C60">
        <v>2.7778089948516635E-4</v>
      </c>
      <c r="D60">
        <v>1.7082647011385624E-4</v>
      </c>
      <c r="E60">
        <v>4.1558816146139665E-4</v>
      </c>
      <c r="F60">
        <v>2.730274538987966E-4</v>
      </c>
      <c r="G60">
        <v>3.1212009031071506E-4</v>
      </c>
      <c r="H60">
        <v>3.250499131700469E-4</v>
      </c>
      <c r="J60" t="s">
        <v>0</v>
      </c>
      <c r="K60">
        <f t="array" ref="K60:Q66">MMULT(R60:R66,TRANSPOSE(R60:R66))</f>
        <v>1.0776587530672652E-3</v>
      </c>
      <c r="L60">
        <v>7.9389262423650866E-4</v>
      </c>
      <c r="M60">
        <v>7.9761362230644733E-4</v>
      </c>
      <c r="N60">
        <v>9.3095714293713473E-4</v>
      </c>
      <c r="O60">
        <v>9.8313394886283549E-4</v>
      </c>
      <c r="P60">
        <v>1.0337937889084528E-3</v>
      </c>
      <c r="Q60">
        <v>1.1406096733620808E-3</v>
      </c>
      <c r="R60" s="45">
        <f>_xlfn.STDEV.P(I3:I54)</f>
        <v>3.2827713186685197E-2</v>
      </c>
      <c r="T60" t="s">
        <v>0</v>
      </c>
      <c r="U60" s="5">
        <f t="array" ref="U60:AA66">B60:H66/K60:Q66</f>
        <v>0.99999999999999944</v>
      </c>
      <c r="V60" s="5">
        <v>0.34989731735108376</v>
      </c>
      <c r="W60" s="5">
        <v>0.21417195661713989</v>
      </c>
      <c r="X60" s="5">
        <v>0.44640955237770846</v>
      </c>
      <c r="Y60" s="5">
        <v>0.2777113476903123</v>
      </c>
      <c r="Z60" s="5">
        <v>0.30191716535680863</v>
      </c>
      <c r="AA60" s="5">
        <v>0.28497909561991014</v>
      </c>
    </row>
    <row r="61" spans="1:30" x14ac:dyDescent="0.2">
      <c r="A61" t="s">
        <v>36</v>
      </c>
      <c r="B61">
        <v>2.7778089948516635E-4</v>
      </c>
      <c r="C61">
        <v>5.8484700933690711E-4</v>
      </c>
      <c r="D61">
        <v>4.604030918644405E-4</v>
      </c>
      <c r="E61">
        <v>2.7778705563649215E-4</v>
      </c>
      <c r="F61">
        <v>3.7681240704178686E-4</v>
      </c>
      <c r="G61">
        <v>3.2301528580148237E-4</v>
      </c>
      <c r="H61">
        <v>5.6651458905183796E-4</v>
      </c>
      <c r="J61" t="s">
        <v>36</v>
      </c>
      <c r="K61">
        <v>7.9389262423650866E-4</v>
      </c>
      <c r="L61">
        <v>5.8484700933690689E-4</v>
      </c>
      <c r="M61">
        <v>5.8758820446394935E-4</v>
      </c>
      <c r="N61">
        <v>6.8582007723176966E-4</v>
      </c>
      <c r="O61">
        <v>7.2425783061402988E-4</v>
      </c>
      <c r="P61">
        <v>7.6157806138536246E-4</v>
      </c>
      <c r="Q61">
        <v>8.402674819256525E-4</v>
      </c>
      <c r="R61" s="45">
        <f>_xlfn.STDEV.P(J3:J54)</f>
        <v>2.418361034537455E-2</v>
      </c>
      <c r="T61" t="s">
        <v>36</v>
      </c>
      <c r="U61" s="5">
        <v>0.34989731735108376</v>
      </c>
      <c r="V61" s="5">
        <v>1.0000000000000004</v>
      </c>
      <c r="W61" s="5">
        <v>0.7835471991553361</v>
      </c>
      <c r="X61" s="5">
        <v>0.40504363295654194</v>
      </c>
      <c r="Y61" s="5">
        <v>0.52027384601740956</v>
      </c>
      <c r="Z61" s="5">
        <v>0.42413943124083109</v>
      </c>
      <c r="AA61" s="5">
        <v>0.6742074413656336</v>
      </c>
    </row>
    <row r="62" spans="1:30" x14ac:dyDescent="0.2">
      <c r="A62" t="s">
        <v>39</v>
      </c>
      <c r="B62">
        <v>1.7082647011385624E-4</v>
      </c>
      <c r="C62">
        <v>4.604030918644405E-4</v>
      </c>
      <c r="D62">
        <v>5.9034224765314234E-4</v>
      </c>
      <c r="E62">
        <v>3.0257713055748957E-4</v>
      </c>
      <c r="F62">
        <v>3.7337323109187033E-4</v>
      </c>
      <c r="G62">
        <v>2.4350043333830787E-4</v>
      </c>
      <c r="H62">
        <v>6.0890147821337517E-4</v>
      </c>
      <c r="J62" t="s">
        <v>39</v>
      </c>
      <c r="K62">
        <v>7.9761362230644733E-4</v>
      </c>
      <c r="L62">
        <v>5.8758820446394935E-4</v>
      </c>
      <c r="M62">
        <v>5.9034224765314234E-4</v>
      </c>
      <c r="N62">
        <v>6.8903453609660519E-4</v>
      </c>
      <c r="O62">
        <v>7.2765244835902338E-4</v>
      </c>
      <c r="P62">
        <v>7.6514760014918185E-4</v>
      </c>
      <c r="Q62">
        <v>8.4420584031698331E-4</v>
      </c>
      <c r="R62" s="45">
        <f>_xlfn.STDEV.P(K3:K54)</f>
        <v>2.4296959638052295E-2</v>
      </c>
      <c r="T62" t="s">
        <v>39</v>
      </c>
      <c r="U62" s="5">
        <v>0.21417195661713989</v>
      </c>
      <c r="V62" s="5">
        <v>0.7835471991553361</v>
      </c>
      <c r="W62" s="5">
        <v>1</v>
      </c>
      <c r="X62" s="5">
        <v>0.43913202416760594</v>
      </c>
      <c r="Y62" s="5">
        <v>0.51312028418771727</v>
      </c>
      <c r="Z62" s="5">
        <v>0.31823981842304971</v>
      </c>
      <c r="AA62" s="5">
        <v>0.7212713406303185</v>
      </c>
    </row>
    <row r="63" spans="1:30" x14ac:dyDescent="0.2">
      <c r="A63" t="s">
        <v>13</v>
      </c>
      <c r="B63">
        <v>4.1558816146139665E-4</v>
      </c>
      <c r="C63">
        <v>2.7778705563649215E-4</v>
      </c>
      <c r="D63">
        <v>3.0257713055748957E-4</v>
      </c>
      <c r="E63">
        <v>8.0422601265836536E-4</v>
      </c>
      <c r="F63">
        <v>5.1287514657872527E-4</v>
      </c>
      <c r="G63">
        <v>3.7473513587525019E-4</v>
      </c>
      <c r="H63">
        <v>4.2795200853595086E-4</v>
      </c>
      <c r="J63" t="s">
        <v>13</v>
      </c>
      <c r="K63">
        <v>9.3095714293713473E-4</v>
      </c>
      <c r="L63">
        <v>6.8582007723176966E-4</v>
      </c>
      <c r="M63">
        <v>6.8903453609660519E-4</v>
      </c>
      <c r="N63">
        <v>8.0422601265836547E-4</v>
      </c>
      <c r="O63">
        <v>8.4929999366944325E-4</v>
      </c>
      <c r="P63">
        <v>8.9306351325881765E-4</v>
      </c>
      <c r="Q63">
        <v>9.8533855888733495E-4</v>
      </c>
      <c r="R63" s="45">
        <f>_xlfn.STDEV.P(L3:L54)</f>
        <v>2.8358878903411634E-2</v>
      </c>
      <c r="T63" t="s">
        <v>13</v>
      </c>
      <c r="U63" s="5">
        <v>0.44640955237770846</v>
      </c>
      <c r="V63" s="5">
        <v>0.40504363295654194</v>
      </c>
      <c r="W63" s="5">
        <v>0.43913202416760594</v>
      </c>
      <c r="X63" s="5">
        <v>0.99999999999999989</v>
      </c>
      <c r="Y63" s="5">
        <v>0.60387984269589179</v>
      </c>
      <c r="Z63" s="5">
        <v>0.41960636652574634</v>
      </c>
      <c r="AA63" s="5">
        <v>0.43431976215282114</v>
      </c>
    </row>
    <row r="64" spans="1:30" x14ac:dyDescent="0.2">
      <c r="A64" t="s">
        <v>51</v>
      </c>
      <c r="B64">
        <v>2.730274538987966E-4</v>
      </c>
      <c r="C64">
        <v>3.7681240704178686E-4</v>
      </c>
      <c r="D64">
        <v>3.7337323109187033E-4</v>
      </c>
      <c r="E64">
        <v>5.1287514657872527E-4</v>
      </c>
      <c r="F64">
        <v>8.9690020951029383E-4</v>
      </c>
      <c r="G64">
        <v>4.6179996410936639E-4</v>
      </c>
      <c r="H64">
        <v>4.5248536178939508E-4</v>
      </c>
      <c r="J64" t="s">
        <v>51</v>
      </c>
      <c r="K64">
        <v>9.8313394886283549E-4</v>
      </c>
      <c r="L64">
        <v>7.2425783061402988E-4</v>
      </c>
      <c r="M64">
        <v>7.2765244835902338E-4</v>
      </c>
      <c r="N64">
        <v>8.4929999366944325E-4</v>
      </c>
      <c r="O64">
        <v>8.9690020951029405E-4</v>
      </c>
      <c r="P64">
        <v>9.4311651727102964E-4</v>
      </c>
      <c r="Q64">
        <v>1.0405632479594568E-3</v>
      </c>
      <c r="R64" s="45">
        <f>_xlfn.STDEV.P(M3:M54)</f>
        <v>2.9948292263671631E-2</v>
      </c>
      <c r="T64" t="s">
        <v>51</v>
      </c>
      <c r="U64" s="5">
        <v>0.2777113476903123</v>
      </c>
      <c r="V64" s="5">
        <v>0.52027384601740956</v>
      </c>
      <c r="W64" s="5">
        <v>0.51312028418771727</v>
      </c>
      <c r="X64" s="5">
        <v>0.60387984269589179</v>
      </c>
      <c r="Y64" s="5">
        <v>0.99999999999999978</v>
      </c>
      <c r="Z64" s="5">
        <v>0.48965314004426014</v>
      </c>
      <c r="AA64" s="5">
        <v>0.43484657244691111</v>
      </c>
    </row>
    <row r="65" spans="1:27" x14ac:dyDescent="0.2">
      <c r="A65" t="s">
        <v>1</v>
      </c>
      <c r="B65">
        <v>3.1212009031071506E-4</v>
      </c>
      <c r="C65">
        <v>3.2301528580148237E-4</v>
      </c>
      <c r="D65">
        <v>2.4350043333830787E-4</v>
      </c>
      <c r="E65">
        <v>3.7473513587525019E-4</v>
      </c>
      <c r="F65">
        <v>4.6179996410936639E-4</v>
      </c>
      <c r="G65">
        <v>9.9171430190108365E-4</v>
      </c>
      <c r="H65">
        <v>4.1318399433909415E-4</v>
      </c>
      <c r="J65" t="s">
        <v>1</v>
      </c>
      <c r="K65">
        <v>1.0337937889084528E-3</v>
      </c>
      <c r="L65">
        <v>7.6157806138536246E-4</v>
      </c>
      <c r="M65">
        <v>7.6514760014918185E-4</v>
      </c>
      <c r="N65">
        <v>8.9306351325881765E-4</v>
      </c>
      <c r="O65">
        <v>9.4311651727102964E-4</v>
      </c>
      <c r="P65">
        <v>9.91714301901083E-4</v>
      </c>
      <c r="Q65">
        <v>1.0941823583156271E-3</v>
      </c>
      <c r="R65" s="45">
        <f>_xlfn.STDEV.P(N3:N54)</f>
        <v>3.1491495707588787E-2</v>
      </c>
      <c r="T65" t="s">
        <v>1</v>
      </c>
      <c r="U65" s="5">
        <v>0.30191716535680863</v>
      </c>
      <c r="V65" s="5">
        <v>0.42413943124083109</v>
      </c>
      <c r="W65" s="5">
        <v>0.31823981842304971</v>
      </c>
      <c r="X65" s="5">
        <v>0.41960636652574634</v>
      </c>
      <c r="Y65" s="5">
        <v>0.48965314004426014</v>
      </c>
      <c r="Z65" s="5">
        <v>1.0000000000000007</v>
      </c>
      <c r="AA65" s="5">
        <v>0.37761895099016701</v>
      </c>
    </row>
    <row r="66" spans="1:27" x14ac:dyDescent="0.2">
      <c r="A66" s="40" t="s">
        <v>62</v>
      </c>
      <c r="B66">
        <v>3.250499131700469E-4</v>
      </c>
      <c r="C66">
        <v>5.6651458905183796E-4</v>
      </c>
      <c r="D66">
        <v>6.0890147821337517E-4</v>
      </c>
      <c r="E66">
        <v>4.2795200853595086E-4</v>
      </c>
      <c r="F66">
        <v>4.5248536178939508E-4</v>
      </c>
      <c r="G66">
        <v>4.1318399433909415E-4</v>
      </c>
      <c r="H66">
        <v>1.207237841537717E-3</v>
      </c>
      <c r="J66" s="40" t="s">
        <v>62</v>
      </c>
      <c r="K66">
        <v>1.1406096733620808E-3</v>
      </c>
      <c r="L66">
        <v>8.402674819256525E-4</v>
      </c>
      <c r="M66">
        <v>8.4420584031698331E-4</v>
      </c>
      <c r="N66">
        <v>9.8533855888733495E-4</v>
      </c>
      <c r="O66">
        <v>1.0405632479594568E-3</v>
      </c>
      <c r="P66">
        <v>1.0941823583156271E-3</v>
      </c>
      <c r="Q66">
        <v>1.2072378415377172E-3</v>
      </c>
      <c r="R66" s="45">
        <f>_xlfn.STDEV.P(O3:O54)</f>
        <v>3.4745328341198867E-2</v>
      </c>
      <c r="T66" s="40" t="s">
        <v>62</v>
      </c>
      <c r="U66" s="5">
        <v>0.28497909561991014</v>
      </c>
      <c r="V66" s="5">
        <v>0.6742074413656336</v>
      </c>
      <c r="W66" s="5">
        <v>0.7212713406303185</v>
      </c>
      <c r="X66" s="5">
        <v>0.43431976215282114</v>
      </c>
      <c r="Y66" s="5">
        <v>0.43484657244691111</v>
      </c>
      <c r="Z66" s="5">
        <v>0.37761895099016701</v>
      </c>
      <c r="AA66" s="5">
        <v>0.99999999999999978</v>
      </c>
    </row>
    <row r="69" spans="1:27" x14ac:dyDescent="0.2">
      <c r="A69" s="74" t="s">
        <v>88</v>
      </c>
      <c r="B69" s="74"/>
      <c r="C69" s="74"/>
      <c r="D69" s="74"/>
      <c r="E69" s="74"/>
    </row>
    <row r="70" spans="1:27" x14ac:dyDescent="0.2">
      <c r="B70" t="s">
        <v>89</v>
      </c>
      <c r="C70" s="5" t="s">
        <v>90</v>
      </c>
      <c r="D70" s="5" t="s">
        <v>98</v>
      </c>
      <c r="E70" s="5" t="s">
        <v>91</v>
      </c>
    </row>
    <row r="71" spans="1:27" x14ac:dyDescent="0.2">
      <c r="A71" t="s">
        <v>93</v>
      </c>
      <c r="C71" s="5">
        <f>MIN(R60:R66)</f>
        <v>2.418361034537455E-2</v>
      </c>
      <c r="D71" s="5">
        <f>MAX(I56:O56)</f>
        <v>4.4251803993030931E-3</v>
      </c>
      <c r="E71" s="5"/>
    </row>
    <row r="72" spans="1:27" x14ac:dyDescent="0.2">
      <c r="A72" t="s">
        <v>92</v>
      </c>
      <c r="C72" s="5"/>
      <c r="D72" s="5"/>
      <c r="E72" s="5"/>
    </row>
    <row r="73" spans="1:27" x14ac:dyDescent="0.2">
      <c r="B73" s="75" t="s">
        <v>94</v>
      </c>
      <c r="C73" s="75"/>
      <c r="D73" s="75"/>
      <c r="E73" s="75"/>
      <c r="G73" t="s">
        <v>109</v>
      </c>
    </row>
    <row r="74" spans="1:27" x14ac:dyDescent="0.2">
      <c r="A74" t="s">
        <v>0</v>
      </c>
      <c r="B74" s="5">
        <f>1/7</f>
        <v>0.14285714285714285</v>
      </c>
      <c r="C74" s="5">
        <v>0.14285714285714285</v>
      </c>
      <c r="D74" s="5">
        <f>1/7</f>
        <v>0.14285714285714285</v>
      </c>
      <c r="E74" s="5">
        <f>1/7</f>
        <v>0.14285714285714285</v>
      </c>
      <c r="G74" s="16">
        <f>I56</f>
        <v>2.280233252427751E-3</v>
      </c>
    </row>
    <row r="75" spans="1:27" x14ac:dyDescent="0.2">
      <c r="A75" t="s">
        <v>36</v>
      </c>
      <c r="B75" s="5">
        <f t="shared" ref="B75:E80" si="25">1/7</f>
        <v>0.14285714285714285</v>
      </c>
      <c r="C75" s="5">
        <v>0.14285714285714285</v>
      </c>
      <c r="D75" s="5">
        <f t="shared" si="25"/>
        <v>0.14285714285714285</v>
      </c>
      <c r="E75" s="5">
        <f t="shared" si="25"/>
        <v>0.14285714285714285</v>
      </c>
      <c r="G75" s="16">
        <f>J56</f>
        <v>4.0649841779862137E-4</v>
      </c>
    </row>
    <row r="76" spans="1:27" x14ac:dyDescent="0.2">
      <c r="A76" t="s">
        <v>39</v>
      </c>
      <c r="B76" s="5">
        <f t="shared" si="25"/>
        <v>0.14285714285714285</v>
      </c>
      <c r="C76" s="5">
        <v>0.14285714285714285</v>
      </c>
      <c r="D76" s="5">
        <f t="shared" si="25"/>
        <v>0.14285714285714285</v>
      </c>
      <c r="E76" s="5">
        <f t="shared" si="25"/>
        <v>0.14285714285714285</v>
      </c>
      <c r="G76" s="16">
        <f>K56</f>
        <v>-1.0543694928231684E-3</v>
      </c>
    </row>
    <row r="77" spans="1:27" x14ac:dyDescent="0.2">
      <c r="A77" t="s">
        <v>13</v>
      </c>
      <c r="B77" s="5">
        <f t="shared" si="25"/>
        <v>0.14285714285714285</v>
      </c>
      <c r="C77" s="5">
        <v>0.14285714285714285</v>
      </c>
      <c r="D77" s="5">
        <f t="shared" si="25"/>
        <v>0.14285714285714285</v>
      </c>
      <c r="E77" s="5">
        <f t="shared" si="25"/>
        <v>0.14285714285714285</v>
      </c>
      <c r="G77" s="16">
        <f>L56</f>
        <v>-4.480412556706696E-3</v>
      </c>
    </row>
    <row r="78" spans="1:27" x14ac:dyDescent="0.2">
      <c r="A78" t="s">
        <v>51</v>
      </c>
      <c r="B78" s="5">
        <f t="shared" si="25"/>
        <v>0.14285714285714285</v>
      </c>
      <c r="C78" s="5">
        <v>0.14285714285714285</v>
      </c>
      <c r="D78" s="5">
        <f t="shared" si="25"/>
        <v>0.14285714285714285</v>
      </c>
      <c r="E78" s="5">
        <f t="shared" si="25"/>
        <v>0.14285714285714285</v>
      </c>
      <c r="G78" s="16">
        <f>M56</f>
        <v>4.080246840785927E-3</v>
      </c>
    </row>
    <row r="79" spans="1:27" x14ac:dyDescent="0.2">
      <c r="A79" t="s">
        <v>1</v>
      </c>
      <c r="B79" s="5">
        <f t="shared" si="25"/>
        <v>0.14285714285714285</v>
      </c>
      <c r="C79" s="5">
        <v>0.14285714285714285</v>
      </c>
      <c r="D79" s="5">
        <f t="shared" si="25"/>
        <v>0.14285714285714285</v>
      </c>
      <c r="E79" s="5">
        <f t="shared" si="25"/>
        <v>0.14285714285714285</v>
      </c>
      <c r="G79" s="16">
        <f>N56</f>
        <v>4.4251803993030931E-3</v>
      </c>
    </row>
    <row r="80" spans="1:27" x14ac:dyDescent="0.2">
      <c r="A80" s="46" t="s">
        <v>62</v>
      </c>
      <c r="B80" s="11">
        <f t="shared" si="25"/>
        <v>0.14285714285714285</v>
      </c>
      <c r="C80" s="11">
        <v>0.14285714285714285</v>
      </c>
      <c r="D80" s="11">
        <f t="shared" si="25"/>
        <v>0.14285714285714285</v>
      </c>
      <c r="E80" s="11">
        <f t="shared" si="25"/>
        <v>0.14285714285714285</v>
      </c>
      <c r="G80" s="16">
        <f>O56</f>
        <v>2.9793279381016705E-3</v>
      </c>
    </row>
    <row r="81" spans="1:5" x14ac:dyDescent="0.2">
      <c r="A81" t="s">
        <v>95</v>
      </c>
      <c r="B81" s="5">
        <f>SUM(B74:B80)</f>
        <v>0.99999999999999978</v>
      </c>
      <c r="C81" s="5">
        <f t="shared" ref="C81:E81" si="26">SUM(C74:C80)</f>
        <v>0.99999999999999978</v>
      </c>
      <c r="D81" s="5">
        <f t="shared" si="26"/>
        <v>0.99999999999999978</v>
      </c>
      <c r="E81" s="5">
        <f t="shared" si="26"/>
        <v>0.99999999999999978</v>
      </c>
    </row>
    <row r="82" spans="1:5" x14ac:dyDescent="0.2">
      <c r="A82" t="s">
        <v>85</v>
      </c>
      <c r="B82" s="19">
        <f t="array" ref="B82">MMULT(TRANSPOSE(B74:B80),G74:G80)</f>
        <v>1.2338149712695996E-3</v>
      </c>
      <c r="C82" s="19">
        <f t="array" ref="C82">MMULT(TRANSPOSE(C74:C80),G74:G80)</f>
        <v>1.2338149712695996E-3</v>
      </c>
      <c r="D82" s="19">
        <f t="array" ref="D82">MMULT(TRANSPOSE(D74:D80),G74:G80)</f>
        <v>1.2338149712695996E-3</v>
      </c>
      <c r="E82" s="19">
        <f t="array" ref="E82">MMULT(TRANSPOSE(E74:E80),G74:G80)</f>
        <v>1.2338149712695996E-3</v>
      </c>
    </row>
    <row r="83" spans="1:5" x14ac:dyDescent="0.2">
      <c r="A83" s="5" t="s">
        <v>86</v>
      </c>
      <c r="B83" s="19">
        <f t="array" ref="B83">SQRT(MMULT(MMULT(TRANSPOSE(B74:B80), $B$60:$H$66), B74:B80))</f>
        <v>2.1214908591237928E-2</v>
      </c>
      <c r="C83" s="19">
        <f t="array" ref="C83">SQRT(MMULT(MMULT(TRANSPOSE(C74:C80), $B$60:$H$66), C74:C80))</f>
        <v>2.1214908591237928E-2</v>
      </c>
      <c r="D83" s="19">
        <f t="array" ref="D83">SQRT(MMULT(MMULT(TRANSPOSE(D74:D80), $B$60:$H$66), D74:D80))</f>
        <v>2.1214908591237928E-2</v>
      </c>
      <c r="E83" s="19">
        <f t="array" ref="E83">SQRT(MMULT(MMULT(TRANSPOSE(E74:E80), $B$60:$H$66), E74:E80))</f>
        <v>2.1214908591237928E-2</v>
      </c>
    </row>
    <row r="84" spans="1:5" x14ac:dyDescent="0.2">
      <c r="A84" t="s">
        <v>97</v>
      </c>
      <c r="B84" s="17">
        <f>B82/B83</f>
        <v>5.8157920688811433E-2</v>
      </c>
      <c r="C84" s="17">
        <f t="shared" ref="C84:E84" si="27">C82/C83</f>
        <v>5.8157920688811433E-2</v>
      </c>
      <c r="D84" s="17">
        <f t="shared" si="27"/>
        <v>5.8157920688811433E-2</v>
      </c>
      <c r="E84" s="17">
        <f t="shared" si="27"/>
        <v>5.8157920688811433E-2</v>
      </c>
    </row>
  </sheetData>
  <mergeCells count="8">
    <mergeCell ref="A69:E69"/>
    <mergeCell ref="B73:E73"/>
    <mergeCell ref="I1:O1"/>
    <mergeCell ref="P1:V1"/>
    <mergeCell ref="W1:AC1"/>
    <mergeCell ref="A58:H58"/>
    <mergeCell ref="J58:Q58"/>
    <mergeCell ref="T58:AA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A34" zoomScale="70" zoomScaleNormal="70" zoomScalePageLayoutView="70" workbookViewId="0">
      <selection activeCell="B72" sqref="B72:B76"/>
    </sheetView>
  </sheetViews>
  <sheetFormatPr baseColWidth="10" defaultRowHeight="15" x14ac:dyDescent="0.2"/>
  <cols>
    <col min="2" max="2" width="11" bestFit="1" customWidth="1"/>
    <col min="3" max="3" width="13.1640625" bestFit="1" customWidth="1"/>
    <col min="4" max="4" width="12.83203125" bestFit="1" customWidth="1"/>
    <col min="5" max="5" width="13.1640625" bestFit="1" customWidth="1"/>
    <col min="6" max="6" width="14.5" customWidth="1"/>
    <col min="22" max="22" width="20.1640625" bestFit="1" customWidth="1"/>
  </cols>
  <sheetData>
    <row r="1" spans="1:22" ht="16" x14ac:dyDescent="0.2">
      <c r="A1" t="s">
        <v>29</v>
      </c>
      <c r="B1" t="s">
        <v>14</v>
      </c>
      <c r="C1" t="s">
        <v>15</v>
      </c>
      <c r="D1" t="s">
        <v>2</v>
      </c>
      <c r="E1" s="40" t="s">
        <v>3</v>
      </c>
      <c r="F1" s="41" t="s">
        <v>19</v>
      </c>
      <c r="G1" s="87" t="s">
        <v>101</v>
      </c>
      <c r="H1" s="88"/>
      <c r="I1" s="88"/>
      <c r="J1" s="88"/>
      <c r="K1" s="89"/>
      <c r="L1" s="87" t="s">
        <v>102</v>
      </c>
      <c r="M1" s="88"/>
      <c r="N1" s="88"/>
      <c r="O1" s="88"/>
      <c r="P1" s="89"/>
      <c r="Q1" s="87" t="s">
        <v>107</v>
      </c>
      <c r="R1" s="88"/>
      <c r="S1" s="88"/>
      <c r="T1" s="88"/>
      <c r="U1" s="89"/>
      <c r="V1" s="38" t="s">
        <v>133</v>
      </c>
    </row>
    <row r="2" spans="1:22" x14ac:dyDescent="0.2">
      <c r="A2">
        <v>102.4</v>
      </c>
      <c r="B2">
        <v>19.8</v>
      </c>
      <c r="C2">
        <v>63.61</v>
      </c>
      <c r="D2">
        <v>177.85</v>
      </c>
      <c r="E2" s="40">
        <v>46.6</v>
      </c>
      <c r="F2" s="41">
        <v>0.40300000000000002</v>
      </c>
      <c r="K2" s="40"/>
      <c r="L2" s="16">
        <f>G3-$F3%</f>
        <v>1.6028125000000001E-3</v>
      </c>
      <c r="M2" s="16">
        <f t="shared" ref="M2:P17" si="0">H3-$F3%</f>
        <v>9.8513131313131049E-3</v>
      </c>
      <c r="N2" s="16">
        <f t="shared" si="0"/>
        <v>-9.2188020751465295E-4</v>
      </c>
      <c r="O2" s="16">
        <f t="shared" si="0"/>
        <v>9.6522462749508205E-3</v>
      </c>
      <c r="P2" s="16">
        <f t="shared" si="0"/>
        <v>-3.923776824034381E-3</v>
      </c>
      <c r="U2" s="40"/>
    </row>
    <row r="3" spans="1:22" x14ac:dyDescent="0.2">
      <c r="A3">
        <v>102.9</v>
      </c>
      <c r="B3">
        <v>20.059999999999999</v>
      </c>
      <c r="C3">
        <v>63.76</v>
      </c>
      <c r="D3">
        <v>180.15</v>
      </c>
      <c r="E3" s="40">
        <v>46.57</v>
      </c>
      <c r="F3" s="41">
        <v>0.32800000000000001</v>
      </c>
      <c r="G3" s="5">
        <f>A3/A2-1</f>
        <v>4.8828125E-3</v>
      </c>
      <c r="H3" s="5">
        <f t="shared" ref="H3:K18" si="1">B3/B2-1</f>
        <v>1.3131313131313105E-2</v>
      </c>
      <c r="I3" s="5">
        <f t="shared" si="1"/>
        <v>2.358119792485347E-3</v>
      </c>
      <c r="J3" s="5">
        <f t="shared" si="1"/>
        <v>1.293224627495082E-2</v>
      </c>
      <c r="K3" s="42">
        <f t="shared" si="1"/>
        <v>-6.4377682403438108E-4</v>
      </c>
      <c r="L3" s="16">
        <f t="shared" ref="L3:L54" si="2">G4-$F4%</f>
        <v>6.4663556851310465E-3</v>
      </c>
      <c r="M3" s="16">
        <f t="shared" si="0"/>
        <v>-3.8172323030907167E-2</v>
      </c>
      <c r="N3" s="16">
        <f t="shared" si="0"/>
        <v>4.1503638644918061E-3</v>
      </c>
      <c r="O3" s="16">
        <f t="shared" si="0"/>
        <v>7.7301137940605658E-4</v>
      </c>
      <c r="P3" s="16">
        <f t="shared" si="0"/>
        <v>2.0910895426240087E-2</v>
      </c>
      <c r="Q3" s="16">
        <f>G3-G$56</f>
        <v>7.620253812750645E-3</v>
      </c>
      <c r="R3" s="16">
        <f t="shared" ref="R3:U18" si="3">H3-H$56</f>
        <v>1.3750209675673959E-2</v>
      </c>
      <c r="S3" s="16">
        <f t="shared" si="3"/>
        <v>1.9222905494432512E-3</v>
      </c>
      <c r="T3" s="16">
        <f t="shared" si="3"/>
        <v>1.293612836797889E-2</v>
      </c>
      <c r="U3" s="44">
        <f t="shared" si="3"/>
        <v>4.3005417958640784E-4</v>
      </c>
      <c r="V3" s="5">
        <f t="array" ref="V3">MMULT(TRANSPOSE($B$72:$B$76),TRANSPOSE(G3:K3))</f>
        <v>6.5321429749429791E-3</v>
      </c>
    </row>
    <row r="4" spans="1:22" x14ac:dyDescent="0.2">
      <c r="A4">
        <v>103.8</v>
      </c>
      <c r="B4">
        <v>19.34</v>
      </c>
      <c r="C4">
        <v>64.17</v>
      </c>
      <c r="D4">
        <v>180.7</v>
      </c>
      <c r="E4" s="40">
        <v>47.65</v>
      </c>
      <c r="F4" s="41">
        <v>0.22800000000000001</v>
      </c>
      <c r="G4" s="5">
        <f t="shared" ref="G4:G54" si="4">A4/A3-1</f>
        <v>8.7463556851310464E-3</v>
      </c>
      <c r="H4" s="5">
        <f t="shared" si="1"/>
        <v>-3.5892323030907169E-2</v>
      </c>
      <c r="I4" s="5">
        <f t="shared" si="1"/>
        <v>6.430363864491806E-3</v>
      </c>
      <c r="J4" s="5">
        <f t="shared" si="1"/>
        <v>3.0530113794060565E-3</v>
      </c>
      <c r="K4" s="42">
        <f t="shared" si="1"/>
        <v>2.3190895426240088E-2</v>
      </c>
      <c r="L4" s="16">
        <f t="shared" si="2"/>
        <v>-7.1686512524084707E-3</v>
      </c>
      <c r="M4" s="16">
        <f t="shared" si="0"/>
        <v>7.1531540847983807E-4</v>
      </c>
      <c r="N4" s="16">
        <f t="shared" si="0"/>
        <v>-3.1163939535612853E-4</v>
      </c>
      <c r="O4" s="16">
        <f t="shared" si="0"/>
        <v>6.6912008854596661E-5</v>
      </c>
      <c r="P4" s="16">
        <f t="shared" si="0"/>
        <v>4.8456348373558215E-3</v>
      </c>
      <c r="Q4" s="16">
        <f t="shared" ref="Q4:Q54" si="5">G4-G$56</f>
        <v>1.1483796997881691E-2</v>
      </c>
      <c r="R4" s="16">
        <f t="shared" si="3"/>
        <v>-3.5273426486546314E-2</v>
      </c>
      <c r="S4" s="16">
        <f t="shared" si="3"/>
        <v>5.9945346214497104E-3</v>
      </c>
      <c r="T4" s="16">
        <f t="shared" si="3"/>
        <v>3.0568934724341267E-3</v>
      </c>
      <c r="U4" s="44">
        <f t="shared" si="3"/>
        <v>2.4264726429860876E-2</v>
      </c>
      <c r="V4" s="5">
        <f t="array" ref="V4">MMULT(TRANSPOSE($B$72:$B$76),TRANSPOSE(G4:K4))</f>
        <v>1.105660664872366E-3</v>
      </c>
    </row>
    <row r="5" spans="1:22" x14ac:dyDescent="0.2">
      <c r="A5">
        <v>103.25</v>
      </c>
      <c r="B5">
        <v>19.39</v>
      </c>
      <c r="C5">
        <v>64.27</v>
      </c>
      <c r="D5">
        <v>181.05</v>
      </c>
      <c r="E5" s="40">
        <v>47.97</v>
      </c>
      <c r="F5" s="41">
        <v>0.187</v>
      </c>
      <c r="G5" s="5">
        <f t="shared" si="4"/>
        <v>-5.2986512524084706E-3</v>
      </c>
      <c r="H5" s="5">
        <f t="shared" si="1"/>
        <v>2.585315408479838E-3</v>
      </c>
      <c r="I5" s="5">
        <f t="shared" si="1"/>
        <v>1.5583606046438714E-3</v>
      </c>
      <c r="J5" s="5">
        <f t="shared" si="1"/>
        <v>1.9369120088545966E-3</v>
      </c>
      <c r="K5" s="42">
        <f t="shared" si="1"/>
        <v>6.7156348373558217E-3</v>
      </c>
      <c r="L5" s="16">
        <f t="shared" si="2"/>
        <v>-1.8994891041162223E-2</v>
      </c>
      <c r="M5" s="16">
        <f t="shared" si="0"/>
        <v>-4.5593434760185701E-2</v>
      </c>
      <c r="N5" s="16">
        <f t="shared" si="0"/>
        <v>-3.5515840983351442E-2</v>
      </c>
      <c r="O5" s="16">
        <f t="shared" si="0"/>
        <v>-3.9108340237503326E-3</v>
      </c>
      <c r="P5" s="16">
        <f t="shared" si="0"/>
        <v>-8.1585178236397125E-3</v>
      </c>
      <c r="Q5" s="16">
        <f t="shared" si="5"/>
        <v>-2.561209939657826E-3</v>
      </c>
      <c r="R5" s="16">
        <f t="shared" si="3"/>
        <v>3.2042119528406928E-3</v>
      </c>
      <c r="S5" s="16">
        <f t="shared" si="3"/>
        <v>1.1225313616017756E-3</v>
      </c>
      <c r="T5" s="16">
        <f t="shared" si="3"/>
        <v>1.9407941018826668E-3</v>
      </c>
      <c r="U5" s="44">
        <f t="shared" si="3"/>
        <v>7.7894658409766102E-3</v>
      </c>
      <c r="V5" s="5">
        <f t="array" ref="V5">MMULT(TRANSPOSE($B$72:$B$76),TRANSPOSE(G5:K5))</f>
        <v>1.4995143213851314E-3</v>
      </c>
    </row>
    <row r="6" spans="1:22" x14ac:dyDescent="0.2">
      <c r="A6">
        <v>101.55</v>
      </c>
      <c r="B6">
        <v>18.555</v>
      </c>
      <c r="C6">
        <v>62.15</v>
      </c>
      <c r="D6">
        <v>180.8</v>
      </c>
      <c r="E6" s="40">
        <v>47.7</v>
      </c>
      <c r="F6" s="41">
        <v>0.253</v>
      </c>
      <c r="G6" s="5">
        <f t="shared" si="4"/>
        <v>-1.6464891041162222E-2</v>
      </c>
      <c r="H6" s="5">
        <f t="shared" si="1"/>
        <v>-4.3063434760185704E-2</v>
      </c>
      <c r="I6" s="5">
        <f t="shared" si="1"/>
        <v>-3.2985840983351444E-2</v>
      </c>
      <c r="J6" s="5">
        <f t="shared" si="1"/>
        <v>-1.3808340237503325E-3</v>
      </c>
      <c r="K6" s="42">
        <f t="shared" si="1"/>
        <v>-5.6285178236397115E-3</v>
      </c>
      <c r="L6" s="16">
        <f t="shared" si="2"/>
        <v>1.5047626784835073E-2</v>
      </c>
      <c r="M6" s="16">
        <f t="shared" si="0"/>
        <v>2.1890630557801168E-2</v>
      </c>
      <c r="N6" s="16">
        <f t="shared" si="0"/>
        <v>2.9492912308930148E-2</v>
      </c>
      <c r="O6" s="16">
        <f t="shared" si="0"/>
        <v>8.1684955752211533E-3</v>
      </c>
      <c r="P6" s="16">
        <f t="shared" si="0"/>
        <v>6.1591404612159123E-3</v>
      </c>
      <c r="Q6" s="16">
        <f t="shared" si="5"/>
        <v>-1.3727449728411577E-2</v>
      </c>
      <c r="R6" s="16">
        <f t="shared" si="3"/>
        <v>-4.2444538215824848E-2</v>
      </c>
      <c r="S6" s="16">
        <f t="shared" si="3"/>
        <v>-3.3421670226393543E-2</v>
      </c>
      <c r="T6" s="16">
        <f t="shared" si="3"/>
        <v>-1.3769519307222622E-3</v>
      </c>
      <c r="U6" s="44">
        <f t="shared" si="3"/>
        <v>-4.5546868200189231E-3</v>
      </c>
      <c r="V6" s="5">
        <f t="array" ref="V6">MMULT(TRANSPOSE($B$72:$B$76),TRANSPOSE(G6:K6))</f>
        <v>-1.9904703726417883E-2</v>
      </c>
    </row>
    <row r="7" spans="1:22" x14ac:dyDescent="0.2">
      <c r="A7">
        <v>103.4</v>
      </c>
      <c r="B7">
        <v>19.02</v>
      </c>
      <c r="C7">
        <v>64.180000000000007</v>
      </c>
      <c r="D7">
        <v>182.85</v>
      </c>
      <c r="E7" s="40">
        <v>48.145000000000003</v>
      </c>
      <c r="F7" s="41">
        <v>0.317</v>
      </c>
      <c r="G7" s="5">
        <f t="shared" si="4"/>
        <v>1.8217626784835073E-2</v>
      </c>
      <c r="H7" s="5">
        <f t="shared" si="1"/>
        <v>2.5060630557801167E-2</v>
      </c>
      <c r="I7" s="5">
        <f t="shared" si="1"/>
        <v>3.2662912308930148E-2</v>
      </c>
      <c r="J7" s="5">
        <f t="shared" si="1"/>
        <v>1.1338495575221152E-2</v>
      </c>
      <c r="K7" s="42">
        <f t="shared" si="1"/>
        <v>9.3291404612159123E-3</v>
      </c>
      <c r="L7" s="16">
        <f t="shared" si="2"/>
        <v>5.2879961315280458E-2</v>
      </c>
      <c r="M7" s="16">
        <f t="shared" si="0"/>
        <v>2.6314216614090464E-2</v>
      </c>
      <c r="N7" s="16">
        <f t="shared" si="0"/>
        <v>8.7523776877532385E-3</v>
      </c>
      <c r="O7" s="16">
        <f t="shared" si="0"/>
        <v>2.6993092698933536E-2</v>
      </c>
      <c r="P7" s="16">
        <f t="shared" si="0"/>
        <v>-4.595411776923946E-3</v>
      </c>
      <c r="Q7" s="16">
        <f t="shared" si="5"/>
        <v>2.0955068097585718E-2</v>
      </c>
      <c r="R7" s="16">
        <f t="shared" si="3"/>
        <v>2.5679527102162023E-2</v>
      </c>
      <c r="S7" s="16">
        <f t="shared" si="3"/>
        <v>3.2227083065888049E-2</v>
      </c>
      <c r="T7" s="16">
        <f t="shared" si="3"/>
        <v>1.1342377668249222E-2</v>
      </c>
      <c r="U7" s="44">
        <f t="shared" si="3"/>
        <v>1.0402971464836701E-2</v>
      </c>
      <c r="V7" s="5">
        <f t="array" ref="V7">MMULT(TRANSPOSE($B$72:$B$76),TRANSPOSE(G7:K7))</f>
        <v>1.9321761137600691E-2</v>
      </c>
    </row>
    <row r="8" spans="1:22" x14ac:dyDescent="0.2">
      <c r="A8">
        <v>109.3</v>
      </c>
      <c r="B8">
        <v>19.600000000000001</v>
      </c>
      <c r="C8">
        <v>65.010000000000005</v>
      </c>
      <c r="D8">
        <v>188.55</v>
      </c>
      <c r="E8" s="40">
        <v>48.125</v>
      </c>
      <c r="F8" s="41">
        <v>0.41799999999999998</v>
      </c>
      <c r="G8" s="5">
        <f t="shared" si="4"/>
        <v>5.7059961315280461E-2</v>
      </c>
      <c r="H8" s="5">
        <f t="shared" si="1"/>
        <v>3.0494216614090464E-2</v>
      </c>
      <c r="I8" s="5">
        <f t="shared" si="1"/>
        <v>1.2932377687753238E-2</v>
      </c>
      <c r="J8" s="5">
        <f t="shared" si="1"/>
        <v>3.1173092698933536E-2</v>
      </c>
      <c r="K8" s="42">
        <f t="shared" si="1"/>
        <v>-4.1541177692394626E-4</v>
      </c>
      <c r="L8" s="16">
        <f t="shared" si="2"/>
        <v>-3.4525434583715688E-3</v>
      </c>
      <c r="M8" s="16">
        <f t="shared" si="0"/>
        <v>1.4202244897958929E-2</v>
      </c>
      <c r="N8" s="16">
        <f t="shared" si="0"/>
        <v>2.854654514690055E-2</v>
      </c>
      <c r="O8" s="16">
        <f t="shared" si="0"/>
        <v>4.0454494828957265E-3</v>
      </c>
      <c r="P8" s="16">
        <f t="shared" si="0"/>
        <v>1.728480519480521E-2</v>
      </c>
      <c r="Q8" s="16">
        <f t="shared" si="5"/>
        <v>5.9797402628031106E-2</v>
      </c>
      <c r="R8" s="16">
        <f t="shared" si="3"/>
        <v>3.1113113158451319E-2</v>
      </c>
      <c r="S8" s="16">
        <f t="shared" si="3"/>
        <v>1.2496548444711143E-2</v>
      </c>
      <c r="T8" s="16">
        <f t="shared" si="3"/>
        <v>3.1176974791961607E-2</v>
      </c>
      <c r="U8" s="44">
        <f t="shared" si="3"/>
        <v>6.5841922669684265E-4</v>
      </c>
      <c r="V8" s="5">
        <f t="array" ref="V8">MMULT(TRANSPOSE($B$72:$B$76),TRANSPOSE(G8:K8))</f>
        <v>2.6248847307826749E-2</v>
      </c>
    </row>
    <row r="9" spans="1:22" x14ac:dyDescent="0.2">
      <c r="A9">
        <v>109.35</v>
      </c>
      <c r="B9">
        <v>19.954999999999998</v>
      </c>
      <c r="C9">
        <v>67.12</v>
      </c>
      <c r="D9">
        <v>190.05</v>
      </c>
      <c r="E9" s="40">
        <v>49.145000000000003</v>
      </c>
      <c r="F9" s="41">
        <v>0.39100000000000001</v>
      </c>
      <c r="G9" s="5">
        <f t="shared" si="4"/>
        <v>4.5745654162843152E-4</v>
      </c>
      <c r="H9" s="5">
        <f t="shared" si="1"/>
        <v>1.8112244897958929E-2</v>
      </c>
      <c r="I9" s="5">
        <f t="shared" si="1"/>
        <v>3.2456545146900551E-2</v>
      </c>
      <c r="J9" s="5">
        <f t="shared" si="1"/>
        <v>7.9554494828957267E-3</v>
      </c>
      <c r="K9" s="42">
        <f t="shared" si="1"/>
        <v>2.1194805194805211E-2</v>
      </c>
      <c r="L9" s="16">
        <f t="shared" si="2"/>
        <v>-3.7059058070415971E-2</v>
      </c>
      <c r="M9" s="16">
        <f t="shared" si="0"/>
        <v>7.595369581558614E-3</v>
      </c>
      <c r="N9" s="16">
        <f t="shared" si="0"/>
        <v>-2.260133492252701E-2</v>
      </c>
      <c r="O9" s="16">
        <f t="shared" si="0"/>
        <v>-1.9202230991844354E-2</v>
      </c>
      <c r="P9" s="16">
        <f t="shared" si="0"/>
        <v>-1.8486845050361524E-3</v>
      </c>
      <c r="Q9" s="16">
        <f t="shared" si="5"/>
        <v>3.1948978543790761E-3</v>
      </c>
      <c r="R9" s="16">
        <f t="shared" si="3"/>
        <v>1.8731141442319785E-2</v>
      </c>
      <c r="S9" s="16">
        <f t="shared" si="3"/>
        <v>3.2020715903858452E-2</v>
      </c>
      <c r="T9" s="16">
        <f t="shared" si="3"/>
        <v>7.9593315759237965E-3</v>
      </c>
      <c r="U9" s="44">
        <f t="shared" si="3"/>
        <v>2.2268636198425999E-2</v>
      </c>
      <c r="V9" s="5">
        <f t="array" ref="V9">MMULT(TRANSPOSE($B$72:$B$76),TRANSPOSE(G9:K9))</f>
        <v>1.603530025283777E-2</v>
      </c>
    </row>
    <row r="10" spans="1:22" x14ac:dyDescent="0.2">
      <c r="A10">
        <v>105.7</v>
      </c>
      <c r="B10">
        <v>20.18</v>
      </c>
      <c r="C10">
        <v>65.849999999999994</v>
      </c>
      <c r="D10">
        <v>187.1</v>
      </c>
      <c r="E10" s="40">
        <v>49.234999999999999</v>
      </c>
      <c r="F10" s="41">
        <v>0.36799999999999999</v>
      </c>
      <c r="G10" s="5">
        <f t="shared" si="4"/>
        <v>-3.3379058070415968E-2</v>
      </c>
      <c r="H10" s="5">
        <f t="shared" si="1"/>
        <v>1.1275369581558614E-2</v>
      </c>
      <c r="I10" s="5">
        <f t="shared" si="1"/>
        <v>-1.8921334922527011E-2</v>
      </c>
      <c r="J10" s="5">
        <f t="shared" si="1"/>
        <v>-1.5522230991844355E-2</v>
      </c>
      <c r="K10" s="42">
        <f t="shared" si="1"/>
        <v>1.8313154949638477E-3</v>
      </c>
      <c r="L10" s="16">
        <f t="shared" si="2"/>
        <v>-4.7291106906339406E-3</v>
      </c>
      <c r="M10" s="16">
        <f t="shared" si="0"/>
        <v>-2.3379375619425234E-2</v>
      </c>
      <c r="N10" s="16">
        <f t="shared" si="0"/>
        <v>7.320220197418438E-3</v>
      </c>
      <c r="O10" s="16">
        <f t="shared" si="0"/>
        <v>7.3794708711919857E-3</v>
      </c>
      <c r="P10" s="16">
        <f t="shared" si="0"/>
        <v>2.319553468061334E-2</v>
      </c>
      <c r="Q10" s="16">
        <f t="shared" si="5"/>
        <v>-3.0641616757665323E-2</v>
      </c>
      <c r="R10" s="16">
        <f t="shared" si="3"/>
        <v>1.1894266125919468E-2</v>
      </c>
      <c r="S10" s="16">
        <f t="shared" si="3"/>
        <v>-1.9357164165569107E-2</v>
      </c>
      <c r="T10" s="16">
        <f t="shared" si="3"/>
        <v>-1.5518348898816285E-2</v>
      </c>
      <c r="U10" s="44">
        <f t="shared" si="3"/>
        <v>2.9051464985846366E-3</v>
      </c>
      <c r="V10" s="5">
        <f t="array" ref="V10">MMULT(TRANSPOSE($B$72:$B$76),TRANSPOSE(G10:K10))</f>
        <v>-1.0943187781652977E-2</v>
      </c>
    </row>
    <row r="11" spans="1:22" x14ac:dyDescent="0.2">
      <c r="A11">
        <v>105.55</v>
      </c>
      <c r="B11">
        <v>19.774999999999999</v>
      </c>
      <c r="C11">
        <v>66.55</v>
      </c>
      <c r="D11">
        <v>189.1</v>
      </c>
      <c r="E11" s="40">
        <v>50.54</v>
      </c>
      <c r="F11" s="41">
        <v>0.33100000000000002</v>
      </c>
      <c r="G11" s="5">
        <f t="shared" si="4"/>
        <v>-1.4191106906339401E-3</v>
      </c>
      <c r="H11" s="5">
        <f t="shared" si="1"/>
        <v>-2.0069375619425234E-2</v>
      </c>
      <c r="I11" s="5">
        <f t="shared" si="1"/>
        <v>1.0630220197418438E-2</v>
      </c>
      <c r="J11" s="5">
        <f t="shared" si="1"/>
        <v>1.0689470871191986E-2</v>
      </c>
      <c r="K11" s="42">
        <f t="shared" si="1"/>
        <v>2.6505534680613341E-2</v>
      </c>
      <c r="L11" s="16">
        <f t="shared" si="2"/>
        <v>-8.8982188536237752E-3</v>
      </c>
      <c r="M11" s="16">
        <f t="shared" si="0"/>
        <v>-6.2798230088495855E-3</v>
      </c>
      <c r="N11" s="16">
        <f t="shared" si="0"/>
        <v>8.8302479338841708E-3</v>
      </c>
      <c r="O11" s="16">
        <f t="shared" si="0"/>
        <v>1.7355187731359099E-2</v>
      </c>
      <c r="P11" s="16">
        <f t="shared" si="0"/>
        <v>8.1424693312228333E-3</v>
      </c>
      <c r="Q11" s="16">
        <f t="shared" si="5"/>
        <v>1.3183306221167044E-3</v>
      </c>
      <c r="R11" s="16">
        <f t="shared" si="3"/>
        <v>-1.9450479075064378E-2</v>
      </c>
      <c r="S11" s="16">
        <f t="shared" si="3"/>
        <v>1.0194390954376343E-2</v>
      </c>
      <c r="T11" s="16">
        <f t="shared" si="3"/>
        <v>1.0693352964220056E-2</v>
      </c>
      <c r="U11" s="44">
        <f t="shared" si="3"/>
        <v>2.7579365684234129E-2</v>
      </c>
      <c r="V11" s="5">
        <f t="array" ref="V11">MMULT(TRANSPOSE($B$72:$B$76),TRANSPOSE(G11:K11))</f>
        <v>5.2673478878329186E-3</v>
      </c>
    </row>
    <row r="12" spans="1:22" x14ac:dyDescent="0.2">
      <c r="A12">
        <v>104.9</v>
      </c>
      <c r="B12">
        <v>19.704999999999998</v>
      </c>
      <c r="C12">
        <v>67.319999999999993</v>
      </c>
      <c r="D12">
        <v>192.9</v>
      </c>
      <c r="E12" s="40">
        <v>51.09</v>
      </c>
      <c r="F12" s="41">
        <v>0.27400000000000002</v>
      </c>
      <c r="G12" s="5">
        <f t="shared" si="4"/>
        <v>-6.1582188536237759E-3</v>
      </c>
      <c r="H12" s="5">
        <f t="shared" si="1"/>
        <v>-3.5398230088495852E-3</v>
      </c>
      <c r="I12" s="5">
        <f t="shared" si="1"/>
        <v>1.157024793388417E-2</v>
      </c>
      <c r="J12" s="5">
        <f t="shared" si="1"/>
        <v>2.0095187731359099E-2</v>
      </c>
      <c r="K12" s="42">
        <f t="shared" si="1"/>
        <v>1.0882469331222833E-2</v>
      </c>
      <c r="L12" s="16">
        <f t="shared" si="2"/>
        <v>-3.4575176358436682E-2</v>
      </c>
      <c r="M12" s="16">
        <f t="shared" si="0"/>
        <v>-2.4208129916264778E-2</v>
      </c>
      <c r="N12" s="16">
        <f t="shared" si="0"/>
        <v>-8.7303149138442636E-3</v>
      </c>
      <c r="O12" s="16">
        <f t="shared" si="0"/>
        <v>-1.7414494556765161E-2</v>
      </c>
      <c r="P12" s="16">
        <f t="shared" si="0"/>
        <v>-1.9081573693482203E-2</v>
      </c>
      <c r="Q12" s="16">
        <f t="shared" si="5"/>
        <v>-3.4207775408731313E-3</v>
      </c>
      <c r="R12" s="16">
        <f t="shared" si="3"/>
        <v>-2.9209264644887304E-3</v>
      </c>
      <c r="S12" s="16">
        <f t="shared" si="3"/>
        <v>1.1134418690842075E-2</v>
      </c>
      <c r="T12" s="16">
        <f t="shared" si="3"/>
        <v>2.009906982438717E-2</v>
      </c>
      <c r="U12" s="44">
        <f t="shared" si="3"/>
        <v>1.1956300334843621E-2</v>
      </c>
      <c r="V12" s="5">
        <f t="array" ref="V12">MMULT(TRANSPOSE($B$72:$B$76),TRANSPOSE(G12:K12))</f>
        <v>6.5699726267985491E-3</v>
      </c>
    </row>
    <row r="13" spans="1:22" x14ac:dyDescent="0.2">
      <c r="A13">
        <v>101.55</v>
      </c>
      <c r="B13">
        <v>19.28</v>
      </c>
      <c r="C13">
        <v>66.91</v>
      </c>
      <c r="D13">
        <v>190.05</v>
      </c>
      <c r="E13" s="40">
        <v>50.25</v>
      </c>
      <c r="F13" s="41">
        <v>0.26400000000000001</v>
      </c>
      <c r="G13" s="5">
        <f t="shared" si="4"/>
        <v>-3.1935176358436679E-2</v>
      </c>
      <c r="H13" s="5">
        <f t="shared" si="1"/>
        <v>-2.1568129916264778E-2</v>
      </c>
      <c r="I13" s="5">
        <f t="shared" si="1"/>
        <v>-6.0903149138442636E-3</v>
      </c>
      <c r="J13" s="5">
        <f t="shared" si="1"/>
        <v>-1.4774494556765161E-2</v>
      </c>
      <c r="K13" s="42">
        <f t="shared" si="1"/>
        <v>-1.6441573693482203E-2</v>
      </c>
      <c r="L13" s="16">
        <f t="shared" si="2"/>
        <v>-2.2676317085180853E-3</v>
      </c>
      <c r="M13" s="16">
        <f t="shared" si="0"/>
        <v>-0.13657742738589221</v>
      </c>
      <c r="N13" s="16">
        <f t="shared" si="0"/>
        <v>5.0116335375879183E-3</v>
      </c>
      <c r="O13" s="16">
        <f t="shared" si="0"/>
        <v>2.2386845566956092E-3</v>
      </c>
      <c r="P13" s="16">
        <f t="shared" si="0"/>
        <v>-1.1516218905472624E-2</v>
      </c>
      <c r="Q13" s="16">
        <f t="shared" si="5"/>
        <v>-2.9197735045686034E-2</v>
      </c>
      <c r="R13" s="16">
        <f t="shared" si="3"/>
        <v>-2.0949233371903922E-2</v>
      </c>
      <c r="S13" s="16">
        <f t="shared" si="3"/>
        <v>-6.5261441568863592E-3</v>
      </c>
      <c r="T13" s="16">
        <f t="shared" si="3"/>
        <v>-1.4770612463737091E-2</v>
      </c>
      <c r="U13" s="44">
        <f t="shared" si="3"/>
        <v>-1.5367742689861415E-2</v>
      </c>
      <c r="V13" s="5">
        <f t="array" ref="V13">MMULT(TRANSPOSE($B$72:$B$76),TRANSPOSE(G13:K13))</f>
        <v>-1.8161937887758616E-2</v>
      </c>
    </row>
    <row r="14" spans="1:22" x14ac:dyDescent="0.2">
      <c r="A14">
        <v>101.6</v>
      </c>
      <c r="B14">
        <v>16.7</v>
      </c>
      <c r="C14">
        <v>67.430000000000007</v>
      </c>
      <c r="D14">
        <v>191</v>
      </c>
      <c r="E14" s="40">
        <v>49.81</v>
      </c>
      <c r="F14" s="41">
        <v>0.27600000000000002</v>
      </c>
      <c r="G14" s="5">
        <f t="shared" si="4"/>
        <v>4.9236829148191497E-4</v>
      </c>
      <c r="H14" s="5">
        <f t="shared" si="1"/>
        <v>-0.1338174273858922</v>
      </c>
      <c r="I14" s="5">
        <f t="shared" si="1"/>
        <v>7.7716335375879186E-3</v>
      </c>
      <c r="J14" s="5">
        <f t="shared" si="1"/>
        <v>4.9986845566956095E-3</v>
      </c>
      <c r="K14" s="42">
        <f t="shared" si="1"/>
        <v>-8.7562189054726236E-3</v>
      </c>
      <c r="L14" s="16">
        <f t="shared" si="2"/>
        <v>-8.9476377952754683E-3</v>
      </c>
      <c r="M14" s="16">
        <f t="shared" si="0"/>
        <v>2.0803293413173714E-2</v>
      </c>
      <c r="N14" s="16">
        <f t="shared" si="0"/>
        <v>-1.8084902862227116E-3</v>
      </c>
      <c r="O14" s="16">
        <f t="shared" si="0"/>
        <v>-1.7733246073298462E-2</v>
      </c>
      <c r="P14" s="16">
        <f t="shared" si="0"/>
        <v>-5.423710098375091E-4</v>
      </c>
      <c r="Q14" s="16">
        <f t="shared" si="5"/>
        <v>3.2298096042325595E-3</v>
      </c>
      <c r="R14" s="16">
        <f t="shared" si="3"/>
        <v>-0.13319853084153135</v>
      </c>
      <c r="S14" s="16">
        <f t="shared" si="3"/>
        <v>7.3358042945458231E-3</v>
      </c>
      <c r="T14" s="16">
        <f t="shared" si="3"/>
        <v>5.0025666497236793E-3</v>
      </c>
      <c r="U14" s="44">
        <f t="shared" si="3"/>
        <v>-7.6823879018518351E-3</v>
      </c>
      <c r="V14" s="5">
        <f t="array" ref="V14">MMULT(TRANSPOSE($B$72:$B$76),TRANSPOSE(G14:K14))</f>
        <v>-2.5862191981119872E-2</v>
      </c>
    </row>
    <row r="15" spans="1:22" x14ac:dyDescent="0.2">
      <c r="A15">
        <v>100.95</v>
      </c>
      <c r="B15">
        <v>17.09</v>
      </c>
      <c r="C15">
        <v>67.48</v>
      </c>
      <c r="D15">
        <v>188.1</v>
      </c>
      <c r="E15" s="40">
        <v>49.91</v>
      </c>
      <c r="F15" s="41">
        <v>0.255</v>
      </c>
      <c r="G15" s="5">
        <f t="shared" si="4"/>
        <v>-6.3976377952754682E-3</v>
      </c>
      <c r="H15" s="5">
        <f t="shared" si="1"/>
        <v>2.3353293413173715E-2</v>
      </c>
      <c r="I15" s="5">
        <f t="shared" si="1"/>
        <v>7.4150971377728858E-4</v>
      </c>
      <c r="J15" s="5">
        <f t="shared" si="1"/>
        <v>-1.5183246073298462E-2</v>
      </c>
      <c r="K15" s="42">
        <f t="shared" si="1"/>
        <v>2.0076289901624911E-3</v>
      </c>
      <c r="L15" s="16">
        <f t="shared" si="2"/>
        <v>-4.6660990589400764E-2</v>
      </c>
      <c r="M15" s="16">
        <f t="shared" si="0"/>
        <v>-2.5139812755997751E-2</v>
      </c>
      <c r="N15" s="16">
        <f t="shared" si="0"/>
        <v>-2.9408073503260249E-2</v>
      </c>
      <c r="O15" s="16">
        <f t="shared" si="0"/>
        <v>-3.4963030303030274E-2</v>
      </c>
      <c r="P15" s="16">
        <f t="shared" si="0"/>
        <v>-3.6517343217791987E-2</v>
      </c>
      <c r="Q15" s="16">
        <f t="shared" si="5"/>
        <v>-3.6601964825248236E-3</v>
      </c>
      <c r="R15" s="16">
        <f t="shared" si="3"/>
        <v>2.397218995753457E-2</v>
      </c>
      <c r="S15" s="16">
        <f t="shared" si="3"/>
        <v>3.0568047073519276E-4</v>
      </c>
      <c r="T15" s="16">
        <f t="shared" si="3"/>
        <v>-1.5179363980270392E-2</v>
      </c>
      <c r="U15" s="44">
        <f t="shared" si="3"/>
        <v>3.08145999378328E-3</v>
      </c>
      <c r="V15" s="5">
        <f t="array" ref="V15">MMULT(TRANSPOSE($B$72:$B$76),TRANSPOSE(G15:K15))</f>
        <v>9.0430964970791296E-4</v>
      </c>
    </row>
    <row r="16" spans="1:22" x14ac:dyDescent="0.2">
      <c r="A16">
        <v>96.71</v>
      </c>
      <c r="B16">
        <v>16.739999999999998</v>
      </c>
      <c r="C16">
        <v>65.81</v>
      </c>
      <c r="D16">
        <v>182.4</v>
      </c>
      <c r="E16" s="40">
        <v>48.32</v>
      </c>
      <c r="F16" s="41">
        <v>0.46600000000000003</v>
      </c>
      <c r="G16" s="5">
        <f t="shared" si="4"/>
        <v>-4.2000990589400766E-2</v>
      </c>
      <c r="H16" s="5">
        <f t="shared" si="1"/>
        <v>-2.0479812755997751E-2</v>
      </c>
      <c r="I16" s="5">
        <f t="shared" si="1"/>
        <v>-2.4748073503260248E-2</v>
      </c>
      <c r="J16" s="5">
        <f t="shared" si="1"/>
        <v>-3.0303030303030276E-2</v>
      </c>
      <c r="K16" s="42">
        <f t="shared" si="1"/>
        <v>-3.1857343217791989E-2</v>
      </c>
      <c r="L16" s="16">
        <f t="shared" si="2"/>
        <v>9.9112501292532209E-4</v>
      </c>
      <c r="M16" s="16">
        <f t="shared" si="0"/>
        <v>-1.2898458781361852E-2</v>
      </c>
      <c r="N16" s="16">
        <f t="shared" si="0"/>
        <v>-9.2249095882085269E-3</v>
      </c>
      <c r="O16" s="16">
        <f t="shared" si="0"/>
        <v>-2.2451491228070206E-2</v>
      </c>
      <c r="P16" s="16">
        <f t="shared" si="0"/>
        <v>-1.0903841059602612E-2</v>
      </c>
      <c r="Q16" s="16">
        <f t="shared" si="5"/>
        <v>-3.9263549276650121E-2</v>
      </c>
      <c r="R16" s="16">
        <f t="shared" si="3"/>
        <v>-1.9860916211636895E-2</v>
      </c>
      <c r="S16" s="16">
        <f t="shared" si="3"/>
        <v>-2.5183902746302344E-2</v>
      </c>
      <c r="T16" s="16">
        <f t="shared" si="3"/>
        <v>-3.0299148210002205E-2</v>
      </c>
      <c r="U16" s="44">
        <f t="shared" si="3"/>
        <v>-3.0783512214171201E-2</v>
      </c>
      <c r="V16" s="5">
        <f t="array" ref="V16">MMULT(TRANSPOSE($B$72:$B$76),TRANSPOSE(G16:K16))</f>
        <v>-2.987785007389621E-2</v>
      </c>
    </row>
    <row r="17" spans="1:22" x14ac:dyDescent="0.2">
      <c r="A17">
        <v>97.36</v>
      </c>
      <c r="B17">
        <v>16.62</v>
      </c>
      <c r="C17">
        <v>65.58</v>
      </c>
      <c r="D17">
        <v>179.35</v>
      </c>
      <c r="E17" s="40">
        <v>48.07</v>
      </c>
      <c r="F17" s="41">
        <v>0.57299999999999995</v>
      </c>
      <c r="G17" s="5">
        <f t="shared" si="4"/>
        <v>6.7211250129253219E-3</v>
      </c>
      <c r="H17" s="5">
        <f t="shared" si="1"/>
        <v>-7.1684587813618528E-3</v>
      </c>
      <c r="I17" s="5">
        <f t="shared" si="1"/>
        <v>-3.4949095882085279E-3</v>
      </c>
      <c r="J17" s="5">
        <f t="shared" si="1"/>
        <v>-1.6721491228070207E-2</v>
      </c>
      <c r="K17" s="42">
        <f t="shared" si="1"/>
        <v>-5.173841059602613E-3</v>
      </c>
      <c r="L17" s="16">
        <f t="shared" si="2"/>
        <v>1.3853336072309017E-2</v>
      </c>
      <c r="M17" s="16">
        <f t="shared" si="0"/>
        <v>2.8626871239470417E-2</v>
      </c>
      <c r="N17" s="16">
        <f t="shared" si="0"/>
        <v>-4.8052150045748906E-4</v>
      </c>
      <c r="O17" s="16">
        <f t="shared" si="0"/>
        <v>2.0793311959855152E-2</v>
      </c>
      <c r="P17" s="16">
        <f t="shared" si="0"/>
        <v>2.492244851258588E-2</v>
      </c>
      <c r="Q17" s="16">
        <f t="shared" si="5"/>
        <v>9.4585663256759669E-3</v>
      </c>
      <c r="R17" s="16">
        <f t="shared" si="3"/>
        <v>-6.5495622370009979E-3</v>
      </c>
      <c r="S17" s="16">
        <f t="shared" si="3"/>
        <v>-3.9307388312506235E-3</v>
      </c>
      <c r="T17" s="16">
        <f t="shared" si="3"/>
        <v>-1.6717609135042135E-2</v>
      </c>
      <c r="U17" s="44">
        <f t="shared" si="3"/>
        <v>-4.1000100559818245E-3</v>
      </c>
      <c r="V17" s="5">
        <f t="array" ref="V17">MMULT(TRANSPOSE($B$72:$B$76),TRANSPOSE(G17:K17))</f>
        <v>-5.1675151288635762E-3</v>
      </c>
    </row>
    <row r="18" spans="1:22" x14ac:dyDescent="0.2">
      <c r="A18">
        <v>99.29</v>
      </c>
      <c r="B18">
        <v>17.195</v>
      </c>
      <c r="C18">
        <v>65.94</v>
      </c>
      <c r="D18">
        <v>184.15</v>
      </c>
      <c r="E18" s="40">
        <v>49.555</v>
      </c>
      <c r="F18" s="41">
        <v>0.59699999999999998</v>
      </c>
      <c r="G18" s="5">
        <f t="shared" si="4"/>
        <v>1.9823336072309017E-2</v>
      </c>
      <c r="H18" s="5">
        <f t="shared" si="1"/>
        <v>3.4596871239470417E-2</v>
      </c>
      <c r="I18" s="5">
        <f t="shared" si="1"/>
        <v>5.4894784995425105E-3</v>
      </c>
      <c r="J18" s="5">
        <f t="shared" si="1"/>
        <v>2.6763311959855152E-2</v>
      </c>
      <c r="K18" s="42">
        <f t="shared" si="1"/>
        <v>3.0892448512585879E-2</v>
      </c>
      <c r="L18" s="16">
        <f t="shared" si="2"/>
        <v>-1.30164910867157E-2</v>
      </c>
      <c r="M18" s="16">
        <f t="shared" ref="M18:M54" si="6">H19-$F19%</f>
        <v>-8.2586042454201782E-3</v>
      </c>
      <c r="N18" s="16">
        <f t="shared" ref="N18:N54" si="7">I19-$F19%</f>
        <v>-2.4623239308462157E-2</v>
      </c>
      <c r="O18" s="16">
        <f t="shared" ref="O18:O54" si="8">J19-$F19%</f>
        <v>-2.270865598696719E-2</v>
      </c>
      <c r="P18" s="16">
        <f t="shared" ref="P18:P54" si="9">K19-$F19%</f>
        <v>-2.8402441731409291E-3</v>
      </c>
      <c r="Q18" s="16">
        <f t="shared" si="5"/>
        <v>2.2560777385059662E-2</v>
      </c>
      <c r="R18" s="16">
        <f t="shared" si="3"/>
        <v>3.5215767783831273E-2</v>
      </c>
      <c r="S18" s="16">
        <f t="shared" si="3"/>
        <v>5.053649256500415E-3</v>
      </c>
      <c r="T18" s="16">
        <f t="shared" si="3"/>
        <v>2.6767194052883223E-2</v>
      </c>
      <c r="U18" s="44">
        <f t="shared" si="3"/>
        <v>3.1966279516206668E-2</v>
      </c>
      <c r="V18" s="5">
        <f t="array" ref="V18">MMULT(TRANSPOSE($B$72:$B$76),TRANSPOSE(G18:K18))</f>
        <v>2.3513089256752596E-2</v>
      </c>
    </row>
    <row r="19" spans="1:22" x14ac:dyDescent="0.2">
      <c r="A19">
        <v>98.5</v>
      </c>
      <c r="B19">
        <v>17.14</v>
      </c>
      <c r="C19">
        <v>64.650000000000006</v>
      </c>
      <c r="D19">
        <v>180.9</v>
      </c>
      <c r="E19" s="40">
        <v>49.664999999999999</v>
      </c>
      <c r="F19" s="41">
        <v>0.50600000000000001</v>
      </c>
      <c r="G19" s="5">
        <f t="shared" si="4"/>
        <v>-7.9564910867157002E-3</v>
      </c>
      <c r="H19" s="5">
        <f t="shared" ref="H19:H54" si="10">B19/B18-1</f>
        <v>-3.198604245420178E-3</v>
      </c>
      <c r="I19" s="5">
        <f t="shared" ref="I19:I54" si="11">C19/C18-1</f>
        <v>-1.9563239308462155E-2</v>
      </c>
      <c r="J19" s="5">
        <f t="shared" ref="J19:J54" si="12">D19/D18-1</f>
        <v>-1.7648655986967188E-2</v>
      </c>
      <c r="K19" s="42">
        <f t="shared" ref="K19:K54" si="13">E19/E18-1</f>
        <v>2.2197558268590711E-3</v>
      </c>
      <c r="L19" s="16">
        <f t="shared" si="2"/>
        <v>4.3818578680202981E-2</v>
      </c>
      <c r="M19" s="16">
        <f t="shared" si="6"/>
        <v>1.0624340723453841E-2</v>
      </c>
      <c r="N19" s="16">
        <f t="shared" si="7"/>
        <v>-2.0887904098994679E-2</v>
      </c>
      <c r="O19" s="16">
        <f t="shared" si="8"/>
        <v>-3.2230392482034208E-2</v>
      </c>
      <c r="P19" s="16">
        <f t="shared" si="9"/>
        <v>-1.0051027886841778E-2</v>
      </c>
      <c r="Q19" s="16">
        <f t="shared" si="5"/>
        <v>-5.2190497739650552E-3</v>
      </c>
      <c r="R19" s="16">
        <f t="shared" ref="R19:R54" si="14">H19-H$56</f>
        <v>-2.5797077010593231E-3</v>
      </c>
      <c r="S19" s="16">
        <f t="shared" ref="S19:S54" si="15">I19-I$56</f>
        <v>-1.999906855150425E-2</v>
      </c>
      <c r="T19" s="16">
        <f t="shared" ref="T19:T54" si="16">J19-J$56</f>
        <v>-1.7644773893939116E-2</v>
      </c>
      <c r="U19" s="44">
        <f t="shared" ref="U19:U54" si="17">K19-K$56</f>
        <v>3.2935868304798601E-3</v>
      </c>
      <c r="V19" s="5">
        <f t="array" ref="V19">MMULT(TRANSPOSE($B$72:$B$76),TRANSPOSE(G19:K19))</f>
        <v>-9.2294469601412292E-3</v>
      </c>
    </row>
    <row r="20" spans="1:22" x14ac:dyDescent="0.2">
      <c r="A20">
        <v>103.35</v>
      </c>
      <c r="B20">
        <v>17.414999999999999</v>
      </c>
      <c r="C20">
        <v>63.65</v>
      </c>
      <c r="D20">
        <v>176.05</v>
      </c>
      <c r="E20" s="40">
        <v>49.435000000000002</v>
      </c>
      <c r="F20" s="41">
        <v>0.54200000000000004</v>
      </c>
      <c r="G20" s="5">
        <f t="shared" si="4"/>
        <v>4.9238578680202982E-2</v>
      </c>
      <c r="H20" s="5">
        <f t="shared" si="10"/>
        <v>1.6044340723453843E-2</v>
      </c>
      <c r="I20" s="5">
        <f t="shared" si="11"/>
        <v>-1.5467904098994678E-2</v>
      </c>
      <c r="J20" s="5">
        <f t="shared" si="12"/>
        <v>-2.6810392482034207E-2</v>
      </c>
      <c r="K20" s="42">
        <f t="shared" si="13"/>
        <v>-4.6310278868417765E-3</v>
      </c>
      <c r="L20" s="16">
        <f t="shared" si="2"/>
        <v>-1.6291030478954843E-2</v>
      </c>
      <c r="M20" s="16">
        <f t="shared" si="6"/>
        <v>-5.5413264427218549E-3</v>
      </c>
      <c r="N20" s="16">
        <f t="shared" si="7"/>
        <v>4.8737124901806719E-2</v>
      </c>
      <c r="O20" s="16">
        <f t="shared" si="8"/>
        <v>-1.8398977563191914E-3</v>
      </c>
      <c r="P20" s="16">
        <f t="shared" si="9"/>
        <v>-3.5674279356732001E-3</v>
      </c>
      <c r="Q20" s="16">
        <f t="shared" si="5"/>
        <v>5.1976019992953627E-2</v>
      </c>
      <c r="R20" s="16">
        <f t="shared" si="14"/>
        <v>1.6663237267814698E-2</v>
      </c>
      <c r="S20" s="16">
        <f t="shared" si="15"/>
        <v>-1.5903733342036774E-2</v>
      </c>
      <c r="T20" s="16">
        <f t="shared" si="16"/>
        <v>-2.6806510389006135E-2</v>
      </c>
      <c r="U20" s="44">
        <f t="shared" si="17"/>
        <v>-3.5571968832209875E-3</v>
      </c>
      <c r="V20" s="5">
        <f t="array" ref="V20">MMULT(TRANSPOSE($B$72:$B$76),TRANSPOSE(G20:K20))</f>
        <v>3.6747189871572318E-3</v>
      </c>
    </row>
    <row r="21" spans="1:22" x14ac:dyDescent="0.2">
      <c r="A21">
        <v>102.15</v>
      </c>
      <c r="B21">
        <v>17.399999999999999</v>
      </c>
      <c r="C21">
        <v>67.05</v>
      </c>
      <c r="D21">
        <v>176.55</v>
      </c>
      <c r="E21" s="40">
        <v>49.49</v>
      </c>
      <c r="F21" s="41">
        <v>0.46800000000000003</v>
      </c>
      <c r="G21" s="5">
        <f t="shared" si="4"/>
        <v>-1.1611030478954842E-2</v>
      </c>
      <c r="H21" s="5">
        <f t="shared" si="10"/>
        <v>-8.6132644272185477E-4</v>
      </c>
      <c r="I21" s="5">
        <f t="shared" si="11"/>
        <v>5.3417124901806723E-2</v>
      </c>
      <c r="J21" s="5">
        <f t="shared" si="12"/>
        <v>2.8401022436808088E-3</v>
      </c>
      <c r="K21" s="42">
        <f t="shared" si="13"/>
        <v>1.1125720643268E-3</v>
      </c>
      <c r="L21" s="16">
        <f t="shared" si="2"/>
        <v>-4.2488624571708274E-2</v>
      </c>
      <c r="M21" s="16">
        <f t="shared" si="6"/>
        <v>-3.8302758620689499E-2</v>
      </c>
      <c r="N21" s="16">
        <f t="shared" si="7"/>
        <v>-3.5587337807606208E-2</v>
      </c>
      <c r="O21" s="16">
        <f t="shared" si="8"/>
        <v>-2.0529147550269088E-2</v>
      </c>
      <c r="P21" s="16">
        <f t="shared" si="9"/>
        <v>-1.0791105273792633E-2</v>
      </c>
      <c r="Q21" s="16">
        <f t="shared" si="5"/>
        <v>-8.8735891662041974E-3</v>
      </c>
      <c r="R21" s="16">
        <f t="shared" si="14"/>
        <v>-2.4242989836100013E-4</v>
      </c>
      <c r="S21" s="16">
        <f t="shared" si="15"/>
        <v>5.2981295658764624E-2</v>
      </c>
      <c r="T21" s="16">
        <f t="shared" si="16"/>
        <v>2.843984336708879E-3</v>
      </c>
      <c r="U21" s="44">
        <f t="shared" si="17"/>
        <v>2.1864030679475889E-3</v>
      </c>
      <c r="V21" s="5">
        <f t="array" ref="V21">MMULT(TRANSPOSE($B$72:$B$76),TRANSPOSE(G21:K21))</f>
        <v>8.9794884576275269E-3</v>
      </c>
    </row>
    <row r="22" spans="1:22" x14ac:dyDescent="0.2">
      <c r="A22">
        <v>98.2</v>
      </c>
      <c r="B22">
        <v>16.8</v>
      </c>
      <c r="C22">
        <v>64.92</v>
      </c>
      <c r="D22">
        <v>173.6</v>
      </c>
      <c r="E22" s="40">
        <v>49.145000000000003</v>
      </c>
      <c r="F22" s="41">
        <v>0.38200000000000001</v>
      </c>
      <c r="G22" s="5">
        <f t="shared" si="4"/>
        <v>-3.8668624571708277E-2</v>
      </c>
      <c r="H22" s="5">
        <f t="shared" si="10"/>
        <v>-3.4482758620689502E-2</v>
      </c>
      <c r="I22" s="5">
        <f t="shared" si="11"/>
        <v>-3.1767337807606211E-2</v>
      </c>
      <c r="J22" s="5">
        <f t="shared" si="12"/>
        <v>-1.6709147550269088E-2</v>
      </c>
      <c r="K22" s="42">
        <f t="shared" si="13"/>
        <v>-6.9711052737926327E-3</v>
      </c>
      <c r="L22" s="16">
        <f t="shared" si="2"/>
        <v>4.8213034623217129E-3</v>
      </c>
      <c r="M22" s="16">
        <f t="shared" si="6"/>
        <v>-1.0389999999999977E-2</v>
      </c>
      <c r="N22" s="16">
        <f t="shared" si="7"/>
        <v>1.5422538508933969E-2</v>
      </c>
      <c r="O22" s="16">
        <f t="shared" si="8"/>
        <v>6.2286635944701959E-3</v>
      </c>
      <c r="P22" s="16">
        <f t="shared" si="9"/>
        <v>1.0612263709431058E-2</v>
      </c>
      <c r="Q22" s="16">
        <f t="shared" si="5"/>
        <v>-3.5931183258957632E-2</v>
      </c>
      <c r="R22" s="16">
        <f t="shared" si="14"/>
        <v>-3.3863862076328646E-2</v>
      </c>
      <c r="S22" s="16">
        <f t="shared" si="15"/>
        <v>-3.220316705064831E-2</v>
      </c>
      <c r="T22" s="16">
        <f t="shared" si="16"/>
        <v>-1.6705265457241016E-2</v>
      </c>
      <c r="U22" s="44">
        <f t="shared" si="17"/>
        <v>-5.8972742701718442E-3</v>
      </c>
      <c r="V22" s="5">
        <f t="array" ref="V22">MMULT(TRANSPOSE($B$72:$B$76),TRANSPOSE(G22:K22))</f>
        <v>-2.5719794764813141E-2</v>
      </c>
    </row>
    <row r="23" spans="1:22" x14ac:dyDescent="0.2">
      <c r="A23">
        <v>99.08</v>
      </c>
      <c r="B23">
        <v>16.695</v>
      </c>
      <c r="C23">
        <v>66.19</v>
      </c>
      <c r="D23">
        <v>175.4</v>
      </c>
      <c r="E23" s="40">
        <v>49.87</v>
      </c>
      <c r="F23" s="41">
        <v>0.41399999999999998</v>
      </c>
      <c r="G23" s="5">
        <f t="shared" si="4"/>
        <v>8.9613034623217125E-3</v>
      </c>
      <c r="H23" s="5">
        <f t="shared" si="10"/>
        <v>-6.2499999999999778E-3</v>
      </c>
      <c r="I23" s="5">
        <f t="shared" si="11"/>
        <v>1.9562538508933969E-2</v>
      </c>
      <c r="J23" s="5">
        <f t="shared" si="12"/>
        <v>1.0368663594470195E-2</v>
      </c>
      <c r="K23" s="42">
        <f t="shared" si="13"/>
        <v>1.4752263709431057E-2</v>
      </c>
      <c r="L23" s="16">
        <f t="shared" si="2"/>
        <v>-1.2378926120306751E-2</v>
      </c>
      <c r="M23" s="16">
        <f t="shared" si="6"/>
        <v>-7.8373225516621819E-2</v>
      </c>
      <c r="N23" s="16">
        <f t="shared" si="7"/>
        <v>3.905091403535258E-3</v>
      </c>
      <c r="O23" s="16">
        <f t="shared" si="8"/>
        <v>1.1308323831242832E-2</v>
      </c>
      <c r="P23" s="16">
        <f t="shared" si="9"/>
        <v>-2.7973932223781272E-3</v>
      </c>
      <c r="Q23" s="16">
        <f t="shared" si="5"/>
        <v>1.1698744775072357E-2</v>
      </c>
      <c r="R23" s="16">
        <f t="shared" si="14"/>
        <v>-5.6311034556391229E-3</v>
      </c>
      <c r="S23" s="16">
        <f t="shared" si="15"/>
        <v>1.9126709265891873E-2</v>
      </c>
      <c r="T23" s="16">
        <f t="shared" si="16"/>
        <v>1.0372545687498265E-2</v>
      </c>
      <c r="U23" s="44">
        <f t="shared" si="17"/>
        <v>1.5826094713051846E-2</v>
      </c>
      <c r="V23" s="5">
        <f t="array" ref="V23">MMULT(TRANSPOSE($B$72:$B$76),TRANSPOSE(G23:K23))</f>
        <v>9.4789538550313912E-3</v>
      </c>
    </row>
    <row r="24" spans="1:22" x14ac:dyDescent="0.2">
      <c r="A24">
        <v>98.23</v>
      </c>
      <c r="B24">
        <v>15.45</v>
      </c>
      <c r="C24">
        <v>66.7</v>
      </c>
      <c r="D24">
        <v>178.05</v>
      </c>
      <c r="E24" s="40">
        <v>49.92</v>
      </c>
      <c r="F24" s="41">
        <v>0.38</v>
      </c>
      <c r="G24" s="5">
        <f t="shared" si="4"/>
        <v>-8.5789261203067513E-3</v>
      </c>
      <c r="H24" s="5">
        <f t="shared" si="10"/>
        <v>-7.4573225516621822E-2</v>
      </c>
      <c r="I24" s="5">
        <f t="shared" si="11"/>
        <v>7.705091403535258E-3</v>
      </c>
      <c r="J24" s="5">
        <f t="shared" si="12"/>
        <v>1.5108323831242831E-2</v>
      </c>
      <c r="K24" s="42">
        <f t="shared" si="13"/>
        <v>1.0026067776218728E-3</v>
      </c>
      <c r="L24" s="16">
        <f t="shared" si="2"/>
        <v>1.3109114323526421E-2</v>
      </c>
      <c r="M24" s="16">
        <f t="shared" si="6"/>
        <v>-2.8061844660194166E-2</v>
      </c>
      <c r="N24" s="16">
        <f t="shared" si="7"/>
        <v>-1.6983403298350949E-2</v>
      </c>
      <c r="O24" s="16">
        <f t="shared" si="8"/>
        <v>-4.3516399887673484E-3</v>
      </c>
      <c r="P24" s="16">
        <f t="shared" si="9"/>
        <v>-9.8551282051277493E-4</v>
      </c>
      <c r="Q24" s="16">
        <f t="shared" si="5"/>
        <v>-5.8414848075561063E-3</v>
      </c>
      <c r="R24" s="16">
        <f t="shared" si="14"/>
        <v>-7.3954328972260966E-2</v>
      </c>
      <c r="S24" s="16">
        <f t="shared" si="15"/>
        <v>7.2692621604931625E-3</v>
      </c>
      <c r="T24" s="16">
        <f t="shared" si="16"/>
        <v>1.5112205924270901E-2</v>
      </c>
      <c r="U24" s="44">
        <f t="shared" si="17"/>
        <v>2.0764377812426617E-3</v>
      </c>
      <c r="V24" s="5">
        <f t="array" ref="V24">MMULT(TRANSPOSE($B$72:$B$76),TRANSPOSE(G24:K24))</f>
        <v>-1.1867225924905725E-2</v>
      </c>
    </row>
    <row r="25" spans="1:22" x14ac:dyDescent="0.2">
      <c r="A25">
        <v>99.89</v>
      </c>
      <c r="B25">
        <v>15.074999999999999</v>
      </c>
      <c r="C25">
        <v>65.819999999999993</v>
      </c>
      <c r="D25">
        <v>177.95</v>
      </c>
      <c r="E25" s="40">
        <v>50.06</v>
      </c>
      <c r="F25" s="41">
        <v>0.379</v>
      </c>
      <c r="G25" s="5">
        <f t="shared" si="4"/>
        <v>1.6899114323526421E-2</v>
      </c>
      <c r="H25" s="5">
        <f t="shared" si="10"/>
        <v>-2.4271844660194164E-2</v>
      </c>
      <c r="I25" s="5">
        <f t="shared" si="11"/>
        <v>-1.3193403298350947E-2</v>
      </c>
      <c r="J25" s="5">
        <f t="shared" si="12"/>
        <v>-5.6163998876734844E-4</v>
      </c>
      <c r="K25" s="42">
        <f t="shared" si="13"/>
        <v>2.804487179487225E-3</v>
      </c>
      <c r="L25" s="16">
        <f t="shared" si="2"/>
        <v>9.4938752627891209E-3</v>
      </c>
      <c r="M25" s="16">
        <f t="shared" si="6"/>
        <v>-1.0085174129353157E-2</v>
      </c>
      <c r="N25" s="16">
        <f t="shared" si="7"/>
        <v>2.1644509267700018E-2</v>
      </c>
      <c r="O25" s="16">
        <f t="shared" si="8"/>
        <v>5.3271143579670726E-4</v>
      </c>
      <c r="P25" s="16">
        <f t="shared" si="9"/>
        <v>4.4708909308828326E-3</v>
      </c>
      <c r="Q25" s="16">
        <f t="shared" si="5"/>
        <v>1.9636555636277066E-2</v>
      </c>
      <c r="R25" s="16">
        <f t="shared" si="14"/>
        <v>-2.3652948115833308E-2</v>
      </c>
      <c r="S25" s="16">
        <f t="shared" si="15"/>
        <v>-1.3629232541393043E-2</v>
      </c>
      <c r="T25" s="16">
        <f t="shared" si="16"/>
        <v>-5.5775789573927819E-4</v>
      </c>
      <c r="U25" s="44">
        <f t="shared" si="17"/>
        <v>3.878318183108014E-3</v>
      </c>
      <c r="V25" s="5">
        <f t="array" ref="V25">MMULT(TRANSPOSE($B$72:$B$76),TRANSPOSE(G25:K25))</f>
        <v>-3.6646572888597625E-3</v>
      </c>
    </row>
    <row r="26" spans="1:22" x14ac:dyDescent="0.2">
      <c r="A26">
        <v>101.15</v>
      </c>
      <c r="B26">
        <v>14.97</v>
      </c>
      <c r="C26">
        <v>67.45</v>
      </c>
      <c r="D26">
        <v>178.6</v>
      </c>
      <c r="E26" s="40">
        <v>50.44</v>
      </c>
      <c r="F26" s="41">
        <v>0.312</v>
      </c>
      <c r="G26" s="5">
        <f t="shared" si="4"/>
        <v>1.261387526278912E-2</v>
      </c>
      <c r="H26" s="5">
        <f t="shared" si="10"/>
        <v>-6.9651741293531577E-3</v>
      </c>
      <c r="I26" s="5">
        <f t="shared" si="11"/>
        <v>2.4764509267700019E-2</v>
      </c>
      <c r="J26" s="5">
        <f t="shared" si="12"/>
        <v>3.6527114357967072E-3</v>
      </c>
      <c r="K26" s="42">
        <f t="shared" si="13"/>
        <v>7.5908909308828321E-3</v>
      </c>
      <c r="L26" s="16">
        <f t="shared" si="2"/>
        <v>-3.8356846267920122E-3</v>
      </c>
      <c r="M26" s="16">
        <f t="shared" si="6"/>
        <v>2.0720100200400882E-2</v>
      </c>
      <c r="N26" s="16">
        <f t="shared" si="7"/>
        <v>-7.7399332839140347E-3</v>
      </c>
      <c r="O26" s="16">
        <f t="shared" si="8"/>
        <v>-2.6502687569987518E-3</v>
      </c>
      <c r="P26" s="16">
        <f t="shared" si="9"/>
        <v>-5.6314829500397814E-4</v>
      </c>
      <c r="Q26" s="16">
        <f t="shared" si="5"/>
        <v>1.5351316575539765E-2</v>
      </c>
      <c r="R26" s="16">
        <f t="shared" si="14"/>
        <v>-6.3462775849923029E-3</v>
      </c>
      <c r="S26" s="16">
        <f t="shared" si="15"/>
        <v>2.4328680024657923E-2</v>
      </c>
      <c r="T26" s="16">
        <f t="shared" si="16"/>
        <v>3.6565935288247775E-3</v>
      </c>
      <c r="U26" s="44">
        <f t="shared" si="17"/>
        <v>8.6647219345036205E-3</v>
      </c>
      <c r="V26" s="5">
        <f t="array" ref="V26">MMULT(TRANSPOSE($B$72:$B$76),TRANSPOSE(G26:K26))</f>
        <v>8.3313625535631035E-3</v>
      </c>
    </row>
    <row r="27" spans="1:22" x14ac:dyDescent="0.2">
      <c r="A27">
        <v>101.2</v>
      </c>
      <c r="B27">
        <v>15.345000000000001</v>
      </c>
      <c r="C27">
        <v>67.22</v>
      </c>
      <c r="D27">
        <v>178.9</v>
      </c>
      <c r="E27" s="40">
        <v>50.63</v>
      </c>
      <c r="F27" s="41">
        <v>0.433</v>
      </c>
      <c r="G27" s="5">
        <f t="shared" si="4"/>
        <v>4.9431537320798746E-4</v>
      </c>
      <c r="H27" s="5">
        <f t="shared" si="10"/>
        <v>2.5050100200400882E-2</v>
      </c>
      <c r="I27" s="5">
        <f t="shared" si="11"/>
        <v>-3.4099332839140351E-3</v>
      </c>
      <c r="J27" s="5">
        <f t="shared" si="12"/>
        <v>1.6797312430012479E-3</v>
      </c>
      <c r="K27" s="42">
        <f t="shared" si="13"/>
        <v>3.7668517049960215E-3</v>
      </c>
      <c r="L27" s="16">
        <f t="shared" si="2"/>
        <v>-4.0932450592885333E-2</v>
      </c>
      <c r="M27" s="16">
        <f t="shared" si="6"/>
        <v>9.1746497230290117E-5</v>
      </c>
      <c r="N27" s="16">
        <f t="shared" si="7"/>
        <v>-1.2205792918774131E-2</v>
      </c>
      <c r="O27" s="16">
        <f t="shared" si="8"/>
        <v>6.9889155953046529E-3</v>
      </c>
      <c r="P27" s="16">
        <f t="shared" si="9"/>
        <v>-3.4096703535453271E-2</v>
      </c>
      <c r="Q27" s="16">
        <f t="shared" si="5"/>
        <v>3.231756685958632E-3</v>
      </c>
      <c r="R27" s="16">
        <f t="shared" si="14"/>
        <v>2.5668996744761738E-2</v>
      </c>
      <c r="S27" s="16">
        <f t="shared" si="15"/>
        <v>-3.845762526956131E-3</v>
      </c>
      <c r="T27" s="16">
        <f t="shared" si="16"/>
        <v>1.6836133360293181E-3</v>
      </c>
      <c r="U27" s="44">
        <f t="shared" si="17"/>
        <v>4.84068270861681E-3</v>
      </c>
      <c r="V27" s="5">
        <f t="array" ref="V27">MMULT(TRANSPOSE($B$72:$B$76),TRANSPOSE(G27:K27))</f>
        <v>5.5162130475384218E-3</v>
      </c>
    </row>
    <row r="28" spans="1:22" x14ac:dyDescent="0.2">
      <c r="A28">
        <v>97.51</v>
      </c>
      <c r="B28">
        <v>15.414999999999999</v>
      </c>
      <c r="C28">
        <v>66.7</v>
      </c>
      <c r="D28">
        <v>180.95</v>
      </c>
      <c r="E28" s="40">
        <v>49.13</v>
      </c>
      <c r="F28" s="41">
        <v>0.44700000000000001</v>
      </c>
      <c r="G28" s="5">
        <f t="shared" si="4"/>
        <v>-3.6462450592885332E-2</v>
      </c>
      <c r="H28" s="5">
        <f t="shared" si="10"/>
        <v>4.5617464972302901E-3</v>
      </c>
      <c r="I28" s="5">
        <f t="shared" si="11"/>
        <v>-7.7357929187741314E-3</v>
      </c>
      <c r="J28" s="5">
        <f t="shared" si="12"/>
        <v>1.1458915595304653E-2</v>
      </c>
      <c r="K28" s="42">
        <f t="shared" si="13"/>
        <v>-2.9626703535453269E-2</v>
      </c>
      <c r="L28" s="16">
        <f t="shared" si="2"/>
        <v>3.4227808429904562E-2</v>
      </c>
      <c r="M28" s="16">
        <f t="shared" si="6"/>
        <v>2.1633110606552132E-2</v>
      </c>
      <c r="N28" s="16">
        <f t="shared" si="7"/>
        <v>-9.5875262368815498E-3</v>
      </c>
      <c r="O28" s="16">
        <f t="shared" si="8"/>
        <v>-1.0442707930367412E-2</v>
      </c>
      <c r="P28" s="16">
        <f t="shared" si="9"/>
        <v>1.3882287807856586E-2</v>
      </c>
      <c r="Q28" s="16">
        <f t="shared" si="5"/>
        <v>-3.3725009280134687E-2</v>
      </c>
      <c r="R28" s="16">
        <f t="shared" si="14"/>
        <v>5.180643041591145E-3</v>
      </c>
      <c r="S28" s="16">
        <f t="shared" si="15"/>
        <v>-8.171622161816227E-3</v>
      </c>
      <c r="T28" s="16">
        <f t="shared" si="16"/>
        <v>1.1462797688332723E-2</v>
      </c>
      <c r="U28" s="44">
        <f t="shared" si="17"/>
        <v>-2.8552872531832481E-2</v>
      </c>
      <c r="V28" s="5">
        <f t="array" ref="V28">MMULT(TRANSPOSE($B$72:$B$76),TRANSPOSE(G28:K28))</f>
        <v>-1.1560856990915559E-2</v>
      </c>
    </row>
    <row r="29" spans="1:22" x14ac:dyDescent="0.2">
      <c r="A29">
        <v>101.3</v>
      </c>
      <c r="B29">
        <v>15.82</v>
      </c>
      <c r="C29">
        <v>66.37</v>
      </c>
      <c r="D29">
        <v>179.9</v>
      </c>
      <c r="E29" s="40">
        <v>50.04</v>
      </c>
      <c r="F29" s="41">
        <v>0.46400000000000002</v>
      </c>
      <c r="G29" s="5">
        <f t="shared" si="4"/>
        <v>3.886780842990456E-2</v>
      </c>
      <c r="H29" s="5">
        <f t="shared" si="10"/>
        <v>2.627311060655213E-2</v>
      </c>
      <c r="I29" s="5">
        <f t="shared" si="11"/>
        <v>-4.9475262368815498E-3</v>
      </c>
      <c r="J29" s="5">
        <f t="shared" si="12"/>
        <v>-5.8027079303674123E-3</v>
      </c>
      <c r="K29" s="42">
        <f t="shared" si="13"/>
        <v>1.8522287807856586E-2</v>
      </c>
      <c r="L29" s="16">
        <f t="shared" si="2"/>
        <v>1.8114837117472731E-2</v>
      </c>
      <c r="M29" s="16">
        <f t="shared" si="6"/>
        <v>-3.6418331226294627E-3</v>
      </c>
      <c r="N29" s="16">
        <f t="shared" si="7"/>
        <v>2.4790744312189177E-2</v>
      </c>
      <c r="O29" s="16">
        <f t="shared" si="8"/>
        <v>1.3484713729848205E-4</v>
      </c>
      <c r="P29" s="16">
        <f t="shared" si="9"/>
        <v>-3.191119104716162E-3</v>
      </c>
      <c r="Q29" s="16">
        <f t="shared" si="5"/>
        <v>4.1605249742655205E-2</v>
      </c>
      <c r="R29" s="16">
        <f t="shared" si="14"/>
        <v>2.6892007150912986E-2</v>
      </c>
      <c r="S29" s="16">
        <f t="shared" si="15"/>
        <v>-5.3833554799236454E-3</v>
      </c>
      <c r="T29" s="16">
        <f t="shared" si="16"/>
        <v>-5.7988258373393425E-3</v>
      </c>
      <c r="U29" s="44">
        <f t="shared" si="17"/>
        <v>1.9596118811477374E-2</v>
      </c>
      <c r="V29" s="5">
        <f t="array" ref="V29">MMULT(TRANSPOSE($B$72:$B$76),TRANSPOSE(G29:K29))</f>
        <v>1.4582594535412864E-2</v>
      </c>
    </row>
    <row r="30" spans="1:22" x14ac:dyDescent="0.2">
      <c r="A30">
        <v>103.6</v>
      </c>
      <c r="B30">
        <v>15.835000000000001</v>
      </c>
      <c r="C30">
        <v>68.319999999999993</v>
      </c>
      <c r="D30">
        <v>180.75</v>
      </c>
      <c r="E30" s="40">
        <v>50.11</v>
      </c>
      <c r="F30" s="41">
        <v>0.45900000000000002</v>
      </c>
      <c r="G30" s="5">
        <f t="shared" si="4"/>
        <v>2.2704837117472731E-2</v>
      </c>
      <c r="H30" s="5">
        <f t="shared" si="10"/>
        <v>9.4816687737053762E-4</v>
      </c>
      <c r="I30" s="5">
        <f t="shared" si="11"/>
        <v>2.9380744312189178E-2</v>
      </c>
      <c r="J30" s="5">
        <f t="shared" si="12"/>
        <v>4.7248471372984824E-3</v>
      </c>
      <c r="K30" s="42">
        <f t="shared" si="13"/>
        <v>1.3988808952838383E-3</v>
      </c>
      <c r="L30" s="16">
        <f t="shared" si="2"/>
        <v>2.0583899613899816E-2</v>
      </c>
      <c r="M30" s="16">
        <f t="shared" si="6"/>
        <v>-9.0820997789705874E-3</v>
      </c>
      <c r="N30" s="16">
        <f t="shared" si="7"/>
        <v>4.3130913348947472E-3</v>
      </c>
      <c r="O30" s="16">
        <f t="shared" si="8"/>
        <v>3.8846901798063695E-2</v>
      </c>
      <c r="P30" s="16">
        <f t="shared" si="9"/>
        <v>2.8697998403512261E-2</v>
      </c>
      <c r="Q30" s="16">
        <f t="shared" si="5"/>
        <v>2.5442278430223376E-2</v>
      </c>
      <c r="R30" s="16">
        <f t="shared" si="14"/>
        <v>1.5670634217313923E-3</v>
      </c>
      <c r="S30" s="16">
        <f t="shared" si="15"/>
        <v>2.8944915069147082E-2</v>
      </c>
      <c r="T30" s="16">
        <f t="shared" si="16"/>
        <v>4.7287292303265522E-3</v>
      </c>
      <c r="U30" s="44">
        <f t="shared" si="17"/>
        <v>2.4727118989046272E-3</v>
      </c>
      <c r="V30" s="5">
        <f t="array" ref="V30">MMULT(TRANSPOSE($B$72:$B$76),TRANSPOSE(G30:K30))</f>
        <v>1.1831495267922956E-2</v>
      </c>
    </row>
    <row r="31" spans="1:22" x14ac:dyDescent="0.2">
      <c r="A31">
        <v>106.15</v>
      </c>
      <c r="B31">
        <v>15.755000000000001</v>
      </c>
      <c r="C31">
        <v>68.89</v>
      </c>
      <c r="D31">
        <v>188.5</v>
      </c>
      <c r="E31" s="40">
        <v>51.75</v>
      </c>
      <c r="F31" s="41">
        <v>0.40300000000000002</v>
      </c>
      <c r="G31" s="5">
        <f t="shared" si="4"/>
        <v>2.4613899613899815E-2</v>
      </c>
      <c r="H31" s="5">
        <f t="shared" si="10"/>
        <v>-5.0520997789705868E-3</v>
      </c>
      <c r="I31" s="5">
        <f t="shared" si="11"/>
        <v>8.3430913348947477E-3</v>
      </c>
      <c r="J31" s="5">
        <f t="shared" si="12"/>
        <v>4.2876901798063694E-2</v>
      </c>
      <c r="K31" s="42">
        <f t="shared" si="13"/>
        <v>3.272799840351226E-2</v>
      </c>
      <c r="L31" s="16">
        <f t="shared" si="2"/>
        <v>-7.5174752708432116E-4</v>
      </c>
      <c r="M31" s="16">
        <f t="shared" si="6"/>
        <v>3.1341631228181427E-2</v>
      </c>
      <c r="N31" s="16">
        <f t="shared" si="7"/>
        <v>1.5802252866889379E-2</v>
      </c>
      <c r="O31" s="16">
        <f t="shared" si="8"/>
        <v>-2.0169867374005199E-2</v>
      </c>
      <c r="P31" s="16">
        <f t="shared" si="9"/>
        <v>-8.1041739130434803E-2</v>
      </c>
      <c r="Q31" s="16">
        <f t="shared" si="5"/>
        <v>2.735134092665046E-2</v>
      </c>
      <c r="R31" s="16">
        <f t="shared" si="14"/>
        <v>-4.433203234609732E-3</v>
      </c>
      <c r="S31" s="16">
        <f t="shared" si="15"/>
        <v>7.9072620918526522E-3</v>
      </c>
      <c r="T31" s="16">
        <f t="shared" si="16"/>
        <v>4.2880783891091762E-2</v>
      </c>
      <c r="U31" s="44">
        <f t="shared" si="17"/>
        <v>3.3801829407133048E-2</v>
      </c>
      <c r="V31" s="5">
        <f t="array" ref="V31">MMULT(TRANSPOSE($B$72:$B$76),TRANSPOSE(G31:K31))</f>
        <v>2.0701958274279987E-2</v>
      </c>
    </row>
    <row r="32" spans="1:22" x14ac:dyDescent="0.2">
      <c r="A32">
        <v>106.55</v>
      </c>
      <c r="B32">
        <v>16.32</v>
      </c>
      <c r="C32">
        <v>70.290000000000006</v>
      </c>
      <c r="D32">
        <v>185.55</v>
      </c>
      <c r="E32" s="40">
        <v>47.79</v>
      </c>
      <c r="F32" s="41">
        <v>0.45200000000000001</v>
      </c>
      <c r="G32" s="5">
        <f t="shared" si="4"/>
        <v>3.7682524729156786E-3</v>
      </c>
      <c r="H32" s="5">
        <f t="shared" si="10"/>
        <v>3.5861631228181423E-2</v>
      </c>
      <c r="I32" s="5">
        <f t="shared" si="11"/>
        <v>2.0322252866889379E-2</v>
      </c>
      <c r="J32" s="5">
        <f t="shared" si="12"/>
        <v>-1.56498673740052E-2</v>
      </c>
      <c r="K32" s="42">
        <f t="shared" si="13"/>
        <v>-7.6521739130434807E-2</v>
      </c>
      <c r="L32" s="16">
        <f t="shared" si="2"/>
        <v>-3.2924321914594046E-2</v>
      </c>
      <c r="M32" s="16">
        <f t="shared" si="6"/>
        <v>-1.3327549019607865E-2</v>
      </c>
      <c r="N32" s="16">
        <f t="shared" si="7"/>
        <v>-7.9557646891450506E-3</v>
      </c>
      <c r="O32" s="16">
        <f t="shared" si="8"/>
        <v>2.1230630557800945E-2</v>
      </c>
      <c r="P32" s="16">
        <f t="shared" si="9"/>
        <v>2.5569455953128317E-2</v>
      </c>
      <c r="Q32" s="16">
        <f t="shared" si="5"/>
        <v>6.5056937856663236E-3</v>
      </c>
      <c r="R32" s="16">
        <f t="shared" si="14"/>
        <v>3.6480527772542279E-2</v>
      </c>
      <c r="S32" s="16">
        <f t="shared" si="15"/>
        <v>1.9886423623847283E-2</v>
      </c>
      <c r="T32" s="16">
        <f t="shared" si="16"/>
        <v>-1.5645985280977128E-2</v>
      </c>
      <c r="U32" s="44">
        <f t="shared" si="17"/>
        <v>-7.5447908126814012E-2</v>
      </c>
      <c r="V32" s="5">
        <f t="array" ref="V32">MMULT(TRANSPOSE($B$72:$B$76),TRANSPOSE(G32:K32))</f>
        <v>-6.4438939872907032E-3</v>
      </c>
    </row>
    <row r="33" spans="1:22" x14ac:dyDescent="0.2">
      <c r="A33">
        <v>103.45</v>
      </c>
      <c r="B33">
        <v>16.164999999999999</v>
      </c>
      <c r="C33">
        <v>70</v>
      </c>
      <c r="D33">
        <v>190.2</v>
      </c>
      <c r="E33" s="40">
        <v>49.195</v>
      </c>
      <c r="F33" s="41">
        <v>0.38300000000000001</v>
      </c>
      <c r="G33" s="5">
        <f t="shared" si="4"/>
        <v>-2.9094321914594046E-2</v>
      </c>
      <c r="H33" s="5">
        <f t="shared" si="10"/>
        <v>-9.4975490196078649E-3</v>
      </c>
      <c r="I33" s="5">
        <f t="shared" si="11"/>
        <v>-4.1257646891450506E-3</v>
      </c>
      <c r="J33" s="5">
        <f t="shared" si="12"/>
        <v>2.5060630557800945E-2</v>
      </c>
      <c r="K33" s="42">
        <f t="shared" si="13"/>
        <v>2.9399455953128317E-2</v>
      </c>
      <c r="L33" s="16">
        <f t="shared" si="2"/>
        <v>1.327638472692114E-2</v>
      </c>
      <c r="M33" s="16">
        <f t="shared" si="6"/>
        <v>2.8555150015466589E-3</v>
      </c>
      <c r="N33" s="16">
        <f t="shared" si="7"/>
        <v>3.9314285714285623E-3</v>
      </c>
      <c r="O33" s="16">
        <f t="shared" si="8"/>
        <v>8.9782965299683749E-3</v>
      </c>
      <c r="P33" s="16">
        <f t="shared" si="9"/>
        <v>9.3363553206624473E-4</v>
      </c>
      <c r="Q33" s="16">
        <f t="shared" si="5"/>
        <v>-2.6356880601843401E-2</v>
      </c>
      <c r="R33" s="16">
        <f t="shared" si="14"/>
        <v>-8.8786524752470109E-3</v>
      </c>
      <c r="S33" s="16">
        <f t="shared" si="15"/>
        <v>-4.5615939321871461E-3</v>
      </c>
      <c r="T33" s="16">
        <f t="shared" si="16"/>
        <v>2.5064512650829016E-2</v>
      </c>
      <c r="U33" s="44">
        <f t="shared" si="17"/>
        <v>3.0473286956749106E-2</v>
      </c>
      <c r="V33" s="5">
        <f t="array" ref="V33">MMULT(TRANSPOSE($B$72:$B$76),TRANSPOSE(G33:K33))</f>
        <v>2.3484901775164598E-3</v>
      </c>
    </row>
    <row r="34" spans="1:22" x14ac:dyDescent="0.2">
      <c r="A34">
        <v>105.2</v>
      </c>
      <c r="B34">
        <v>16.27</v>
      </c>
      <c r="C34">
        <v>70.53</v>
      </c>
      <c r="D34">
        <v>192.6</v>
      </c>
      <c r="E34" s="40">
        <v>49.42</v>
      </c>
      <c r="F34" s="41">
        <v>0.36399999999999999</v>
      </c>
      <c r="G34" s="5">
        <f t="shared" si="4"/>
        <v>1.6916384726921141E-2</v>
      </c>
      <c r="H34" s="5">
        <f t="shared" si="10"/>
        <v>6.495515001546659E-3</v>
      </c>
      <c r="I34" s="5">
        <f t="shared" si="11"/>
        <v>7.5714285714285623E-3</v>
      </c>
      <c r="J34" s="5">
        <f t="shared" si="12"/>
        <v>1.2618296529968376E-2</v>
      </c>
      <c r="K34" s="42">
        <f t="shared" si="13"/>
        <v>4.5736355320662447E-3</v>
      </c>
      <c r="L34" s="16">
        <f t="shared" si="2"/>
        <v>-4.9727376425855459E-2</v>
      </c>
      <c r="M34" s="16">
        <f t="shared" si="6"/>
        <v>4.4455623847572172E-2</v>
      </c>
      <c r="N34" s="16">
        <f t="shared" si="7"/>
        <v>-2.6360031192400497E-2</v>
      </c>
      <c r="O34" s="16">
        <f t="shared" si="8"/>
        <v>-3.7329491173416447E-2</v>
      </c>
      <c r="P34" s="16">
        <f t="shared" si="9"/>
        <v>-1.6443180898421679E-2</v>
      </c>
      <c r="Q34" s="16">
        <f t="shared" si="5"/>
        <v>1.9653826039671786E-2</v>
      </c>
      <c r="R34" s="16">
        <f t="shared" si="14"/>
        <v>7.1144115459075138E-3</v>
      </c>
      <c r="S34" s="16">
        <f t="shared" si="15"/>
        <v>7.1355993283864667E-3</v>
      </c>
      <c r="T34" s="16">
        <f t="shared" si="16"/>
        <v>1.2622178622996446E-2</v>
      </c>
      <c r="U34" s="44">
        <f t="shared" si="17"/>
        <v>5.6474665356870332E-3</v>
      </c>
      <c r="V34" s="5">
        <f t="array" ref="V34">MMULT(TRANSPOSE($B$72:$B$76),TRANSPOSE(G34:K34))</f>
        <v>9.6350520723861976E-3</v>
      </c>
    </row>
    <row r="35" spans="1:22" x14ac:dyDescent="0.2">
      <c r="A35">
        <v>100.4</v>
      </c>
      <c r="B35">
        <v>17.059999999999999</v>
      </c>
      <c r="C35">
        <v>68.959999999999994</v>
      </c>
      <c r="D35">
        <v>186.2</v>
      </c>
      <c r="E35" s="40">
        <v>48.81</v>
      </c>
      <c r="F35" s="41">
        <v>0.41</v>
      </c>
      <c r="G35" s="5">
        <f t="shared" si="4"/>
        <v>-4.5627376425855459E-2</v>
      </c>
      <c r="H35" s="5">
        <f t="shared" si="10"/>
        <v>4.8555623847572171E-2</v>
      </c>
      <c r="I35" s="5">
        <f t="shared" si="11"/>
        <v>-2.2260031192400498E-2</v>
      </c>
      <c r="J35" s="5">
        <f t="shared" si="12"/>
        <v>-3.3229491173416448E-2</v>
      </c>
      <c r="K35" s="42">
        <f t="shared" si="13"/>
        <v>-1.234318089842168E-2</v>
      </c>
      <c r="L35" s="16">
        <f t="shared" si="2"/>
        <v>-3.359007968127492E-2</v>
      </c>
      <c r="M35" s="16">
        <f t="shared" si="6"/>
        <v>-6.8339155920281707E-3</v>
      </c>
      <c r="N35" s="16">
        <f t="shared" si="7"/>
        <v>-4.1900464037122314E-3</v>
      </c>
      <c r="O35" s="16">
        <f t="shared" si="8"/>
        <v>-7.9064554242749257E-3</v>
      </c>
      <c r="P35" s="16">
        <f t="shared" si="9"/>
        <v>-2.8707316123745216E-2</v>
      </c>
      <c r="Q35" s="16">
        <f t="shared" si="5"/>
        <v>-4.2889935113104814E-2</v>
      </c>
      <c r="R35" s="16">
        <f t="shared" si="14"/>
        <v>4.9174520391933027E-2</v>
      </c>
      <c r="S35" s="16">
        <f t="shared" si="15"/>
        <v>-2.2695860435442593E-2</v>
      </c>
      <c r="T35" s="16">
        <f t="shared" si="16"/>
        <v>-3.322560908038838E-2</v>
      </c>
      <c r="U35" s="44">
        <f t="shared" si="17"/>
        <v>-1.1269349894800891E-2</v>
      </c>
      <c r="V35" s="5">
        <f t="array" ref="V35">MMULT(TRANSPOSE($B$72:$B$76),TRANSPOSE(G35:K35))</f>
        <v>-1.2980891168504385E-2</v>
      </c>
    </row>
    <row r="36" spans="1:22" x14ac:dyDescent="0.2">
      <c r="A36">
        <v>97.39</v>
      </c>
      <c r="B36">
        <v>17.004999999999999</v>
      </c>
      <c r="C36">
        <v>68.92</v>
      </c>
      <c r="D36">
        <v>185.4</v>
      </c>
      <c r="E36" s="40">
        <v>47.585000000000001</v>
      </c>
      <c r="F36" s="41">
        <v>0.36099999999999999</v>
      </c>
      <c r="G36" s="5">
        <f t="shared" si="4"/>
        <v>-2.9980079681274918E-2</v>
      </c>
      <c r="H36" s="5">
        <f t="shared" si="10"/>
        <v>-3.2239155920281704E-3</v>
      </c>
      <c r="I36" s="5">
        <f t="shared" si="11"/>
        <v>-5.8004640371223104E-4</v>
      </c>
      <c r="J36" s="5">
        <f t="shared" si="12"/>
        <v>-4.2964554242749253E-3</v>
      </c>
      <c r="K36" s="42">
        <f t="shared" si="13"/>
        <v>-2.5097316123745217E-2</v>
      </c>
      <c r="L36" s="16">
        <f t="shared" si="2"/>
        <v>6.6679946606427653E-3</v>
      </c>
      <c r="M36" s="16">
        <f t="shared" si="6"/>
        <v>-3.0119376653924912E-3</v>
      </c>
      <c r="N36" s="16">
        <f t="shared" si="7"/>
        <v>2.3532907719094713E-2</v>
      </c>
      <c r="O36" s="16">
        <f t="shared" si="8"/>
        <v>6.1087378640776657E-3</v>
      </c>
      <c r="P36" s="16">
        <f t="shared" si="9"/>
        <v>1.4893222654197839E-2</v>
      </c>
      <c r="Q36" s="16">
        <f t="shared" si="5"/>
        <v>-2.7242638368524273E-2</v>
      </c>
      <c r="R36" s="16">
        <f t="shared" si="14"/>
        <v>-2.6050190476673155E-3</v>
      </c>
      <c r="S36" s="16">
        <f t="shared" si="15"/>
        <v>-1.0158756467543268E-3</v>
      </c>
      <c r="T36" s="16">
        <f t="shared" si="16"/>
        <v>-4.2925733312468555E-3</v>
      </c>
      <c r="U36" s="44">
        <f t="shared" si="17"/>
        <v>-2.4023485120124428E-2</v>
      </c>
      <c r="V36" s="5">
        <f t="array" ref="V36">MMULT(TRANSPOSE($B$72:$B$76),TRANSPOSE(G36:K36))</f>
        <v>-1.2635562645007092E-2</v>
      </c>
    </row>
    <row r="37" spans="1:22" x14ac:dyDescent="0.2">
      <c r="A37">
        <v>98.39</v>
      </c>
      <c r="B37">
        <v>17.015000000000001</v>
      </c>
      <c r="C37">
        <v>70.790000000000006</v>
      </c>
      <c r="D37">
        <v>187.2</v>
      </c>
      <c r="E37" s="40">
        <v>48.465000000000003</v>
      </c>
      <c r="F37" s="41">
        <v>0.36</v>
      </c>
      <c r="G37" s="5">
        <f t="shared" si="4"/>
        <v>1.0267994660642765E-2</v>
      </c>
      <c r="H37" s="5">
        <f t="shared" si="10"/>
        <v>5.8806233460750867E-4</v>
      </c>
      <c r="I37" s="5">
        <f t="shared" si="11"/>
        <v>2.7132907719094712E-2</v>
      </c>
      <c r="J37" s="5">
        <f t="shared" si="12"/>
        <v>9.7087378640776656E-3</v>
      </c>
      <c r="K37" s="42">
        <f t="shared" si="13"/>
        <v>1.8493222654197838E-2</v>
      </c>
      <c r="L37" s="16">
        <f t="shared" si="2"/>
        <v>-2.3377269031405582E-2</v>
      </c>
      <c r="M37" s="16">
        <f t="shared" si="6"/>
        <v>5.4546238612988462E-2</v>
      </c>
      <c r="N37" s="16">
        <f t="shared" si="7"/>
        <v>-1.7176289023873473E-2</v>
      </c>
      <c r="O37" s="16">
        <f t="shared" si="8"/>
        <v>-1.693888888888884E-2</v>
      </c>
      <c r="P37" s="16">
        <f t="shared" si="9"/>
        <v>-1.7390245538017161E-2</v>
      </c>
      <c r="Q37" s="16">
        <f t="shared" si="5"/>
        <v>1.300543597339341E-2</v>
      </c>
      <c r="R37" s="16">
        <f t="shared" si="14"/>
        <v>1.2069588789683633E-3</v>
      </c>
      <c r="S37" s="16">
        <f t="shared" si="15"/>
        <v>2.6697078476052617E-2</v>
      </c>
      <c r="T37" s="16">
        <f t="shared" si="16"/>
        <v>9.7126199571057354E-3</v>
      </c>
      <c r="U37" s="44">
        <f t="shared" si="17"/>
        <v>1.9567053657818627E-2</v>
      </c>
      <c r="V37" s="5">
        <f t="array" ref="V37">MMULT(TRANSPOSE($B$72:$B$76),TRANSPOSE(G37:K37))</f>
        <v>1.3238185046524098E-2</v>
      </c>
    </row>
    <row r="38" spans="1:22" x14ac:dyDescent="0.2">
      <c r="A38">
        <v>96.39</v>
      </c>
      <c r="B38">
        <v>17.995000000000001</v>
      </c>
      <c r="C38">
        <v>69.790000000000006</v>
      </c>
      <c r="D38">
        <v>184.6</v>
      </c>
      <c r="E38" s="40">
        <v>47.77</v>
      </c>
      <c r="F38" s="41">
        <v>0.30499999999999999</v>
      </c>
      <c r="G38" s="5">
        <f t="shared" si="4"/>
        <v>-2.0327269031405582E-2</v>
      </c>
      <c r="H38" s="5">
        <f t="shared" si="10"/>
        <v>5.759623861298846E-2</v>
      </c>
      <c r="I38" s="5">
        <f t="shared" si="11"/>
        <v>-1.4126289023873473E-2</v>
      </c>
      <c r="J38" s="5">
        <f t="shared" si="12"/>
        <v>-1.388888888888884E-2</v>
      </c>
      <c r="K38" s="42">
        <f t="shared" si="13"/>
        <v>-1.434024553801716E-2</v>
      </c>
      <c r="L38" s="16">
        <f t="shared" si="2"/>
        <v>-2.3404059549745764E-2</v>
      </c>
      <c r="M38" s="16">
        <f t="shared" si="6"/>
        <v>2.8605465407057457E-2</v>
      </c>
      <c r="N38" s="16">
        <f t="shared" si="7"/>
        <v>1.3408005444906074E-2</v>
      </c>
      <c r="O38" s="16">
        <f t="shared" si="8"/>
        <v>1.7515048754062863E-2</v>
      </c>
      <c r="P38" s="16">
        <f t="shared" si="9"/>
        <v>1.8805654176261028E-2</v>
      </c>
      <c r="Q38" s="16">
        <f t="shared" si="5"/>
        <v>-1.7589827718654936E-2</v>
      </c>
      <c r="R38" s="16">
        <f t="shared" si="14"/>
        <v>5.8215135157349315E-2</v>
      </c>
      <c r="S38" s="16">
        <f t="shared" si="15"/>
        <v>-1.4562118266915568E-2</v>
      </c>
      <c r="T38" s="16">
        <f t="shared" si="16"/>
        <v>-1.388500679586077E-2</v>
      </c>
      <c r="U38" s="44">
        <f t="shared" si="17"/>
        <v>-1.3266414534396372E-2</v>
      </c>
      <c r="V38" s="5">
        <f t="array" ref="V38">MMULT(TRANSPOSE($B$72:$B$76),TRANSPOSE(G38:K38))</f>
        <v>-1.0172907738393178E-3</v>
      </c>
    </row>
    <row r="39" spans="1:22" x14ac:dyDescent="0.2">
      <c r="A39">
        <v>94.43</v>
      </c>
      <c r="B39">
        <v>18.565000000000001</v>
      </c>
      <c r="C39">
        <v>70.94</v>
      </c>
      <c r="D39">
        <v>188.4</v>
      </c>
      <c r="E39" s="40">
        <v>48.814999999999998</v>
      </c>
      <c r="F39" s="41">
        <v>0.307</v>
      </c>
      <c r="G39" s="5">
        <f t="shared" si="4"/>
        <v>-2.0334059549745764E-2</v>
      </c>
      <c r="H39" s="5">
        <f t="shared" si="10"/>
        <v>3.1675465407057457E-2</v>
      </c>
      <c r="I39" s="5">
        <f t="shared" si="11"/>
        <v>1.6478005444906074E-2</v>
      </c>
      <c r="J39" s="5">
        <f t="shared" si="12"/>
        <v>2.0585048754062862E-2</v>
      </c>
      <c r="K39" s="42">
        <f t="shared" si="13"/>
        <v>2.1875654176261028E-2</v>
      </c>
      <c r="L39" s="16">
        <f t="shared" si="2"/>
        <v>-8.0931303611140749E-3</v>
      </c>
      <c r="M39" s="16">
        <f t="shared" si="6"/>
        <v>-2.0516059789927474E-2</v>
      </c>
      <c r="N39" s="16">
        <f t="shared" si="7"/>
        <v>6.5506907245556226E-4</v>
      </c>
      <c r="O39" s="16">
        <f t="shared" si="8"/>
        <v>-9.1140339702760354E-3</v>
      </c>
      <c r="P39" s="16">
        <f t="shared" si="9"/>
        <v>-8.9507968862029708E-3</v>
      </c>
      <c r="Q39" s="16">
        <f t="shared" si="5"/>
        <v>-1.7596618236995119E-2</v>
      </c>
      <c r="R39" s="16">
        <f t="shared" si="14"/>
        <v>3.2294361951418313E-2</v>
      </c>
      <c r="S39" s="16">
        <f t="shared" si="15"/>
        <v>1.6042176201863979E-2</v>
      </c>
      <c r="T39" s="16">
        <f t="shared" si="16"/>
        <v>2.0588930847090934E-2</v>
      </c>
      <c r="U39" s="44">
        <f t="shared" si="17"/>
        <v>2.2949485179881816E-2</v>
      </c>
      <c r="V39" s="5">
        <f t="array" ref="V39">MMULT(TRANSPOSE($B$72:$B$76),TRANSPOSE(G39:K39))</f>
        <v>1.4056022846508332E-2</v>
      </c>
    </row>
    <row r="40" spans="1:22" x14ac:dyDescent="0.2">
      <c r="A40">
        <v>93.95</v>
      </c>
      <c r="B40">
        <v>18.239999999999998</v>
      </c>
      <c r="C40">
        <v>71.2</v>
      </c>
      <c r="D40">
        <v>187.25</v>
      </c>
      <c r="E40" s="40">
        <v>48.524999999999999</v>
      </c>
      <c r="F40" s="41">
        <v>0.30099999999999999</v>
      </c>
      <c r="G40" s="5">
        <f t="shared" si="4"/>
        <v>-5.0831303611140743E-3</v>
      </c>
      <c r="H40" s="5">
        <f t="shared" si="10"/>
        <v>-1.7506059789927475E-2</v>
      </c>
      <c r="I40" s="5">
        <f t="shared" si="11"/>
        <v>3.6650690724555623E-3</v>
      </c>
      <c r="J40" s="5">
        <f t="shared" si="12"/>
        <v>-6.1040339702760349E-3</v>
      </c>
      <c r="K40" s="42">
        <f t="shared" si="13"/>
        <v>-5.9407968862029703E-3</v>
      </c>
      <c r="L40" s="16">
        <f t="shared" si="2"/>
        <v>-3.7742416178818865E-3</v>
      </c>
      <c r="M40" s="16">
        <f t="shared" si="6"/>
        <v>-6.3929824561403019E-3</v>
      </c>
      <c r="N40" s="16">
        <f t="shared" si="7"/>
        <v>-1.2626966292134906E-2</v>
      </c>
      <c r="O40" s="16">
        <f t="shared" si="8"/>
        <v>-6.6032042723630684E-3</v>
      </c>
      <c r="P40" s="16">
        <f t="shared" si="9"/>
        <v>-2.573529108706853E-2</v>
      </c>
      <c r="Q40" s="16">
        <f t="shared" si="5"/>
        <v>-2.3456890483634298E-3</v>
      </c>
      <c r="R40" s="16">
        <f t="shared" si="14"/>
        <v>-1.6887163245566619E-2</v>
      </c>
      <c r="S40" s="16">
        <f t="shared" si="15"/>
        <v>3.2292398294134664E-3</v>
      </c>
      <c r="T40" s="16">
        <f t="shared" si="16"/>
        <v>-6.1001518772479651E-3</v>
      </c>
      <c r="U40" s="44">
        <f t="shared" si="17"/>
        <v>-4.8669658825821818E-3</v>
      </c>
      <c r="V40" s="5">
        <f t="array" ref="V40">MMULT(TRANSPOSE($B$72:$B$76),TRANSPOSE(G40:K40))</f>
        <v>-6.1937903870129991E-3</v>
      </c>
    </row>
    <row r="41" spans="1:22" x14ac:dyDescent="0.2">
      <c r="A41">
        <v>93.99</v>
      </c>
      <c r="B41">
        <v>18.2</v>
      </c>
      <c r="C41">
        <v>70.599999999999994</v>
      </c>
      <c r="D41">
        <v>186.8</v>
      </c>
      <c r="E41" s="40">
        <v>47.48</v>
      </c>
      <c r="F41" s="41">
        <v>0.42</v>
      </c>
      <c r="G41" s="5">
        <f t="shared" si="4"/>
        <v>4.2575838211811323E-4</v>
      </c>
      <c r="H41" s="5">
        <f t="shared" si="10"/>
        <v>-2.1929824561403022E-3</v>
      </c>
      <c r="I41" s="5">
        <f t="shared" si="11"/>
        <v>-8.4269662921349076E-3</v>
      </c>
      <c r="J41" s="5">
        <f t="shared" si="12"/>
        <v>-2.4032042723630687E-3</v>
      </c>
      <c r="K41" s="42">
        <f t="shared" si="13"/>
        <v>-2.1535291087068531E-2</v>
      </c>
      <c r="L41" s="16">
        <f t="shared" si="2"/>
        <v>-1.3419909564847291E-2</v>
      </c>
      <c r="M41" s="16">
        <f t="shared" si="6"/>
        <v>3.1475824175826138E-3</v>
      </c>
      <c r="N41" s="16">
        <f t="shared" si="7"/>
        <v>-1.3476798866855381E-2</v>
      </c>
      <c r="O41" s="16">
        <f t="shared" si="8"/>
        <v>-1.4173640256959445E-2</v>
      </c>
      <c r="P41" s="16">
        <f t="shared" si="9"/>
        <v>-1.5327287278854244E-2</v>
      </c>
      <c r="Q41" s="16">
        <f t="shared" si="5"/>
        <v>3.1631996948687578E-3</v>
      </c>
      <c r="R41" s="16">
        <f t="shared" si="14"/>
        <v>-1.5740859117794475E-3</v>
      </c>
      <c r="S41" s="16">
        <f t="shared" si="15"/>
        <v>-8.8627955351770031E-3</v>
      </c>
      <c r="T41" s="16">
        <f t="shared" si="16"/>
        <v>-2.3993221793349984E-3</v>
      </c>
      <c r="U41" s="44">
        <f t="shared" si="17"/>
        <v>-2.0461460083447743E-2</v>
      </c>
      <c r="V41" s="5">
        <f t="array" ref="V41">MMULT(TRANSPOSE($B$72:$B$76),TRANSPOSE(G41:K41))</f>
        <v>-6.8265371451177396E-3</v>
      </c>
    </row>
    <row r="42" spans="1:22" x14ac:dyDescent="0.2">
      <c r="A42">
        <v>93.13</v>
      </c>
      <c r="B42">
        <v>18.335000000000001</v>
      </c>
      <c r="C42">
        <v>69.95</v>
      </c>
      <c r="D42">
        <v>184.95</v>
      </c>
      <c r="E42" s="40">
        <v>46.954999999999998</v>
      </c>
      <c r="F42" s="41">
        <v>0.42699999999999999</v>
      </c>
      <c r="G42" s="5">
        <f t="shared" si="4"/>
        <v>-9.1499095648472917E-3</v>
      </c>
      <c r="H42" s="5">
        <f t="shared" si="10"/>
        <v>7.4175824175826133E-3</v>
      </c>
      <c r="I42" s="5">
        <f t="shared" si="11"/>
        <v>-9.2067988668553813E-3</v>
      </c>
      <c r="J42" s="5">
        <f t="shared" si="12"/>
        <v>-9.9036402569594451E-3</v>
      </c>
      <c r="K42" s="42">
        <f t="shared" si="13"/>
        <v>-1.1057287278854244E-2</v>
      </c>
      <c r="L42" s="16">
        <f t="shared" si="2"/>
        <v>1.8159124879201134E-2</v>
      </c>
      <c r="M42" s="16">
        <f t="shared" si="6"/>
        <v>3.1911289882736778E-3</v>
      </c>
      <c r="N42" s="16">
        <f t="shared" si="7"/>
        <v>2.1342666190135813E-2</v>
      </c>
      <c r="O42" s="16">
        <f t="shared" si="8"/>
        <v>6.1533901054339254E-3</v>
      </c>
      <c r="P42" s="16">
        <f t="shared" si="9"/>
        <v>-2.0473314875945007E-3</v>
      </c>
      <c r="Q42" s="16">
        <f t="shared" si="5"/>
        <v>-6.4124682520966467E-3</v>
      </c>
      <c r="R42" s="16">
        <f t="shared" si="14"/>
        <v>8.0364789619434673E-3</v>
      </c>
      <c r="S42" s="16">
        <f t="shared" si="15"/>
        <v>-9.6426281098974768E-3</v>
      </c>
      <c r="T42" s="16">
        <f t="shared" si="16"/>
        <v>-9.8997581639313752E-3</v>
      </c>
      <c r="U42" s="44">
        <f t="shared" si="17"/>
        <v>-9.9834562752334557E-3</v>
      </c>
      <c r="V42" s="5">
        <f t="array" ref="V42">MMULT(TRANSPOSE($B$72:$B$76),TRANSPOSE(G42:K42))</f>
        <v>-6.3800107099867501E-3</v>
      </c>
    </row>
    <row r="43" spans="1:22" x14ac:dyDescent="0.2">
      <c r="A43">
        <v>95.23</v>
      </c>
      <c r="B43">
        <v>18.474</v>
      </c>
      <c r="C43">
        <v>71.75</v>
      </c>
      <c r="D43">
        <v>186.9</v>
      </c>
      <c r="E43" s="40">
        <v>47.064999999999998</v>
      </c>
      <c r="F43" s="41">
        <v>0.439</v>
      </c>
      <c r="G43" s="5">
        <f t="shared" si="4"/>
        <v>2.2549124879201132E-2</v>
      </c>
      <c r="H43" s="5">
        <f t="shared" si="10"/>
        <v>7.5811289882736776E-3</v>
      </c>
      <c r="I43" s="5">
        <f t="shared" si="11"/>
        <v>2.5732666190135811E-2</v>
      </c>
      <c r="J43" s="5">
        <f t="shared" si="12"/>
        <v>1.0543390105433925E-2</v>
      </c>
      <c r="K43" s="42">
        <f t="shared" si="13"/>
        <v>2.3426685124054991E-3</v>
      </c>
      <c r="L43" s="16">
        <f t="shared" si="2"/>
        <v>-1.0850428436417165E-2</v>
      </c>
      <c r="M43" s="16">
        <f t="shared" si="6"/>
        <v>-1.1439533398289421E-2</v>
      </c>
      <c r="N43" s="16">
        <f t="shared" si="7"/>
        <v>-3.5914529616724714E-2</v>
      </c>
      <c r="O43" s="16">
        <f t="shared" si="8"/>
        <v>-2.1058796147672493E-2</v>
      </c>
      <c r="P43" s="16">
        <f t="shared" si="9"/>
        <v>-3.4493735259746985E-2</v>
      </c>
      <c r="Q43" s="16">
        <f t="shared" si="5"/>
        <v>2.5286566191951777E-2</v>
      </c>
      <c r="R43" s="16">
        <f t="shared" si="14"/>
        <v>8.2000255326345316E-3</v>
      </c>
      <c r="S43" s="16">
        <f t="shared" si="15"/>
        <v>2.5296836947093716E-2</v>
      </c>
      <c r="T43" s="16">
        <f t="shared" si="16"/>
        <v>1.0547272198461995E-2</v>
      </c>
      <c r="U43" s="44">
        <f t="shared" si="17"/>
        <v>3.416499516026288E-3</v>
      </c>
      <c r="V43" s="5">
        <f t="array" ref="V43">MMULT(TRANSPOSE($B$72:$B$76),TRANSPOSE(G43:K43))</f>
        <v>1.374979573509001E-2</v>
      </c>
    </row>
    <row r="44" spans="1:22" x14ac:dyDescent="0.2">
      <c r="A44">
        <v>94.75</v>
      </c>
      <c r="B44">
        <v>18.37</v>
      </c>
      <c r="C44">
        <v>69.59</v>
      </c>
      <c r="D44">
        <v>184.05</v>
      </c>
      <c r="E44" s="40">
        <v>45.715000000000003</v>
      </c>
      <c r="F44" s="41">
        <v>0.58099999999999996</v>
      </c>
      <c r="G44" s="5">
        <f t="shared" si="4"/>
        <v>-5.0404284364171659E-3</v>
      </c>
      <c r="H44" s="5">
        <f t="shared" si="10"/>
        <v>-5.6295333982894213E-3</v>
      </c>
      <c r="I44" s="5">
        <f t="shared" si="11"/>
        <v>-3.0104529616724718E-2</v>
      </c>
      <c r="J44" s="5">
        <f t="shared" si="12"/>
        <v>-1.5248796147672494E-2</v>
      </c>
      <c r="K44" s="42">
        <f t="shared" si="13"/>
        <v>-2.868373525974699E-2</v>
      </c>
      <c r="L44" s="16">
        <f t="shared" si="2"/>
        <v>-9.7960949868074274E-3</v>
      </c>
      <c r="M44" s="16">
        <f t="shared" si="6"/>
        <v>1.892533478497551E-2</v>
      </c>
      <c r="N44" s="16">
        <f t="shared" si="7"/>
        <v>5.8159045839919678E-3</v>
      </c>
      <c r="O44" s="16">
        <f t="shared" si="8"/>
        <v>3.8282857919044368E-3</v>
      </c>
      <c r="P44" s="16">
        <f t="shared" si="9"/>
        <v>2.3960161872470652E-2</v>
      </c>
      <c r="Q44" s="16">
        <f t="shared" si="5"/>
        <v>-2.3029871236665213E-3</v>
      </c>
      <c r="R44" s="16">
        <f t="shared" si="14"/>
        <v>-5.0106368539285665E-3</v>
      </c>
      <c r="S44" s="16">
        <f t="shared" si="15"/>
        <v>-3.0540358859766813E-2</v>
      </c>
      <c r="T44" s="16">
        <f t="shared" si="16"/>
        <v>-1.5244914054644424E-2</v>
      </c>
      <c r="U44" s="44">
        <f t="shared" si="17"/>
        <v>-2.7609904256126201E-2</v>
      </c>
      <c r="V44" s="5">
        <f t="array" ref="V44">MMULT(TRANSPOSE($B$72:$B$76),TRANSPOSE(G44:K44))</f>
        <v>-1.6941404571770159E-2</v>
      </c>
    </row>
    <row r="45" spans="1:22" x14ac:dyDescent="0.2">
      <c r="A45">
        <v>94.36</v>
      </c>
      <c r="B45">
        <v>18.821999999999999</v>
      </c>
      <c r="C45">
        <v>70.39</v>
      </c>
      <c r="D45">
        <v>185.8</v>
      </c>
      <c r="E45" s="40">
        <v>47.07</v>
      </c>
      <c r="F45" s="41">
        <v>0.56799999999999995</v>
      </c>
      <c r="G45" s="5">
        <f t="shared" si="4"/>
        <v>-4.1160949868074281E-3</v>
      </c>
      <c r="H45" s="5">
        <f t="shared" si="10"/>
        <v>2.4605334784975508E-2</v>
      </c>
      <c r="I45" s="5">
        <f t="shared" si="11"/>
        <v>1.1495904583991967E-2</v>
      </c>
      <c r="J45" s="5">
        <f t="shared" si="12"/>
        <v>9.5082857919044361E-3</v>
      </c>
      <c r="K45" s="42">
        <f t="shared" si="13"/>
        <v>2.9640161872470649E-2</v>
      </c>
      <c r="L45" s="16">
        <f t="shared" si="2"/>
        <v>-2.5471856718948787E-2</v>
      </c>
      <c r="M45" s="16">
        <f t="shared" si="6"/>
        <v>-2.6585399001168724E-2</v>
      </c>
      <c r="N45" s="16">
        <f t="shared" si="7"/>
        <v>-1.381947861912201E-2</v>
      </c>
      <c r="O45" s="16">
        <f t="shared" si="8"/>
        <v>-2.3512820236813874E-2</v>
      </c>
      <c r="P45" s="16">
        <f t="shared" si="9"/>
        <v>-2.5729133205863546E-2</v>
      </c>
      <c r="Q45" s="16">
        <f t="shared" si="5"/>
        <v>-1.3786536740567836E-3</v>
      </c>
      <c r="R45" s="16">
        <f t="shared" si="14"/>
        <v>2.5224231329336363E-2</v>
      </c>
      <c r="S45" s="16">
        <f t="shared" si="15"/>
        <v>1.1060075340949872E-2</v>
      </c>
      <c r="T45" s="16">
        <f t="shared" si="16"/>
        <v>9.5121678849325059E-3</v>
      </c>
      <c r="U45" s="44">
        <f t="shared" si="17"/>
        <v>3.0713992876091438E-2</v>
      </c>
      <c r="V45" s="5">
        <f t="array" ref="V45">MMULT(TRANSPOSE($B$72:$B$76),TRANSPOSE(G45:K45))</f>
        <v>1.4226718409307027E-2</v>
      </c>
    </row>
    <row r="46" spans="1:22" x14ac:dyDescent="0.2">
      <c r="A46">
        <v>92.55</v>
      </c>
      <c r="B46">
        <v>18.440000000000001</v>
      </c>
      <c r="C46">
        <v>69.86</v>
      </c>
      <c r="D46">
        <v>182.6</v>
      </c>
      <c r="E46" s="40">
        <v>46.155000000000001</v>
      </c>
      <c r="F46" s="41">
        <v>0.629</v>
      </c>
      <c r="G46" s="5">
        <f t="shared" si="4"/>
        <v>-1.9181856718948787E-2</v>
      </c>
      <c r="H46" s="5">
        <f t="shared" si="10"/>
        <v>-2.0295399001168724E-2</v>
      </c>
      <c r="I46" s="5">
        <f t="shared" si="11"/>
        <v>-7.5294786191220098E-3</v>
      </c>
      <c r="J46" s="5">
        <f t="shared" si="12"/>
        <v>-1.7222820236813874E-2</v>
      </c>
      <c r="K46" s="42">
        <f t="shared" si="13"/>
        <v>-1.9439133205863546E-2</v>
      </c>
      <c r="L46" s="16">
        <f t="shared" si="2"/>
        <v>-3.8572215018908659E-2</v>
      </c>
      <c r="M46" s="16">
        <f t="shared" si="6"/>
        <v>-3.9665661605206057E-2</v>
      </c>
      <c r="N46" s="16">
        <f t="shared" si="7"/>
        <v>-2.7137506441454341E-2</v>
      </c>
      <c r="O46" s="16">
        <f t="shared" si="8"/>
        <v>-1.8349079956188331E-2</v>
      </c>
      <c r="P46" s="16">
        <f t="shared" si="9"/>
        <v>4.2463687574477264E-3</v>
      </c>
      <c r="Q46" s="16">
        <f t="shared" si="5"/>
        <v>-1.6444415406198142E-2</v>
      </c>
      <c r="R46" s="16">
        <f t="shared" si="14"/>
        <v>-1.9676502456807868E-2</v>
      </c>
      <c r="S46" s="16">
        <f t="shared" si="15"/>
        <v>-7.9653078621641053E-3</v>
      </c>
      <c r="T46" s="16">
        <f t="shared" si="16"/>
        <v>-1.7218938143785802E-2</v>
      </c>
      <c r="U46" s="44">
        <f t="shared" si="17"/>
        <v>-1.8365302202242757E-2</v>
      </c>
      <c r="V46" s="5">
        <f t="array" ref="V46">MMULT(TRANSPOSE($B$72:$B$76),TRANSPOSE(G46:K46))</f>
        <v>-1.6733737556383389E-2</v>
      </c>
    </row>
    <row r="47" spans="1:22" x14ac:dyDescent="0.2">
      <c r="A47">
        <v>89.69</v>
      </c>
      <c r="B47">
        <v>17.850000000000001</v>
      </c>
      <c r="C47">
        <v>68.5</v>
      </c>
      <c r="D47">
        <v>180.65</v>
      </c>
      <c r="E47" s="40">
        <v>46.704999999999998</v>
      </c>
      <c r="F47" s="41">
        <v>0.76700000000000002</v>
      </c>
      <c r="G47" s="5">
        <f t="shared" si="4"/>
        <v>-3.0902215018908663E-2</v>
      </c>
      <c r="H47" s="5">
        <f t="shared" si="10"/>
        <v>-3.1995661605206061E-2</v>
      </c>
      <c r="I47" s="5">
        <f t="shared" si="11"/>
        <v>-1.9467506441454341E-2</v>
      </c>
      <c r="J47" s="5">
        <f t="shared" si="12"/>
        <v>-1.0679079956188331E-2</v>
      </c>
      <c r="K47" s="42">
        <f t="shared" si="13"/>
        <v>1.1916368757447726E-2</v>
      </c>
      <c r="L47" s="16">
        <f t="shared" si="2"/>
        <v>-7.1782701527483492E-2</v>
      </c>
      <c r="M47" s="16">
        <f t="shared" si="6"/>
        <v>-2.5153081232493088E-2</v>
      </c>
      <c r="N47" s="16">
        <f t="shared" si="7"/>
        <v>-7.6209124087591215E-2</v>
      </c>
      <c r="O47" s="16">
        <f t="shared" si="8"/>
        <v>-5.3395197896484989E-2</v>
      </c>
      <c r="P47" s="16">
        <f t="shared" si="9"/>
        <v>-7.1254731827427406E-2</v>
      </c>
      <c r="Q47" s="16">
        <f t="shared" si="5"/>
        <v>-2.8164773706158018E-2</v>
      </c>
      <c r="R47" s="16">
        <f t="shared" si="14"/>
        <v>-3.1376765060845205E-2</v>
      </c>
      <c r="S47" s="16">
        <f t="shared" si="15"/>
        <v>-1.9903335684496436E-2</v>
      </c>
      <c r="T47" s="16">
        <f t="shared" si="16"/>
        <v>-1.0675197863160261E-2</v>
      </c>
      <c r="U47" s="44">
        <f t="shared" si="17"/>
        <v>1.2990199761068515E-2</v>
      </c>
      <c r="V47" s="5">
        <f t="array" ref="V47">MMULT(TRANSPOSE($B$72:$B$76),TRANSPOSE(G47:K47))</f>
        <v>-1.6225618852861935E-2</v>
      </c>
    </row>
    <row r="48" spans="1:22" x14ac:dyDescent="0.2">
      <c r="A48">
        <v>83.92</v>
      </c>
      <c r="B48">
        <v>17.533999999999999</v>
      </c>
      <c r="C48">
        <v>63.79</v>
      </c>
      <c r="D48">
        <v>172.35</v>
      </c>
      <c r="E48" s="40">
        <v>43.725000000000001</v>
      </c>
      <c r="F48" s="41">
        <v>0.745</v>
      </c>
      <c r="G48" s="5">
        <f t="shared" si="4"/>
        <v>-6.4332701527483493E-2</v>
      </c>
      <c r="H48" s="5">
        <f t="shared" si="10"/>
        <v>-1.770308123249309E-2</v>
      </c>
      <c r="I48" s="5">
        <f t="shared" si="11"/>
        <v>-6.8759124087591217E-2</v>
      </c>
      <c r="J48" s="5">
        <f t="shared" si="12"/>
        <v>-4.5945197896484991E-2</v>
      </c>
      <c r="K48" s="42">
        <f t="shared" si="13"/>
        <v>-6.3804731827427408E-2</v>
      </c>
      <c r="L48" s="16">
        <f t="shared" si="2"/>
        <v>8.3117826501429397E-3</v>
      </c>
      <c r="M48" s="16">
        <f t="shared" si="6"/>
        <v>7.4261412113608262E-3</v>
      </c>
      <c r="N48" s="16">
        <f t="shared" si="7"/>
        <v>1.9589945132465768E-2</v>
      </c>
      <c r="O48" s="16">
        <f t="shared" si="8"/>
        <v>1.8759553234696979E-2</v>
      </c>
      <c r="P48" s="16">
        <f t="shared" si="9"/>
        <v>-1.5711492281302196E-3</v>
      </c>
      <c r="Q48" s="16">
        <f t="shared" si="5"/>
        <v>-6.1595260214732848E-2</v>
      </c>
      <c r="R48" s="16">
        <f t="shared" si="14"/>
        <v>-1.7084184688132234E-2</v>
      </c>
      <c r="S48" s="16">
        <f t="shared" si="15"/>
        <v>-6.9194953330633316E-2</v>
      </c>
      <c r="T48" s="16">
        <f t="shared" si="16"/>
        <v>-4.5941315803456922E-2</v>
      </c>
      <c r="U48" s="44">
        <f t="shared" si="17"/>
        <v>-6.2730900823806612E-2</v>
      </c>
      <c r="V48" s="5">
        <f t="array" ref="V48">MMULT(TRANSPOSE($B$72:$B$76),TRANSPOSE(G48:K48))</f>
        <v>-5.210896731429604E-2</v>
      </c>
    </row>
    <row r="49" spans="1:22" x14ac:dyDescent="0.2">
      <c r="A49">
        <v>85.21</v>
      </c>
      <c r="B49">
        <v>17.788</v>
      </c>
      <c r="C49">
        <v>65.489999999999995</v>
      </c>
      <c r="D49">
        <v>176.8</v>
      </c>
      <c r="E49" s="40">
        <v>43.965000000000003</v>
      </c>
      <c r="F49" s="41">
        <v>0.70599999999999996</v>
      </c>
      <c r="G49" s="5">
        <f t="shared" si="4"/>
        <v>1.537178265014294E-2</v>
      </c>
      <c r="H49" s="5">
        <f t="shared" si="10"/>
        <v>1.4486141211360826E-2</v>
      </c>
      <c r="I49" s="5">
        <f t="shared" si="11"/>
        <v>2.6649945132465769E-2</v>
      </c>
      <c r="J49" s="5">
        <f t="shared" si="12"/>
        <v>2.5819553234696979E-2</v>
      </c>
      <c r="K49" s="42">
        <f t="shared" si="13"/>
        <v>5.4888507718697799E-3</v>
      </c>
      <c r="L49" s="16">
        <f t="shared" si="2"/>
        <v>9.8999964792864451E-3</v>
      </c>
      <c r="M49" s="16">
        <f t="shared" si="6"/>
        <v>-1.5974569372610735E-2</v>
      </c>
      <c r="N49" s="16">
        <f t="shared" si="7"/>
        <v>-1.4910627576730428E-3</v>
      </c>
      <c r="O49" s="16">
        <f t="shared" si="8"/>
        <v>4.2166063348415906E-3</v>
      </c>
      <c r="P49" s="16">
        <f t="shared" si="9"/>
        <v>-1.7447775503241357E-2</v>
      </c>
      <c r="Q49" s="16">
        <f t="shared" si="5"/>
        <v>1.8109223962893585E-2</v>
      </c>
      <c r="R49" s="16">
        <f t="shared" si="14"/>
        <v>1.510503775572168E-2</v>
      </c>
      <c r="S49" s="16">
        <f t="shared" si="15"/>
        <v>2.6214115889423673E-2</v>
      </c>
      <c r="T49" s="16">
        <f t="shared" si="16"/>
        <v>2.5823435327725051E-2</v>
      </c>
      <c r="U49" s="44">
        <f t="shared" si="17"/>
        <v>6.5626817754905684E-3</v>
      </c>
      <c r="V49" s="5">
        <f t="array" ref="V49">MMULT(TRANSPOSE($B$72:$B$76),TRANSPOSE(G49:K49))</f>
        <v>1.7563254600107259E-2</v>
      </c>
    </row>
    <row r="50" spans="1:22" x14ac:dyDescent="0.2">
      <c r="A50">
        <v>86.61</v>
      </c>
      <c r="B50">
        <v>17.62</v>
      </c>
      <c r="C50">
        <v>65.819999999999993</v>
      </c>
      <c r="D50">
        <v>178.7</v>
      </c>
      <c r="E50" s="40">
        <v>43.484999999999999</v>
      </c>
      <c r="F50" s="41">
        <v>0.65300000000000002</v>
      </c>
      <c r="G50" s="5">
        <f t="shared" si="4"/>
        <v>1.6429996479286446E-2</v>
      </c>
      <c r="H50" s="5">
        <f t="shared" si="10"/>
        <v>-9.4445693726107338E-3</v>
      </c>
      <c r="I50" s="5">
        <f t="shared" si="11"/>
        <v>5.0389372423269574E-3</v>
      </c>
      <c r="J50" s="5">
        <f t="shared" si="12"/>
        <v>1.0746606334841591E-2</v>
      </c>
      <c r="K50" s="42">
        <f t="shared" si="13"/>
        <v>-1.0917775503241356E-2</v>
      </c>
      <c r="L50" s="16">
        <f t="shared" si="2"/>
        <v>1.8313923334488016E-2</v>
      </c>
      <c r="M50" s="16">
        <f t="shared" si="6"/>
        <v>3.6509296254256376E-2</v>
      </c>
      <c r="N50" s="16">
        <f t="shared" si="7"/>
        <v>-3.7655548465511876E-2</v>
      </c>
      <c r="O50" s="16">
        <f t="shared" si="8"/>
        <v>-4.9039378847229961E-2</v>
      </c>
      <c r="P50" s="16">
        <f t="shared" si="9"/>
        <v>-3.6750312751523503E-2</v>
      </c>
      <c r="Q50" s="16">
        <f t="shared" si="5"/>
        <v>1.9167437792037091E-2</v>
      </c>
      <c r="R50" s="16">
        <f t="shared" si="14"/>
        <v>-8.8256728282498798E-3</v>
      </c>
      <c r="S50" s="16">
        <f t="shared" si="15"/>
        <v>4.6031079992848618E-3</v>
      </c>
      <c r="T50" s="16">
        <f t="shared" si="16"/>
        <v>1.0750488427869661E-2</v>
      </c>
      <c r="U50" s="44">
        <f t="shared" si="17"/>
        <v>-9.8439444996205674E-3</v>
      </c>
      <c r="V50" s="5">
        <f t="array" ref="V50">MMULT(TRANSPOSE($B$72:$B$76),TRANSPOSE(G50:K50))</f>
        <v>2.3706390361205813E-3</v>
      </c>
    </row>
    <row r="51" spans="1:22" x14ac:dyDescent="0.2">
      <c r="A51">
        <v>88.76</v>
      </c>
      <c r="B51">
        <v>18.378</v>
      </c>
      <c r="C51">
        <v>63.77</v>
      </c>
      <c r="D51">
        <v>171.1</v>
      </c>
      <c r="E51" s="40">
        <v>42.17</v>
      </c>
      <c r="F51" s="41">
        <v>0.65100000000000002</v>
      </c>
      <c r="G51" s="5">
        <f t="shared" si="4"/>
        <v>2.4823923334488018E-2</v>
      </c>
      <c r="H51" s="5">
        <f t="shared" si="10"/>
        <v>4.3019296254256378E-2</v>
      </c>
      <c r="I51" s="5">
        <f t="shared" si="11"/>
        <v>-3.1145548465511874E-2</v>
      </c>
      <c r="J51" s="5">
        <f t="shared" si="12"/>
        <v>-4.2529378847229959E-2</v>
      </c>
      <c r="K51" s="42">
        <f t="shared" si="13"/>
        <v>-3.0240312751523502E-2</v>
      </c>
      <c r="L51" s="16">
        <f t="shared" si="2"/>
        <v>4.433117620549791E-2</v>
      </c>
      <c r="M51" s="16">
        <f t="shared" si="6"/>
        <v>-1.6056667754924273E-2</v>
      </c>
      <c r="N51" s="16">
        <f t="shared" si="7"/>
        <v>5.201145366159636E-2</v>
      </c>
      <c r="O51" s="16">
        <f t="shared" si="8"/>
        <v>5.517984804208069E-2</v>
      </c>
      <c r="P51" s="16">
        <f t="shared" si="9"/>
        <v>5.4345231207019215E-2</v>
      </c>
      <c r="Q51" s="16">
        <f t="shared" si="5"/>
        <v>2.7561364647238663E-2</v>
      </c>
      <c r="R51" s="16">
        <f t="shared" si="14"/>
        <v>4.3638192798617234E-2</v>
      </c>
      <c r="S51" s="16">
        <f t="shared" si="15"/>
        <v>-3.1581377708553973E-2</v>
      </c>
      <c r="T51" s="16">
        <f t="shared" si="16"/>
        <v>-4.2525496754201891E-2</v>
      </c>
      <c r="U51" s="44">
        <f t="shared" si="17"/>
        <v>-2.9166481747902713E-2</v>
      </c>
      <c r="V51" s="5">
        <f t="array" ref="V51">MMULT(TRANSPOSE($B$72:$B$76),TRANSPOSE(G51:K51))</f>
        <v>-7.2144040951041899E-3</v>
      </c>
    </row>
    <row r="52" spans="1:22" x14ac:dyDescent="0.2">
      <c r="A52">
        <v>93.27</v>
      </c>
      <c r="B52">
        <v>18.202000000000002</v>
      </c>
      <c r="C52">
        <v>67.5</v>
      </c>
      <c r="D52">
        <v>181.65</v>
      </c>
      <c r="E52" s="40">
        <v>44.734999999999999</v>
      </c>
      <c r="F52" s="41">
        <v>0.64800000000000002</v>
      </c>
      <c r="G52" s="5">
        <f t="shared" si="4"/>
        <v>5.081117620549791E-2</v>
      </c>
      <c r="H52" s="5">
        <f t="shared" si="10"/>
        <v>-9.5766677549242729E-3</v>
      </c>
      <c r="I52" s="5">
        <f t="shared" si="11"/>
        <v>5.849145366159636E-2</v>
      </c>
      <c r="J52" s="5">
        <f t="shared" si="12"/>
        <v>6.1659848042080689E-2</v>
      </c>
      <c r="K52" s="42">
        <f t="shared" si="13"/>
        <v>6.0825231207019215E-2</v>
      </c>
      <c r="L52" s="16">
        <f t="shared" si="2"/>
        <v>-2.1685125978342386E-2</v>
      </c>
      <c r="M52" s="16">
        <f t="shared" si="6"/>
        <v>1.2859387979342711E-2</v>
      </c>
      <c r="N52" s="16">
        <f t="shared" si="7"/>
        <v>-8.9692592592592948E-3</v>
      </c>
      <c r="O52" s="16">
        <f t="shared" si="8"/>
        <v>-1.4518147536471189E-2</v>
      </c>
      <c r="P52" s="16">
        <f t="shared" si="9"/>
        <v>-3.9576100368838747E-2</v>
      </c>
      <c r="Q52" s="16">
        <f t="shared" si="5"/>
        <v>5.3548617518248555E-2</v>
      </c>
      <c r="R52" s="16">
        <f t="shared" si="14"/>
        <v>-8.9577712105634189E-3</v>
      </c>
      <c r="S52" s="16">
        <f t="shared" si="15"/>
        <v>5.8055624418554261E-2</v>
      </c>
      <c r="T52" s="16">
        <f t="shared" si="16"/>
        <v>6.1663730135108757E-2</v>
      </c>
      <c r="U52" s="44">
        <f t="shared" si="17"/>
        <v>6.1899062210640003E-2</v>
      </c>
      <c r="V52" s="5">
        <f t="array" ref="V52">MMULT(TRANSPOSE($B$72:$B$76),TRANSPOSE(G52:K52))</f>
        <v>4.444220827225398E-2</v>
      </c>
    </row>
    <row r="53" spans="1:22" x14ac:dyDescent="0.2">
      <c r="A53">
        <v>91.78</v>
      </c>
      <c r="B53">
        <v>18.54</v>
      </c>
      <c r="C53">
        <v>67.28</v>
      </c>
      <c r="D53">
        <v>180.05</v>
      </c>
      <c r="E53" s="40">
        <v>43.22</v>
      </c>
      <c r="F53" s="41">
        <v>0.57099999999999995</v>
      </c>
      <c r="G53" s="5">
        <f t="shared" si="4"/>
        <v>-1.5975125978342386E-2</v>
      </c>
      <c r="H53" s="5">
        <f t="shared" si="10"/>
        <v>1.8569387979342711E-2</v>
      </c>
      <c r="I53" s="5">
        <f t="shared" si="11"/>
        <v>-3.259259259259295E-3</v>
      </c>
      <c r="J53" s="5">
        <f t="shared" si="12"/>
        <v>-8.8081475364711892E-3</v>
      </c>
      <c r="K53" s="42">
        <f t="shared" si="13"/>
        <v>-3.3866100368838747E-2</v>
      </c>
      <c r="L53" s="16">
        <f t="shared" si="2"/>
        <v>-5.4300289823490999E-2</v>
      </c>
      <c r="M53" s="16">
        <f t="shared" si="6"/>
        <v>2.9284897518878604E-3</v>
      </c>
      <c r="N53" s="16">
        <f t="shared" si="7"/>
        <v>-5.1643365041617151E-2</v>
      </c>
      <c r="O53" s="16">
        <f t="shared" si="8"/>
        <v>-2.804145237434064E-2</v>
      </c>
      <c r="P53" s="16">
        <f t="shared" si="9"/>
        <v>-1.7976399814901081E-4</v>
      </c>
      <c r="Q53" s="16">
        <f t="shared" si="5"/>
        <v>-1.3237684665591741E-2</v>
      </c>
      <c r="R53" s="16">
        <f t="shared" si="14"/>
        <v>1.9188284523703567E-2</v>
      </c>
      <c r="S53" s="16">
        <f t="shared" si="15"/>
        <v>-3.695088502301391E-3</v>
      </c>
      <c r="T53" s="16">
        <f t="shared" si="16"/>
        <v>-8.8042654434431194E-3</v>
      </c>
      <c r="U53" s="44">
        <f t="shared" si="17"/>
        <v>-3.2792269365217959E-2</v>
      </c>
      <c r="V53" s="5">
        <f t="array" ref="V53">MMULT(TRANSPOSE($B$72:$B$76),TRANSPOSE(G53:K53))</f>
        <v>-8.6678490327137814E-3</v>
      </c>
    </row>
    <row r="54" spans="1:22" x14ac:dyDescent="0.2">
      <c r="A54">
        <v>87.28</v>
      </c>
      <c r="B54">
        <v>18.692</v>
      </c>
      <c r="C54">
        <v>64.16</v>
      </c>
      <c r="D54">
        <v>175.95</v>
      </c>
      <c r="E54" s="40">
        <v>43.44</v>
      </c>
      <c r="F54" s="41">
        <v>0.52700000000000002</v>
      </c>
      <c r="G54" s="5">
        <f t="shared" si="4"/>
        <v>-4.9030289823491002E-2</v>
      </c>
      <c r="H54" s="5">
        <f t="shared" si="10"/>
        <v>8.1984897518878608E-3</v>
      </c>
      <c r="I54" s="5">
        <f t="shared" si="11"/>
        <v>-4.6373365041617154E-2</v>
      </c>
      <c r="J54" s="5">
        <f t="shared" si="12"/>
        <v>-2.2771452374340639E-2</v>
      </c>
      <c r="K54" s="42">
        <f t="shared" si="13"/>
        <v>5.0902360018509896E-3</v>
      </c>
      <c r="L54" s="16">
        <f t="shared" si="2"/>
        <v>0</v>
      </c>
      <c r="M54" s="16">
        <f t="shared" si="6"/>
        <v>0</v>
      </c>
      <c r="N54" s="16">
        <f t="shared" si="7"/>
        <v>0</v>
      </c>
      <c r="O54" s="16">
        <f t="shared" si="8"/>
        <v>0</v>
      </c>
      <c r="P54" s="16">
        <f t="shared" si="9"/>
        <v>0</v>
      </c>
      <c r="Q54" s="16">
        <f t="shared" si="5"/>
        <v>-4.6292848510740357E-2</v>
      </c>
      <c r="R54" s="16">
        <f t="shared" si="14"/>
        <v>8.8173862962487148E-3</v>
      </c>
      <c r="S54" s="16">
        <f t="shared" si="15"/>
        <v>-4.6809194284659253E-2</v>
      </c>
      <c r="T54" s="16">
        <f t="shared" si="16"/>
        <v>-2.2767570281312568E-2</v>
      </c>
      <c r="U54" s="44">
        <f t="shared" si="17"/>
        <v>6.164067005471778E-3</v>
      </c>
      <c r="V54" s="5">
        <f t="array" ref="V54">MMULT(TRANSPOSE($B$72:$B$76),TRANSPOSE(G54:K54))</f>
        <v>-2.0977276297141991E-2</v>
      </c>
    </row>
    <row r="55" spans="1:22" x14ac:dyDescent="0.2">
      <c r="K55" s="40"/>
      <c r="P55" s="40"/>
    </row>
    <row r="56" spans="1:22" x14ac:dyDescent="0.2">
      <c r="G56" s="16">
        <f>AVERAGE(G3:G54)</f>
        <v>-2.7374413127506446E-3</v>
      </c>
      <c r="H56" s="16">
        <f>AVERAGE(H3:H54)</f>
        <v>-6.1889654436085464E-4</v>
      </c>
      <c r="I56" s="16">
        <f t="shared" ref="I56:K56" si="18">AVERAGE(I3:I54)</f>
        <v>4.3582924304209583E-4</v>
      </c>
      <c r="J56" s="16">
        <f t="shared" si="18"/>
        <v>-3.8820930280702141E-6</v>
      </c>
      <c r="K56" s="16">
        <f t="shared" si="18"/>
        <v>-1.0738310036207889E-3</v>
      </c>
    </row>
    <row r="58" spans="1:22" x14ac:dyDescent="0.2">
      <c r="A58" s="92" t="s">
        <v>104</v>
      </c>
      <c r="B58" s="92"/>
      <c r="C58" s="92"/>
      <c r="D58" s="92"/>
      <c r="E58" s="92"/>
      <c r="F58" s="92"/>
      <c r="H58" s="92" t="s">
        <v>108</v>
      </c>
      <c r="I58" s="92"/>
      <c r="J58" s="92"/>
      <c r="K58" s="92"/>
      <c r="L58" s="92"/>
      <c r="M58" s="92"/>
      <c r="N58" t="s">
        <v>96</v>
      </c>
      <c r="P58" s="92" t="s">
        <v>106</v>
      </c>
      <c r="Q58" s="92"/>
      <c r="R58" s="92"/>
      <c r="S58" s="92"/>
      <c r="T58" s="92"/>
      <c r="U58" s="92"/>
    </row>
    <row r="59" spans="1:22" x14ac:dyDescent="0.2">
      <c r="B59" t="s">
        <v>29</v>
      </c>
      <c r="C59" t="s">
        <v>14</v>
      </c>
      <c r="D59" t="s">
        <v>15</v>
      </c>
      <c r="E59" t="s">
        <v>2</v>
      </c>
      <c r="F59" s="40" t="s">
        <v>3</v>
      </c>
      <c r="I59" t="s">
        <v>29</v>
      </c>
      <c r="J59" t="s">
        <v>14</v>
      </c>
      <c r="K59" t="s">
        <v>15</v>
      </c>
      <c r="L59" t="s">
        <v>2</v>
      </c>
      <c r="M59" s="40" t="s">
        <v>3</v>
      </c>
      <c r="N59" s="45"/>
      <c r="Q59" t="s">
        <v>29</v>
      </c>
      <c r="R59" t="s">
        <v>14</v>
      </c>
      <c r="S59" t="s">
        <v>15</v>
      </c>
      <c r="T59" t="s">
        <v>2</v>
      </c>
      <c r="U59" s="40" t="s">
        <v>3</v>
      </c>
    </row>
    <row r="60" spans="1:22" x14ac:dyDescent="0.2">
      <c r="A60" t="s">
        <v>29</v>
      </c>
      <c r="B60">
        <f t="array" ref="B60:F64">MMULT(TRANSPOSE(Q3:U54),Q3:U54)/52</f>
        <v>6.5843292365814295E-4</v>
      </c>
      <c r="C60">
        <v>1.22990423272042E-4</v>
      </c>
      <c r="D60">
        <v>3.3767480408590891E-4</v>
      </c>
      <c r="E60">
        <v>2.6230077074387403E-4</v>
      </c>
      <c r="F60">
        <v>2.4161355199183232E-4</v>
      </c>
      <c r="H60" t="s">
        <v>29</v>
      </c>
      <c r="I60">
        <f t="array" ref="I60:M64">MMULT(N60:N64,TRANSPOSE(N60:N64))</f>
        <v>6.5843292365814295E-4</v>
      </c>
      <c r="J60">
        <v>7.8725779430220742E-4</v>
      </c>
      <c r="K60">
        <v>5.9572374983910296E-4</v>
      </c>
      <c r="L60">
        <v>5.1737462587014013E-4</v>
      </c>
      <c r="M60">
        <v>5.9899364171195921E-4</v>
      </c>
      <c r="N60" s="45">
        <f>_xlfn.STDEV.P(G3:G54)</f>
        <v>2.5659947849871849E-2</v>
      </c>
      <c r="P60" t="s">
        <v>29</v>
      </c>
      <c r="Q60" s="5">
        <f t="array" ref="Q60:U64">B60:F64/I60:M64</f>
        <v>1</v>
      </c>
      <c r="R60" s="5">
        <v>0.15622636468281093</v>
      </c>
      <c r="S60" s="5">
        <v>0.56683119344681221</v>
      </c>
      <c r="T60" s="5">
        <v>0.50698421922553061</v>
      </c>
      <c r="U60" s="5">
        <v>0.4033658041866463</v>
      </c>
    </row>
    <row r="61" spans="1:22" x14ac:dyDescent="0.2">
      <c r="A61" t="s">
        <v>14</v>
      </c>
      <c r="B61">
        <v>1.22990423272042E-4</v>
      </c>
      <c r="C61">
        <v>9.4128773398239522E-4</v>
      </c>
      <c r="D61">
        <v>4.6896665017681174E-5</v>
      </c>
      <c r="E61">
        <v>-4.3906138216736378E-5</v>
      </c>
      <c r="F61">
        <v>-1.6896959347360628E-5</v>
      </c>
      <c r="H61" t="s">
        <v>14</v>
      </c>
      <c r="I61">
        <v>7.8725779430220742E-4</v>
      </c>
      <c r="J61">
        <v>9.4128773398239511E-4</v>
      </c>
      <c r="K61">
        <v>7.1227933546541479E-4</v>
      </c>
      <c r="L61">
        <v>6.1860091158189013E-4</v>
      </c>
      <c r="M61">
        <v>7.1618899394532403E-4</v>
      </c>
      <c r="N61" s="45">
        <f>_xlfn.STDEV.P(H3:H54)</f>
        <v>3.0680412871772034E-2</v>
      </c>
      <c r="P61" t="s">
        <v>14</v>
      </c>
      <c r="Q61" s="5">
        <v>0.15622636468281093</v>
      </c>
      <c r="R61" s="5">
        <v>1.0000000000000002</v>
      </c>
      <c r="S61" s="5">
        <v>6.5840271762254821E-2</v>
      </c>
      <c r="T61" s="5">
        <v>-7.0976517161055144E-2</v>
      </c>
      <c r="U61" s="5">
        <v>-2.3592877704359964E-2</v>
      </c>
    </row>
    <row r="62" spans="1:22" x14ac:dyDescent="0.2">
      <c r="A62" t="s">
        <v>15</v>
      </c>
      <c r="B62">
        <v>3.3767480408590891E-4</v>
      </c>
      <c r="C62">
        <v>4.6896665017681174E-5</v>
      </c>
      <c r="D62">
        <v>5.3898699984604448E-4</v>
      </c>
      <c r="E62">
        <v>3.371605855864594E-4</v>
      </c>
      <c r="F62">
        <v>2.6804601653101671E-4</v>
      </c>
      <c r="H62" t="s">
        <v>15</v>
      </c>
      <c r="I62">
        <v>5.9572374983910296E-4</v>
      </c>
      <c r="J62">
        <v>7.1227933546541479E-4</v>
      </c>
      <c r="K62">
        <v>5.3898699984604459E-4</v>
      </c>
      <c r="L62">
        <v>4.6809984908194855E-4</v>
      </c>
      <c r="M62">
        <v>5.419454671068307E-4</v>
      </c>
      <c r="N62" s="45">
        <f>_xlfn.STDEV.P(I$3:I$54)</f>
        <v>2.3216093552663949E-2</v>
      </c>
      <c r="P62" t="s">
        <v>15</v>
      </c>
      <c r="Q62" s="5">
        <v>0.56683119344681221</v>
      </c>
      <c r="R62" s="5">
        <v>6.5840271762254821E-2</v>
      </c>
      <c r="S62" s="5">
        <v>0.99999999999999978</v>
      </c>
      <c r="T62" s="5">
        <v>0.72027492905137402</v>
      </c>
      <c r="U62" s="5">
        <v>0.4945996097392919</v>
      </c>
    </row>
    <row r="63" spans="1:22" x14ac:dyDescent="0.2">
      <c r="A63" t="s">
        <v>2</v>
      </c>
      <c r="B63">
        <v>2.6230077074387403E-4</v>
      </c>
      <c r="C63">
        <v>-4.3906138216736378E-5</v>
      </c>
      <c r="D63">
        <v>3.371605855864594E-4</v>
      </c>
      <c r="E63">
        <v>4.0653572121986499E-4</v>
      </c>
      <c r="F63">
        <v>3.2493162636259681E-4</v>
      </c>
      <c r="H63" t="s">
        <v>2</v>
      </c>
      <c r="I63">
        <v>5.1737462587014013E-4</v>
      </c>
      <c r="J63">
        <v>6.1860091158189013E-4</v>
      </c>
      <c r="K63">
        <v>4.6809984908194855E-4</v>
      </c>
      <c r="L63">
        <v>4.0653572121986505E-4</v>
      </c>
      <c r="M63">
        <v>4.7066922103096301E-4</v>
      </c>
      <c r="N63" s="45">
        <f>_xlfn.STDEV.P(J3:J54)</f>
        <v>2.0162730996069581E-2</v>
      </c>
      <c r="P63" t="s">
        <v>2</v>
      </c>
      <c r="Q63" s="5">
        <v>0.50698421922553061</v>
      </c>
      <c r="R63" s="5">
        <v>-7.0976517161055144E-2</v>
      </c>
      <c r="S63" s="5">
        <v>0.72027492905137402</v>
      </c>
      <c r="T63" s="5">
        <v>0.99999999999999989</v>
      </c>
      <c r="U63" s="5">
        <v>0.69036089857514005</v>
      </c>
    </row>
    <row r="64" spans="1:22" x14ac:dyDescent="0.2">
      <c r="A64" s="40" t="s">
        <v>3</v>
      </c>
      <c r="B64">
        <v>2.4161355199183232E-4</v>
      </c>
      <c r="C64">
        <v>-1.6896959347360628E-5</v>
      </c>
      <c r="D64">
        <v>2.6804601653101671E-4</v>
      </c>
      <c r="E64">
        <v>3.2493162636259681E-4</v>
      </c>
      <c r="F64">
        <v>5.4492017321667175E-4</v>
      </c>
      <c r="H64" s="40" t="s">
        <v>3</v>
      </c>
      <c r="I64">
        <v>5.9899364171195921E-4</v>
      </c>
      <c r="J64">
        <v>7.1618899394532403E-4</v>
      </c>
      <c r="K64">
        <v>5.419454671068307E-4</v>
      </c>
      <c r="L64">
        <v>4.7066922103096301E-4</v>
      </c>
      <c r="M64">
        <v>5.4492017321667186E-4</v>
      </c>
      <c r="N64" s="45">
        <f>_xlfn.STDEV.P(K3:K54)</f>
        <v>2.3343525295393408E-2</v>
      </c>
      <c r="P64" s="40" t="s">
        <v>3</v>
      </c>
      <c r="Q64" s="5">
        <v>0.4033658041866463</v>
      </c>
      <c r="R64" s="5">
        <v>-2.3592877704359964E-2</v>
      </c>
      <c r="S64" s="5">
        <v>0.4945996097392919</v>
      </c>
      <c r="T64" s="5">
        <v>0.69036089857514005</v>
      </c>
      <c r="U64" s="5">
        <v>0.99999999999999978</v>
      </c>
    </row>
    <row r="67" spans="1:11" x14ac:dyDescent="0.2">
      <c r="A67" s="74" t="s">
        <v>88</v>
      </c>
      <c r="B67" s="74"/>
      <c r="C67" s="74"/>
      <c r="D67" s="74"/>
      <c r="E67" s="74"/>
    </row>
    <row r="68" spans="1:11" x14ac:dyDescent="0.2">
      <c r="B68" t="s">
        <v>89</v>
      </c>
      <c r="C68" s="5" t="s">
        <v>90</v>
      </c>
      <c r="D68" s="5" t="s">
        <v>98</v>
      </c>
      <c r="E68" s="5" t="s">
        <v>91</v>
      </c>
    </row>
    <row r="69" spans="1:11" x14ac:dyDescent="0.2">
      <c r="A69" t="s">
        <v>93</v>
      </c>
      <c r="C69" s="5">
        <f>MIN(N60:N64)</f>
        <v>2.0162730996069581E-2</v>
      </c>
      <c r="D69" s="5">
        <f>MAX(G56:K56)</f>
        <v>4.3582924304209583E-4</v>
      </c>
      <c r="E69" s="5"/>
      <c r="K69" s="16"/>
    </row>
    <row r="70" spans="1:11" x14ac:dyDescent="0.2">
      <c r="A70" t="s">
        <v>92</v>
      </c>
      <c r="C70" s="5"/>
      <c r="D70" s="5"/>
      <c r="E70" s="5"/>
      <c r="K70" s="16"/>
    </row>
    <row r="71" spans="1:11" x14ac:dyDescent="0.2">
      <c r="B71" s="75" t="s">
        <v>94</v>
      </c>
      <c r="C71" s="75"/>
      <c r="D71" s="75"/>
      <c r="E71" s="75"/>
      <c r="G71" t="s">
        <v>109</v>
      </c>
      <c r="K71" s="16"/>
    </row>
    <row r="72" spans="1:11" x14ac:dyDescent="0.2">
      <c r="A72" t="s">
        <v>29</v>
      </c>
      <c r="B72" s="5">
        <f>1/5</f>
        <v>0.2</v>
      </c>
      <c r="C72" s="5">
        <v>0</v>
      </c>
      <c r="D72" s="5">
        <f>1/5</f>
        <v>0.2</v>
      </c>
      <c r="E72" s="5">
        <v>-1.9999999998354669E-7</v>
      </c>
      <c r="G72" s="16">
        <f>G56</f>
        <v>-2.7374413127506446E-3</v>
      </c>
      <c r="K72" s="16"/>
    </row>
    <row r="73" spans="1:11" x14ac:dyDescent="0.2">
      <c r="A73" t="s">
        <v>14</v>
      </c>
      <c r="B73" s="5">
        <f t="shared" ref="B73:D76" si="19">1/5</f>
        <v>0.2</v>
      </c>
      <c r="C73" s="5">
        <v>0</v>
      </c>
      <c r="D73" s="5">
        <f t="shared" si="19"/>
        <v>0.2</v>
      </c>
      <c r="E73" s="5">
        <v>8.7931895792807566E-2</v>
      </c>
      <c r="G73" s="16">
        <f>H56</f>
        <v>-6.1889654436085464E-4</v>
      </c>
      <c r="K73" s="16"/>
    </row>
    <row r="74" spans="1:11" x14ac:dyDescent="0.2">
      <c r="A74" t="s">
        <v>15</v>
      </c>
      <c r="B74" s="5">
        <f>1/5</f>
        <v>0.2</v>
      </c>
      <c r="C74" s="5">
        <v>0.99999999999999989</v>
      </c>
      <c r="D74" s="5">
        <f t="shared" si="19"/>
        <v>0.2</v>
      </c>
      <c r="E74" s="5">
        <v>0.74491731346646184</v>
      </c>
      <c r="G74" s="16">
        <f>I56</f>
        <v>4.3582924304209583E-4</v>
      </c>
    </row>
    <row r="75" spans="1:11" x14ac:dyDescent="0.2">
      <c r="A75" t="s">
        <v>2</v>
      </c>
      <c r="B75" s="5">
        <f t="shared" si="19"/>
        <v>0.2</v>
      </c>
      <c r="C75" s="5">
        <v>0</v>
      </c>
      <c r="D75" s="5">
        <f t="shared" si="19"/>
        <v>0.2</v>
      </c>
      <c r="E75" s="5">
        <v>0.16715099074073059</v>
      </c>
      <c r="G75" s="16">
        <f>J56</f>
        <v>-3.8820930280702141E-6</v>
      </c>
    </row>
    <row r="76" spans="1:11" x14ac:dyDescent="0.2">
      <c r="A76" s="46" t="s">
        <v>3</v>
      </c>
      <c r="B76" s="47">
        <f t="shared" si="19"/>
        <v>0.2</v>
      </c>
      <c r="C76" s="11">
        <v>0</v>
      </c>
      <c r="D76" s="11">
        <f t="shared" si="19"/>
        <v>0.2</v>
      </c>
      <c r="E76" s="11">
        <v>0</v>
      </c>
      <c r="G76" s="16">
        <f>K56</f>
        <v>-1.0738310036207889E-3</v>
      </c>
    </row>
    <row r="77" spans="1:11" x14ac:dyDescent="0.2">
      <c r="A77" t="s">
        <v>95</v>
      </c>
      <c r="B77" s="5">
        <f>SUM(B72:B76)</f>
        <v>1</v>
      </c>
      <c r="C77" s="5">
        <f>SUM(C72:C76)</f>
        <v>0.99999999999999989</v>
      </c>
      <c r="D77" s="5">
        <f>SUM(D72:D76)</f>
        <v>1</v>
      </c>
      <c r="E77" s="5">
        <f>SUM(E72:E76)</f>
        <v>1</v>
      </c>
    </row>
    <row r="78" spans="1:11" x14ac:dyDescent="0.2">
      <c r="A78" t="s">
        <v>85</v>
      </c>
      <c r="B78" s="62">
        <f t="array" ref="B78">MMULT(TRANSPOSE(B72:B76),$G$72:$G$76)</f>
        <v>-7.9964434214365256E-4</v>
      </c>
      <c r="C78" s="19">
        <f t="array" ref="C78">MMULT(TRANSPOSE(C72:C76),$G$72:$G$76)</f>
        <v>4.3582924304209577E-4</v>
      </c>
      <c r="D78" s="19">
        <f t="array" ref="D78">MMULT(TRANSPOSE(D72:D76),$G$72:$G$76)</f>
        <v>-7.9964434214365256E-4</v>
      </c>
      <c r="E78" s="19">
        <f t="array" ref="E78">MMULT(TRANSPOSE(E72:E76),$G$72:$G$76)</f>
        <v>2.695876542042452E-4</v>
      </c>
    </row>
    <row r="79" spans="1:11" x14ac:dyDescent="0.2">
      <c r="A79" s="5" t="s">
        <v>86</v>
      </c>
      <c r="B79" s="19">
        <f t="array" ref="B79">SQRT(MMULT(MMULT(TRANSPOSE(B72:B76), $B$60:$F$64), B72:B76))</f>
        <v>1.6555103435469981E-2</v>
      </c>
      <c r="C79" s="19">
        <f t="array" ref="C79">SQRT(MMULT(MMULT(TRANSPOSE(C72:C76), $B$60:$F$64), C72:C76))</f>
        <v>2.3216093552663943E-2</v>
      </c>
      <c r="D79" s="19">
        <f t="array" ref="D79">SQRT(MMULT(MMULT(TRANSPOSE(D72:D76), $B$60:$F$64), D72:D76))</f>
        <v>1.6555103435469981E-2</v>
      </c>
      <c r="E79" s="19">
        <f t="array" ref="E79">SQRT(MMULT(MMULT(TRANSPOSE(E72:E76), $B$60:$F$64), E72:E76))</f>
        <v>2.0162747115535784E-2</v>
      </c>
    </row>
    <row r="80" spans="1:11" x14ac:dyDescent="0.2">
      <c r="A80" t="s">
        <v>97</v>
      </c>
      <c r="B80" s="17">
        <f>B78/B79</f>
        <v>-4.8301984053472122E-2</v>
      </c>
      <c r="C80" s="17">
        <f t="shared" ref="C80:E80" si="20">C78/C79</f>
        <v>1.8772720830636313E-2</v>
      </c>
      <c r="D80" s="17">
        <f t="shared" si="20"/>
        <v>-4.8301984053472122E-2</v>
      </c>
      <c r="E80" s="17">
        <f t="shared" si="20"/>
        <v>1.3370581531349105E-2</v>
      </c>
    </row>
    <row r="81" spans="2:2" x14ac:dyDescent="0.2">
      <c r="B81" s="62">
        <f t="array" ref="B81">SUM(B72:B76*G72:G76)</f>
        <v>-7.9964434214365256E-4</v>
      </c>
    </row>
  </sheetData>
  <mergeCells count="8">
    <mergeCell ref="A67:E67"/>
    <mergeCell ref="B71:E71"/>
    <mergeCell ref="G1:K1"/>
    <mergeCell ref="L1:P1"/>
    <mergeCell ref="Q1:U1"/>
    <mergeCell ref="A58:F58"/>
    <mergeCell ref="H58:M58"/>
    <mergeCell ref="P58:U5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27" zoomScale="75" workbookViewId="0">
      <selection sqref="A1:B1"/>
    </sheetView>
  </sheetViews>
  <sheetFormatPr baseColWidth="10" defaultRowHeight="15" x14ac:dyDescent="0.2"/>
  <cols>
    <col min="8" max="8" width="13.33203125" bestFit="1" customWidth="1"/>
  </cols>
  <sheetData>
    <row r="1" spans="1:8" ht="16" x14ac:dyDescent="0.2">
      <c r="A1" t="s">
        <v>45</v>
      </c>
      <c r="B1" s="40" t="s">
        <v>46</v>
      </c>
      <c r="C1" s="40" t="s">
        <v>19</v>
      </c>
      <c r="D1" s="90" t="s">
        <v>110</v>
      </c>
      <c r="E1" s="82"/>
      <c r="F1" s="87" t="s">
        <v>111</v>
      </c>
      <c r="G1" s="89"/>
      <c r="H1" s="38" t="s">
        <v>134</v>
      </c>
    </row>
    <row r="2" spans="1:8" ht="15" customHeight="1" x14ac:dyDescent="0.2">
      <c r="A2">
        <v>14.99</v>
      </c>
      <c r="B2" s="40">
        <v>46.21</v>
      </c>
      <c r="C2" s="40">
        <v>0.40300000000000002</v>
      </c>
      <c r="E2" s="40"/>
      <c r="G2" s="40"/>
    </row>
    <row r="3" spans="1:8" x14ac:dyDescent="0.2">
      <c r="A3">
        <v>15.35</v>
      </c>
      <c r="B3" s="40">
        <v>47.414999999999999</v>
      </c>
      <c r="C3" s="40">
        <v>0.32800000000000001</v>
      </c>
      <c r="D3" s="5">
        <f>A3/A2-1</f>
        <v>2.4016010673782562E-2</v>
      </c>
      <c r="E3" s="42">
        <f>B3/B2-1</f>
        <v>2.607660679506596E-2</v>
      </c>
      <c r="F3" s="16">
        <f>D3-D$56</f>
        <v>2.4918313118504697E-2</v>
      </c>
      <c r="G3" s="44">
        <f>E3-E$56</f>
        <v>2.6023115424558169E-2</v>
      </c>
      <c r="H3">
        <f t="array" ref="H3">MMULT(TRANSPOSE($B$71:$B$72),TRANSPOSE(D3:E3))</f>
        <v>2.5046308734424261E-2</v>
      </c>
    </row>
    <row r="4" spans="1:8" x14ac:dyDescent="0.2">
      <c r="A4">
        <v>15.23</v>
      </c>
      <c r="B4" s="40">
        <v>49</v>
      </c>
      <c r="C4" s="40">
        <v>0.22800000000000001</v>
      </c>
      <c r="D4" s="5">
        <f t="shared" ref="D4:E54" si="0">A4/A3-1</f>
        <v>-7.8175895765472125E-3</v>
      </c>
      <c r="E4" s="42">
        <f t="shared" si="0"/>
        <v>3.342824000843625E-2</v>
      </c>
      <c r="F4" s="16">
        <f t="shared" ref="F4:F53" si="1">D4-D$56</f>
        <v>-6.9152871318250795E-3</v>
      </c>
      <c r="G4" s="44">
        <f t="shared" ref="G4:G54" si="2">E4-E$56</f>
        <v>3.3374748637928456E-2</v>
      </c>
      <c r="H4">
        <f t="array" ref="H4">MMULT(TRANSPOSE($B$71:$B$72),TRANSPOSE(D4:E4))</f>
        <v>1.2805325215944519E-2</v>
      </c>
    </row>
    <row r="5" spans="1:8" x14ac:dyDescent="0.2">
      <c r="A5">
        <v>14.99</v>
      </c>
      <c r="B5" s="40">
        <v>48.03</v>
      </c>
      <c r="C5" s="40">
        <v>0.187</v>
      </c>
      <c r="D5" s="5">
        <f t="shared" si="0"/>
        <v>-1.5758371634931101E-2</v>
      </c>
      <c r="E5" s="42">
        <f t="shared" si="0"/>
        <v>-1.9795918367346954E-2</v>
      </c>
      <c r="F5" s="16">
        <f t="shared" si="1"/>
        <v>-1.4856069190208968E-2</v>
      </c>
      <c r="G5" s="44">
        <f t="shared" si="2"/>
        <v>-1.9849409737854744E-2</v>
      </c>
      <c r="H5">
        <f t="array" ref="H5">MMULT(TRANSPOSE($B$71:$B$72),TRANSPOSE(D5:E5))</f>
        <v>-1.7777145001139028E-2</v>
      </c>
    </row>
    <row r="6" spans="1:8" x14ac:dyDescent="0.2">
      <c r="A6">
        <v>14.52</v>
      </c>
      <c r="B6" s="40">
        <v>46.48</v>
      </c>
      <c r="C6" s="40">
        <v>0.253</v>
      </c>
      <c r="D6" s="5">
        <f t="shared" si="0"/>
        <v>-3.1354236157438375E-2</v>
      </c>
      <c r="E6" s="42">
        <f t="shared" si="0"/>
        <v>-3.2271496981053582E-2</v>
      </c>
      <c r="F6" s="16">
        <f t="shared" si="1"/>
        <v>-3.0451933712716241E-2</v>
      </c>
      <c r="G6" s="44">
        <f t="shared" si="2"/>
        <v>-3.2324988351561376E-2</v>
      </c>
      <c r="H6">
        <f t="array" ref="H6">MMULT(TRANSPOSE($B$71:$B$72),TRANSPOSE(D6:E6))</f>
        <v>-3.1812866569245979E-2</v>
      </c>
    </row>
    <row r="7" spans="1:8" x14ac:dyDescent="0.2">
      <c r="A7">
        <v>14.27</v>
      </c>
      <c r="B7" s="40">
        <v>47.17</v>
      </c>
      <c r="C7" s="40">
        <v>0.317</v>
      </c>
      <c r="D7" s="5">
        <f t="shared" si="0"/>
        <v>-1.7217630853994526E-2</v>
      </c>
      <c r="E7" s="42">
        <f t="shared" si="0"/>
        <v>1.4845094664371894E-2</v>
      </c>
      <c r="F7" s="16">
        <f t="shared" si="1"/>
        <v>-1.6315328409272391E-2</v>
      </c>
      <c r="G7" s="44">
        <f t="shared" si="2"/>
        <v>1.4791603293864104E-2</v>
      </c>
      <c r="H7">
        <f t="array" ref="H7">MMULT(TRANSPOSE($B$71:$B$72),TRANSPOSE(D7:E7))</f>
        <v>-1.1862680948113158E-3</v>
      </c>
    </row>
    <row r="8" spans="1:8" x14ac:dyDescent="0.2">
      <c r="A8">
        <v>14.59</v>
      </c>
      <c r="B8" s="40">
        <v>48</v>
      </c>
      <c r="C8" s="40">
        <v>0.41799999999999998</v>
      </c>
      <c r="D8" s="5">
        <f t="shared" si="0"/>
        <v>2.2424667133847276E-2</v>
      </c>
      <c r="E8" s="42">
        <f t="shared" si="0"/>
        <v>1.7595929616281536E-2</v>
      </c>
      <c r="F8" s="16">
        <f t="shared" si="1"/>
        <v>2.3326969578569411E-2</v>
      </c>
      <c r="G8" s="44">
        <f t="shared" si="2"/>
        <v>1.7542438245773746E-2</v>
      </c>
      <c r="H8">
        <f t="array" ref="H8">MMULT(TRANSPOSE($B$71:$B$72),TRANSPOSE(D8:E8))</f>
        <v>2.0010298375064406E-2</v>
      </c>
    </row>
    <row r="9" spans="1:8" x14ac:dyDescent="0.2">
      <c r="A9">
        <v>14.89</v>
      </c>
      <c r="B9" s="40">
        <v>47.98</v>
      </c>
      <c r="C9" s="40">
        <v>0.39100000000000001</v>
      </c>
      <c r="D9" s="5">
        <f t="shared" si="0"/>
        <v>2.0562028786840436E-2</v>
      </c>
      <c r="E9" s="42">
        <f t="shared" si="0"/>
        <v>-4.166666666667318E-4</v>
      </c>
      <c r="F9" s="16">
        <f t="shared" si="1"/>
        <v>2.1464331231562571E-2</v>
      </c>
      <c r="G9" s="44">
        <f t="shared" si="2"/>
        <v>-4.7015803717452245E-4</v>
      </c>
      <c r="H9">
        <f t="array" ref="H9">MMULT(TRANSPOSE($B$71:$B$72),TRANSPOSE(D9:E9))</f>
        <v>1.0072681060086852E-2</v>
      </c>
    </row>
    <row r="10" spans="1:8" x14ac:dyDescent="0.2">
      <c r="A10">
        <v>15.04</v>
      </c>
      <c r="B10" s="40">
        <v>48.4</v>
      </c>
      <c r="C10" s="40">
        <v>0.36799999999999999</v>
      </c>
      <c r="D10" s="5">
        <f t="shared" si="0"/>
        <v>1.0073875083948858E-2</v>
      </c>
      <c r="E10" s="42">
        <f t="shared" si="0"/>
        <v>8.7536473530638315E-3</v>
      </c>
      <c r="F10" s="16">
        <f t="shared" si="1"/>
        <v>1.0976177528670991E-2</v>
      </c>
      <c r="G10" s="44">
        <f t="shared" si="2"/>
        <v>8.7001559825560411E-3</v>
      </c>
      <c r="H10">
        <f t="array" ref="H10">MMULT(TRANSPOSE($B$71:$B$72),TRANSPOSE(D10:E10))</f>
        <v>9.4137612185063446E-3</v>
      </c>
    </row>
    <row r="11" spans="1:8" x14ac:dyDescent="0.2">
      <c r="A11">
        <v>14.31</v>
      </c>
      <c r="B11" s="40">
        <v>47.435000000000002</v>
      </c>
      <c r="C11" s="40">
        <v>0.33100000000000002</v>
      </c>
      <c r="D11" s="5">
        <f t="shared" si="0"/>
        <v>-4.8537234042553057E-2</v>
      </c>
      <c r="E11" s="42">
        <f t="shared" si="0"/>
        <v>-1.9938016528925573E-2</v>
      </c>
      <c r="F11" s="16">
        <f t="shared" si="1"/>
        <v>-4.7634931597830922E-2</v>
      </c>
      <c r="G11" s="44">
        <f t="shared" si="2"/>
        <v>-1.9991507899433363E-2</v>
      </c>
      <c r="H11">
        <f t="array" ref="H11">MMULT(TRANSPOSE($B$71:$B$72),TRANSPOSE(D11:E11))</f>
        <v>-3.4237625285739315E-2</v>
      </c>
    </row>
    <row r="12" spans="1:8" x14ac:dyDescent="0.2">
      <c r="A12">
        <v>14.05</v>
      </c>
      <c r="B12" s="40">
        <v>46.8</v>
      </c>
      <c r="C12" s="40">
        <v>0.27400000000000002</v>
      </c>
      <c r="D12" s="5">
        <f t="shared" si="0"/>
        <v>-1.8169112508735097E-2</v>
      </c>
      <c r="E12" s="42">
        <f t="shared" si="0"/>
        <v>-1.3386739749130516E-2</v>
      </c>
      <c r="F12" s="16">
        <f t="shared" si="1"/>
        <v>-1.7266810064012962E-2</v>
      </c>
      <c r="G12" s="44">
        <f t="shared" si="2"/>
        <v>-1.3440231119638307E-2</v>
      </c>
      <c r="H12">
        <f t="array" ref="H12">MMULT(TRANSPOSE($B$71:$B$72),TRANSPOSE(D12:E12))</f>
        <v>-1.5777926128932807E-2</v>
      </c>
    </row>
    <row r="13" spans="1:8" x14ac:dyDescent="0.2">
      <c r="A13">
        <v>13.9</v>
      </c>
      <c r="B13" s="40">
        <v>45.695</v>
      </c>
      <c r="C13" s="40">
        <v>0.26400000000000001</v>
      </c>
      <c r="D13" s="5">
        <f t="shared" si="0"/>
        <v>-1.067615658362997E-2</v>
      </c>
      <c r="E13" s="42">
        <f t="shared" si="0"/>
        <v>-2.3611111111111027E-2</v>
      </c>
      <c r="F13" s="16">
        <f t="shared" si="1"/>
        <v>-9.7738541389078368E-3</v>
      </c>
      <c r="G13" s="44">
        <f t="shared" si="2"/>
        <v>-2.3664602481618818E-2</v>
      </c>
      <c r="H13">
        <f t="array" ref="H13">MMULT(TRANSPOSE($B$71:$B$72),TRANSPOSE(D13:E13))</f>
        <v>-1.7143633847370499E-2</v>
      </c>
    </row>
    <row r="14" spans="1:8" x14ac:dyDescent="0.2">
      <c r="A14">
        <v>13.85</v>
      </c>
      <c r="B14" s="40">
        <v>44.81</v>
      </c>
      <c r="C14" s="40">
        <v>0.27600000000000002</v>
      </c>
      <c r="D14" s="5">
        <f t="shared" si="0"/>
        <v>-3.597122302158362E-3</v>
      </c>
      <c r="E14" s="42">
        <f t="shared" si="0"/>
        <v>-1.9367545683335097E-2</v>
      </c>
      <c r="F14" s="16">
        <f t="shared" si="1"/>
        <v>-2.694819857436229E-3</v>
      </c>
      <c r="G14" s="44">
        <f t="shared" si="2"/>
        <v>-1.9421037053842887E-2</v>
      </c>
      <c r="H14">
        <f t="array" ref="H14">MMULT(TRANSPOSE($B$71:$B$72),TRANSPOSE(D14:E14))</f>
        <v>-1.1482333992746729E-2</v>
      </c>
    </row>
    <row r="15" spans="1:8" x14ac:dyDescent="0.2">
      <c r="A15">
        <v>13.58</v>
      </c>
      <c r="B15" s="40">
        <v>44.11</v>
      </c>
      <c r="C15" s="40">
        <v>0.255</v>
      </c>
      <c r="D15" s="5">
        <f t="shared" si="0"/>
        <v>-1.949458483754507E-2</v>
      </c>
      <c r="E15" s="42">
        <f t="shared" si="0"/>
        <v>-1.5621513055121716E-2</v>
      </c>
      <c r="F15" s="16">
        <f t="shared" si="1"/>
        <v>-1.8592282392822936E-2</v>
      </c>
      <c r="G15" s="44">
        <f t="shared" si="2"/>
        <v>-1.5675004425629507E-2</v>
      </c>
      <c r="H15">
        <f t="array" ref="H15">MMULT(TRANSPOSE($B$71:$B$72),TRANSPOSE(D15:E15))</f>
        <v>-1.7558048946333393E-2</v>
      </c>
    </row>
    <row r="16" spans="1:8" x14ac:dyDescent="0.2">
      <c r="A16">
        <v>13.16</v>
      </c>
      <c r="B16" s="40">
        <v>43.284999999999997</v>
      </c>
      <c r="C16" s="40">
        <v>0.46600000000000003</v>
      </c>
      <c r="D16" s="5">
        <f t="shared" si="0"/>
        <v>-3.0927835051546393E-2</v>
      </c>
      <c r="E16" s="42">
        <f t="shared" si="0"/>
        <v>-1.8703241895261957E-2</v>
      </c>
      <c r="F16" s="16">
        <f t="shared" si="1"/>
        <v>-3.0025532606824258E-2</v>
      </c>
      <c r="G16" s="44">
        <f t="shared" si="2"/>
        <v>-1.8756733265769748E-2</v>
      </c>
      <c r="H16">
        <f t="array" ref="H16">MMULT(TRANSPOSE($B$71:$B$72),TRANSPOSE(D16:E16))</f>
        <v>-2.4815538473404175E-2</v>
      </c>
    </row>
    <row r="17" spans="1:8" x14ac:dyDescent="0.2">
      <c r="A17">
        <v>12.96</v>
      </c>
      <c r="B17" s="40">
        <v>42.46</v>
      </c>
      <c r="C17" s="40">
        <v>0.57299999999999995</v>
      </c>
      <c r="D17" s="5">
        <f t="shared" si="0"/>
        <v>-1.5197568389057725E-2</v>
      </c>
      <c r="E17" s="42">
        <f t="shared" si="0"/>
        <v>-1.9059720457433205E-2</v>
      </c>
      <c r="F17" s="16">
        <f t="shared" si="1"/>
        <v>-1.4295265944335592E-2</v>
      </c>
      <c r="G17" s="44">
        <f t="shared" si="2"/>
        <v>-1.9113211827940995E-2</v>
      </c>
      <c r="H17">
        <f t="array" ref="H17">MMULT(TRANSPOSE($B$71:$B$72),TRANSPOSE(D17:E17))</f>
        <v>-1.7128644423245465E-2</v>
      </c>
    </row>
    <row r="18" spans="1:8" x14ac:dyDescent="0.2">
      <c r="A18">
        <v>13.24</v>
      </c>
      <c r="B18" s="40">
        <v>43.335000000000001</v>
      </c>
      <c r="C18" s="40">
        <v>0.59699999999999998</v>
      </c>
      <c r="D18" s="5">
        <f t="shared" si="0"/>
        <v>2.1604938271604812E-2</v>
      </c>
      <c r="E18" s="42">
        <f t="shared" si="0"/>
        <v>2.0607630711257707E-2</v>
      </c>
      <c r="F18" s="16">
        <f t="shared" si="1"/>
        <v>2.2507240716326947E-2</v>
      </c>
      <c r="G18" s="44">
        <f t="shared" si="2"/>
        <v>2.0554139340749917E-2</v>
      </c>
      <c r="H18">
        <f t="array" ref="H18">MMULT(TRANSPOSE($B$71:$B$72),TRANSPOSE(D18:E18))</f>
        <v>2.110628449143126E-2</v>
      </c>
    </row>
    <row r="19" spans="1:8" x14ac:dyDescent="0.2">
      <c r="A19">
        <v>13.04</v>
      </c>
      <c r="B19" s="40">
        <v>42.715000000000003</v>
      </c>
      <c r="C19" s="40">
        <v>0.50600000000000001</v>
      </c>
      <c r="D19" s="5">
        <f t="shared" si="0"/>
        <v>-1.5105740181268978E-2</v>
      </c>
      <c r="E19" s="42">
        <f t="shared" si="0"/>
        <v>-1.4307142032998654E-2</v>
      </c>
      <c r="F19" s="16">
        <f t="shared" si="1"/>
        <v>-1.4203437736546845E-2</v>
      </c>
      <c r="G19" s="44">
        <f t="shared" si="2"/>
        <v>-1.4360633403506445E-2</v>
      </c>
      <c r="H19">
        <f t="array" ref="H19">MMULT(TRANSPOSE($B$71:$B$72),TRANSPOSE(D19:E19))</f>
        <v>-1.4706441107133816E-2</v>
      </c>
    </row>
    <row r="20" spans="1:8" x14ac:dyDescent="0.2">
      <c r="A20">
        <v>13.26</v>
      </c>
      <c r="B20" s="40">
        <v>42.99</v>
      </c>
      <c r="C20" s="40">
        <v>0.54200000000000004</v>
      </c>
      <c r="D20" s="5">
        <f t="shared" si="0"/>
        <v>1.6871165644171793E-2</v>
      </c>
      <c r="E20" s="42">
        <f t="shared" si="0"/>
        <v>6.4380194311131067E-3</v>
      </c>
      <c r="F20" s="16">
        <f t="shared" si="1"/>
        <v>1.7773468088893928E-2</v>
      </c>
      <c r="G20" s="44">
        <f t="shared" si="2"/>
        <v>6.3845280606053163E-3</v>
      </c>
      <c r="H20">
        <f t="array" ref="H20">MMULT(TRANSPOSE($B$71:$B$72),TRANSPOSE(D20:E20))</f>
        <v>1.165459253764245E-2</v>
      </c>
    </row>
    <row r="21" spans="1:8" x14ac:dyDescent="0.2">
      <c r="A21">
        <v>13.55</v>
      </c>
      <c r="B21" s="40">
        <v>43.92</v>
      </c>
      <c r="C21" s="40">
        <v>0.46800000000000003</v>
      </c>
      <c r="D21" s="5">
        <f t="shared" si="0"/>
        <v>2.1870286576169073E-2</v>
      </c>
      <c r="E21" s="42">
        <f t="shared" si="0"/>
        <v>2.1632937892533066E-2</v>
      </c>
      <c r="F21" s="16">
        <f t="shared" si="1"/>
        <v>2.2772589020891208E-2</v>
      </c>
      <c r="G21" s="44">
        <f t="shared" si="2"/>
        <v>2.1579446522025276E-2</v>
      </c>
      <c r="H21">
        <f t="array" ref="H21">MMULT(TRANSPOSE($B$71:$B$72),TRANSPOSE(D21:E21))</f>
        <v>2.175161223435107E-2</v>
      </c>
    </row>
    <row r="22" spans="1:8" x14ac:dyDescent="0.2">
      <c r="A22">
        <v>13.3</v>
      </c>
      <c r="B22" s="40">
        <v>42.75</v>
      </c>
      <c r="C22" s="40">
        <v>0.38200000000000001</v>
      </c>
      <c r="D22" s="5">
        <f t="shared" si="0"/>
        <v>-1.8450184501844991E-2</v>
      </c>
      <c r="E22" s="42">
        <f t="shared" si="0"/>
        <v>-2.6639344262295084E-2</v>
      </c>
      <c r="F22" s="16">
        <f t="shared" si="1"/>
        <v>-1.7547882057122856E-2</v>
      </c>
      <c r="G22" s="44">
        <f t="shared" si="2"/>
        <v>-2.6692835632802874E-2</v>
      </c>
      <c r="H22">
        <f t="array" ref="H22">MMULT(TRANSPOSE($B$71:$B$72),TRANSPOSE(D22:E22))</f>
        <v>-2.2544764382070037E-2</v>
      </c>
    </row>
    <row r="23" spans="1:8" x14ac:dyDescent="0.2">
      <c r="A23">
        <v>13.25</v>
      </c>
      <c r="B23" s="40">
        <v>42.65</v>
      </c>
      <c r="C23" s="40">
        <v>0.41399999999999998</v>
      </c>
      <c r="D23" s="5">
        <f t="shared" si="0"/>
        <v>-3.7593984962406291E-3</v>
      </c>
      <c r="E23" s="42">
        <f t="shared" si="0"/>
        <v>-2.3391812865497519E-3</v>
      </c>
      <c r="F23" s="16">
        <f t="shared" si="1"/>
        <v>-2.857096051518496E-3</v>
      </c>
      <c r="G23" s="44">
        <f t="shared" si="2"/>
        <v>-2.3926726570575427E-3</v>
      </c>
      <c r="H23">
        <f t="array" ref="H23">MMULT(TRANSPOSE($B$71:$B$72),TRANSPOSE(D23:E23))</f>
        <v>-3.0492898913951905E-3</v>
      </c>
    </row>
    <row r="24" spans="1:8" x14ac:dyDescent="0.2">
      <c r="A24">
        <v>13.11</v>
      </c>
      <c r="B24" s="40">
        <v>43.325000000000003</v>
      </c>
      <c r="C24" s="40">
        <v>0.38</v>
      </c>
      <c r="D24" s="5">
        <f t="shared" si="0"/>
        <v>-1.0566037735849076E-2</v>
      </c>
      <c r="E24" s="42">
        <f t="shared" si="0"/>
        <v>1.5826494724501927E-2</v>
      </c>
      <c r="F24" s="16">
        <f t="shared" si="1"/>
        <v>-9.6637352911269434E-3</v>
      </c>
      <c r="G24" s="44">
        <f t="shared" si="2"/>
        <v>1.5773003353994137E-2</v>
      </c>
      <c r="H24">
        <f t="array" ref="H24">MMULT(TRANSPOSE($B$71:$B$72),TRANSPOSE(D24:E24))</f>
        <v>2.6302284943264254E-3</v>
      </c>
    </row>
    <row r="25" spans="1:8" x14ac:dyDescent="0.2">
      <c r="A25">
        <v>13.31</v>
      </c>
      <c r="B25" s="40">
        <v>43.805</v>
      </c>
      <c r="C25" s="40">
        <v>0.379</v>
      </c>
      <c r="D25" s="5">
        <f t="shared" si="0"/>
        <v>1.5255530129672179E-2</v>
      </c>
      <c r="E25" s="42">
        <f t="shared" si="0"/>
        <v>1.1079053664166061E-2</v>
      </c>
      <c r="F25" s="16">
        <f t="shared" si="1"/>
        <v>1.6157832574394314E-2</v>
      </c>
      <c r="G25" s="44">
        <f t="shared" si="2"/>
        <v>1.102556229365827E-2</v>
      </c>
      <c r="H25">
        <f t="array" ref="H25">MMULT(TRANSPOSE($B$71:$B$72),TRANSPOSE(D25:E25))</f>
        <v>1.316729189691912E-2</v>
      </c>
    </row>
    <row r="26" spans="1:8" x14ac:dyDescent="0.2">
      <c r="A26">
        <v>13.46</v>
      </c>
      <c r="B26" s="40">
        <v>43.99</v>
      </c>
      <c r="C26" s="40">
        <v>0.312</v>
      </c>
      <c r="D26" s="5">
        <f t="shared" si="0"/>
        <v>1.1269722013523609E-2</v>
      </c>
      <c r="E26" s="42">
        <f t="shared" si="0"/>
        <v>4.2232621846822749E-3</v>
      </c>
      <c r="F26" s="16">
        <f t="shared" si="1"/>
        <v>1.2172024458245742E-2</v>
      </c>
      <c r="G26" s="44">
        <f t="shared" si="2"/>
        <v>4.1697708141744845E-3</v>
      </c>
      <c r="H26">
        <f t="array" ref="H26">MMULT(TRANSPOSE($B$71:$B$72),TRANSPOSE(D26:E26))</f>
        <v>7.7464920991029418E-3</v>
      </c>
    </row>
    <row r="27" spans="1:8" x14ac:dyDescent="0.2">
      <c r="A27">
        <v>13.81</v>
      </c>
      <c r="B27" s="40">
        <v>44.924999999999997</v>
      </c>
      <c r="C27" s="40">
        <v>0.433</v>
      </c>
      <c r="D27" s="5">
        <f t="shared" si="0"/>
        <v>2.6002971768201988E-2</v>
      </c>
      <c r="E27" s="42">
        <f t="shared" si="0"/>
        <v>2.1254830643328004E-2</v>
      </c>
      <c r="F27" s="16">
        <f t="shared" si="1"/>
        <v>2.6905274212924123E-2</v>
      </c>
      <c r="G27" s="44">
        <f t="shared" si="2"/>
        <v>2.1201339272820214E-2</v>
      </c>
      <c r="H27">
        <f t="array" ref="H27">MMULT(TRANSPOSE($B$71:$B$72),TRANSPOSE(D27:E27))</f>
        <v>2.3628901205764996E-2</v>
      </c>
    </row>
    <row r="28" spans="1:8" x14ac:dyDescent="0.2">
      <c r="A28">
        <v>13.78</v>
      </c>
      <c r="B28" s="40">
        <v>45.935000000000002</v>
      </c>
      <c r="C28" s="40">
        <v>0.44700000000000001</v>
      </c>
      <c r="D28" s="5">
        <f t="shared" si="0"/>
        <v>-2.1723388848661207E-3</v>
      </c>
      <c r="E28" s="42">
        <f t="shared" si="0"/>
        <v>2.2481914301613948E-2</v>
      </c>
      <c r="F28" s="16">
        <f t="shared" si="1"/>
        <v>-1.2700364401439877E-3</v>
      </c>
      <c r="G28" s="44">
        <f t="shared" si="2"/>
        <v>2.2428422931106157E-2</v>
      </c>
      <c r="H28">
        <f t="array" ref="H28">MMULT(TRANSPOSE($B$71:$B$72),TRANSPOSE(D28:E28))</f>
        <v>1.0154787708373914E-2</v>
      </c>
    </row>
    <row r="29" spans="1:8" x14ac:dyDescent="0.2">
      <c r="A29">
        <v>14</v>
      </c>
      <c r="B29" s="40">
        <v>45.445</v>
      </c>
      <c r="C29" s="40">
        <v>0.46400000000000002</v>
      </c>
      <c r="D29" s="5">
        <f t="shared" si="0"/>
        <v>1.59651669085632E-2</v>
      </c>
      <c r="E29" s="42">
        <f t="shared" si="0"/>
        <v>-1.0667247197126417E-2</v>
      </c>
      <c r="F29" s="16">
        <f t="shared" si="1"/>
        <v>1.6867469353285335E-2</v>
      </c>
      <c r="G29" s="44">
        <f t="shared" si="2"/>
        <v>-1.0720738567634207E-2</v>
      </c>
      <c r="H29">
        <f t="array" ref="H29">MMULT(TRANSPOSE($B$71:$B$72),TRANSPOSE(D29:E29))</f>
        <v>2.6489598557183913E-3</v>
      </c>
    </row>
    <row r="30" spans="1:8" x14ac:dyDescent="0.2">
      <c r="A30">
        <v>13.85</v>
      </c>
      <c r="B30" s="40">
        <v>45.555</v>
      </c>
      <c r="C30" s="40">
        <v>0.45900000000000002</v>
      </c>
      <c r="D30" s="5">
        <f t="shared" si="0"/>
        <v>-1.0714285714285787E-2</v>
      </c>
      <c r="E30" s="42">
        <f t="shared" si="0"/>
        <v>2.42050830674434E-3</v>
      </c>
      <c r="F30" s="16">
        <f t="shared" si="1"/>
        <v>-9.8119832695636542E-3</v>
      </c>
      <c r="G30" s="44">
        <f t="shared" si="2"/>
        <v>2.3670169362365492E-3</v>
      </c>
      <c r="H30">
        <f t="array" ref="H30">MMULT(TRANSPOSE($B$71:$B$72),TRANSPOSE(D30:E30))</f>
        <v>-4.1468887037707236E-3</v>
      </c>
    </row>
    <row r="31" spans="1:8" x14ac:dyDescent="0.2">
      <c r="A31">
        <v>13.97</v>
      </c>
      <c r="B31" s="40">
        <v>45.78</v>
      </c>
      <c r="C31" s="40">
        <v>0.40300000000000002</v>
      </c>
      <c r="D31" s="5">
        <f t="shared" si="0"/>
        <v>8.6642599277979571E-3</v>
      </c>
      <c r="E31" s="42">
        <f t="shared" si="0"/>
        <v>4.9390846229833141E-3</v>
      </c>
      <c r="F31" s="16">
        <f t="shared" si="1"/>
        <v>9.5665623725200901E-3</v>
      </c>
      <c r="G31" s="44">
        <f t="shared" si="2"/>
        <v>4.8855932524755237E-3</v>
      </c>
      <c r="H31">
        <f t="array" ref="H31">MMULT(TRANSPOSE($B$71:$B$72),TRANSPOSE(D31:E31))</f>
        <v>6.8016722753906356E-3</v>
      </c>
    </row>
    <row r="32" spans="1:8" x14ac:dyDescent="0.2">
      <c r="A32">
        <v>13.85</v>
      </c>
      <c r="B32" s="40">
        <v>45.96</v>
      </c>
      <c r="C32" s="40">
        <v>0.45200000000000001</v>
      </c>
      <c r="D32" s="5">
        <f t="shared" si="0"/>
        <v>-8.58983536148894E-3</v>
      </c>
      <c r="E32" s="42">
        <f t="shared" si="0"/>
        <v>3.9318479685452878E-3</v>
      </c>
      <c r="F32" s="16">
        <f t="shared" si="1"/>
        <v>-7.687532916766807E-3</v>
      </c>
      <c r="G32" s="44">
        <f t="shared" si="2"/>
        <v>3.878356598037497E-3</v>
      </c>
      <c r="H32">
        <f t="array" ref="H32">MMULT(TRANSPOSE($B$71:$B$72),TRANSPOSE(D32:E32))</f>
        <v>-2.3289936964718261E-3</v>
      </c>
    </row>
    <row r="33" spans="1:8" x14ac:dyDescent="0.2">
      <c r="A33">
        <v>13.78</v>
      </c>
      <c r="B33" s="40">
        <v>47.27</v>
      </c>
      <c r="C33" s="40">
        <v>0.38300000000000001</v>
      </c>
      <c r="D33" s="5">
        <f t="shared" si="0"/>
        <v>-5.0541516245488083E-3</v>
      </c>
      <c r="E33" s="42">
        <f t="shared" si="0"/>
        <v>2.8503046127067E-2</v>
      </c>
      <c r="F33" s="16">
        <f t="shared" si="1"/>
        <v>-4.1518491798266752E-3</v>
      </c>
      <c r="G33" s="44">
        <f t="shared" si="2"/>
        <v>2.844955475655921E-2</v>
      </c>
      <c r="H33">
        <f t="array" ref="H33">MMULT(TRANSPOSE($B$71:$B$72),TRANSPOSE(D33:E33))</f>
        <v>1.1724447251259096E-2</v>
      </c>
    </row>
    <row r="34" spans="1:8" x14ac:dyDescent="0.2">
      <c r="A34">
        <v>14.38</v>
      </c>
      <c r="B34" s="40">
        <v>48.475000000000001</v>
      </c>
      <c r="C34" s="40">
        <v>0.36399999999999999</v>
      </c>
      <c r="D34" s="5">
        <f t="shared" si="0"/>
        <v>4.3541364296081353E-2</v>
      </c>
      <c r="E34" s="42">
        <f t="shared" si="0"/>
        <v>2.5491855299344168E-2</v>
      </c>
      <c r="F34" s="16">
        <f t="shared" si="1"/>
        <v>4.4443666740803488E-2</v>
      </c>
      <c r="G34" s="44">
        <f t="shared" si="2"/>
        <v>2.5438363928836378E-2</v>
      </c>
      <c r="H34">
        <f t="array" ref="H34">MMULT(TRANSPOSE($B$71:$B$72),TRANSPOSE(D34:E34))</f>
        <v>3.4516609797712761E-2</v>
      </c>
    </row>
    <row r="35" spans="1:8" x14ac:dyDescent="0.2">
      <c r="A35">
        <v>14.41</v>
      </c>
      <c r="B35" s="40">
        <v>48.05</v>
      </c>
      <c r="C35" s="40">
        <v>0.41</v>
      </c>
      <c r="D35" s="5">
        <f t="shared" si="0"/>
        <v>2.0862308762168436E-3</v>
      </c>
      <c r="E35" s="42">
        <f t="shared" si="0"/>
        <v>-8.7674058793193455E-3</v>
      </c>
      <c r="F35" s="16">
        <f t="shared" si="1"/>
        <v>2.9885333209389766E-3</v>
      </c>
      <c r="G35" s="44">
        <f t="shared" si="2"/>
        <v>-8.8208972498271358E-3</v>
      </c>
      <c r="H35">
        <f t="array" ref="H35">MMULT(TRANSPOSE($B$71:$B$72),TRANSPOSE(D35:E35))</f>
        <v>-3.3405875015512509E-3</v>
      </c>
    </row>
    <row r="36" spans="1:8" x14ac:dyDescent="0.2">
      <c r="A36">
        <v>13.73</v>
      </c>
      <c r="B36" s="40">
        <v>46.284999999999997</v>
      </c>
      <c r="C36" s="40">
        <v>0.36099999999999999</v>
      </c>
      <c r="D36" s="5">
        <f t="shared" si="0"/>
        <v>-4.7189451769604429E-2</v>
      </c>
      <c r="E36" s="42">
        <f t="shared" si="0"/>
        <v>-3.6732570239334073E-2</v>
      </c>
      <c r="F36" s="16">
        <f t="shared" si="1"/>
        <v>-4.6287149324882294E-2</v>
      </c>
      <c r="G36" s="44">
        <f t="shared" si="2"/>
        <v>-3.6786061609841866E-2</v>
      </c>
      <c r="H36">
        <f t="array" ref="H36">MMULT(TRANSPOSE($B$71:$B$72),TRANSPOSE(D36:E36))</f>
        <v>-4.1961011004469251E-2</v>
      </c>
    </row>
    <row r="37" spans="1:8" x14ac:dyDescent="0.2">
      <c r="A37">
        <v>13.82</v>
      </c>
      <c r="B37" s="40">
        <v>47.35</v>
      </c>
      <c r="C37" s="40">
        <v>0.36</v>
      </c>
      <c r="D37" s="5">
        <f t="shared" si="0"/>
        <v>6.5549890750182804E-3</v>
      </c>
      <c r="E37" s="42">
        <f t="shared" si="0"/>
        <v>2.3009614345900431E-2</v>
      </c>
      <c r="F37" s="16">
        <f t="shared" si="1"/>
        <v>7.4572915197404135E-3</v>
      </c>
      <c r="G37" s="44">
        <f t="shared" si="2"/>
        <v>2.2956122975392641E-2</v>
      </c>
      <c r="H37">
        <f t="array" ref="H37">MMULT(TRANSPOSE($B$71:$B$72),TRANSPOSE(D37:E37))</f>
        <v>1.4782301710459356E-2</v>
      </c>
    </row>
    <row r="38" spans="1:8" x14ac:dyDescent="0.2">
      <c r="A38">
        <v>13.82</v>
      </c>
      <c r="B38" s="40">
        <v>47.395000000000003</v>
      </c>
      <c r="C38" s="40">
        <v>0.30499999999999999</v>
      </c>
      <c r="D38" s="5">
        <f t="shared" si="0"/>
        <v>0</v>
      </c>
      <c r="E38" s="42">
        <f t="shared" si="0"/>
        <v>9.5036958817318329E-4</v>
      </c>
      <c r="F38" s="16">
        <f t="shared" si="1"/>
        <v>9.0230244472213315E-4</v>
      </c>
      <c r="G38" s="44">
        <f t="shared" si="2"/>
        <v>8.968782176653927E-4</v>
      </c>
      <c r="H38">
        <f t="array" ref="H38">MMULT(TRANSPOSE($B$71:$B$72),TRANSPOSE(D38:E38))</f>
        <v>4.7518479408659164E-4</v>
      </c>
    </row>
    <row r="39" spans="1:8" x14ac:dyDescent="0.2">
      <c r="A39">
        <v>13.9</v>
      </c>
      <c r="B39" s="40">
        <v>47.024999999999999</v>
      </c>
      <c r="C39" s="40">
        <v>0.307</v>
      </c>
      <c r="D39" s="5">
        <f t="shared" si="0"/>
        <v>5.7887120115773794E-3</v>
      </c>
      <c r="E39" s="42">
        <f t="shared" si="0"/>
        <v>-7.8067306677920278E-3</v>
      </c>
      <c r="F39" s="16">
        <f t="shared" si="1"/>
        <v>6.6910144562995124E-3</v>
      </c>
      <c r="G39" s="44">
        <f t="shared" si="2"/>
        <v>-7.8602220382998182E-3</v>
      </c>
      <c r="H39">
        <f t="array" ref="H39">MMULT(TRANSPOSE($B$71:$B$72),TRANSPOSE(D39:E39))</f>
        <v>-1.0090093281073242E-3</v>
      </c>
    </row>
    <row r="40" spans="1:8" x14ac:dyDescent="0.2">
      <c r="A40">
        <v>13.94</v>
      </c>
      <c r="B40" s="40">
        <v>46.51</v>
      </c>
      <c r="C40" s="40">
        <v>0.30099999999999999</v>
      </c>
      <c r="D40" s="5">
        <f t="shared" si="0"/>
        <v>2.8776978417266452E-3</v>
      </c>
      <c r="E40" s="42">
        <f t="shared" si="0"/>
        <v>-1.0951621477937268E-2</v>
      </c>
      <c r="F40" s="16">
        <f t="shared" si="1"/>
        <v>3.7800002864487783E-3</v>
      </c>
      <c r="G40" s="44">
        <f t="shared" si="2"/>
        <v>-1.1005112848445058E-2</v>
      </c>
      <c r="H40">
        <f t="array" ref="H40">MMULT(TRANSPOSE($B$71:$B$72),TRANSPOSE(D40:E40))</f>
        <v>-4.0369618181053113E-3</v>
      </c>
    </row>
    <row r="41" spans="1:8" x14ac:dyDescent="0.2">
      <c r="A41">
        <v>14.02</v>
      </c>
      <c r="B41" s="40">
        <v>46.47</v>
      </c>
      <c r="C41" s="40">
        <v>0.42</v>
      </c>
      <c r="D41" s="5">
        <f t="shared" si="0"/>
        <v>5.7388809182210565E-3</v>
      </c>
      <c r="E41" s="42">
        <f t="shared" si="0"/>
        <v>-8.6003010105351052E-4</v>
      </c>
      <c r="F41" s="16">
        <f t="shared" si="1"/>
        <v>6.6411833629431895E-3</v>
      </c>
      <c r="G41" s="44">
        <f t="shared" si="2"/>
        <v>-9.1352147156130111E-4</v>
      </c>
      <c r="H41">
        <f t="array" ref="H41">MMULT(TRANSPOSE($B$71:$B$72),TRANSPOSE(D41:E41))</f>
        <v>2.439425408583773E-3</v>
      </c>
    </row>
    <row r="42" spans="1:8" x14ac:dyDescent="0.2">
      <c r="A42">
        <v>13.8</v>
      </c>
      <c r="B42" s="40">
        <v>46.045000000000002</v>
      </c>
      <c r="C42" s="40">
        <v>0.42699999999999999</v>
      </c>
      <c r="D42" s="5">
        <f t="shared" si="0"/>
        <v>-1.5691868758915706E-2</v>
      </c>
      <c r="E42" s="42">
        <f t="shared" si="0"/>
        <v>-9.1456853884225309E-3</v>
      </c>
      <c r="F42" s="16">
        <f t="shared" si="1"/>
        <v>-1.4789566314193573E-2</v>
      </c>
      <c r="G42" s="44">
        <f t="shared" si="2"/>
        <v>-9.1991767589303212E-3</v>
      </c>
      <c r="H42">
        <f t="array" ref="H42">MMULT(TRANSPOSE($B$71:$B$72),TRANSPOSE(D42:E42))</f>
        <v>-1.2418777073669118E-2</v>
      </c>
    </row>
    <row r="43" spans="1:8" x14ac:dyDescent="0.2">
      <c r="A43">
        <v>14.43</v>
      </c>
      <c r="B43" s="40">
        <v>47.825000000000003</v>
      </c>
      <c r="C43" s="40">
        <v>0.439</v>
      </c>
      <c r="D43" s="5">
        <f t="shared" si="0"/>
        <v>4.5652173913043326E-2</v>
      </c>
      <c r="E43" s="42">
        <f t="shared" si="0"/>
        <v>3.8657834726897544E-2</v>
      </c>
      <c r="F43" s="16">
        <f t="shared" si="1"/>
        <v>4.6554476357765461E-2</v>
      </c>
      <c r="G43" s="44">
        <f t="shared" si="2"/>
        <v>3.860434335638975E-2</v>
      </c>
      <c r="H43">
        <f t="array" ref="H43">MMULT(TRANSPOSE($B$71:$B$72),TRANSPOSE(D43:E43))</f>
        <v>4.2155004319970435E-2</v>
      </c>
    </row>
    <row r="44" spans="1:8" x14ac:dyDescent="0.2">
      <c r="A44">
        <v>14.72</v>
      </c>
      <c r="B44" s="40">
        <v>48.61</v>
      </c>
      <c r="C44" s="40">
        <v>0.58099999999999996</v>
      </c>
      <c r="D44" s="5">
        <f t="shared" si="0"/>
        <v>2.009702009702008E-2</v>
      </c>
      <c r="E44" s="42">
        <f t="shared" si="0"/>
        <v>1.6414009409304597E-2</v>
      </c>
      <c r="F44" s="16">
        <f t="shared" si="1"/>
        <v>2.0999322541742214E-2</v>
      </c>
      <c r="G44" s="44">
        <f t="shared" si="2"/>
        <v>1.6360518038796807E-2</v>
      </c>
      <c r="H44">
        <f t="array" ref="H44">MMULT(TRANSPOSE($B$71:$B$72),TRANSPOSE(D44:E44))</f>
        <v>1.8255514753162339E-2</v>
      </c>
    </row>
    <row r="45" spans="1:8" x14ac:dyDescent="0.2">
      <c r="A45">
        <v>14.83</v>
      </c>
      <c r="B45" s="40">
        <v>47.29</v>
      </c>
      <c r="C45" s="40">
        <v>0.56799999999999995</v>
      </c>
      <c r="D45" s="5">
        <f t="shared" si="0"/>
        <v>7.472826086956541E-3</v>
      </c>
      <c r="E45" s="42">
        <f t="shared" si="0"/>
        <v>-2.7154906397860556E-2</v>
      </c>
      <c r="F45" s="16">
        <f t="shared" si="1"/>
        <v>8.3751285316786741E-3</v>
      </c>
      <c r="G45" s="44">
        <f t="shared" si="2"/>
        <v>-2.7208397768368347E-2</v>
      </c>
      <c r="H45">
        <f t="array" ref="H45">MMULT(TRANSPOSE($B$71:$B$72),TRANSPOSE(D45:E45))</f>
        <v>-9.8410401554520077E-3</v>
      </c>
    </row>
    <row r="46" spans="1:8" x14ac:dyDescent="0.2">
      <c r="A46">
        <v>14.95</v>
      </c>
      <c r="B46" s="40">
        <v>47.52</v>
      </c>
      <c r="C46" s="40">
        <v>0.629</v>
      </c>
      <c r="D46" s="5">
        <f t="shared" si="0"/>
        <v>8.0917060013485642E-3</v>
      </c>
      <c r="E46" s="42">
        <f t="shared" si="0"/>
        <v>4.8636075280186208E-3</v>
      </c>
      <c r="F46" s="16">
        <f t="shared" si="1"/>
        <v>8.9940084460706973E-3</v>
      </c>
      <c r="G46" s="44">
        <f t="shared" si="2"/>
        <v>4.8101161575108305E-3</v>
      </c>
      <c r="H46">
        <f t="array" ref="H46">MMULT(TRANSPOSE($B$71:$B$72),TRANSPOSE(D46:E46))</f>
        <v>6.4776567646835925E-3</v>
      </c>
    </row>
    <row r="47" spans="1:8" x14ac:dyDescent="0.2">
      <c r="A47">
        <v>14.348000000000001</v>
      </c>
      <c r="B47" s="40">
        <v>46.134999999999998</v>
      </c>
      <c r="C47" s="40">
        <v>0.76700000000000002</v>
      </c>
      <c r="D47" s="5">
        <f t="shared" si="0"/>
        <v>-4.0267558528428005E-2</v>
      </c>
      <c r="E47" s="42">
        <f t="shared" si="0"/>
        <v>-2.9145622895622947E-2</v>
      </c>
      <c r="F47" s="16">
        <f t="shared" si="1"/>
        <v>-3.936525608370587E-2</v>
      </c>
      <c r="G47" s="44">
        <f t="shared" si="2"/>
        <v>-2.9199114266130737E-2</v>
      </c>
      <c r="H47">
        <f t="array" ref="H47">MMULT(TRANSPOSE($B$71:$B$72),TRANSPOSE(D47:E47))</f>
        <v>-3.4706590712025476E-2</v>
      </c>
    </row>
    <row r="48" spans="1:8" x14ac:dyDescent="0.2">
      <c r="A48">
        <v>13.398</v>
      </c>
      <c r="B48" s="40">
        <v>44.704999999999998</v>
      </c>
      <c r="C48" s="40">
        <v>0.745</v>
      </c>
      <c r="D48" s="5">
        <f t="shared" si="0"/>
        <v>-6.6211318650683082E-2</v>
      </c>
      <c r="E48" s="42">
        <f t="shared" si="0"/>
        <v>-3.09959900292619E-2</v>
      </c>
      <c r="F48" s="16">
        <f t="shared" si="1"/>
        <v>-6.5309016205960954E-2</v>
      </c>
      <c r="G48" s="44">
        <f t="shared" si="2"/>
        <v>-3.104948139976969E-2</v>
      </c>
      <c r="H48">
        <f t="array" ref="H48">MMULT(TRANSPOSE($B$71:$B$72),TRANSPOSE(D48:E48))</f>
        <v>-4.8603654339972491E-2</v>
      </c>
    </row>
    <row r="49" spans="1:12" x14ac:dyDescent="0.2">
      <c r="A49">
        <v>13.632</v>
      </c>
      <c r="B49" s="40">
        <v>45.9</v>
      </c>
      <c r="C49" s="40">
        <v>0.70599999999999996</v>
      </c>
      <c r="D49" s="5">
        <f t="shared" si="0"/>
        <v>1.7465293327362241E-2</v>
      </c>
      <c r="E49" s="42">
        <f t="shared" si="0"/>
        <v>2.6730790739290855E-2</v>
      </c>
      <c r="F49" s="16">
        <f t="shared" si="1"/>
        <v>1.8367595772084376E-2</v>
      </c>
      <c r="G49" s="44">
        <f t="shared" si="2"/>
        <v>2.6677299368783065E-2</v>
      </c>
      <c r="H49">
        <f t="array" ref="H49">MMULT(TRANSPOSE($B$71:$B$72),TRANSPOSE(D49:E49))</f>
        <v>2.2098042033326548E-2</v>
      </c>
    </row>
    <row r="50" spans="1:12" x14ac:dyDescent="0.2">
      <c r="A50">
        <v>13.79</v>
      </c>
      <c r="B50" s="40">
        <v>47.07</v>
      </c>
      <c r="C50" s="40">
        <v>0.65300000000000002</v>
      </c>
      <c r="D50" s="5">
        <f t="shared" si="0"/>
        <v>1.1590375586854496E-2</v>
      </c>
      <c r="E50" s="42">
        <f t="shared" si="0"/>
        <v>2.5490196078431504E-2</v>
      </c>
      <c r="F50" s="16">
        <f t="shared" si="1"/>
        <v>1.2492678031576629E-2</v>
      </c>
      <c r="G50" s="44">
        <f t="shared" si="2"/>
        <v>2.5436704707923714E-2</v>
      </c>
      <c r="H50">
        <f t="array" ref="H50">MMULT(TRANSPOSE($B$71:$B$72),TRANSPOSE(D50:E50))</f>
        <v>1.8540285832643E-2</v>
      </c>
    </row>
    <row r="51" spans="1:12" x14ac:dyDescent="0.2">
      <c r="A51">
        <v>13.378</v>
      </c>
      <c r="B51" s="40">
        <v>45.5</v>
      </c>
      <c r="C51" s="40">
        <v>0.65100000000000002</v>
      </c>
      <c r="D51" s="5">
        <f t="shared" si="0"/>
        <v>-2.9876722262509037E-2</v>
      </c>
      <c r="E51" s="42">
        <f t="shared" si="0"/>
        <v>-3.3354578287656644E-2</v>
      </c>
      <c r="F51" s="16">
        <f t="shared" si="1"/>
        <v>-2.8974419817786902E-2</v>
      </c>
      <c r="G51" s="44">
        <f t="shared" si="2"/>
        <v>-3.3408069658164438E-2</v>
      </c>
      <c r="H51">
        <f t="array" ref="H51">MMULT(TRANSPOSE($B$71:$B$72),TRANSPOSE(D51:E51))</f>
        <v>-3.1615650275082841E-2</v>
      </c>
    </row>
    <row r="52" spans="1:12" x14ac:dyDescent="0.2">
      <c r="A52">
        <v>13.592000000000001</v>
      </c>
      <c r="B52" s="40">
        <v>46.46</v>
      </c>
      <c r="C52" s="40">
        <v>0.64800000000000002</v>
      </c>
      <c r="D52" s="5">
        <f t="shared" si="0"/>
        <v>1.5996412019734008E-2</v>
      </c>
      <c r="E52" s="42">
        <f t="shared" si="0"/>
        <v>2.1098901098901113E-2</v>
      </c>
      <c r="F52" s="16">
        <f t="shared" si="1"/>
        <v>1.6898714464456142E-2</v>
      </c>
      <c r="G52" s="44">
        <f t="shared" si="2"/>
        <v>2.1045409728393322E-2</v>
      </c>
      <c r="H52">
        <f t="array" ref="H52">MMULT(TRANSPOSE($B$71:$B$72),TRANSPOSE(D52:E52))</f>
        <v>1.854765655931756E-2</v>
      </c>
    </row>
    <row r="53" spans="1:12" x14ac:dyDescent="0.2">
      <c r="A53">
        <v>14.1</v>
      </c>
      <c r="B53" s="40">
        <v>47.78</v>
      </c>
      <c r="C53" s="40">
        <v>0.57099999999999995</v>
      </c>
      <c r="D53" s="5">
        <f t="shared" si="0"/>
        <v>3.7374926427310218E-2</v>
      </c>
      <c r="E53" s="42">
        <f t="shared" si="0"/>
        <v>2.8411536805854398E-2</v>
      </c>
      <c r="F53" s="16">
        <f t="shared" si="1"/>
        <v>3.8277228872032353E-2</v>
      </c>
      <c r="G53" s="44">
        <f t="shared" si="2"/>
        <v>2.8358045435346608E-2</v>
      </c>
      <c r="H53">
        <f t="array" ref="H53">MMULT(TRANSPOSE($B$71:$B$72),TRANSPOSE(D53:E53))</f>
        <v>3.2893231616582308E-2</v>
      </c>
    </row>
    <row r="54" spans="1:12" x14ac:dyDescent="0.2">
      <c r="A54">
        <v>14.108000000000001</v>
      </c>
      <c r="B54" s="40">
        <v>45.805</v>
      </c>
      <c r="C54" s="40">
        <v>0.52700000000000002</v>
      </c>
      <c r="D54" s="5">
        <f t="shared" si="0"/>
        <v>5.6737588652477911E-4</v>
      </c>
      <c r="E54" s="42">
        <f t="shared" si="0"/>
        <v>-4.1335286730849741E-2</v>
      </c>
      <c r="F54" s="16">
        <f>D54-D$56</f>
        <v>1.4696783312469121E-3</v>
      </c>
      <c r="G54" s="44">
        <f t="shared" si="2"/>
        <v>-4.1388778101357535E-2</v>
      </c>
      <c r="H54">
        <f t="array" ref="H54">MMULT(TRANSPOSE($B$71:$B$72),TRANSPOSE(D54:E54))</f>
        <v>-2.0383955422162481E-2</v>
      </c>
    </row>
    <row r="55" spans="1:12" x14ac:dyDescent="0.2">
      <c r="C55" s="40"/>
      <c r="D55" s="9"/>
      <c r="E55" s="40"/>
    </row>
    <row r="56" spans="1:12" x14ac:dyDescent="0.2">
      <c r="D56" s="48">
        <f>AVERAGE(D3:D54)</f>
        <v>-9.0230244472213315E-4</v>
      </c>
      <c r="E56" s="44">
        <f>AVERAGE(E3:E54)</f>
        <v>5.349137050779064E-5</v>
      </c>
    </row>
    <row r="59" spans="1:12" ht="16" x14ac:dyDescent="0.2">
      <c r="A59" s="91" t="s">
        <v>87</v>
      </c>
      <c r="B59" s="91"/>
      <c r="C59" s="91"/>
      <c r="E59" s="91" t="s">
        <v>112</v>
      </c>
      <c r="F59" s="91"/>
      <c r="G59" s="91"/>
      <c r="H59" t="s">
        <v>96</v>
      </c>
      <c r="J59" s="91" t="s">
        <v>106</v>
      </c>
      <c r="K59" s="91"/>
      <c r="L59" s="91"/>
    </row>
    <row r="60" spans="1:12" x14ac:dyDescent="0.2">
      <c r="B60" t="s">
        <v>45</v>
      </c>
      <c r="C60" s="40" t="s">
        <v>46</v>
      </c>
      <c r="F60" t="s">
        <v>45</v>
      </c>
      <c r="G60" s="40" t="s">
        <v>46</v>
      </c>
      <c r="K60" t="s">
        <v>45</v>
      </c>
      <c r="L60" s="40" t="s">
        <v>46</v>
      </c>
    </row>
    <row r="61" spans="1:12" x14ac:dyDescent="0.2">
      <c r="A61" t="s">
        <v>45</v>
      </c>
      <c r="B61">
        <f t="array" ref="B61:C62">MMULT(TRANSPOSE(F3:G54),F3:G54)/52</f>
        <v>5.2174178300657792E-4</v>
      </c>
      <c r="C61">
        <v>3.4442429036051576E-4</v>
      </c>
      <c r="E61" t="s">
        <v>45</v>
      </c>
      <c r="F61">
        <f t="array" ref="F61:G62">MMULT(H61:H62,TRANSPOSE(H61:H62))</f>
        <v>5.2174178300657792E-4</v>
      </c>
      <c r="G61">
        <v>4.8166288020581394E-4</v>
      </c>
      <c r="H61" s="45">
        <f>_xlfn.STDEV.P(F3:F54)</f>
        <v>2.2841667693200028E-2</v>
      </c>
      <c r="J61" t="s">
        <v>45</v>
      </c>
      <c r="K61">
        <f t="array" ref="K61:L62">B61:C62/F61:G62</f>
        <v>1</v>
      </c>
      <c r="L61">
        <v>0.7150733521614614</v>
      </c>
    </row>
    <row r="62" spans="1:12" x14ac:dyDescent="0.2">
      <c r="A62" s="40" t="s">
        <v>46</v>
      </c>
      <c r="B62">
        <v>3.4442429036051576E-4</v>
      </c>
      <c r="C62">
        <v>4.446627387809486E-4</v>
      </c>
      <c r="E62" s="40" t="s">
        <v>46</v>
      </c>
      <c r="F62">
        <v>4.8166288020581394E-4</v>
      </c>
      <c r="G62">
        <v>4.4466273878094855E-4</v>
      </c>
      <c r="H62" s="45">
        <f>_xlfn.STDEV.P(G3:G54)</f>
        <v>2.1087027736998606E-2</v>
      </c>
      <c r="J62" s="40" t="s">
        <v>46</v>
      </c>
      <c r="K62">
        <v>0.7150733521614614</v>
      </c>
      <c r="L62">
        <v>1.0000000000000002</v>
      </c>
    </row>
    <row r="63" spans="1:12" x14ac:dyDescent="0.2">
      <c r="H63" s="45"/>
    </row>
    <row r="66" spans="1:7" x14ac:dyDescent="0.2">
      <c r="A66" s="74" t="s">
        <v>88</v>
      </c>
      <c r="B66" s="74"/>
      <c r="C66" s="74"/>
      <c r="D66" s="74"/>
      <c r="E66" s="74"/>
    </row>
    <row r="67" spans="1:7" x14ac:dyDescent="0.2">
      <c r="B67" t="s">
        <v>89</v>
      </c>
      <c r="C67" s="5" t="s">
        <v>90</v>
      </c>
      <c r="D67" s="5" t="s">
        <v>98</v>
      </c>
      <c r="E67" s="5" t="s">
        <v>91</v>
      </c>
    </row>
    <row r="68" spans="1:7" x14ac:dyDescent="0.2">
      <c r="A68" t="s">
        <v>93</v>
      </c>
      <c r="C68" s="5">
        <f>MIN(H61:H62)</f>
        <v>2.1087027736998606E-2</v>
      </c>
      <c r="D68" s="5">
        <f>MAX(G71:G72)</f>
        <v>5.349137050779064E-5</v>
      </c>
      <c r="E68" s="5"/>
    </row>
    <row r="69" spans="1:7" x14ac:dyDescent="0.2">
      <c r="A69" t="s">
        <v>92</v>
      </c>
      <c r="C69" s="5"/>
      <c r="D69" s="5"/>
      <c r="E69" s="5"/>
    </row>
    <row r="70" spans="1:7" x14ac:dyDescent="0.2">
      <c r="B70" s="75" t="s">
        <v>94</v>
      </c>
      <c r="C70" s="75"/>
      <c r="D70" s="75"/>
      <c r="E70" s="75"/>
      <c r="G70" t="s">
        <v>109</v>
      </c>
    </row>
    <row r="71" spans="1:7" x14ac:dyDescent="0.2">
      <c r="A71" t="s">
        <v>45</v>
      </c>
      <c r="B71" s="5">
        <f>1/2</f>
        <v>0.5</v>
      </c>
      <c r="C71" s="5">
        <v>0.1</v>
      </c>
      <c r="D71" s="5">
        <f t="shared" ref="D71:D72" si="3">1/2</f>
        <v>0.5</v>
      </c>
      <c r="E71" s="5">
        <v>0</v>
      </c>
      <c r="G71" s="16">
        <f>D56</f>
        <v>-9.0230244472213315E-4</v>
      </c>
    </row>
    <row r="72" spans="1:7" x14ac:dyDescent="0.2">
      <c r="A72" s="40" t="s">
        <v>46</v>
      </c>
      <c r="B72" s="47">
        <f>1/2</f>
        <v>0.5</v>
      </c>
      <c r="C72" s="47">
        <v>0.9</v>
      </c>
      <c r="D72" s="47">
        <f t="shared" si="3"/>
        <v>0.5</v>
      </c>
      <c r="E72" s="47">
        <v>1</v>
      </c>
      <c r="G72" s="16">
        <f>E56</f>
        <v>5.349137050779064E-5</v>
      </c>
    </row>
    <row r="73" spans="1:7" x14ac:dyDescent="0.2">
      <c r="A73" t="s">
        <v>95</v>
      </c>
      <c r="B73" s="5">
        <f>SUM(B71:B72)</f>
        <v>1</v>
      </c>
      <c r="C73" s="5">
        <f>SUM(C71:C72)</f>
        <v>1</v>
      </c>
      <c r="D73" s="5">
        <f>SUM(D71:D72)</f>
        <v>1</v>
      </c>
      <c r="E73" s="5">
        <f>SUM(E71:E72)</f>
        <v>1</v>
      </c>
    </row>
    <row r="74" spans="1:7" x14ac:dyDescent="0.2">
      <c r="A74" t="s">
        <v>85</v>
      </c>
      <c r="B74" s="19">
        <f t="array" ref="B74">MMULT(TRANSPOSE(B71:B72),$G$71:$G$72)</f>
        <v>-4.2440553710717128E-4</v>
      </c>
      <c r="C74" s="19">
        <f t="array" ref="C74">MMULT(TRANSPOSE(C71:C72),$G$71:$G$72)</f>
        <v>-4.2088011015201739E-5</v>
      </c>
      <c r="D74" s="19">
        <f t="array" ref="D74">MMULT(TRANSPOSE(D71:D72),$G$71:$G$72)</f>
        <v>-4.2440553710717128E-4</v>
      </c>
      <c r="E74" s="19">
        <f t="array" ref="E74">MMULT(TRANSPOSE(E71:E72),$G$71:$G$72)</f>
        <v>5.349137050779064E-5</v>
      </c>
    </row>
    <row r="75" spans="1:7" x14ac:dyDescent="0.2">
      <c r="A75" s="5" t="s">
        <v>86</v>
      </c>
      <c r="B75" s="19">
        <f t="array" ref="B75">SQRT(MMULT(MMULT(TRANSPOSE(B71:B72), $B$61:$C$62), B71:B72))</f>
        <v>2.0342400930744128E-2</v>
      </c>
      <c r="C75" s="19">
        <f t="array" ref="C75">SQRT(MMULT(MMULT(TRANSPOSE(C71:C72), $B$61:$C$62), C71:C72))</f>
        <v>2.0673427594560295E-2</v>
      </c>
      <c r="D75" s="19">
        <f t="array" ref="D75">SQRT(MMULT(MMULT(TRANSPOSE(D71:D72), $B$61:$C$62), D71:D72))</f>
        <v>2.0342400930744128E-2</v>
      </c>
      <c r="E75" s="19">
        <f t="array" ref="E75">SQRT(MMULT(MMULT(TRANSPOSE(E71:E72), $B$61:$C$62), E71:E72))</f>
        <v>2.1087027736998606E-2</v>
      </c>
    </row>
    <row r="76" spans="1:7" x14ac:dyDescent="0.2">
      <c r="A76" t="s">
        <v>97</v>
      </c>
      <c r="B76" s="17">
        <f t="array" ref="B76">B74/B75</f>
        <v>-2.0863099618971401E-2</v>
      </c>
      <c r="C76" s="17">
        <f t="array" ref="C76">C74/C75</f>
        <v>-2.0358506504396089E-3</v>
      </c>
      <c r="D76" s="17">
        <f t="array" ref="D76">D74/D75</f>
        <v>-2.0863099618971401E-2</v>
      </c>
      <c r="E76" s="17">
        <f t="array" ref="E76">E74/E75</f>
        <v>2.5366956014354E-3</v>
      </c>
    </row>
  </sheetData>
  <mergeCells count="7">
    <mergeCell ref="J59:L59"/>
    <mergeCell ref="A66:E66"/>
    <mergeCell ref="B70:E70"/>
    <mergeCell ref="D1:E1"/>
    <mergeCell ref="F1:G1"/>
    <mergeCell ref="A59:C59"/>
    <mergeCell ref="E59:G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opLeftCell="A39" zoomScale="67" workbookViewId="0">
      <selection sqref="A1:K1"/>
    </sheetView>
  </sheetViews>
  <sheetFormatPr baseColWidth="10" defaultRowHeight="15" x14ac:dyDescent="0.2"/>
  <cols>
    <col min="11" max="11" width="13" customWidth="1"/>
    <col min="32" max="32" width="14.83203125" bestFit="1" customWidth="1"/>
  </cols>
  <sheetData>
    <row r="1" spans="1:32" ht="16" x14ac:dyDescent="0.2">
      <c r="A1" t="s">
        <v>32</v>
      </c>
      <c r="B1" t="s">
        <v>35</v>
      </c>
      <c r="C1" t="s">
        <v>37</v>
      </c>
      <c r="D1" t="s">
        <v>4</v>
      </c>
      <c r="E1" t="s">
        <v>40</v>
      </c>
      <c r="F1" t="s">
        <v>47</v>
      </c>
      <c r="G1" t="s">
        <v>49</v>
      </c>
      <c r="H1" t="s">
        <v>50</v>
      </c>
      <c r="I1" t="s">
        <v>52</v>
      </c>
      <c r="J1" s="40" t="s">
        <v>57</v>
      </c>
      <c r="K1" s="41" t="s">
        <v>19</v>
      </c>
      <c r="L1" s="87" t="s">
        <v>101</v>
      </c>
      <c r="M1" s="88"/>
      <c r="N1" s="88"/>
      <c r="O1" s="88"/>
      <c r="P1" s="88"/>
      <c r="Q1" s="88"/>
      <c r="R1" s="88"/>
      <c r="S1" s="88"/>
      <c r="T1" s="88"/>
      <c r="U1" s="89"/>
      <c r="V1" s="87" t="s">
        <v>107</v>
      </c>
      <c r="W1" s="88"/>
      <c r="X1" s="88"/>
      <c r="Y1" s="88"/>
      <c r="Z1" s="88"/>
      <c r="AA1" s="88"/>
      <c r="AB1" s="88"/>
      <c r="AC1" s="88"/>
      <c r="AD1" s="88"/>
      <c r="AE1" s="89"/>
      <c r="AF1" s="56" t="s">
        <v>134</v>
      </c>
    </row>
    <row r="2" spans="1:32" x14ac:dyDescent="0.2">
      <c r="A2">
        <v>169.55</v>
      </c>
      <c r="B2">
        <v>7.1890000000000001</v>
      </c>
      <c r="C2">
        <v>60.46</v>
      </c>
      <c r="D2">
        <v>23.55</v>
      </c>
      <c r="E2">
        <v>15.535</v>
      </c>
      <c r="F2">
        <v>47.314999999999998</v>
      </c>
      <c r="G2">
        <v>13.765000000000001</v>
      </c>
      <c r="H2">
        <v>2.5380000000000003</v>
      </c>
      <c r="I2">
        <v>178.7</v>
      </c>
      <c r="J2" s="40">
        <v>5.6210000000000004</v>
      </c>
      <c r="K2" s="41">
        <v>0.40300000000000002</v>
      </c>
      <c r="U2" s="40"/>
      <c r="AE2" s="40"/>
    </row>
    <row r="3" spans="1:32" x14ac:dyDescent="0.2">
      <c r="A3">
        <v>173.65</v>
      </c>
      <c r="B3">
        <v>7.27</v>
      </c>
      <c r="C3">
        <v>62.43</v>
      </c>
      <c r="D3">
        <v>24.254999999999999</v>
      </c>
      <c r="E3">
        <v>16.149999999999999</v>
      </c>
      <c r="F3">
        <v>47.55</v>
      </c>
      <c r="G3">
        <v>14.17</v>
      </c>
      <c r="H3">
        <v>2.5460000000000003</v>
      </c>
      <c r="I3">
        <v>183.4</v>
      </c>
      <c r="J3" s="40">
        <v>5.6505000000000001</v>
      </c>
      <c r="K3" s="41">
        <v>0.32800000000000001</v>
      </c>
      <c r="L3" s="5">
        <f>A3/A2-1</f>
        <v>2.418165732822164E-2</v>
      </c>
      <c r="M3" s="5">
        <f t="shared" ref="M3:U3" si="0">B3/B2-1</f>
        <v>1.1267213798859199E-2</v>
      </c>
      <c r="N3" s="5">
        <f t="shared" si="0"/>
        <v>3.2583526298379129E-2</v>
      </c>
      <c r="O3" s="5">
        <f t="shared" si="0"/>
        <v>2.9936305732483959E-2</v>
      </c>
      <c r="P3" s="5">
        <f t="shared" si="0"/>
        <v>3.9588027035725615E-2</v>
      </c>
      <c r="Q3" s="5">
        <f t="shared" si="0"/>
        <v>4.9667124590511147E-3</v>
      </c>
      <c r="R3" s="5">
        <f t="shared" si="0"/>
        <v>2.9422448238285437E-2</v>
      </c>
      <c r="S3" s="5">
        <f t="shared" si="0"/>
        <v>3.1520882584712417E-3</v>
      </c>
      <c r="T3" s="5">
        <f t="shared" si="0"/>
        <v>2.6301063234471345E-2</v>
      </c>
      <c r="U3" s="42">
        <f t="shared" si="0"/>
        <v>5.248176481053024E-3</v>
      </c>
      <c r="V3" s="16">
        <f>L3-L$56</f>
        <v>2.2751115606602292E-2</v>
      </c>
      <c r="W3" s="16">
        <f t="shared" ref="W3:AE18" si="1">M3-M$56</f>
        <v>1.3524814424549728E-2</v>
      </c>
      <c r="X3" s="16">
        <f t="shared" si="1"/>
        <v>3.2528355428581499E-2</v>
      </c>
      <c r="Y3" s="16">
        <f t="shared" si="1"/>
        <v>3.1483122661088256E-2</v>
      </c>
      <c r="Z3" s="16">
        <f t="shared" si="1"/>
        <v>4.467867038328463E-2</v>
      </c>
      <c r="AA3" s="16">
        <f t="shared" si="1"/>
        <v>6.0050313946912589E-3</v>
      </c>
      <c r="AB3" s="16">
        <f t="shared" si="1"/>
        <v>2.9584480513549876E-2</v>
      </c>
      <c r="AC3" s="16">
        <f t="shared" si="1"/>
        <v>-1.4033563541334358E-4</v>
      </c>
      <c r="AD3" s="16">
        <f t="shared" si="1"/>
        <v>2.541470995927874E-2</v>
      </c>
      <c r="AE3" s="44">
        <f t="shared" si="1"/>
        <v>6.3968323205609431E-3</v>
      </c>
      <c r="AF3">
        <f t="array" ref="AF3">MMULT(TRANSPOSE($B$78:$B$87),TRANSPOSE(L3:U3))</f>
        <v>2.0664721886500172E-2</v>
      </c>
    </row>
    <row r="4" spans="1:32" x14ac:dyDescent="0.2">
      <c r="A4">
        <v>172.55</v>
      </c>
      <c r="B4">
        <v>7.1210000000000004</v>
      </c>
      <c r="C4">
        <v>60.9</v>
      </c>
      <c r="D4">
        <v>23.68</v>
      </c>
      <c r="E4">
        <v>15.53</v>
      </c>
      <c r="F4">
        <v>46.52</v>
      </c>
      <c r="G4">
        <v>14.07</v>
      </c>
      <c r="H4">
        <v>2.54</v>
      </c>
      <c r="I4">
        <v>182.75</v>
      </c>
      <c r="J4" s="40">
        <v>5.68</v>
      </c>
      <c r="K4" s="41">
        <v>0.22800000000000001</v>
      </c>
      <c r="L4" s="5">
        <f t="shared" ref="L4:L54" si="2">A4/A3-1</f>
        <v>-6.3345810538438796E-3</v>
      </c>
      <c r="M4" s="5">
        <f t="shared" ref="M4:M54" si="3">B4/B3-1</f>
        <v>-2.0495185694635376E-2</v>
      </c>
      <c r="N4" s="5">
        <f t="shared" ref="N4:N54" si="4">C4/C3-1</f>
        <v>-2.4507448342143245E-2</v>
      </c>
      <c r="O4" s="5">
        <f t="shared" ref="O4:O54" si="5">D4/D3-1</f>
        <v>-2.3706452277880818E-2</v>
      </c>
      <c r="P4" s="5">
        <f t="shared" ref="P4:P54" si="6">E4/E3-1</f>
        <v>-3.8390092879256876E-2</v>
      </c>
      <c r="Q4" s="5">
        <f t="shared" ref="Q4:Q54" si="7">F4/F3-1</f>
        <v>-2.1661409043112423E-2</v>
      </c>
      <c r="R4" s="5">
        <f t="shared" ref="R4:R54" si="8">G4/G3-1</f>
        <v>-7.0571630204657732E-3</v>
      </c>
      <c r="S4" s="5">
        <f t="shared" ref="S4:S54" si="9">H4/H3-1</f>
        <v>-2.3566378633150808E-3</v>
      </c>
      <c r="T4" s="5">
        <f t="shared" ref="T4:T54" si="10">I4/I3-1</f>
        <v>-3.5441657579062813E-3</v>
      </c>
      <c r="U4" s="42">
        <f t="shared" ref="U4:U54" si="11">J4/J3-1</f>
        <v>5.2207769223961975E-3</v>
      </c>
      <c r="V4" s="16">
        <f t="shared" ref="V4:V54" si="12">L4-L$56</f>
        <v>-7.7651227754632277E-3</v>
      </c>
      <c r="W4" s="16">
        <f t="shared" si="1"/>
        <v>-1.8237585068944847E-2</v>
      </c>
      <c r="X4" s="16">
        <f t="shared" si="1"/>
        <v>-2.4562619211940875E-2</v>
      </c>
      <c r="Y4" s="16">
        <f t="shared" si="1"/>
        <v>-2.2159635349276525E-2</v>
      </c>
      <c r="Z4" s="16">
        <f t="shared" si="1"/>
        <v>-3.3299449531697861E-2</v>
      </c>
      <c r="AA4" s="16">
        <f t="shared" si="1"/>
        <v>-2.0623090107472278E-2</v>
      </c>
      <c r="AB4" s="16">
        <f t="shared" si="1"/>
        <v>-6.895130745201334E-3</v>
      </c>
      <c r="AC4" s="16">
        <f t="shared" si="1"/>
        <v>-5.6490617571996662E-3</v>
      </c>
      <c r="AD4" s="16">
        <f t="shared" si="1"/>
        <v>-4.4305190330988847E-3</v>
      </c>
      <c r="AE4" s="44">
        <f t="shared" si="1"/>
        <v>6.3694327619041166E-3</v>
      </c>
      <c r="AF4">
        <f t="array" ref="AF4">MMULT(TRANSPOSE($B$78:$B$87),TRANSPOSE(L4:U4))</f>
        <v>-1.4283235901016357E-2</v>
      </c>
    </row>
    <row r="5" spans="1:32" x14ac:dyDescent="0.2">
      <c r="A5">
        <v>170.75</v>
      </c>
      <c r="B5">
        <v>6.8559999999999999</v>
      </c>
      <c r="C5">
        <v>58.3</v>
      </c>
      <c r="D5">
        <v>23.25</v>
      </c>
      <c r="E5">
        <v>15.125</v>
      </c>
      <c r="F5">
        <v>43.505000000000003</v>
      </c>
      <c r="G5">
        <v>13.81</v>
      </c>
      <c r="H5">
        <v>2.4380000000000002</v>
      </c>
      <c r="I5">
        <v>183</v>
      </c>
      <c r="J5" s="40">
        <v>5.3967999999999998</v>
      </c>
      <c r="K5" s="41">
        <v>0.187</v>
      </c>
      <c r="L5" s="5">
        <f t="shared" si="2"/>
        <v>-1.0431758910460776E-2</v>
      </c>
      <c r="M5" s="5">
        <f t="shared" si="3"/>
        <v>-3.7213874455834905E-2</v>
      </c>
      <c r="N5" s="5">
        <f t="shared" si="4"/>
        <v>-4.2692939244663441E-2</v>
      </c>
      <c r="O5" s="5">
        <f t="shared" si="5"/>
        <v>-1.8158783783783772E-2</v>
      </c>
      <c r="P5" s="5">
        <f t="shared" si="6"/>
        <v>-2.6078557630392796E-2</v>
      </c>
      <c r="Q5" s="5">
        <f t="shared" si="7"/>
        <v>-6.481083404987098E-2</v>
      </c>
      <c r="R5" s="5">
        <f t="shared" si="8"/>
        <v>-1.8479033404406486E-2</v>
      </c>
      <c r="S5" s="5">
        <f t="shared" si="9"/>
        <v>-4.0157480314960581E-2</v>
      </c>
      <c r="T5" s="5">
        <f t="shared" si="10"/>
        <v>1.3679890560875929E-3</v>
      </c>
      <c r="U5" s="42">
        <f t="shared" si="11"/>
        <v>-4.9859154929577487E-2</v>
      </c>
      <c r="V5" s="16">
        <f t="shared" si="12"/>
        <v>-1.1862300632080124E-2</v>
      </c>
      <c r="W5" s="16">
        <f t="shared" si="1"/>
        <v>-3.4956273830144373E-2</v>
      </c>
      <c r="X5" s="16">
        <f t="shared" si="1"/>
        <v>-4.2748110114461071E-2</v>
      </c>
      <c r="Y5" s="16">
        <f t="shared" si="1"/>
        <v>-1.6611966855179478E-2</v>
      </c>
      <c r="Z5" s="16">
        <f t="shared" si="1"/>
        <v>-2.0987914282833781E-2</v>
      </c>
      <c r="AA5" s="16">
        <f t="shared" si="1"/>
        <v>-6.3772515114230835E-2</v>
      </c>
      <c r="AB5" s="16">
        <f t="shared" si="1"/>
        <v>-1.8317001129142047E-2</v>
      </c>
      <c r="AC5" s="16">
        <f t="shared" si="1"/>
        <v>-4.3449904208845168E-2</v>
      </c>
      <c r="AD5" s="16">
        <f t="shared" si="1"/>
        <v>4.8163578089498919E-4</v>
      </c>
      <c r="AE5" s="44">
        <f t="shared" si="1"/>
        <v>-4.8710499090069567E-2</v>
      </c>
      <c r="AF5">
        <f t="array" ref="AF5">MMULT(TRANSPOSE($B$78:$B$87),TRANSPOSE(L5:U5))</f>
        <v>-3.0651442766786365E-2</v>
      </c>
    </row>
    <row r="6" spans="1:32" x14ac:dyDescent="0.2">
      <c r="A6">
        <v>170.25</v>
      </c>
      <c r="B6">
        <v>7.0949999999999998</v>
      </c>
      <c r="C6">
        <v>62</v>
      </c>
      <c r="D6">
        <v>23.495000000000001</v>
      </c>
      <c r="E6">
        <v>15.565</v>
      </c>
      <c r="F6">
        <v>46.284999999999997</v>
      </c>
      <c r="G6">
        <v>14.21</v>
      </c>
      <c r="H6">
        <v>2.5140000000000002</v>
      </c>
      <c r="I6">
        <v>182.4</v>
      </c>
      <c r="J6" s="40">
        <v>5.5768000000000004</v>
      </c>
      <c r="K6" s="41">
        <v>0.253</v>
      </c>
      <c r="L6" s="5">
        <f t="shared" si="2"/>
        <v>-2.9282576866763721E-3</v>
      </c>
      <c r="M6" s="5">
        <f t="shared" si="3"/>
        <v>3.485997666277707E-2</v>
      </c>
      <c r="N6" s="5">
        <f t="shared" si="4"/>
        <v>6.3464837049742817E-2</v>
      </c>
      <c r="O6" s="5">
        <f t="shared" si="5"/>
        <v>1.0537634408602115E-2</v>
      </c>
      <c r="P6" s="5">
        <f t="shared" si="6"/>
        <v>2.9090909090909056E-2</v>
      </c>
      <c r="Q6" s="5">
        <f t="shared" si="7"/>
        <v>6.3900701068842602E-2</v>
      </c>
      <c r="R6" s="5">
        <f t="shared" si="8"/>
        <v>2.8964518464880573E-2</v>
      </c>
      <c r="S6" s="5">
        <f t="shared" si="9"/>
        <v>3.1173092698933536E-2</v>
      </c>
      <c r="T6" s="5">
        <f t="shared" si="10"/>
        <v>-3.2786885245901232E-3</v>
      </c>
      <c r="U6" s="42">
        <f t="shared" si="11"/>
        <v>3.3353098132226533E-2</v>
      </c>
      <c r="V6" s="16">
        <f t="shared" si="12"/>
        <v>-4.3587994082957202E-3</v>
      </c>
      <c r="W6" s="16">
        <f t="shared" si="1"/>
        <v>3.7117577288467603E-2</v>
      </c>
      <c r="X6" s="16">
        <f t="shared" si="1"/>
        <v>6.3409666179945187E-2</v>
      </c>
      <c r="Y6" s="16">
        <f t="shared" si="1"/>
        <v>1.2084451337206408E-2</v>
      </c>
      <c r="Z6" s="16">
        <f t="shared" si="1"/>
        <v>3.4181552438468071E-2</v>
      </c>
      <c r="AA6" s="16">
        <f t="shared" si="1"/>
        <v>6.4939020004482748E-2</v>
      </c>
      <c r="AB6" s="16">
        <f t="shared" si="1"/>
        <v>2.9126550740145012E-2</v>
      </c>
      <c r="AC6" s="16">
        <f t="shared" si="1"/>
        <v>2.7880668805048948E-2</v>
      </c>
      <c r="AD6" s="16">
        <f t="shared" si="1"/>
        <v>-4.1650417997827266E-3</v>
      </c>
      <c r="AE6" s="44">
        <f t="shared" si="1"/>
        <v>3.4501753971734453E-2</v>
      </c>
      <c r="AF6">
        <f t="array" ref="AF6">MMULT(TRANSPOSE($B$78:$B$87),TRANSPOSE(L6:U6))</f>
        <v>2.8913782136564783E-2</v>
      </c>
    </row>
    <row r="7" spans="1:32" x14ac:dyDescent="0.2">
      <c r="A7">
        <v>174.8</v>
      </c>
      <c r="B7">
        <v>7.3490000000000002</v>
      </c>
      <c r="C7">
        <v>64.78</v>
      </c>
      <c r="D7">
        <v>24.51</v>
      </c>
      <c r="E7">
        <v>16.53</v>
      </c>
      <c r="F7">
        <v>50.21</v>
      </c>
      <c r="G7">
        <v>14.945</v>
      </c>
      <c r="H7">
        <v>2.6739999999999999</v>
      </c>
      <c r="I7">
        <v>175.95</v>
      </c>
      <c r="J7" s="40">
        <v>5.8884999999999996</v>
      </c>
      <c r="K7" s="41">
        <v>0.317</v>
      </c>
      <c r="L7" s="5">
        <f t="shared" si="2"/>
        <v>2.6725403817914994E-2</v>
      </c>
      <c r="M7" s="5">
        <f t="shared" si="3"/>
        <v>3.5799859055673178E-2</v>
      </c>
      <c r="N7" s="5">
        <f t="shared" si="4"/>
        <v>4.483870967741943E-2</v>
      </c>
      <c r="O7" s="5">
        <f t="shared" si="5"/>
        <v>4.3200680995956642E-2</v>
      </c>
      <c r="P7" s="5">
        <f t="shared" si="6"/>
        <v>6.199807259877943E-2</v>
      </c>
      <c r="Q7" s="5">
        <f t="shared" si="7"/>
        <v>8.4800691368694059E-2</v>
      </c>
      <c r="R7" s="5">
        <f t="shared" si="8"/>
        <v>5.1724137931034475E-2</v>
      </c>
      <c r="S7" s="5">
        <f t="shared" si="9"/>
        <v>6.3643595863166036E-2</v>
      </c>
      <c r="T7" s="5">
        <f t="shared" si="10"/>
        <v>-3.5361842105263275E-2</v>
      </c>
      <c r="U7" s="42">
        <f t="shared" si="11"/>
        <v>5.5892267967292852E-2</v>
      </c>
      <c r="V7" s="16">
        <f t="shared" si="12"/>
        <v>2.5294862096295646E-2</v>
      </c>
      <c r="W7" s="16">
        <f t="shared" si="1"/>
        <v>3.805745968136371E-2</v>
      </c>
      <c r="X7" s="16">
        <f t="shared" si="1"/>
        <v>4.4783538807621801E-2</v>
      </c>
      <c r="Y7" s="16">
        <f t="shared" si="1"/>
        <v>4.4747497924560939E-2</v>
      </c>
      <c r="Z7" s="16">
        <f t="shared" si="1"/>
        <v>6.7088715946338445E-2</v>
      </c>
      <c r="AA7" s="16">
        <f t="shared" si="1"/>
        <v>8.5839010304334204E-2</v>
      </c>
      <c r="AB7" s="16">
        <f t="shared" si="1"/>
        <v>5.1886170206298918E-2</v>
      </c>
      <c r="AC7" s="16">
        <f t="shared" si="1"/>
        <v>6.0351171969281449E-2</v>
      </c>
      <c r="AD7" s="16">
        <f t="shared" si="1"/>
        <v>-3.6248195380455879E-2</v>
      </c>
      <c r="AE7" s="44">
        <f t="shared" si="1"/>
        <v>5.7040923806800772E-2</v>
      </c>
      <c r="AF7">
        <f t="array" ref="AF7">MMULT(TRANSPOSE($B$78:$B$87),TRANSPOSE(L7:U7))</f>
        <v>4.3326157717066785E-2</v>
      </c>
    </row>
    <row r="8" spans="1:32" x14ac:dyDescent="0.2">
      <c r="A8">
        <v>173.9</v>
      </c>
      <c r="B8">
        <v>7.8</v>
      </c>
      <c r="C8">
        <v>67.88</v>
      </c>
      <c r="D8">
        <v>25</v>
      </c>
      <c r="E8">
        <v>17.414999999999999</v>
      </c>
      <c r="F8">
        <v>51.88</v>
      </c>
      <c r="G8">
        <v>15.755000000000001</v>
      </c>
      <c r="H8">
        <v>2.8420000000000001</v>
      </c>
      <c r="I8">
        <v>180.3</v>
      </c>
      <c r="J8" s="40">
        <v>6.1935000000000002</v>
      </c>
      <c r="K8" s="41">
        <v>0.41799999999999998</v>
      </c>
      <c r="L8" s="5">
        <f t="shared" si="2"/>
        <v>-5.1487414187643132E-3</v>
      </c>
      <c r="M8" s="5">
        <f t="shared" si="3"/>
        <v>6.1368893727037577E-2</v>
      </c>
      <c r="N8" s="5">
        <f t="shared" si="4"/>
        <v>4.7854276011114472E-2</v>
      </c>
      <c r="O8" s="5">
        <f t="shared" si="5"/>
        <v>1.9991840065279431E-2</v>
      </c>
      <c r="P8" s="5">
        <f t="shared" si="6"/>
        <v>5.353901996370225E-2</v>
      </c>
      <c r="Q8" s="5">
        <f t="shared" si="7"/>
        <v>3.3260306711810461E-2</v>
      </c>
      <c r="R8" s="5">
        <f t="shared" si="8"/>
        <v>5.4198728671796648E-2</v>
      </c>
      <c r="S8" s="5">
        <f t="shared" si="9"/>
        <v>6.2827225130890119E-2</v>
      </c>
      <c r="T8" s="5">
        <f t="shared" si="10"/>
        <v>2.4722932651321639E-2</v>
      </c>
      <c r="U8" s="42">
        <f t="shared" si="11"/>
        <v>5.1795873312388663E-2</v>
      </c>
      <c r="V8" s="16">
        <f t="shared" si="12"/>
        <v>-6.5792831403836613E-3</v>
      </c>
      <c r="W8" s="16">
        <f t="shared" si="1"/>
        <v>6.3626494352728102E-2</v>
      </c>
      <c r="X8" s="16">
        <f t="shared" si="1"/>
        <v>4.7799105141316842E-2</v>
      </c>
      <c r="Y8" s="16">
        <f t="shared" si="1"/>
        <v>2.1538656993883725E-2</v>
      </c>
      <c r="Z8" s="16">
        <f t="shared" si="1"/>
        <v>5.8629663311261265E-2</v>
      </c>
      <c r="AA8" s="16">
        <f t="shared" si="1"/>
        <v>3.4298625647450606E-2</v>
      </c>
      <c r="AB8" s="16">
        <f t="shared" si="1"/>
        <v>5.436076094706109E-2</v>
      </c>
      <c r="AC8" s="16">
        <f t="shared" si="1"/>
        <v>5.9534801237005532E-2</v>
      </c>
      <c r="AD8" s="16">
        <f t="shared" si="1"/>
        <v>2.3836579376129034E-2</v>
      </c>
      <c r="AE8" s="44">
        <f t="shared" si="1"/>
        <v>5.2944529151896583E-2</v>
      </c>
      <c r="AF8">
        <f t="array" ref="AF8">MMULT(TRANSPOSE($B$78:$B$87),TRANSPOSE(L8:U8))</f>
        <v>4.0441035482657699E-2</v>
      </c>
    </row>
    <row r="9" spans="1:32" x14ac:dyDescent="0.2">
      <c r="A9">
        <v>172.8</v>
      </c>
      <c r="B9">
        <v>7.3879999999999999</v>
      </c>
      <c r="C9">
        <v>66.56</v>
      </c>
      <c r="D9">
        <v>24.234999999999999</v>
      </c>
      <c r="E9">
        <v>17.184999999999999</v>
      </c>
      <c r="F9">
        <v>49.695</v>
      </c>
      <c r="G9">
        <v>15.315</v>
      </c>
      <c r="H9">
        <v>2.8279999999999998</v>
      </c>
      <c r="I9">
        <v>175.5</v>
      </c>
      <c r="J9" s="40">
        <v>5.9288999999999996</v>
      </c>
      <c r="K9" s="41">
        <v>0.39100000000000001</v>
      </c>
      <c r="L9" s="5">
        <f t="shared" si="2"/>
        <v>-6.3254744105807337E-3</v>
      </c>
      <c r="M9" s="5">
        <f t="shared" si="3"/>
        <v>-5.282051282051281E-2</v>
      </c>
      <c r="N9" s="5">
        <f t="shared" si="4"/>
        <v>-1.9446081319976383E-2</v>
      </c>
      <c r="O9" s="5">
        <f t="shared" si="5"/>
        <v>-3.0600000000000072E-2</v>
      </c>
      <c r="P9" s="5">
        <f t="shared" si="6"/>
        <v>-1.3207005455067478E-2</v>
      </c>
      <c r="Q9" s="5">
        <f t="shared" si="7"/>
        <v>-4.211642251349268E-2</v>
      </c>
      <c r="R9" s="5">
        <f t="shared" si="8"/>
        <v>-2.7927642018406917E-2</v>
      </c>
      <c r="S9" s="5">
        <f t="shared" si="9"/>
        <v>-4.9261083743843415E-3</v>
      </c>
      <c r="T9" s="5">
        <f t="shared" si="10"/>
        <v>-2.6622296173045013E-2</v>
      </c>
      <c r="U9" s="42">
        <f t="shared" si="11"/>
        <v>-4.2722208767256076E-2</v>
      </c>
      <c r="V9" s="16">
        <f t="shared" si="12"/>
        <v>-7.7560161322000817E-3</v>
      </c>
      <c r="W9" s="16">
        <f t="shared" si="1"/>
        <v>-5.0562912194822278E-2</v>
      </c>
      <c r="X9" s="16">
        <f t="shared" si="1"/>
        <v>-1.9501252189774013E-2</v>
      </c>
      <c r="Y9" s="16">
        <f t="shared" si="1"/>
        <v>-2.9053183071395778E-2</v>
      </c>
      <c r="Z9" s="16">
        <f t="shared" si="1"/>
        <v>-8.1163621075084607E-3</v>
      </c>
      <c r="AA9" s="16">
        <f t="shared" si="1"/>
        <v>-4.1078103577852534E-2</v>
      </c>
      <c r="AB9" s="16">
        <f t="shared" si="1"/>
        <v>-2.7765609743142478E-2</v>
      </c>
      <c r="AC9" s="16">
        <f t="shared" si="1"/>
        <v>-8.2185322682689268E-3</v>
      </c>
      <c r="AD9" s="16">
        <f t="shared" si="1"/>
        <v>-2.7508649448237617E-2</v>
      </c>
      <c r="AE9" s="44">
        <f t="shared" si="1"/>
        <v>-4.1573552927748156E-2</v>
      </c>
      <c r="AF9">
        <f t="array" ref="AF9">MMULT(TRANSPOSE($B$78:$B$87),TRANSPOSE(L9:U9))</f>
        <v>-2.6671375185272257E-2</v>
      </c>
    </row>
    <row r="10" spans="1:32" x14ac:dyDescent="0.2">
      <c r="A10">
        <v>169.8</v>
      </c>
      <c r="B10">
        <v>7.4139999999999997</v>
      </c>
      <c r="C10">
        <v>65.67</v>
      </c>
      <c r="D10">
        <v>23.79</v>
      </c>
      <c r="E10">
        <v>17.09</v>
      </c>
      <c r="F10">
        <v>50.02</v>
      </c>
      <c r="G10">
        <v>15.09</v>
      </c>
      <c r="H10">
        <v>2.8</v>
      </c>
      <c r="I10">
        <v>172.35</v>
      </c>
      <c r="J10" s="40">
        <v>5.7370999999999999</v>
      </c>
      <c r="K10" s="41">
        <v>0.36799999999999999</v>
      </c>
      <c r="L10" s="5">
        <f t="shared" si="2"/>
        <v>-1.736111111111116E-2</v>
      </c>
      <c r="M10" s="5">
        <f t="shared" si="3"/>
        <v>3.5192203573362058E-3</v>
      </c>
      <c r="N10" s="5">
        <f t="shared" si="4"/>
        <v>-1.3371394230769273E-2</v>
      </c>
      <c r="O10" s="5">
        <f t="shared" si="5"/>
        <v>-1.8361873323705424E-2</v>
      </c>
      <c r="P10" s="5">
        <f t="shared" si="6"/>
        <v>-5.5280768111725109E-3</v>
      </c>
      <c r="Q10" s="5">
        <f t="shared" si="7"/>
        <v>6.5398933494316136E-3</v>
      </c>
      <c r="R10" s="5">
        <f t="shared" si="8"/>
        <v>-1.4691478942213454E-2</v>
      </c>
      <c r="S10" s="5">
        <f t="shared" si="9"/>
        <v>-9.9009900990099098E-3</v>
      </c>
      <c r="T10" s="5">
        <f t="shared" si="10"/>
        <v>-1.7948717948717996E-2</v>
      </c>
      <c r="U10" s="42">
        <f t="shared" si="11"/>
        <v>-3.2350014336554822E-2</v>
      </c>
      <c r="V10" s="16">
        <f t="shared" si="12"/>
        <v>-1.8791652832730509E-2</v>
      </c>
      <c r="W10" s="16">
        <f t="shared" si="1"/>
        <v>5.7768209830267358E-3</v>
      </c>
      <c r="X10" s="16">
        <f t="shared" si="1"/>
        <v>-1.3426565100566902E-2</v>
      </c>
      <c r="Y10" s="16">
        <f t="shared" si="1"/>
        <v>-1.6815056395101131E-2</v>
      </c>
      <c r="Z10" s="16">
        <f t="shared" si="1"/>
        <v>-4.3743346361349404E-4</v>
      </c>
      <c r="AA10" s="16">
        <f t="shared" si="1"/>
        <v>7.5782122850717578E-3</v>
      </c>
      <c r="AB10" s="16">
        <f t="shared" si="1"/>
        <v>-1.4529446666949015E-2</v>
      </c>
      <c r="AC10" s="16">
        <f t="shared" si="1"/>
        <v>-1.3193413992894495E-2</v>
      </c>
      <c r="AD10" s="16">
        <f t="shared" si="1"/>
        <v>-1.88350712239106E-2</v>
      </c>
      <c r="AE10" s="44">
        <f t="shared" si="1"/>
        <v>-3.1201358497046902E-2</v>
      </c>
      <c r="AF10">
        <f t="array" ref="AF10">MMULT(TRANSPOSE($B$78:$B$87),TRANSPOSE(L10:U10))</f>
        <v>-1.1945454309648674E-2</v>
      </c>
    </row>
    <row r="11" spans="1:32" x14ac:dyDescent="0.2">
      <c r="A11">
        <v>171.05</v>
      </c>
      <c r="B11">
        <v>7.45</v>
      </c>
      <c r="C11">
        <v>66.39</v>
      </c>
      <c r="D11">
        <v>23.704999999999998</v>
      </c>
      <c r="E11">
        <v>16.489999999999998</v>
      </c>
      <c r="F11">
        <v>49.344999999999999</v>
      </c>
      <c r="G11">
        <v>15.2</v>
      </c>
      <c r="H11">
        <v>2.6219999999999999</v>
      </c>
      <c r="I11">
        <v>172.6</v>
      </c>
      <c r="J11" s="40">
        <v>5.7705000000000002</v>
      </c>
      <c r="K11" s="41">
        <v>0.33100000000000002</v>
      </c>
      <c r="L11" s="5">
        <f t="shared" si="2"/>
        <v>7.3616018845701348E-3</v>
      </c>
      <c r="M11" s="5">
        <f t="shared" si="3"/>
        <v>4.8556784461830649E-3</v>
      </c>
      <c r="N11" s="5">
        <f t="shared" si="4"/>
        <v>1.0963910461397885E-2</v>
      </c>
      <c r="O11" s="5">
        <f t="shared" si="5"/>
        <v>-3.5729298024380629E-3</v>
      </c>
      <c r="P11" s="5">
        <f t="shared" si="6"/>
        <v>-3.5108250438853239E-2</v>
      </c>
      <c r="Q11" s="5">
        <f t="shared" si="7"/>
        <v>-1.3494602159136448E-2</v>
      </c>
      <c r="R11" s="5">
        <f t="shared" si="8"/>
        <v>7.2895957587806315E-3</v>
      </c>
      <c r="S11" s="5">
        <f t="shared" si="9"/>
        <v>-6.3571428571428501E-2</v>
      </c>
      <c r="T11" s="5">
        <f t="shared" si="10"/>
        <v>1.4505366985784196E-3</v>
      </c>
      <c r="U11" s="42">
        <f t="shared" si="11"/>
        <v>5.8217566366283169E-3</v>
      </c>
      <c r="V11" s="16">
        <f t="shared" si="12"/>
        <v>5.9310601629507867E-3</v>
      </c>
      <c r="W11" s="16">
        <f t="shared" si="1"/>
        <v>7.1132790718735949E-3</v>
      </c>
      <c r="X11" s="16">
        <f t="shared" si="1"/>
        <v>1.0908739591600257E-2</v>
      </c>
      <c r="Y11" s="16">
        <f t="shared" si="1"/>
        <v>-2.0261128738337693E-3</v>
      </c>
      <c r="Z11" s="16">
        <f t="shared" si="1"/>
        <v>-3.0017607091294224E-2</v>
      </c>
      <c r="AA11" s="16">
        <f t="shared" si="1"/>
        <v>-1.2456283223496305E-2</v>
      </c>
      <c r="AB11" s="16">
        <f t="shared" si="1"/>
        <v>7.4516280340450707E-3</v>
      </c>
      <c r="AC11" s="16">
        <f t="shared" si="1"/>
        <v>-6.6863852465313081E-2</v>
      </c>
      <c r="AD11" s="16">
        <f t="shared" si="1"/>
        <v>5.6418342338581588E-4</v>
      </c>
      <c r="AE11" s="44">
        <f t="shared" si="1"/>
        <v>6.970412476136236E-3</v>
      </c>
      <c r="AF11">
        <f t="array" ref="AF11">MMULT(TRANSPOSE($B$78:$B$87),TRANSPOSE(L11:U11))</f>
        <v>-7.8004131085717809E-3</v>
      </c>
    </row>
    <row r="12" spans="1:32" x14ac:dyDescent="0.2">
      <c r="A12">
        <v>173.35</v>
      </c>
      <c r="B12">
        <v>7.2389999999999999</v>
      </c>
      <c r="C12">
        <v>63.4</v>
      </c>
      <c r="D12">
        <v>23.885000000000002</v>
      </c>
      <c r="E12">
        <v>15.59</v>
      </c>
      <c r="F12">
        <v>47.3</v>
      </c>
      <c r="G12">
        <v>14.93</v>
      </c>
      <c r="H12">
        <v>2.59</v>
      </c>
      <c r="I12">
        <v>177.4</v>
      </c>
      <c r="J12" s="40">
        <v>5.7243000000000004</v>
      </c>
      <c r="K12" s="41">
        <v>0.27400000000000002</v>
      </c>
      <c r="L12" s="5">
        <f t="shared" si="2"/>
        <v>1.3446360713241567E-2</v>
      </c>
      <c r="M12" s="5">
        <f t="shared" si="3"/>
        <v>-2.8322147651006713E-2</v>
      </c>
      <c r="N12" s="5">
        <f t="shared" si="4"/>
        <v>-4.5036903148064522E-2</v>
      </c>
      <c r="O12" s="5">
        <f t="shared" si="5"/>
        <v>7.5933347395065187E-3</v>
      </c>
      <c r="P12" s="5">
        <f t="shared" si="6"/>
        <v>-5.4578532443905314E-2</v>
      </c>
      <c r="Q12" s="5">
        <f t="shared" si="7"/>
        <v>-4.1442902016415095E-2</v>
      </c>
      <c r="R12" s="5">
        <f t="shared" si="8"/>
        <v>-1.7763157894736814E-2</v>
      </c>
      <c r="S12" s="5">
        <f t="shared" si="9"/>
        <v>-1.2204424103737566E-2</v>
      </c>
      <c r="T12" s="5">
        <f t="shared" si="10"/>
        <v>2.7809965237543421E-2</v>
      </c>
      <c r="U12" s="42">
        <f t="shared" si="11"/>
        <v>-8.0062386275019382E-3</v>
      </c>
      <c r="V12" s="16">
        <f t="shared" si="12"/>
        <v>1.2015818991622219E-2</v>
      </c>
      <c r="W12" s="16">
        <f t="shared" si="1"/>
        <v>-2.6064547025316184E-2</v>
      </c>
      <c r="X12" s="16">
        <f t="shared" si="1"/>
        <v>-4.5092074017862152E-2</v>
      </c>
      <c r="Y12" s="16">
        <f t="shared" si="1"/>
        <v>9.1401516681108123E-3</v>
      </c>
      <c r="Z12" s="16">
        <f t="shared" si="1"/>
        <v>-4.9487889096346299E-2</v>
      </c>
      <c r="AA12" s="16">
        <f t="shared" si="1"/>
        <v>-4.040458308077495E-2</v>
      </c>
      <c r="AB12" s="16">
        <f t="shared" si="1"/>
        <v>-1.7601125619472375E-2</v>
      </c>
      <c r="AC12" s="16">
        <f t="shared" si="1"/>
        <v>-1.5496847997622151E-2</v>
      </c>
      <c r="AD12" s="16">
        <f t="shared" si="1"/>
        <v>2.6923611962350817E-2</v>
      </c>
      <c r="AE12" s="44">
        <f t="shared" si="1"/>
        <v>-6.8575827879940191E-3</v>
      </c>
      <c r="AF12">
        <f t="array" ref="AF12">MMULT(TRANSPOSE($B$78:$B$87),TRANSPOSE(L12:U12))</f>
        <v>-1.5850464519507647E-2</v>
      </c>
    </row>
    <row r="13" spans="1:32" x14ac:dyDescent="0.2">
      <c r="A13">
        <v>173.85</v>
      </c>
      <c r="B13">
        <v>7.4580000000000002</v>
      </c>
      <c r="C13">
        <v>64.510000000000005</v>
      </c>
      <c r="D13">
        <v>24.024999999999999</v>
      </c>
      <c r="E13">
        <v>15.815</v>
      </c>
      <c r="F13">
        <v>48</v>
      </c>
      <c r="G13">
        <v>15.52</v>
      </c>
      <c r="H13">
        <v>2.5859999999999999</v>
      </c>
      <c r="I13">
        <v>177.3</v>
      </c>
      <c r="J13" s="40">
        <v>6.0194000000000001</v>
      </c>
      <c r="K13" s="41">
        <v>0.26400000000000001</v>
      </c>
      <c r="L13" s="5">
        <f t="shared" si="2"/>
        <v>2.8843380444187883E-3</v>
      </c>
      <c r="M13" s="5">
        <f t="shared" si="3"/>
        <v>3.0252797347700033E-2</v>
      </c>
      <c r="N13" s="5">
        <f t="shared" si="4"/>
        <v>1.7507886435331299E-2</v>
      </c>
      <c r="O13" s="5">
        <f t="shared" si="5"/>
        <v>5.8614193008161841E-3</v>
      </c>
      <c r="P13" s="5">
        <f t="shared" si="6"/>
        <v>1.4432328415651119E-2</v>
      </c>
      <c r="Q13" s="5">
        <f t="shared" si="7"/>
        <v>1.4799154334038223E-2</v>
      </c>
      <c r="R13" s="5">
        <f t="shared" si="8"/>
        <v>3.9517749497655741E-2</v>
      </c>
      <c r="S13" s="5">
        <f t="shared" si="9"/>
        <v>-1.5444015444014969E-3</v>
      </c>
      <c r="T13" s="5">
        <f t="shared" si="10"/>
        <v>-5.6369785794807559E-4</v>
      </c>
      <c r="U13" s="42">
        <f t="shared" si="11"/>
        <v>5.155215484862774E-2</v>
      </c>
      <c r="V13" s="16">
        <f t="shared" si="12"/>
        <v>1.4537963227994398E-3</v>
      </c>
      <c r="W13" s="16">
        <f t="shared" si="1"/>
        <v>3.2510397973390566E-2</v>
      </c>
      <c r="X13" s="16">
        <f t="shared" si="1"/>
        <v>1.7452715565533669E-2</v>
      </c>
      <c r="Y13" s="16">
        <f t="shared" si="1"/>
        <v>7.4082362294204777E-3</v>
      </c>
      <c r="Z13" s="16">
        <f t="shared" si="1"/>
        <v>1.9522971763210134E-2</v>
      </c>
      <c r="AA13" s="16">
        <f t="shared" si="1"/>
        <v>1.5837473269678368E-2</v>
      </c>
      <c r="AB13" s="16">
        <f t="shared" si="1"/>
        <v>3.9679781772920183E-2</v>
      </c>
      <c r="AC13" s="16">
        <f t="shared" si="1"/>
        <v>-4.8368254382860822E-3</v>
      </c>
      <c r="AD13" s="16">
        <f t="shared" si="1"/>
        <v>-1.4500511331406794E-3</v>
      </c>
      <c r="AE13" s="44">
        <f t="shared" si="1"/>
        <v>5.270081068813566E-2</v>
      </c>
      <c r="AF13">
        <f t="array" ref="AF13">MMULT(TRANSPOSE($B$78:$B$87),TRANSPOSE(L13:U13))</f>
        <v>1.7469972882188954E-2</v>
      </c>
    </row>
    <row r="14" spans="1:32" x14ac:dyDescent="0.2">
      <c r="A14">
        <v>174.45</v>
      </c>
      <c r="B14">
        <v>7.3109999999999999</v>
      </c>
      <c r="C14">
        <v>62.05</v>
      </c>
      <c r="D14">
        <v>24.225000000000001</v>
      </c>
      <c r="E14">
        <v>15</v>
      </c>
      <c r="F14">
        <v>46.49</v>
      </c>
      <c r="G14">
        <v>15.14</v>
      </c>
      <c r="H14">
        <v>2.556</v>
      </c>
      <c r="I14">
        <v>176.55</v>
      </c>
      <c r="J14" s="40">
        <v>5.7576999999999998</v>
      </c>
      <c r="K14" s="41">
        <v>0.27600000000000002</v>
      </c>
      <c r="L14" s="5">
        <f t="shared" si="2"/>
        <v>3.451251078515849E-3</v>
      </c>
      <c r="M14" s="5">
        <f t="shared" si="3"/>
        <v>-1.9710378117457794E-2</v>
      </c>
      <c r="N14" s="5">
        <f t="shared" si="4"/>
        <v>-3.81336226941561E-2</v>
      </c>
      <c r="O14" s="5">
        <f t="shared" si="5"/>
        <v>8.3246618106140868E-3</v>
      </c>
      <c r="P14" s="5">
        <f t="shared" si="6"/>
        <v>-5.153335441036988E-2</v>
      </c>
      <c r="Q14" s="5">
        <f t="shared" si="7"/>
        <v>-3.1458333333333255E-2</v>
      </c>
      <c r="R14" s="5">
        <f t="shared" si="8"/>
        <v>-2.448453608247414E-2</v>
      </c>
      <c r="S14" s="5">
        <f t="shared" si="9"/>
        <v>-1.1600928074245842E-2</v>
      </c>
      <c r="T14" s="5">
        <f t="shared" si="10"/>
        <v>-4.230118443316444E-3</v>
      </c>
      <c r="U14" s="42">
        <f t="shared" si="11"/>
        <v>-4.3476093962853457E-2</v>
      </c>
      <c r="V14" s="16">
        <f t="shared" si="12"/>
        <v>2.0207093568965005E-3</v>
      </c>
      <c r="W14" s="16">
        <f t="shared" si="1"/>
        <v>-1.7452777491767265E-2</v>
      </c>
      <c r="X14" s="16">
        <f t="shared" si="1"/>
        <v>-3.818879356395373E-2</v>
      </c>
      <c r="Y14" s="16">
        <f t="shared" si="1"/>
        <v>9.8714787392183805E-3</v>
      </c>
      <c r="Z14" s="16">
        <f t="shared" si="1"/>
        <v>-4.6442711062810865E-2</v>
      </c>
      <c r="AA14" s="16">
        <f t="shared" si="1"/>
        <v>-3.042001439769311E-2</v>
      </c>
      <c r="AB14" s="16">
        <f t="shared" si="1"/>
        <v>-2.4322503807209701E-2</v>
      </c>
      <c r="AC14" s="16">
        <f t="shared" si="1"/>
        <v>-1.4893351968130427E-2</v>
      </c>
      <c r="AD14" s="16">
        <f t="shared" si="1"/>
        <v>-5.1164717185090474E-3</v>
      </c>
      <c r="AE14" s="44">
        <f t="shared" si="1"/>
        <v>-4.2327438123345537E-2</v>
      </c>
      <c r="AF14">
        <f t="array" ref="AF14">MMULT(TRANSPOSE($B$78:$B$87),TRANSPOSE(L14:U14))</f>
        <v>-2.1285145222907701E-2</v>
      </c>
    </row>
    <row r="15" spans="1:32" x14ac:dyDescent="0.2">
      <c r="A15">
        <v>173.9</v>
      </c>
      <c r="B15">
        <v>7.2379999999999995</v>
      </c>
      <c r="C15">
        <v>61.5</v>
      </c>
      <c r="D15">
        <v>23.92</v>
      </c>
      <c r="E15">
        <v>14.9</v>
      </c>
      <c r="F15">
        <v>46.085000000000001</v>
      </c>
      <c r="G15">
        <v>14.925000000000001</v>
      </c>
      <c r="H15">
        <v>2.6160000000000001</v>
      </c>
      <c r="I15">
        <v>177.3</v>
      </c>
      <c r="J15" s="40">
        <v>5.6997</v>
      </c>
      <c r="K15" s="41">
        <v>0.255</v>
      </c>
      <c r="L15" s="5">
        <f t="shared" si="2"/>
        <v>-3.1527658354828514E-3</v>
      </c>
      <c r="M15" s="5">
        <f t="shared" si="3"/>
        <v>-9.984954178634986E-3</v>
      </c>
      <c r="N15" s="5">
        <f t="shared" si="4"/>
        <v>-8.8638195004028253E-3</v>
      </c>
      <c r="O15" s="5">
        <f t="shared" si="5"/>
        <v>-1.2590299277605799E-2</v>
      </c>
      <c r="P15" s="5">
        <f t="shared" si="6"/>
        <v>-6.6666666666665986E-3</v>
      </c>
      <c r="Q15" s="5">
        <f t="shared" si="7"/>
        <v>-8.7115508711551604E-3</v>
      </c>
      <c r="R15" s="5">
        <f t="shared" si="8"/>
        <v>-1.4200792602377832E-2</v>
      </c>
      <c r="S15" s="5">
        <f t="shared" si="9"/>
        <v>2.3474178403755985E-2</v>
      </c>
      <c r="T15" s="5">
        <f t="shared" si="10"/>
        <v>4.2480883602378228E-3</v>
      </c>
      <c r="U15" s="42">
        <f t="shared" si="11"/>
        <v>-1.0073466835715639E-2</v>
      </c>
      <c r="V15" s="16">
        <f t="shared" si="12"/>
        <v>-4.5833075571021994E-3</v>
      </c>
      <c r="W15" s="16">
        <f t="shared" si="1"/>
        <v>-7.727353552944456E-3</v>
      </c>
      <c r="X15" s="16">
        <f t="shared" si="1"/>
        <v>-8.9189903702004535E-3</v>
      </c>
      <c r="Y15" s="16">
        <f t="shared" si="1"/>
        <v>-1.1043482349001505E-2</v>
      </c>
      <c r="Z15" s="16">
        <f t="shared" si="1"/>
        <v>-1.5760233191075817E-3</v>
      </c>
      <c r="AA15" s="16">
        <f t="shared" si="1"/>
        <v>-7.6732319355150161E-3</v>
      </c>
      <c r="AB15" s="16">
        <f t="shared" si="1"/>
        <v>-1.4038760327113393E-2</v>
      </c>
      <c r="AC15" s="16">
        <f t="shared" si="1"/>
        <v>2.0181754509871398E-2</v>
      </c>
      <c r="AD15" s="16">
        <f t="shared" si="1"/>
        <v>3.3617350850452189E-3</v>
      </c>
      <c r="AE15" s="44">
        <f t="shared" si="1"/>
        <v>-8.9248109962077205E-3</v>
      </c>
      <c r="AF15">
        <f t="array" ref="AF15">MMULT(TRANSPOSE($B$78:$B$87),TRANSPOSE(L15:U15))</f>
        <v>-4.652204900404789E-3</v>
      </c>
    </row>
    <row r="16" spans="1:32" x14ac:dyDescent="0.2">
      <c r="A16">
        <v>172.4</v>
      </c>
      <c r="B16">
        <v>7.2649999999999997</v>
      </c>
      <c r="C16">
        <v>63.06</v>
      </c>
      <c r="D16">
        <v>23.95</v>
      </c>
      <c r="E16">
        <v>15.525</v>
      </c>
      <c r="F16">
        <v>47.11</v>
      </c>
      <c r="G16">
        <v>15.1</v>
      </c>
      <c r="H16">
        <v>2.7759999999999998</v>
      </c>
      <c r="I16">
        <v>176.55</v>
      </c>
      <c r="J16" s="40">
        <v>5.6967999999999996</v>
      </c>
      <c r="K16" s="41">
        <v>0.46600000000000003</v>
      </c>
      <c r="L16" s="5">
        <f t="shared" si="2"/>
        <v>-8.6256469235193034E-3</v>
      </c>
      <c r="M16" s="5">
        <f t="shared" si="3"/>
        <v>3.7303122409506617E-3</v>
      </c>
      <c r="N16" s="5">
        <f t="shared" si="4"/>
        <v>2.5365853658536608E-2</v>
      </c>
      <c r="O16" s="5">
        <f t="shared" si="5"/>
        <v>1.2541806020065493E-3</v>
      </c>
      <c r="P16" s="5">
        <f t="shared" si="6"/>
        <v>4.1946308724832182E-2</v>
      </c>
      <c r="Q16" s="5">
        <f t="shared" si="7"/>
        <v>2.224151025279375E-2</v>
      </c>
      <c r="R16" s="5">
        <f t="shared" si="8"/>
        <v>1.1725293132328174E-2</v>
      </c>
      <c r="S16" s="5">
        <f t="shared" si="9"/>
        <v>6.1162079510703293E-2</v>
      </c>
      <c r="T16" s="5">
        <f t="shared" si="10"/>
        <v>-4.230118443316444E-3</v>
      </c>
      <c r="U16" s="42">
        <f t="shared" si="11"/>
        <v>-5.0879870870401689E-4</v>
      </c>
      <c r="V16" s="16">
        <f t="shared" si="12"/>
        <v>-1.0056188645138651E-2</v>
      </c>
      <c r="W16" s="16">
        <f t="shared" si="1"/>
        <v>5.9879128666411917E-3</v>
      </c>
      <c r="X16" s="16">
        <f t="shared" si="1"/>
        <v>2.5310682788738978E-2</v>
      </c>
      <c r="Y16" s="16">
        <f t="shared" si="1"/>
        <v>2.800997530610843E-3</v>
      </c>
      <c r="Z16" s="16">
        <f t="shared" si="1"/>
        <v>4.7036952072391197E-2</v>
      </c>
      <c r="AA16" s="16">
        <f t="shared" si="1"/>
        <v>2.3279829188433895E-2</v>
      </c>
      <c r="AB16" s="16">
        <f t="shared" si="1"/>
        <v>1.1887325407592613E-2</v>
      </c>
      <c r="AC16" s="16">
        <f t="shared" si="1"/>
        <v>5.7869655616818706E-2</v>
      </c>
      <c r="AD16" s="16">
        <f t="shared" si="1"/>
        <v>-5.1164717185090474E-3</v>
      </c>
      <c r="AE16" s="44">
        <f t="shared" si="1"/>
        <v>6.3985713080390197E-4</v>
      </c>
      <c r="AF16">
        <f t="array" ref="AF16">MMULT(TRANSPOSE($B$78:$B$87),TRANSPOSE(L16:U16))</f>
        <v>1.5406097404661144E-2</v>
      </c>
    </row>
    <row r="17" spans="1:32" x14ac:dyDescent="0.2">
      <c r="A17">
        <v>178.75</v>
      </c>
      <c r="B17">
        <v>7.5309999999999997</v>
      </c>
      <c r="C17">
        <v>65.52</v>
      </c>
      <c r="D17">
        <v>25</v>
      </c>
      <c r="E17">
        <v>16.68</v>
      </c>
      <c r="F17">
        <v>49.424999999999997</v>
      </c>
      <c r="G17">
        <v>15.6</v>
      </c>
      <c r="H17">
        <v>2.84</v>
      </c>
      <c r="I17">
        <v>180.1</v>
      </c>
      <c r="J17" s="40">
        <v>5.8090000000000002</v>
      </c>
      <c r="K17" s="41">
        <v>0.57299999999999995</v>
      </c>
      <c r="L17" s="5">
        <f t="shared" si="2"/>
        <v>3.683294663573089E-2</v>
      </c>
      <c r="M17" s="5">
        <f t="shared" si="3"/>
        <v>3.6613902271163123E-2</v>
      </c>
      <c r="N17" s="5">
        <f t="shared" si="4"/>
        <v>3.9010466222644924E-2</v>
      </c>
      <c r="O17" s="5">
        <f t="shared" si="5"/>
        <v>4.3841336116910323E-2</v>
      </c>
      <c r="P17" s="5">
        <f t="shared" si="6"/>
        <v>7.4396135265700547E-2</v>
      </c>
      <c r="Q17" s="5">
        <f t="shared" si="7"/>
        <v>4.9140309912969693E-2</v>
      </c>
      <c r="R17" s="5">
        <f t="shared" si="8"/>
        <v>3.3112582781456901E-2</v>
      </c>
      <c r="S17" s="5">
        <f t="shared" si="9"/>
        <v>2.3054755043227626E-2</v>
      </c>
      <c r="T17" s="5">
        <f t="shared" si="10"/>
        <v>2.0107618238459191E-2</v>
      </c>
      <c r="U17" s="42">
        <f t="shared" si="11"/>
        <v>1.9695267518607062E-2</v>
      </c>
      <c r="V17" s="16">
        <f t="shared" si="12"/>
        <v>3.5402404914111542E-2</v>
      </c>
      <c r="W17" s="16">
        <f t="shared" si="1"/>
        <v>3.8871502896853656E-2</v>
      </c>
      <c r="X17" s="16">
        <f t="shared" si="1"/>
        <v>3.8955295352847294E-2</v>
      </c>
      <c r="Y17" s="16">
        <f t="shared" si="1"/>
        <v>4.538815304551462E-2</v>
      </c>
      <c r="Z17" s="16">
        <f t="shared" si="1"/>
        <v>7.9486778613259562E-2</v>
      </c>
      <c r="AA17" s="16">
        <f t="shared" si="1"/>
        <v>5.0178628848609838E-2</v>
      </c>
      <c r="AB17" s="16">
        <f t="shared" si="1"/>
        <v>3.3274615056721343E-2</v>
      </c>
      <c r="AC17" s="16">
        <f t="shared" si="1"/>
        <v>1.9762331149343039E-2</v>
      </c>
      <c r="AD17" s="16">
        <f t="shared" si="1"/>
        <v>1.9221264963266586E-2</v>
      </c>
      <c r="AE17" s="44">
        <f t="shared" si="1"/>
        <v>2.0843923358114982E-2</v>
      </c>
      <c r="AF17">
        <f t="array" ref="AF17">MMULT(TRANSPOSE($B$78:$B$87),TRANSPOSE(L17:U17))</f>
        <v>3.7580532000687034E-2</v>
      </c>
    </row>
    <row r="18" spans="1:32" x14ac:dyDescent="0.2">
      <c r="A18">
        <v>182.8</v>
      </c>
      <c r="B18">
        <v>7.6779999999999999</v>
      </c>
      <c r="C18">
        <v>66.3</v>
      </c>
      <c r="D18">
        <v>25.215</v>
      </c>
      <c r="E18">
        <v>16.37</v>
      </c>
      <c r="F18">
        <v>48.98</v>
      </c>
      <c r="G18">
        <v>15.7</v>
      </c>
      <c r="H18">
        <v>2.8639999999999999</v>
      </c>
      <c r="I18">
        <v>181.8</v>
      </c>
      <c r="J18" s="40">
        <v>5.7949999999999999</v>
      </c>
      <c r="K18" s="41">
        <v>0.59699999999999998</v>
      </c>
      <c r="L18" s="5">
        <f t="shared" si="2"/>
        <v>2.265734265734265E-2</v>
      </c>
      <c r="M18" s="5">
        <f t="shared" si="3"/>
        <v>1.9519320143407182E-2</v>
      </c>
      <c r="N18" s="5">
        <f t="shared" si="4"/>
        <v>1.1904761904761862E-2</v>
      </c>
      <c r="O18" s="5">
        <f t="shared" si="5"/>
        <v>8.599999999999941E-3</v>
      </c>
      <c r="P18" s="5">
        <f t="shared" si="6"/>
        <v>-1.8585131894484297E-2</v>
      </c>
      <c r="Q18" s="5">
        <f t="shared" si="7"/>
        <v>-9.0035407182600391E-3</v>
      </c>
      <c r="R18" s="5">
        <f t="shared" si="8"/>
        <v>6.4102564102563875E-3</v>
      </c>
      <c r="S18" s="5">
        <f t="shared" si="9"/>
        <v>8.4507042253521014E-3</v>
      </c>
      <c r="T18" s="5">
        <f t="shared" si="10"/>
        <v>9.4392004441976596E-3</v>
      </c>
      <c r="U18" s="42">
        <f t="shared" si="11"/>
        <v>-2.4100533654674017E-3</v>
      </c>
      <c r="V18" s="16">
        <f t="shared" si="12"/>
        <v>2.1226800935723301E-2</v>
      </c>
      <c r="W18" s="16">
        <f t="shared" si="1"/>
        <v>2.1776920769097711E-2</v>
      </c>
      <c r="X18" s="16">
        <f t="shared" si="1"/>
        <v>1.1849591034964234E-2</v>
      </c>
      <c r="Y18" s="16">
        <f t="shared" si="1"/>
        <v>1.0146816928604235E-2</v>
      </c>
      <c r="Z18" s="16">
        <f t="shared" si="1"/>
        <v>-1.349448854692528E-2</v>
      </c>
      <c r="AA18" s="16">
        <f t="shared" si="1"/>
        <v>-7.9652217826198957E-3</v>
      </c>
      <c r="AB18" s="16">
        <f t="shared" si="1"/>
        <v>6.5722886855208267E-3</v>
      </c>
      <c r="AC18" s="16">
        <f t="shared" si="1"/>
        <v>5.1582803314675161E-3</v>
      </c>
      <c r="AD18" s="16">
        <f t="shared" si="1"/>
        <v>8.5528471690050553E-3</v>
      </c>
      <c r="AE18" s="44">
        <f t="shared" si="1"/>
        <v>-1.2613975259594828E-3</v>
      </c>
      <c r="AF18">
        <f t="array" ref="AF18">MMULT(TRANSPOSE($B$78:$B$87),TRANSPOSE(L18:U18))</f>
        <v>5.6982859807106047E-3</v>
      </c>
    </row>
    <row r="19" spans="1:32" x14ac:dyDescent="0.2">
      <c r="A19">
        <v>176.85</v>
      </c>
      <c r="B19">
        <v>7.4210000000000003</v>
      </c>
      <c r="C19">
        <v>63.64</v>
      </c>
      <c r="D19">
        <v>24.56</v>
      </c>
      <c r="E19">
        <v>15.625</v>
      </c>
      <c r="F19">
        <v>47.6</v>
      </c>
      <c r="G19">
        <v>15.465</v>
      </c>
      <c r="H19">
        <v>2.8519999999999999</v>
      </c>
      <c r="I19">
        <v>177.65</v>
      </c>
      <c r="J19" s="40">
        <v>5.6370000000000005</v>
      </c>
      <c r="K19" s="41">
        <v>0.50600000000000001</v>
      </c>
      <c r="L19" s="5">
        <f t="shared" si="2"/>
        <v>-3.254923413566746E-2</v>
      </c>
      <c r="M19" s="5">
        <f t="shared" si="3"/>
        <v>-3.3472258400625066E-2</v>
      </c>
      <c r="N19" s="5">
        <f t="shared" si="4"/>
        <v>-4.0120663650075383E-2</v>
      </c>
      <c r="O19" s="5">
        <f t="shared" si="5"/>
        <v>-2.5976601229427021E-2</v>
      </c>
      <c r="P19" s="5">
        <f t="shared" si="6"/>
        <v>-4.5510079413561444E-2</v>
      </c>
      <c r="Q19" s="5">
        <f t="shared" si="7"/>
        <v>-2.8174765210289832E-2</v>
      </c>
      <c r="R19" s="5">
        <f t="shared" si="8"/>
        <v>-1.4968152866241979E-2</v>
      </c>
      <c r="S19" s="5">
        <f t="shared" si="9"/>
        <v>-4.1899441340782495E-3</v>
      </c>
      <c r="T19" s="5">
        <f t="shared" si="10"/>
        <v>-2.2827282728272835E-2</v>
      </c>
      <c r="U19" s="42">
        <f t="shared" si="11"/>
        <v>-2.7264883520276006E-2</v>
      </c>
      <c r="V19" s="16">
        <f t="shared" si="12"/>
        <v>-3.3979775857286808E-2</v>
      </c>
      <c r="W19" s="16">
        <f t="shared" ref="W19:W54" si="13">M19-M$56</f>
        <v>-3.1214657774934536E-2</v>
      </c>
      <c r="X19" s="16">
        <f t="shared" ref="X19:X54" si="14">N19-N$56</f>
        <v>-4.0175834519873013E-2</v>
      </c>
      <c r="Y19" s="16">
        <f t="shared" ref="Y19:Y54" si="15">O19-O$56</f>
        <v>-2.4429784300822727E-2</v>
      </c>
      <c r="Z19" s="16">
        <f t="shared" ref="Z19:Z54" si="16">P19-P$56</f>
        <v>-4.0419436066002429E-2</v>
      </c>
      <c r="AA19" s="16">
        <f t="shared" ref="AA19:AA54" si="17">Q19-Q$56</f>
        <v>-2.7136446274649687E-2</v>
      </c>
      <c r="AB19" s="16">
        <f t="shared" ref="AB19:AB54" si="18">R19-R$56</f>
        <v>-1.480612059097754E-2</v>
      </c>
      <c r="AC19" s="16">
        <f t="shared" ref="AC19:AC54" si="19">S19-S$56</f>
        <v>-7.4823680279628348E-3</v>
      </c>
      <c r="AD19" s="16">
        <f t="shared" ref="AD19:AD54" si="20">T19-T$56</f>
        <v>-2.3713636003465439E-2</v>
      </c>
      <c r="AE19" s="44">
        <f t="shared" ref="AE19:AE54" si="21">U19-U$56</f>
        <v>-2.6116227680768087E-2</v>
      </c>
      <c r="AF19">
        <f t="array" ref="AF19">MMULT(TRANSPOSE($B$78:$B$87),TRANSPOSE(L19:U19))</f>
        <v>-2.7505386528851528E-2</v>
      </c>
    </row>
    <row r="20" spans="1:32" x14ac:dyDescent="0.2">
      <c r="A20">
        <v>180.65</v>
      </c>
      <c r="B20">
        <v>7.7080000000000002</v>
      </c>
      <c r="C20">
        <v>66.099999999999994</v>
      </c>
      <c r="D20">
        <v>25.145</v>
      </c>
      <c r="E20">
        <v>15.41</v>
      </c>
      <c r="F20">
        <v>49.954999999999998</v>
      </c>
      <c r="G20">
        <v>15.81</v>
      </c>
      <c r="H20">
        <v>2.9039999999999999</v>
      </c>
      <c r="I20">
        <v>180.9</v>
      </c>
      <c r="J20" s="40">
        <v>5.8</v>
      </c>
      <c r="K20" s="41">
        <v>0.54200000000000004</v>
      </c>
      <c r="L20" s="5">
        <f t="shared" si="2"/>
        <v>2.1487135990952755E-2</v>
      </c>
      <c r="M20" s="5">
        <f t="shared" si="3"/>
        <v>3.8674033149171283E-2</v>
      </c>
      <c r="N20" s="5">
        <f t="shared" si="4"/>
        <v>3.865493400377118E-2</v>
      </c>
      <c r="O20" s="5">
        <f t="shared" si="5"/>
        <v>2.3819218241042384E-2</v>
      </c>
      <c r="P20" s="5">
        <f t="shared" si="6"/>
        <v>-1.3759999999999994E-2</v>
      </c>
      <c r="Q20" s="5">
        <f t="shared" si="7"/>
        <v>4.9474789915966211E-2</v>
      </c>
      <c r="R20" s="5">
        <f t="shared" si="8"/>
        <v>2.2308438409311293E-2</v>
      </c>
      <c r="S20" s="5">
        <f t="shared" si="9"/>
        <v>1.8232819074333717E-2</v>
      </c>
      <c r="T20" s="5">
        <f t="shared" si="10"/>
        <v>1.8294399099352709E-2</v>
      </c>
      <c r="U20" s="42">
        <f t="shared" si="11"/>
        <v>2.8916090118857429E-2</v>
      </c>
      <c r="V20" s="16">
        <f t="shared" si="12"/>
        <v>2.0056594269333407E-2</v>
      </c>
      <c r="W20" s="16">
        <f t="shared" si="13"/>
        <v>4.0931633774861816E-2</v>
      </c>
      <c r="X20" s="16">
        <f t="shared" si="14"/>
        <v>3.859976313397355E-2</v>
      </c>
      <c r="Y20" s="16">
        <f t="shared" si="15"/>
        <v>2.5366035169646677E-2</v>
      </c>
      <c r="Z20" s="16">
        <f t="shared" si="16"/>
        <v>-8.6693566524409776E-3</v>
      </c>
      <c r="AA20" s="16">
        <f t="shared" si="17"/>
        <v>5.0513108851606356E-2</v>
      </c>
      <c r="AB20" s="16">
        <f t="shared" si="18"/>
        <v>2.2470470684575732E-2</v>
      </c>
      <c r="AC20" s="16">
        <f t="shared" si="19"/>
        <v>1.4940395180449132E-2</v>
      </c>
      <c r="AD20" s="16">
        <f t="shared" si="20"/>
        <v>1.7408045824160105E-2</v>
      </c>
      <c r="AE20" s="44">
        <f t="shared" si="21"/>
        <v>3.0064745958365349E-2</v>
      </c>
      <c r="AF20">
        <f t="array" ref="AF20">MMULT(TRANSPOSE($B$78:$B$87),TRANSPOSE(L20:U20))</f>
        <v>2.4610185800275897E-2</v>
      </c>
    </row>
    <row r="21" spans="1:32" x14ac:dyDescent="0.2">
      <c r="A21">
        <v>185.8</v>
      </c>
      <c r="B21">
        <v>7.8339999999999996</v>
      </c>
      <c r="C21">
        <v>68.12</v>
      </c>
      <c r="D21">
        <v>25.47</v>
      </c>
      <c r="E21">
        <v>15.64</v>
      </c>
      <c r="F21">
        <v>49.83</v>
      </c>
      <c r="G21">
        <v>15.7</v>
      </c>
      <c r="H21">
        <v>2.92</v>
      </c>
      <c r="I21">
        <v>186.15</v>
      </c>
      <c r="J21" s="40">
        <v>5.8149999999999995</v>
      </c>
      <c r="K21" s="41">
        <v>0.46800000000000003</v>
      </c>
      <c r="L21" s="5">
        <f t="shared" si="2"/>
        <v>2.8508164959867077E-2</v>
      </c>
      <c r="M21" s="5">
        <f t="shared" si="3"/>
        <v>1.6346652828230335E-2</v>
      </c>
      <c r="N21" s="5">
        <f t="shared" si="4"/>
        <v>3.0559757942511423E-2</v>
      </c>
      <c r="O21" s="5">
        <f t="shared" si="5"/>
        <v>1.2925034798170643E-2</v>
      </c>
      <c r="P21" s="5">
        <f t="shared" si="6"/>
        <v>1.4925373134328401E-2</v>
      </c>
      <c r="Q21" s="5">
        <f t="shared" si="7"/>
        <v>-2.5022520268241921E-3</v>
      </c>
      <c r="R21" s="5">
        <f t="shared" si="8"/>
        <v>-6.957621758380883E-3</v>
      </c>
      <c r="S21" s="5">
        <f t="shared" si="9"/>
        <v>5.5096418732782926E-3</v>
      </c>
      <c r="T21" s="5">
        <f t="shared" si="10"/>
        <v>2.9021558872305064E-2</v>
      </c>
      <c r="U21" s="42">
        <f t="shared" si="11"/>
        <v>2.586206896551646E-3</v>
      </c>
      <c r="V21" s="16">
        <f t="shared" si="12"/>
        <v>2.7077623238247729E-2</v>
      </c>
      <c r="W21" s="16">
        <f t="shared" si="13"/>
        <v>1.8604253453920864E-2</v>
      </c>
      <c r="X21" s="16">
        <f t="shared" si="14"/>
        <v>3.0504587072713793E-2</v>
      </c>
      <c r="Y21" s="16">
        <f t="shared" si="15"/>
        <v>1.4471851726774936E-2</v>
      </c>
      <c r="Z21" s="16">
        <f t="shared" si="16"/>
        <v>2.0016016481887416E-2</v>
      </c>
      <c r="AA21" s="16">
        <f t="shared" si="17"/>
        <v>-1.4639330911840481E-3</v>
      </c>
      <c r="AB21" s="16">
        <f t="shared" si="18"/>
        <v>-6.7955894831164439E-3</v>
      </c>
      <c r="AC21" s="16">
        <f t="shared" si="19"/>
        <v>2.2172179793937073E-3</v>
      </c>
      <c r="AD21" s="16">
        <f t="shared" si="20"/>
        <v>2.813520559711246E-2</v>
      </c>
      <c r="AE21" s="44">
        <f t="shared" si="21"/>
        <v>3.7348627360595651E-3</v>
      </c>
      <c r="AF21">
        <f t="array" ref="AF21">MMULT(TRANSPOSE($B$78:$B$87),TRANSPOSE(L21:U21))</f>
        <v>1.3092251752003783E-2</v>
      </c>
    </row>
    <row r="22" spans="1:32" x14ac:dyDescent="0.2">
      <c r="A22">
        <v>180.15</v>
      </c>
      <c r="B22">
        <v>7.452</v>
      </c>
      <c r="C22">
        <v>65.69</v>
      </c>
      <c r="D22">
        <v>24.565000000000001</v>
      </c>
      <c r="E22">
        <v>14.22</v>
      </c>
      <c r="F22">
        <v>47.215000000000003</v>
      </c>
      <c r="G22">
        <v>15.14</v>
      </c>
      <c r="H22">
        <v>2.8460000000000001</v>
      </c>
      <c r="I22">
        <v>176.3</v>
      </c>
      <c r="J22" s="40">
        <v>5.4710000000000001</v>
      </c>
      <c r="K22" s="41">
        <v>0.38200000000000001</v>
      </c>
      <c r="L22" s="5">
        <f t="shared" si="2"/>
        <v>-3.040904198062433E-2</v>
      </c>
      <c r="M22" s="5">
        <f t="shared" si="3"/>
        <v>-4.8761807505744104E-2</v>
      </c>
      <c r="N22" s="5">
        <f t="shared" si="4"/>
        <v>-3.5672342924251366E-2</v>
      </c>
      <c r="O22" s="5">
        <f t="shared" si="5"/>
        <v>-3.5531998429524814E-2</v>
      </c>
      <c r="P22" s="5">
        <f t="shared" si="6"/>
        <v>-9.0792838874680259E-2</v>
      </c>
      <c r="Q22" s="5">
        <f t="shared" si="7"/>
        <v>-5.2478426650611976E-2</v>
      </c>
      <c r="R22" s="5">
        <f t="shared" si="8"/>
        <v>-3.5668789808917079E-2</v>
      </c>
      <c r="S22" s="5">
        <f t="shared" si="9"/>
        <v>-2.5342465753424581E-2</v>
      </c>
      <c r="T22" s="5">
        <f t="shared" si="10"/>
        <v>-5.2914316411496021E-2</v>
      </c>
      <c r="U22" s="42">
        <f t="shared" si="11"/>
        <v>-5.9157351676698111E-2</v>
      </c>
      <c r="V22" s="16">
        <f t="shared" si="12"/>
        <v>-3.1839583702243678E-2</v>
      </c>
      <c r="W22" s="16">
        <f t="shared" si="13"/>
        <v>-4.6504206880053571E-2</v>
      </c>
      <c r="X22" s="16">
        <f t="shared" si="14"/>
        <v>-3.5727513794048996E-2</v>
      </c>
      <c r="Y22" s="16">
        <f t="shared" si="15"/>
        <v>-3.3985181500920517E-2</v>
      </c>
      <c r="Z22" s="16">
        <f t="shared" si="16"/>
        <v>-8.5702195527121244E-2</v>
      </c>
      <c r="AA22" s="16">
        <f t="shared" si="17"/>
        <v>-5.1440107714971831E-2</v>
      </c>
      <c r="AB22" s="16">
        <f t="shared" si="18"/>
        <v>-3.5506757533652636E-2</v>
      </c>
      <c r="AC22" s="16">
        <f t="shared" si="19"/>
        <v>-2.8634889647309168E-2</v>
      </c>
      <c r="AD22" s="16">
        <f t="shared" si="20"/>
        <v>-5.3800669686688625E-2</v>
      </c>
      <c r="AE22" s="44">
        <f t="shared" si="21"/>
        <v>-5.8008695837190191E-2</v>
      </c>
      <c r="AF22">
        <f t="array" ref="AF22">MMULT(TRANSPOSE($B$78:$B$87),TRANSPOSE(L22:U22))</f>
        <v>-4.6672938001597275E-2</v>
      </c>
    </row>
    <row r="23" spans="1:32" x14ac:dyDescent="0.2">
      <c r="A23">
        <v>182.7</v>
      </c>
      <c r="B23">
        <v>7.5030000000000001</v>
      </c>
      <c r="C23">
        <v>65.989999999999995</v>
      </c>
      <c r="D23">
        <v>24.78</v>
      </c>
      <c r="E23">
        <v>14.1</v>
      </c>
      <c r="F23">
        <v>48.02</v>
      </c>
      <c r="G23">
        <v>15.265000000000001</v>
      </c>
      <c r="H23">
        <v>2.9159999999999999</v>
      </c>
      <c r="I23">
        <v>178.7</v>
      </c>
      <c r="J23" s="40">
        <v>5.49</v>
      </c>
      <c r="K23" s="41">
        <v>0.41399999999999998</v>
      </c>
      <c r="L23" s="5">
        <f t="shared" si="2"/>
        <v>1.4154870940882525E-2</v>
      </c>
      <c r="M23" s="5">
        <f t="shared" si="3"/>
        <v>6.843800322061222E-3</v>
      </c>
      <c r="N23" s="5">
        <f t="shared" si="4"/>
        <v>4.5669051606027633E-3</v>
      </c>
      <c r="O23" s="5">
        <f t="shared" si="5"/>
        <v>8.7522898432730312E-3</v>
      </c>
      <c r="P23" s="5">
        <f t="shared" si="6"/>
        <v>-8.4388185654009629E-3</v>
      </c>
      <c r="Q23" s="5">
        <f t="shared" si="7"/>
        <v>1.7049666419570064E-2</v>
      </c>
      <c r="R23" s="5">
        <f t="shared" si="8"/>
        <v>8.2562747688244009E-3</v>
      </c>
      <c r="S23" s="5">
        <f t="shared" si="9"/>
        <v>2.4595924104005462E-2</v>
      </c>
      <c r="T23" s="5">
        <f t="shared" si="10"/>
        <v>1.3613159387407592E-2</v>
      </c>
      <c r="U23" s="42">
        <f t="shared" si="11"/>
        <v>3.4728568817401495E-3</v>
      </c>
      <c r="V23" s="16">
        <f t="shared" si="12"/>
        <v>1.2724329219263177E-2</v>
      </c>
      <c r="W23" s="16">
        <f t="shared" si="13"/>
        <v>9.1014009477517512E-3</v>
      </c>
      <c r="X23" s="16">
        <f t="shared" si="14"/>
        <v>4.5117342908051342E-3</v>
      </c>
      <c r="Y23" s="16">
        <f t="shared" si="15"/>
        <v>1.0299106771877325E-2</v>
      </c>
      <c r="Z23" s="16">
        <f t="shared" si="16"/>
        <v>-3.348175217841946E-3</v>
      </c>
      <c r="AA23" s="16">
        <f t="shared" si="17"/>
        <v>1.8087985355210209E-2</v>
      </c>
      <c r="AB23" s="16">
        <f t="shared" si="18"/>
        <v>8.4183070440888401E-3</v>
      </c>
      <c r="AC23" s="16">
        <f t="shared" si="19"/>
        <v>2.1303500210120875E-2</v>
      </c>
      <c r="AD23" s="16">
        <f t="shared" si="20"/>
        <v>1.2726806112214988E-2</v>
      </c>
      <c r="AE23" s="44">
        <f t="shared" si="21"/>
        <v>4.6215127212480686E-3</v>
      </c>
      <c r="AF23">
        <f t="array" ref="AF23">MMULT(TRANSPOSE($B$78:$B$87),TRANSPOSE(L23:U23))</f>
        <v>9.2866929262966254E-3</v>
      </c>
    </row>
    <row r="24" spans="1:32" x14ac:dyDescent="0.2">
      <c r="A24">
        <v>182.2</v>
      </c>
      <c r="B24">
        <v>7.46</v>
      </c>
      <c r="C24">
        <v>64.22</v>
      </c>
      <c r="D24">
        <v>24.79</v>
      </c>
      <c r="E24">
        <v>13.795</v>
      </c>
      <c r="F24">
        <v>46.924999999999997</v>
      </c>
      <c r="G24">
        <v>14.96</v>
      </c>
      <c r="H24">
        <v>2.84</v>
      </c>
      <c r="I24">
        <v>176.8</v>
      </c>
      <c r="J24" s="40">
        <v>5.47</v>
      </c>
      <c r="K24" s="41">
        <v>0.38</v>
      </c>
      <c r="L24" s="5">
        <f t="shared" si="2"/>
        <v>-2.7367268746578688E-3</v>
      </c>
      <c r="M24" s="5">
        <f t="shared" si="3"/>
        <v>-5.7310409169665233E-3</v>
      </c>
      <c r="N24" s="5">
        <f t="shared" si="4"/>
        <v>-2.682224579481729E-2</v>
      </c>
      <c r="O24" s="5">
        <f t="shared" si="5"/>
        <v>4.0355125100877132E-4</v>
      </c>
      <c r="P24" s="5">
        <f t="shared" si="6"/>
        <v>-2.1631205673758869E-2</v>
      </c>
      <c r="Q24" s="5">
        <f t="shared" si="7"/>
        <v>-2.280299875052072E-2</v>
      </c>
      <c r="R24" s="5">
        <f t="shared" si="8"/>
        <v>-1.9980347199475945E-2</v>
      </c>
      <c r="S24" s="5">
        <f t="shared" si="9"/>
        <v>-2.6063100137174278E-2</v>
      </c>
      <c r="T24" s="5">
        <f t="shared" si="10"/>
        <v>-1.0632344711807407E-2</v>
      </c>
      <c r="U24" s="42">
        <f t="shared" si="11"/>
        <v>-3.6429872495447047E-3</v>
      </c>
      <c r="V24" s="16">
        <f t="shared" si="12"/>
        <v>-4.1672685962772169E-3</v>
      </c>
      <c r="W24" s="16">
        <f t="shared" si="13"/>
        <v>-3.4734402912759933E-3</v>
      </c>
      <c r="X24" s="16">
        <f t="shared" si="14"/>
        <v>-2.687741666461492E-2</v>
      </c>
      <c r="Y24" s="16">
        <f t="shared" si="15"/>
        <v>1.9503681796130652E-3</v>
      </c>
      <c r="Z24" s="16">
        <f t="shared" si="16"/>
        <v>-1.6540562326199854E-2</v>
      </c>
      <c r="AA24" s="16">
        <f t="shared" si="17"/>
        <v>-2.1764679814880575E-2</v>
      </c>
      <c r="AB24" s="16">
        <f t="shared" si="18"/>
        <v>-1.9818314924211506E-2</v>
      </c>
      <c r="AC24" s="16">
        <f t="shared" si="19"/>
        <v>-2.9355524031058865E-2</v>
      </c>
      <c r="AD24" s="16">
        <f t="shared" si="20"/>
        <v>-1.1518697987000011E-2</v>
      </c>
      <c r="AE24" s="44">
        <f t="shared" si="21"/>
        <v>-2.4943314100367856E-3</v>
      </c>
      <c r="AF24">
        <f t="array" ref="AF24">MMULT(TRANSPOSE($B$78:$B$87),TRANSPOSE(L24:U24))</f>
        <v>-1.3963944605771481E-2</v>
      </c>
    </row>
    <row r="25" spans="1:32" x14ac:dyDescent="0.2">
      <c r="A25">
        <v>180.95</v>
      </c>
      <c r="B25">
        <v>7.4340000000000002</v>
      </c>
      <c r="C25">
        <v>64.349999999999994</v>
      </c>
      <c r="D25">
        <v>24.495000000000001</v>
      </c>
      <c r="E25">
        <v>13.535</v>
      </c>
      <c r="F25">
        <v>47.39</v>
      </c>
      <c r="G25">
        <v>14.93</v>
      </c>
      <c r="H25">
        <v>2.8420000000000001</v>
      </c>
      <c r="I25">
        <v>173.35</v>
      </c>
      <c r="J25" s="40">
        <v>5.4770000000000003</v>
      </c>
      <c r="K25" s="41">
        <v>0.379</v>
      </c>
      <c r="L25" s="5">
        <f t="shared" si="2"/>
        <v>-6.8605927552140011E-3</v>
      </c>
      <c r="M25" s="5">
        <f t="shared" si="3"/>
        <v>-3.4852546916890326E-3</v>
      </c>
      <c r="N25" s="5">
        <f t="shared" si="4"/>
        <v>2.0242914979755611E-3</v>
      </c>
      <c r="O25" s="5">
        <f t="shared" si="5"/>
        <v>-1.1899959661153647E-2</v>
      </c>
      <c r="P25" s="5">
        <f t="shared" si="6"/>
        <v>-1.8847408481333816E-2</v>
      </c>
      <c r="Q25" s="5">
        <f t="shared" si="7"/>
        <v>9.9094299413959863E-3</v>
      </c>
      <c r="R25" s="5">
        <f t="shared" si="8"/>
        <v>-2.0053475935829512E-3</v>
      </c>
      <c r="S25" s="5">
        <f t="shared" si="9"/>
        <v>7.0422535211278614E-4</v>
      </c>
      <c r="T25" s="5">
        <f t="shared" si="10"/>
        <v>-1.9513574660633526E-2</v>
      </c>
      <c r="U25" s="42">
        <f t="shared" si="11"/>
        <v>1.2797074954298271E-3</v>
      </c>
      <c r="V25" s="16">
        <f t="shared" si="12"/>
        <v>-8.2911344768333492E-3</v>
      </c>
      <c r="W25" s="16">
        <f t="shared" si="13"/>
        <v>-1.2276540659985026E-3</v>
      </c>
      <c r="X25" s="16">
        <f t="shared" si="14"/>
        <v>1.969120628177932E-3</v>
      </c>
      <c r="Y25" s="16">
        <f t="shared" si="15"/>
        <v>-1.0353142732549354E-2</v>
      </c>
      <c r="Z25" s="16">
        <f t="shared" si="16"/>
        <v>-1.3756765133774799E-2</v>
      </c>
      <c r="AA25" s="16">
        <f t="shared" si="17"/>
        <v>1.094774887703613E-2</v>
      </c>
      <c r="AB25" s="16">
        <f t="shared" si="18"/>
        <v>-1.8433153183185118E-3</v>
      </c>
      <c r="AC25" s="16">
        <f t="shared" si="19"/>
        <v>-2.5881985417717992E-3</v>
      </c>
      <c r="AD25" s="16">
        <f t="shared" si="20"/>
        <v>-2.039992793582613E-2</v>
      </c>
      <c r="AE25" s="44">
        <f t="shared" si="21"/>
        <v>2.4283633349377462E-3</v>
      </c>
      <c r="AF25">
        <f t="array" ref="AF25">MMULT(TRANSPOSE($B$78:$B$87),TRANSPOSE(L25:U25))</f>
        <v>-4.8694483556692807E-3</v>
      </c>
    </row>
    <row r="26" spans="1:32" x14ac:dyDescent="0.2">
      <c r="A26">
        <v>180.15</v>
      </c>
      <c r="B26">
        <v>7.1740000000000004</v>
      </c>
      <c r="C26">
        <v>62.99</v>
      </c>
      <c r="D26">
        <v>23.954999999999998</v>
      </c>
      <c r="E26">
        <v>13.34</v>
      </c>
      <c r="F26">
        <v>46.32</v>
      </c>
      <c r="G26">
        <v>14.69</v>
      </c>
      <c r="H26">
        <v>2.8120000000000003</v>
      </c>
      <c r="I26">
        <v>169.5</v>
      </c>
      <c r="J26" s="40">
        <v>5.3440000000000003</v>
      </c>
      <c r="K26" s="41">
        <v>0.312</v>
      </c>
      <c r="L26" s="5">
        <f t="shared" si="2"/>
        <v>-4.4211108040894675E-3</v>
      </c>
      <c r="M26" s="5">
        <f t="shared" si="3"/>
        <v>-3.4974441754102692E-2</v>
      </c>
      <c r="N26" s="5">
        <f t="shared" si="4"/>
        <v>-2.1134421134420989E-2</v>
      </c>
      <c r="O26" s="5">
        <f t="shared" si="5"/>
        <v>-2.2045315370483931E-2</v>
      </c>
      <c r="P26" s="5">
        <f t="shared" si="6"/>
        <v>-1.4407092722571124E-2</v>
      </c>
      <c r="Q26" s="5">
        <f t="shared" si="7"/>
        <v>-2.2578603080818715E-2</v>
      </c>
      <c r="R26" s="5">
        <f t="shared" si="8"/>
        <v>-1.6075016744809156E-2</v>
      </c>
      <c r="S26" s="5">
        <f t="shared" si="9"/>
        <v>-1.0555946516537573E-2</v>
      </c>
      <c r="T26" s="5">
        <f t="shared" si="10"/>
        <v>-2.2209402942024781E-2</v>
      </c>
      <c r="U26" s="42">
        <f t="shared" si="11"/>
        <v>-2.4283366806646001E-2</v>
      </c>
      <c r="V26" s="16">
        <f t="shared" si="12"/>
        <v>-5.8516525257088156E-3</v>
      </c>
      <c r="W26" s="16">
        <f t="shared" si="13"/>
        <v>-3.2716841128412159E-2</v>
      </c>
      <c r="X26" s="16">
        <f t="shared" si="14"/>
        <v>-2.1189592004218619E-2</v>
      </c>
      <c r="Y26" s="16">
        <f t="shared" si="15"/>
        <v>-2.0498498441879637E-2</v>
      </c>
      <c r="Z26" s="16">
        <f t="shared" si="16"/>
        <v>-9.3164493750121074E-3</v>
      </c>
      <c r="AA26" s="16">
        <f t="shared" si="17"/>
        <v>-2.154028414517857E-2</v>
      </c>
      <c r="AB26" s="16">
        <f t="shared" si="18"/>
        <v>-1.5912984469544717E-2</v>
      </c>
      <c r="AC26" s="16">
        <f t="shared" si="19"/>
        <v>-1.3848370410422159E-2</v>
      </c>
      <c r="AD26" s="16">
        <f t="shared" si="20"/>
        <v>-2.3095756217217385E-2</v>
      </c>
      <c r="AE26" s="44">
        <f t="shared" si="21"/>
        <v>-2.3134710967138081E-2</v>
      </c>
      <c r="AF26">
        <f t="array" ref="AF26">MMULT(TRANSPOSE($B$78:$B$87),TRANSPOSE(L26:U26))</f>
        <v>-1.9268471787650444E-2</v>
      </c>
    </row>
    <row r="27" spans="1:32" x14ac:dyDescent="0.2">
      <c r="A27">
        <v>184.95</v>
      </c>
      <c r="B27">
        <v>7.3769999999999998</v>
      </c>
      <c r="C27">
        <v>65.989999999999995</v>
      </c>
      <c r="D27">
        <v>24.55</v>
      </c>
      <c r="E27">
        <v>13.81</v>
      </c>
      <c r="F27">
        <v>48.265000000000001</v>
      </c>
      <c r="G27">
        <v>15.115</v>
      </c>
      <c r="H27">
        <v>2.9140000000000001</v>
      </c>
      <c r="I27">
        <v>175.3</v>
      </c>
      <c r="J27" s="40">
        <v>5.5869999999999997</v>
      </c>
      <c r="K27" s="41">
        <v>0.433</v>
      </c>
      <c r="L27" s="5">
        <f t="shared" si="2"/>
        <v>2.6644462947543524E-2</v>
      </c>
      <c r="M27" s="5">
        <f t="shared" si="3"/>
        <v>2.8296626707555061E-2</v>
      </c>
      <c r="N27" s="5">
        <f t="shared" si="4"/>
        <v>4.7626607397999621E-2</v>
      </c>
      <c r="O27" s="5">
        <f t="shared" si="5"/>
        <v>2.4838238363598553E-2</v>
      </c>
      <c r="P27" s="5">
        <f t="shared" si="6"/>
        <v>3.5232383808095902E-2</v>
      </c>
      <c r="Q27" s="5">
        <f t="shared" si="7"/>
        <v>4.1990500863557934E-2</v>
      </c>
      <c r="R27" s="5">
        <f t="shared" si="8"/>
        <v>2.8931245745405176E-2</v>
      </c>
      <c r="S27" s="5">
        <f t="shared" si="9"/>
        <v>3.6273115220483598E-2</v>
      </c>
      <c r="T27" s="5">
        <f t="shared" si="10"/>
        <v>3.4218289085545806E-2</v>
      </c>
      <c r="U27" s="42">
        <f t="shared" si="11"/>
        <v>4.5471556886227393E-2</v>
      </c>
      <c r="V27" s="16">
        <f t="shared" si="12"/>
        <v>2.5213921225924175E-2</v>
      </c>
      <c r="W27" s="16">
        <f t="shared" si="13"/>
        <v>3.0554227333245591E-2</v>
      </c>
      <c r="X27" s="16">
        <f t="shared" si="14"/>
        <v>4.7571436528201991E-2</v>
      </c>
      <c r="Y27" s="16">
        <f t="shared" si="15"/>
        <v>2.6385055292202846E-2</v>
      </c>
      <c r="Z27" s="16">
        <f t="shared" si="16"/>
        <v>4.0323027155654917E-2</v>
      </c>
      <c r="AA27" s="16">
        <f t="shared" si="17"/>
        <v>4.3028819799198079E-2</v>
      </c>
      <c r="AB27" s="16">
        <f t="shared" si="18"/>
        <v>2.9093278020669616E-2</v>
      </c>
      <c r="AC27" s="16">
        <f t="shared" si="19"/>
        <v>3.2980691326599011E-2</v>
      </c>
      <c r="AD27" s="16">
        <f t="shared" si="20"/>
        <v>3.3331935810353201E-2</v>
      </c>
      <c r="AE27" s="44">
        <f t="shared" si="21"/>
        <v>4.6620212725735313E-2</v>
      </c>
      <c r="AF27">
        <f t="array" ref="AF27">MMULT(TRANSPOSE($B$78:$B$87),TRANSPOSE(L27:U27))</f>
        <v>3.4952302702601259E-2</v>
      </c>
    </row>
    <row r="28" spans="1:32" x14ac:dyDescent="0.2">
      <c r="A28">
        <v>186.7</v>
      </c>
      <c r="B28">
        <v>7.5069999999999997</v>
      </c>
      <c r="C28">
        <v>67.3</v>
      </c>
      <c r="D28">
        <v>24.954999999999998</v>
      </c>
      <c r="E28">
        <v>13.9</v>
      </c>
      <c r="F28">
        <v>48.905000000000001</v>
      </c>
      <c r="G28">
        <v>15.35</v>
      </c>
      <c r="H28">
        <v>2.972</v>
      </c>
      <c r="I28">
        <v>178</v>
      </c>
      <c r="J28" s="40">
        <v>5.7389999999999999</v>
      </c>
      <c r="K28" s="41">
        <v>0.44700000000000001</v>
      </c>
      <c r="L28" s="5">
        <f t="shared" si="2"/>
        <v>9.4620167612868844E-3</v>
      </c>
      <c r="M28" s="5">
        <f t="shared" si="3"/>
        <v>1.7622339704487011E-2</v>
      </c>
      <c r="N28" s="5">
        <f t="shared" si="4"/>
        <v>1.9851492650401648E-2</v>
      </c>
      <c r="O28" s="5">
        <f t="shared" si="5"/>
        <v>1.6496945010183284E-2</v>
      </c>
      <c r="P28" s="5">
        <f t="shared" si="6"/>
        <v>6.517016654598029E-3</v>
      </c>
      <c r="Q28" s="5">
        <f t="shared" si="7"/>
        <v>1.3260126385579607E-2</v>
      </c>
      <c r="R28" s="5">
        <f t="shared" si="8"/>
        <v>1.5547469401256953E-2</v>
      </c>
      <c r="S28" s="5">
        <f t="shared" si="9"/>
        <v>1.9903912148249825E-2</v>
      </c>
      <c r="T28" s="5">
        <f t="shared" si="10"/>
        <v>1.5402167712492698E-2</v>
      </c>
      <c r="U28" s="42">
        <f t="shared" si="11"/>
        <v>2.7206013960980879E-2</v>
      </c>
      <c r="V28" s="16">
        <f t="shared" si="12"/>
        <v>8.0314750396675363E-3</v>
      </c>
      <c r="W28" s="16">
        <f t="shared" si="13"/>
        <v>1.987994033017754E-2</v>
      </c>
      <c r="X28" s="16">
        <f t="shared" si="14"/>
        <v>1.9796321780604018E-2</v>
      </c>
      <c r="Y28" s="16">
        <f t="shared" si="15"/>
        <v>1.8043761938787577E-2</v>
      </c>
      <c r="Z28" s="16">
        <f t="shared" si="16"/>
        <v>1.1607660002157046E-2</v>
      </c>
      <c r="AA28" s="16">
        <f t="shared" si="17"/>
        <v>1.429844532121975E-2</v>
      </c>
      <c r="AB28" s="16">
        <f t="shared" si="18"/>
        <v>1.5709501676521392E-2</v>
      </c>
      <c r="AC28" s="16">
        <f t="shared" si="19"/>
        <v>1.6611488254365238E-2</v>
      </c>
      <c r="AD28" s="16">
        <f t="shared" si="20"/>
        <v>1.4515814437300094E-2</v>
      </c>
      <c r="AE28" s="44">
        <f t="shared" si="21"/>
        <v>2.8354669800488799E-2</v>
      </c>
      <c r="AF28">
        <f t="array" ref="AF28">MMULT(TRANSPOSE($B$78:$B$87),TRANSPOSE(L28:U28))</f>
        <v>1.6126950038951683E-2</v>
      </c>
    </row>
    <row r="29" spans="1:32" x14ac:dyDescent="0.2">
      <c r="A29">
        <v>189.95</v>
      </c>
      <c r="B29">
        <v>7.5609999999999999</v>
      </c>
      <c r="C29">
        <v>68.25</v>
      </c>
      <c r="D29">
        <v>25.59</v>
      </c>
      <c r="E29">
        <v>14.63</v>
      </c>
      <c r="F29">
        <v>49.534999999999997</v>
      </c>
      <c r="G29">
        <v>15.6</v>
      </c>
      <c r="H29">
        <v>2.992</v>
      </c>
      <c r="I29">
        <v>180.9</v>
      </c>
      <c r="J29" s="40">
        <v>5.907</v>
      </c>
      <c r="K29" s="41">
        <v>0.46400000000000002</v>
      </c>
      <c r="L29" s="5">
        <f t="shared" si="2"/>
        <v>1.7407605784681257E-2</v>
      </c>
      <c r="M29" s="5">
        <f t="shared" si="3"/>
        <v>7.1932862661516772E-3</v>
      </c>
      <c r="N29" s="5">
        <f t="shared" si="4"/>
        <v>1.4115898959881079E-2</v>
      </c>
      <c r="O29" s="5">
        <f t="shared" si="5"/>
        <v>2.5445802444399979E-2</v>
      </c>
      <c r="P29" s="5">
        <f t="shared" si="6"/>
        <v>5.2517985611510776E-2</v>
      </c>
      <c r="Q29" s="5">
        <f t="shared" si="7"/>
        <v>1.2882118392802289E-2</v>
      </c>
      <c r="R29" s="5">
        <f t="shared" si="8"/>
        <v>1.6286644951140072E-2</v>
      </c>
      <c r="S29" s="5">
        <f t="shared" si="9"/>
        <v>6.7294751009421283E-3</v>
      </c>
      <c r="T29" s="5">
        <f t="shared" si="10"/>
        <v>1.6292134831460636E-2</v>
      </c>
      <c r="U29" s="42">
        <f t="shared" si="11"/>
        <v>2.927339257710404E-2</v>
      </c>
      <c r="V29" s="16">
        <f t="shared" si="12"/>
        <v>1.5977064063061909E-2</v>
      </c>
      <c r="W29" s="16">
        <f t="shared" si="13"/>
        <v>9.4508868918422063E-3</v>
      </c>
      <c r="X29" s="16">
        <f t="shared" si="14"/>
        <v>1.4060728090083451E-2</v>
      </c>
      <c r="Y29" s="16">
        <f t="shared" si="15"/>
        <v>2.6992619373004272E-2</v>
      </c>
      <c r="Z29" s="16">
        <f t="shared" si="16"/>
        <v>5.7608628959069791E-2</v>
      </c>
      <c r="AA29" s="16">
        <f t="shared" si="17"/>
        <v>1.3920437328442432E-2</v>
      </c>
      <c r="AB29" s="16">
        <f t="shared" si="18"/>
        <v>1.6448677226404512E-2</v>
      </c>
      <c r="AC29" s="16">
        <f t="shared" si="19"/>
        <v>3.437051207057543E-3</v>
      </c>
      <c r="AD29" s="16">
        <f t="shared" si="20"/>
        <v>1.5405781556268032E-2</v>
      </c>
      <c r="AE29" s="44">
        <f t="shared" si="21"/>
        <v>3.042204841661196E-2</v>
      </c>
      <c r="AF29">
        <f t="array" ref="AF29">MMULT(TRANSPOSE($B$78:$B$87),TRANSPOSE(L29:U29))</f>
        <v>1.9814434492007392E-2</v>
      </c>
    </row>
    <row r="30" spans="1:32" x14ac:dyDescent="0.2">
      <c r="A30">
        <v>193.85</v>
      </c>
      <c r="B30">
        <v>7.319</v>
      </c>
      <c r="C30">
        <v>68.400000000000006</v>
      </c>
      <c r="D30">
        <v>25.94</v>
      </c>
      <c r="E30">
        <v>14.72</v>
      </c>
      <c r="F30">
        <v>48.91</v>
      </c>
      <c r="G30">
        <v>15.72</v>
      </c>
      <c r="H30">
        <v>2.93</v>
      </c>
      <c r="I30">
        <v>185</v>
      </c>
      <c r="J30" s="40">
        <v>5.774</v>
      </c>
      <c r="K30" s="41">
        <v>0.45900000000000002</v>
      </c>
      <c r="L30" s="5">
        <f t="shared" si="2"/>
        <v>2.0531718873387783E-2</v>
      </c>
      <c r="M30" s="5">
        <f t="shared" si="3"/>
        <v>-3.2006348366618198E-2</v>
      </c>
      <c r="N30" s="5">
        <f t="shared" si="4"/>
        <v>2.19780219780219E-3</v>
      </c>
      <c r="O30" s="5">
        <f t="shared" si="5"/>
        <v>1.3677217663149666E-2</v>
      </c>
      <c r="P30" s="5">
        <f t="shared" si="6"/>
        <v>6.1517429938482415E-3</v>
      </c>
      <c r="Q30" s="5">
        <f t="shared" si="7"/>
        <v>-1.2617341273846727E-2</v>
      </c>
      <c r="R30" s="5">
        <f t="shared" si="8"/>
        <v>7.692307692307665E-3</v>
      </c>
      <c r="S30" s="5">
        <f t="shared" si="9"/>
        <v>-2.0721925133689756E-2</v>
      </c>
      <c r="T30" s="5">
        <f t="shared" si="10"/>
        <v>2.2664455500276404E-2</v>
      </c>
      <c r="U30" s="42">
        <f t="shared" si="11"/>
        <v>-2.2515659387167819E-2</v>
      </c>
      <c r="V30" s="16">
        <f t="shared" si="12"/>
        <v>1.9101177151768435E-2</v>
      </c>
      <c r="W30" s="16">
        <f t="shared" si="13"/>
        <v>-2.9748747740927669E-2</v>
      </c>
      <c r="X30" s="16">
        <f t="shared" si="14"/>
        <v>2.1426313280045609E-3</v>
      </c>
      <c r="Y30" s="16">
        <f t="shared" si="15"/>
        <v>1.5224034591753959E-2</v>
      </c>
      <c r="Z30" s="16">
        <f t="shared" si="16"/>
        <v>1.1242386341407258E-2</v>
      </c>
      <c r="AA30" s="16">
        <f t="shared" si="17"/>
        <v>-1.1579022338206584E-2</v>
      </c>
      <c r="AB30" s="16">
        <f t="shared" si="18"/>
        <v>7.8543399675721041E-3</v>
      </c>
      <c r="AC30" s="16">
        <f t="shared" si="19"/>
        <v>-2.4014349027574343E-2</v>
      </c>
      <c r="AD30" s="16">
        <f t="shared" si="20"/>
        <v>2.1778102225083799E-2</v>
      </c>
      <c r="AE30" s="44">
        <f t="shared" si="21"/>
        <v>-2.1367003547659899E-2</v>
      </c>
      <c r="AF30">
        <f t="array" ref="AF30">MMULT(TRANSPOSE($B$78:$B$87),TRANSPOSE(L30:U30))</f>
        <v>-1.4946029240550554E-3</v>
      </c>
    </row>
    <row r="31" spans="1:32" x14ac:dyDescent="0.2">
      <c r="A31">
        <v>195.55</v>
      </c>
      <c r="B31">
        <v>7.3319999999999999</v>
      </c>
      <c r="C31">
        <v>66.05</v>
      </c>
      <c r="D31">
        <v>25.31</v>
      </c>
      <c r="E31">
        <v>13.994999999999999</v>
      </c>
      <c r="F31">
        <v>47.32</v>
      </c>
      <c r="G31">
        <v>15.574999999999999</v>
      </c>
      <c r="H31">
        <v>2.86</v>
      </c>
      <c r="I31">
        <v>184.65</v>
      </c>
      <c r="J31" s="40">
        <v>5.5640000000000001</v>
      </c>
      <c r="K31" s="41">
        <v>0.40300000000000002</v>
      </c>
      <c r="L31" s="5">
        <f t="shared" si="2"/>
        <v>8.7696672685066979E-3</v>
      </c>
      <c r="M31" s="5">
        <f t="shared" si="3"/>
        <v>1.7761989342806039E-3</v>
      </c>
      <c r="N31" s="5">
        <f t="shared" si="4"/>
        <v>-3.4356725146198919E-2</v>
      </c>
      <c r="O31" s="5">
        <f t="shared" si="5"/>
        <v>-2.4286815728604583E-2</v>
      </c>
      <c r="P31" s="5">
        <f t="shared" si="6"/>
        <v>-4.9252717391304435E-2</v>
      </c>
      <c r="Q31" s="5">
        <f t="shared" si="7"/>
        <v>-3.2508689429564419E-2</v>
      </c>
      <c r="R31" s="5">
        <f t="shared" si="8"/>
        <v>-9.223918575063661E-3</v>
      </c>
      <c r="S31" s="5">
        <f t="shared" si="9"/>
        <v>-2.3890784982935287E-2</v>
      </c>
      <c r="T31" s="5">
        <f t="shared" si="10"/>
        <v>-1.8918918918918726E-3</v>
      </c>
      <c r="U31" s="42">
        <f t="shared" si="11"/>
        <v>-3.6369934187738151E-2</v>
      </c>
      <c r="V31" s="16">
        <f t="shared" si="12"/>
        <v>7.3391255468873498E-3</v>
      </c>
      <c r="W31" s="16">
        <f t="shared" si="13"/>
        <v>4.0337995599711339E-3</v>
      </c>
      <c r="X31" s="16">
        <f t="shared" si="14"/>
        <v>-3.4411896015996549E-2</v>
      </c>
      <c r="Y31" s="16">
        <f t="shared" si="15"/>
        <v>-2.2739998800000289E-2</v>
      </c>
      <c r="Z31" s="16">
        <f t="shared" si="16"/>
        <v>-4.416207404374542E-2</v>
      </c>
      <c r="AA31" s="16">
        <f t="shared" si="17"/>
        <v>-3.1470370493924274E-2</v>
      </c>
      <c r="AB31" s="16">
        <f t="shared" si="18"/>
        <v>-9.0618862997992218E-3</v>
      </c>
      <c r="AC31" s="16">
        <f t="shared" si="19"/>
        <v>-2.7183208876819874E-2</v>
      </c>
      <c r="AD31" s="16">
        <f t="shared" si="20"/>
        <v>-2.7782451670844764E-3</v>
      </c>
      <c r="AE31" s="44">
        <f t="shared" si="21"/>
        <v>-3.5221278348230231E-2</v>
      </c>
      <c r="AF31">
        <f t="array" ref="AF31">MMULT(TRANSPOSE($B$78:$B$87),TRANSPOSE(L31:U31))</f>
        <v>-2.0123561113051407E-2</v>
      </c>
    </row>
    <row r="32" spans="1:32" x14ac:dyDescent="0.2">
      <c r="A32">
        <v>197</v>
      </c>
      <c r="B32">
        <v>7.3179999999999996</v>
      </c>
      <c r="C32">
        <v>68.05</v>
      </c>
      <c r="D32">
        <v>25.475000000000001</v>
      </c>
      <c r="E32">
        <v>14.4</v>
      </c>
      <c r="F32">
        <v>48.62</v>
      </c>
      <c r="G32">
        <v>15.85</v>
      </c>
      <c r="H32">
        <v>2.8679999999999999</v>
      </c>
      <c r="I32">
        <v>188.35</v>
      </c>
      <c r="J32" s="40">
        <v>5.6</v>
      </c>
      <c r="K32" s="41">
        <v>0.45200000000000001</v>
      </c>
      <c r="L32" s="5">
        <f t="shared" si="2"/>
        <v>7.4149833802095166E-3</v>
      </c>
      <c r="M32" s="5">
        <f t="shared" si="3"/>
        <v>-1.909438079650827E-3</v>
      </c>
      <c r="N32" s="5">
        <f t="shared" si="4"/>
        <v>3.02800908402725E-2</v>
      </c>
      <c r="O32" s="5">
        <f t="shared" si="5"/>
        <v>6.5191623864087056E-3</v>
      </c>
      <c r="P32" s="5">
        <f t="shared" si="6"/>
        <v>2.893890675241173E-2</v>
      </c>
      <c r="Q32" s="5">
        <f t="shared" si="7"/>
        <v>2.7472527472527375E-2</v>
      </c>
      <c r="R32" s="5">
        <f t="shared" si="8"/>
        <v>1.7656500802568198E-2</v>
      </c>
      <c r="S32" s="5">
        <f t="shared" si="9"/>
        <v>2.7972027972027469E-3</v>
      </c>
      <c r="T32" s="5">
        <f t="shared" si="10"/>
        <v>2.0037909558624278E-2</v>
      </c>
      <c r="U32" s="42">
        <f t="shared" si="11"/>
        <v>6.4701653486698429E-3</v>
      </c>
      <c r="V32" s="16">
        <f t="shared" si="12"/>
        <v>5.9844416585901686E-3</v>
      </c>
      <c r="W32" s="16">
        <f t="shared" si="13"/>
        <v>3.4816254603970299E-4</v>
      </c>
      <c r="X32" s="16">
        <f t="shared" si="14"/>
        <v>3.022491997047487E-2</v>
      </c>
      <c r="Y32" s="16">
        <f t="shared" si="15"/>
        <v>8.0659793150129992E-3</v>
      </c>
      <c r="Z32" s="16">
        <f t="shared" si="16"/>
        <v>3.4029550099970746E-2</v>
      </c>
      <c r="AA32" s="16">
        <f t="shared" si="17"/>
        <v>2.851084640816752E-2</v>
      </c>
      <c r="AB32" s="16">
        <f t="shared" si="18"/>
        <v>1.7818533077832637E-2</v>
      </c>
      <c r="AC32" s="16">
        <f t="shared" si="19"/>
        <v>-4.9522109668183843E-4</v>
      </c>
      <c r="AD32" s="16">
        <f t="shared" si="20"/>
        <v>1.9151556283431674E-2</v>
      </c>
      <c r="AE32" s="44">
        <f t="shared" si="21"/>
        <v>7.618821188177762E-3</v>
      </c>
      <c r="AF32">
        <f t="array" ref="AF32">MMULT(TRANSPOSE($B$78:$B$87),TRANSPOSE(L32:U32))</f>
        <v>1.4567801125924406E-2</v>
      </c>
    </row>
    <row r="33" spans="1:32" x14ac:dyDescent="0.2">
      <c r="A33">
        <v>199.55</v>
      </c>
      <c r="B33">
        <v>7.1929999999999996</v>
      </c>
      <c r="C33">
        <v>68.5</v>
      </c>
      <c r="D33">
        <v>25.754999999999999</v>
      </c>
      <c r="E33">
        <v>14.16</v>
      </c>
      <c r="F33">
        <v>48.62</v>
      </c>
      <c r="G33">
        <v>15.89</v>
      </c>
      <c r="H33">
        <v>2.9159999999999999</v>
      </c>
      <c r="I33">
        <v>192.85</v>
      </c>
      <c r="J33" s="40">
        <v>5.6980000000000004</v>
      </c>
      <c r="K33" s="41">
        <v>0.38300000000000001</v>
      </c>
      <c r="L33" s="5">
        <f t="shared" si="2"/>
        <v>1.2944162436548279E-2</v>
      </c>
      <c r="M33" s="5">
        <f t="shared" si="3"/>
        <v>-1.7081169718502376E-2</v>
      </c>
      <c r="N33" s="5">
        <f t="shared" si="4"/>
        <v>6.6127847171197907E-3</v>
      </c>
      <c r="O33" s="5">
        <f t="shared" si="5"/>
        <v>1.0991167811579938E-2</v>
      </c>
      <c r="P33" s="5">
        <f t="shared" si="6"/>
        <v>-1.6666666666666718E-2</v>
      </c>
      <c r="Q33" s="5">
        <f t="shared" si="7"/>
        <v>0</v>
      </c>
      <c r="R33" s="5">
        <f t="shared" si="8"/>
        <v>2.5236593059938528E-3</v>
      </c>
      <c r="S33" s="5">
        <f t="shared" si="9"/>
        <v>1.6736401673640211E-2</v>
      </c>
      <c r="T33" s="5">
        <f t="shared" si="10"/>
        <v>2.3891691000796467E-2</v>
      </c>
      <c r="U33" s="42">
        <f t="shared" si="11"/>
        <v>1.7500000000000071E-2</v>
      </c>
      <c r="V33" s="16">
        <f t="shared" si="12"/>
        <v>1.1513620714928931E-2</v>
      </c>
      <c r="W33" s="16">
        <f t="shared" si="13"/>
        <v>-1.4823569092811847E-2</v>
      </c>
      <c r="X33" s="16">
        <f t="shared" si="14"/>
        <v>6.5576138473221616E-3</v>
      </c>
      <c r="Y33" s="16">
        <f t="shared" si="15"/>
        <v>1.2537984740184232E-2</v>
      </c>
      <c r="Z33" s="16">
        <f t="shared" si="16"/>
        <v>-1.1576023319107702E-2</v>
      </c>
      <c r="AA33" s="16">
        <f t="shared" si="17"/>
        <v>1.038318935640144E-3</v>
      </c>
      <c r="AB33" s="16">
        <f t="shared" si="18"/>
        <v>2.6856915812582924E-3</v>
      </c>
      <c r="AC33" s="16">
        <f t="shared" si="19"/>
        <v>1.3443977779755626E-2</v>
      </c>
      <c r="AD33" s="16">
        <f t="shared" si="20"/>
        <v>2.3005337725603862E-2</v>
      </c>
      <c r="AE33" s="44">
        <f t="shared" si="21"/>
        <v>1.8648655839507991E-2</v>
      </c>
      <c r="AF33">
        <f t="array" ref="AF33">MMULT(TRANSPOSE($B$78:$B$87),TRANSPOSE(L33:U33))</f>
        <v>5.7452030560509511E-3</v>
      </c>
    </row>
    <row r="34" spans="1:32" x14ac:dyDescent="0.2">
      <c r="A34">
        <v>202.85</v>
      </c>
      <c r="B34">
        <v>7.33</v>
      </c>
      <c r="C34">
        <v>65.760000000000005</v>
      </c>
      <c r="D34">
        <v>25.475000000000001</v>
      </c>
      <c r="E34">
        <v>14.51</v>
      </c>
      <c r="F34">
        <v>45.7</v>
      </c>
      <c r="G34">
        <v>15.755000000000001</v>
      </c>
      <c r="H34">
        <v>2.85</v>
      </c>
      <c r="I34">
        <v>194.85</v>
      </c>
      <c r="J34" s="40">
        <v>5.7110000000000003</v>
      </c>
      <c r="K34" s="41">
        <v>0.36399999999999999</v>
      </c>
      <c r="L34" s="5">
        <f t="shared" si="2"/>
        <v>1.6537208719619167E-2</v>
      </c>
      <c r="M34" s="5">
        <f t="shared" si="3"/>
        <v>1.9046295009036651E-2</v>
      </c>
      <c r="N34" s="5">
        <f t="shared" si="4"/>
        <v>-3.9999999999999925E-2</v>
      </c>
      <c r="O34" s="5">
        <f t="shared" si="5"/>
        <v>-1.0871675402834291E-2</v>
      </c>
      <c r="P34" s="5">
        <f t="shared" si="6"/>
        <v>2.4717514124293682E-2</v>
      </c>
      <c r="Q34" s="5">
        <f t="shared" si="7"/>
        <v>-6.0057589469354022E-2</v>
      </c>
      <c r="R34" s="5">
        <f t="shared" si="8"/>
        <v>-8.4959093769666483E-3</v>
      </c>
      <c r="S34" s="5">
        <f t="shared" si="9"/>
        <v>-2.2633744855967031E-2</v>
      </c>
      <c r="T34" s="5">
        <f t="shared" si="10"/>
        <v>1.0370754472387889E-2</v>
      </c>
      <c r="U34" s="42">
        <f t="shared" si="11"/>
        <v>2.2815022815023678E-3</v>
      </c>
      <c r="V34" s="16">
        <f t="shared" si="12"/>
        <v>1.5106666997999819E-2</v>
      </c>
      <c r="W34" s="16">
        <f t="shared" si="13"/>
        <v>2.130389563472718E-2</v>
      </c>
      <c r="X34" s="16">
        <f t="shared" si="14"/>
        <v>-4.0055170869797554E-2</v>
      </c>
      <c r="Y34" s="16">
        <f t="shared" si="15"/>
        <v>-9.3248584742299974E-3</v>
      </c>
      <c r="Z34" s="16">
        <f t="shared" si="16"/>
        <v>2.9808157471852698E-2</v>
      </c>
      <c r="AA34" s="16">
        <f t="shared" si="17"/>
        <v>-5.9019270533713877E-2</v>
      </c>
      <c r="AB34" s="16">
        <f t="shared" si="18"/>
        <v>-8.3338771017022091E-3</v>
      </c>
      <c r="AC34" s="16">
        <f t="shared" si="19"/>
        <v>-2.5926168749851618E-2</v>
      </c>
      <c r="AD34" s="16">
        <f t="shared" si="20"/>
        <v>9.4844011971952843E-3</v>
      </c>
      <c r="AE34" s="44">
        <f t="shared" si="21"/>
        <v>3.4301581210102869E-3</v>
      </c>
      <c r="AF34">
        <f t="array" ref="AF34">MMULT(TRANSPOSE($B$78:$B$87),TRANSPOSE(L34:U34))</f>
        <v>-6.9105644498282165E-3</v>
      </c>
    </row>
    <row r="35" spans="1:32" x14ac:dyDescent="0.2">
      <c r="A35">
        <v>199.85</v>
      </c>
      <c r="B35">
        <v>7.1470000000000002</v>
      </c>
      <c r="C35">
        <v>64.760000000000005</v>
      </c>
      <c r="D35">
        <v>25.215</v>
      </c>
      <c r="E35">
        <v>15.46</v>
      </c>
      <c r="F35">
        <v>43.734999999999999</v>
      </c>
      <c r="G35">
        <v>15.605</v>
      </c>
      <c r="H35">
        <v>2.83</v>
      </c>
      <c r="I35">
        <v>195.4</v>
      </c>
      <c r="J35" s="40">
        <v>5.5629999999999997</v>
      </c>
      <c r="K35" s="41">
        <v>0.41</v>
      </c>
      <c r="L35" s="5">
        <f t="shared" si="2"/>
        <v>-1.4789253142716285E-2</v>
      </c>
      <c r="M35" s="5">
        <f t="shared" si="3"/>
        <v>-2.4965893587994503E-2</v>
      </c>
      <c r="N35" s="5">
        <f t="shared" si="4"/>
        <v>-1.5206812652068136E-2</v>
      </c>
      <c r="O35" s="5">
        <f t="shared" si="5"/>
        <v>-1.0206084396467197E-2</v>
      </c>
      <c r="P35" s="5">
        <f t="shared" si="6"/>
        <v>6.5472088215024149E-2</v>
      </c>
      <c r="Q35" s="5">
        <f t="shared" si="7"/>
        <v>-4.2997811816192666E-2</v>
      </c>
      <c r="R35" s="5">
        <f t="shared" si="8"/>
        <v>-9.5207870517296511E-3</v>
      </c>
      <c r="S35" s="5">
        <f t="shared" si="9"/>
        <v>-7.0175438596491446E-3</v>
      </c>
      <c r="T35" s="5">
        <f t="shared" si="10"/>
        <v>2.8226841159866289E-3</v>
      </c>
      <c r="U35" s="42">
        <f t="shared" si="11"/>
        <v>-2.5914901068114227E-2</v>
      </c>
      <c r="V35" s="16">
        <f t="shared" si="12"/>
        <v>-1.6219794864335633E-2</v>
      </c>
      <c r="W35" s="16">
        <f t="shared" si="13"/>
        <v>-2.2708292962303974E-2</v>
      </c>
      <c r="X35" s="16">
        <f t="shared" si="14"/>
        <v>-1.5261983521865764E-2</v>
      </c>
      <c r="Y35" s="16">
        <f t="shared" si="15"/>
        <v>-8.6592674678629029E-3</v>
      </c>
      <c r="Z35" s="16">
        <f t="shared" si="16"/>
        <v>7.0562731562583164E-2</v>
      </c>
      <c r="AA35" s="16">
        <f t="shared" si="17"/>
        <v>-4.1959492880552521E-2</v>
      </c>
      <c r="AB35" s="16">
        <f t="shared" si="18"/>
        <v>-9.3587547764652119E-3</v>
      </c>
      <c r="AC35" s="16">
        <f t="shared" si="19"/>
        <v>-1.030996775353373E-2</v>
      </c>
      <c r="AD35" s="16">
        <f t="shared" si="20"/>
        <v>1.9363308407940251E-3</v>
      </c>
      <c r="AE35" s="44">
        <f t="shared" si="21"/>
        <v>-2.4766245228606307E-2</v>
      </c>
      <c r="AF35">
        <f t="array" ref="AF35">MMULT(TRANSPOSE($B$78:$B$87),TRANSPOSE(L35:U35))</f>
        <v>-8.2324315243921045E-3</v>
      </c>
    </row>
    <row r="36" spans="1:32" x14ac:dyDescent="0.2">
      <c r="A36">
        <v>197.05</v>
      </c>
      <c r="B36">
        <v>7.19</v>
      </c>
      <c r="C36">
        <v>63.15</v>
      </c>
      <c r="D36">
        <v>25.14</v>
      </c>
      <c r="E36">
        <v>16.225000000000001</v>
      </c>
      <c r="F36">
        <v>43.284999999999997</v>
      </c>
      <c r="G36">
        <v>15.275</v>
      </c>
      <c r="H36">
        <v>2.7720000000000002</v>
      </c>
      <c r="I36">
        <v>190.8</v>
      </c>
      <c r="J36" s="40">
        <v>5.4809999999999999</v>
      </c>
      <c r="K36" s="41">
        <v>0.36099999999999999</v>
      </c>
      <c r="L36" s="5">
        <f t="shared" si="2"/>
        <v>-1.4010507880910628E-2</v>
      </c>
      <c r="M36" s="5">
        <f t="shared" si="3"/>
        <v>6.0165104239542355E-3</v>
      </c>
      <c r="N36" s="5">
        <f t="shared" si="4"/>
        <v>-2.4861025324274366E-2</v>
      </c>
      <c r="O36" s="5">
        <f t="shared" si="5"/>
        <v>-2.9744199881023281E-3</v>
      </c>
      <c r="P36" s="5">
        <f t="shared" si="6"/>
        <v>4.9482535575679165E-2</v>
      </c>
      <c r="Q36" s="5">
        <f t="shared" si="7"/>
        <v>-1.0289242025837475E-2</v>
      </c>
      <c r="R36" s="5">
        <f t="shared" si="8"/>
        <v>-2.1147068247356571E-2</v>
      </c>
      <c r="S36" s="5">
        <f t="shared" si="9"/>
        <v>-2.0494699646643078E-2</v>
      </c>
      <c r="T36" s="5">
        <f t="shared" si="10"/>
        <v>-2.3541453428863823E-2</v>
      </c>
      <c r="U36" s="42">
        <f t="shared" si="11"/>
        <v>-1.4740248067589445E-2</v>
      </c>
      <c r="V36" s="16">
        <f t="shared" si="12"/>
        <v>-1.5441049602529976E-2</v>
      </c>
      <c r="W36" s="16">
        <f t="shared" si="13"/>
        <v>8.2741110496447647E-3</v>
      </c>
      <c r="X36" s="16">
        <f t="shared" si="14"/>
        <v>-2.4916196194071996E-2</v>
      </c>
      <c r="Y36" s="16">
        <f t="shared" si="15"/>
        <v>-1.4276030594980343E-3</v>
      </c>
      <c r="Z36" s="16">
        <f t="shared" si="16"/>
        <v>5.457317892323818E-2</v>
      </c>
      <c r="AA36" s="16">
        <f t="shared" si="17"/>
        <v>-9.2509230901973317E-3</v>
      </c>
      <c r="AB36" s="16">
        <f t="shared" si="18"/>
        <v>-2.0985035972092132E-2</v>
      </c>
      <c r="AC36" s="16">
        <f t="shared" si="19"/>
        <v>-2.3787123540527665E-2</v>
      </c>
      <c r="AD36" s="16">
        <f t="shared" si="20"/>
        <v>-2.4427806704056428E-2</v>
      </c>
      <c r="AE36" s="44">
        <f t="shared" si="21"/>
        <v>-1.3591592228081527E-2</v>
      </c>
      <c r="AF36">
        <f t="array" ref="AF36">MMULT(TRANSPOSE($B$78:$B$87),TRANSPOSE(L36:U36))</f>
        <v>-7.6559618609944322E-3</v>
      </c>
    </row>
    <row r="37" spans="1:32" x14ac:dyDescent="0.2">
      <c r="A37">
        <v>197.95</v>
      </c>
      <c r="B37">
        <v>7.1289999999999996</v>
      </c>
      <c r="C37">
        <v>63.64</v>
      </c>
      <c r="D37">
        <v>25.35</v>
      </c>
      <c r="E37">
        <v>16.05</v>
      </c>
      <c r="F37">
        <v>43.515000000000001</v>
      </c>
      <c r="G37">
        <v>15.295</v>
      </c>
      <c r="H37">
        <v>2.8180000000000001</v>
      </c>
      <c r="I37">
        <v>189.6</v>
      </c>
      <c r="J37" s="40">
        <v>5.5570000000000004</v>
      </c>
      <c r="K37" s="41">
        <v>0.36</v>
      </c>
      <c r="L37" s="5">
        <f t="shared" si="2"/>
        <v>4.5673686881499975E-3</v>
      </c>
      <c r="M37" s="5">
        <f t="shared" si="3"/>
        <v>-8.4840055632824374E-3</v>
      </c>
      <c r="N37" s="5">
        <f t="shared" si="4"/>
        <v>7.7593032462390799E-3</v>
      </c>
      <c r="O37" s="5">
        <f t="shared" si="5"/>
        <v>8.3532219570405797E-3</v>
      </c>
      <c r="P37" s="5">
        <f t="shared" si="6"/>
        <v>-1.0785824345146411E-2</v>
      </c>
      <c r="Q37" s="5">
        <f t="shared" si="7"/>
        <v>5.3136190366178671E-3</v>
      </c>
      <c r="R37" s="5">
        <f t="shared" si="8"/>
        <v>1.309328968903456E-3</v>
      </c>
      <c r="S37" s="5">
        <f t="shared" si="9"/>
        <v>1.6594516594516495E-2</v>
      </c>
      <c r="T37" s="5">
        <f t="shared" si="10"/>
        <v>-6.2893081761007386E-3</v>
      </c>
      <c r="U37" s="42">
        <f t="shared" si="11"/>
        <v>1.3866082831600179E-2</v>
      </c>
      <c r="V37" s="16">
        <f t="shared" si="12"/>
        <v>3.136826966530649E-3</v>
      </c>
      <c r="W37" s="16">
        <f t="shared" si="13"/>
        <v>-6.2264049375919074E-3</v>
      </c>
      <c r="X37" s="16">
        <f t="shared" si="14"/>
        <v>7.7041323764414507E-3</v>
      </c>
      <c r="Y37" s="16">
        <f t="shared" si="15"/>
        <v>9.9000388856448733E-3</v>
      </c>
      <c r="Z37" s="16">
        <f t="shared" si="16"/>
        <v>-5.695180997587394E-3</v>
      </c>
      <c r="AA37" s="16">
        <f t="shared" si="17"/>
        <v>6.3519379722580113E-3</v>
      </c>
      <c r="AB37" s="16">
        <f t="shared" si="18"/>
        <v>1.4713612441678953E-3</v>
      </c>
      <c r="AC37" s="16">
        <f t="shared" si="19"/>
        <v>1.330209270063191E-2</v>
      </c>
      <c r="AD37" s="16">
        <f t="shared" si="20"/>
        <v>-7.175661451293342E-3</v>
      </c>
      <c r="AE37" s="44">
        <f t="shared" si="21"/>
        <v>1.5014738671108098E-2</v>
      </c>
      <c r="AF37">
        <f t="array" ref="AF37">MMULT(TRANSPOSE($B$78:$B$87),TRANSPOSE(L37:U37))</f>
        <v>3.2204303238538069E-3</v>
      </c>
    </row>
    <row r="38" spans="1:32" x14ac:dyDescent="0.2">
      <c r="A38">
        <v>195.75</v>
      </c>
      <c r="B38">
        <v>7.0739999999999998</v>
      </c>
      <c r="C38">
        <v>62.85</v>
      </c>
      <c r="D38">
        <v>25.23</v>
      </c>
      <c r="E38">
        <v>15.775</v>
      </c>
      <c r="F38">
        <v>41.96</v>
      </c>
      <c r="G38">
        <v>14.994999999999999</v>
      </c>
      <c r="H38">
        <v>2.7679999999999998</v>
      </c>
      <c r="I38">
        <v>184.45</v>
      </c>
      <c r="J38" s="40">
        <v>5.5030000000000001</v>
      </c>
      <c r="K38" s="41">
        <v>0.30499999999999999</v>
      </c>
      <c r="L38" s="5">
        <f t="shared" si="2"/>
        <v>-1.1113917655973693E-2</v>
      </c>
      <c r="M38" s="5">
        <f t="shared" si="3"/>
        <v>-7.7149670360499023E-3</v>
      </c>
      <c r="N38" s="5">
        <f t="shared" si="4"/>
        <v>-1.2413576367064749E-2</v>
      </c>
      <c r="O38" s="5">
        <f t="shared" si="5"/>
        <v>-4.7337278106509562E-3</v>
      </c>
      <c r="P38" s="5">
        <f t="shared" si="6"/>
        <v>-1.7133956386292892E-2</v>
      </c>
      <c r="Q38" s="5">
        <f t="shared" si="7"/>
        <v>-3.5734804090543526E-2</v>
      </c>
      <c r="R38" s="5">
        <f t="shared" si="8"/>
        <v>-1.9614253023864103E-2</v>
      </c>
      <c r="S38" s="5">
        <f t="shared" si="9"/>
        <v>-1.7743080198722616E-2</v>
      </c>
      <c r="T38" s="5">
        <f t="shared" si="10"/>
        <v>-2.7162447257384037E-2</v>
      </c>
      <c r="U38" s="42">
        <f t="shared" si="11"/>
        <v>-9.7174734569012156E-3</v>
      </c>
      <c r="V38" s="16">
        <f t="shared" si="12"/>
        <v>-1.2544459377593041E-2</v>
      </c>
      <c r="W38" s="16">
        <f t="shared" si="13"/>
        <v>-5.4573664103593723E-3</v>
      </c>
      <c r="X38" s="16">
        <f t="shared" si="14"/>
        <v>-1.2468747236862377E-2</v>
      </c>
      <c r="Y38" s="16">
        <f t="shared" si="15"/>
        <v>-3.1869108820466625E-3</v>
      </c>
      <c r="Z38" s="16">
        <f t="shared" si="16"/>
        <v>-1.2043313038733875E-2</v>
      </c>
      <c r="AA38" s="16">
        <f t="shared" si="17"/>
        <v>-3.4696485154903381E-2</v>
      </c>
      <c r="AB38" s="16">
        <f t="shared" si="18"/>
        <v>-1.9452220748599664E-2</v>
      </c>
      <c r="AC38" s="16">
        <f t="shared" si="19"/>
        <v>-2.1035504092607203E-2</v>
      </c>
      <c r="AD38" s="16">
        <f t="shared" si="20"/>
        <v>-2.8048800532576641E-2</v>
      </c>
      <c r="AE38" s="44">
        <f t="shared" si="21"/>
        <v>-8.5688176173932974E-3</v>
      </c>
      <c r="AF38">
        <f t="array" ref="AF38">MMULT(TRANSPOSE($B$78:$B$87),TRANSPOSE(L38:U38))</f>
        <v>-1.630822032834477E-2</v>
      </c>
    </row>
    <row r="39" spans="1:32" x14ac:dyDescent="0.2">
      <c r="A39">
        <v>199.15</v>
      </c>
      <c r="B39">
        <v>7.21</v>
      </c>
      <c r="C39">
        <v>65.040000000000006</v>
      </c>
      <c r="D39">
        <v>25.27</v>
      </c>
      <c r="E39">
        <v>16.489999999999998</v>
      </c>
      <c r="F39">
        <v>43.914999999999999</v>
      </c>
      <c r="G39">
        <v>15.65</v>
      </c>
      <c r="H39">
        <v>2.88</v>
      </c>
      <c r="I39">
        <v>184.8</v>
      </c>
      <c r="J39" s="40">
        <v>5.63</v>
      </c>
      <c r="K39" s="41">
        <v>0.307</v>
      </c>
      <c r="L39" s="5">
        <f t="shared" si="2"/>
        <v>1.7369093231162314E-2</v>
      </c>
      <c r="M39" s="5">
        <f t="shared" si="3"/>
        <v>1.9225332202431389E-2</v>
      </c>
      <c r="N39" s="5">
        <f t="shared" si="4"/>
        <v>3.4844868735083523E-2</v>
      </c>
      <c r="O39" s="5">
        <f t="shared" si="5"/>
        <v>1.5854141894569018E-3</v>
      </c>
      <c r="P39" s="5">
        <f t="shared" si="6"/>
        <v>4.5324881141045825E-2</v>
      </c>
      <c r="Q39" s="5">
        <f t="shared" si="7"/>
        <v>4.6591992373689273E-2</v>
      </c>
      <c r="R39" s="5">
        <f t="shared" si="8"/>
        <v>4.3681227075691886E-2</v>
      </c>
      <c r="S39" s="5">
        <f t="shared" si="9"/>
        <v>4.0462427745664886E-2</v>
      </c>
      <c r="T39" s="5">
        <f t="shared" si="10"/>
        <v>1.8975332068311701E-3</v>
      </c>
      <c r="U39" s="42">
        <f t="shared" si="11"/>
        <v>2.3078320915864037E-2</v>
      </c>
      <c r="V39" s="16">
        <f t="shared" si="12"/>
        <v>1.5938551509542966E-2</v>
      </c>
      <c r="W39" s="16">
        <f t="shared" si="13"/>
        <v>2.1482932828121918E-2</v>
      </c>
      <c r="X39" s="16">
        <f t="shared" si="14"/>
        <v>3.4789697865285893E-2</v>
      </c>
      <c r="Y39" s="16">
        <f t="shared" si="15"/>
        <v>3.1322311180611954E-3</v>
      </c>
      <c r="Z39" s="16">
        <f t="shared" si="16"/>
        <v>5.041552448860484E-2</v>
      </c>
      <c r="AA39" s="16">
        <f t="shared" si="17"/>
        <v>4.7630311309329418E-2</v>
      </c>
      <c r="AB39" s="16">
        <f t="shared" si="18"/>
        <v>4.3843259350956329E-2</v>
      </c>
      <c r="AC39" s="16">
        <f t="shared" si="19"/>
        <v>3.7170003851780299E-2</v>
      </c>
      <c r="AD39" s="16">
        <f t="shared" si="20"/>
        <v>1.0111799316385663E-3</v>
      </c>
      <c r="AE39" s="44">
        <f t="shared" si="21"/>
        <v>2.4226976755371957E-2</v>
      </c>
      <c r="AF39">
        <f t="array" ref="AF39">MMULT(TRANSPOSE($B$78:$B$87),TRANSPOSE(L39:U39))</f>
        <v>2.7406109081692123E-2</v>
      </c>
    </row>
    <row r="40" spans="1:32" x14ac:dyDescent="0.2">
      <c r="A40">
        <v>197.15</v>
      </c>
      <c r="B40">
        <v>7.149</v>
      </c>
      <c r="C40">
        <v>62.92</v>
      </c>
      <c r="D40">
        <v>25.274999999999999</v>
      </c>
      <c r="E40">
        <v>16.54</v>
      </c>
      <c r="F40">
        <v>43.195</v>
      </c>
      <c r="G40">
        <v>15.475</v>
      </c>
      <c r="H40">
        <v>2.802</v>
      </c>
      <c r="I40">
        <v>186.3</v>
      </c>
      <c r="J40" s="40">
        <v>5.6239999999999997</v>
      </c>
      <c r="K40" s="41">
        <v>0.30099999999999999</v>
      </c>
      <c r="L40" s="5">
        <f t="shared" si="2"/>
        <v>-1.0042681395932673E-2</v>
      </c>
      <c r="M40" s="5">
        <f t="shared" si="3"/>
        <v>-8.4604715672677022E-3</v>
      </c>
      <c r="N40" s="5">
        <f t="shared" si="4"/>
        <v>-3.2595325953259646E-2</v>
      </c>
      <c r="O40" s="5">
        <f t="shared" si="5"/>
        <v>1.9786307874936071E-4</v>
      </c>
      <c r="P40" s="5">
        <f t="shared" si="6"/>
        <v>3.0321406913280669E-3</v>
      </c>
      <c r="Q40" s="5">
        <f t="shared" si="7"/>
        <v>-1.6395309119890622E-2</v>
      </c>
      <c r="R40" s="5">
        <f t="shared" si="8"/>
        <v>-1.1182108626198173E-2</v>
      </c>
      <c r="S40" s="5">
        <f t="shared" si="9"/>
        <v>-2.7083333333333237E-2</v>
      </c>
      <c r="T40" s="5">
        <f t="shared" si="10"/>
        <v>8.116883116883189E-3</v>
      </c>
      <c r="U40" s="42">
        <f t="shared" si="11"/>
        <v>-1.065719360568429E-3</v>
      </c>
      <c r="V40" s="16">
        <f t="shared" si="12"/>
        <v>-1.1473223117552021E-2</v>
      </c>
      <c r="W40" s="16">
        <f t="shared" si="13"/>
        <v>-6.2028709415771722E-3</v>
      </c>
      <c r="X40" s="16">
        <f t="shared" si="14"/>
        <v>-3.2650496823057276E-2</v>
      </c>
      <c r="Y40" s="16">
        <f t="shared" si="15"/>
        <v>1.7446800073536545E-3</v>
      </c>
      <c r="Z40" s="16">
        <f t="shared" si="16"/>
        <v>8.1227840388870837E-3</v>
      </c>
      <c r="AA40" s="16">
        <f t="shared" si="17"/>
        <v>-1.5356990184250479E-2</v>
      </c>
      <c r="AB40" s="16">
        <f t="shared" si="18"/>
        <v>-1.1020076350933734E-2</v>
      </c>
      <c r="AC40" s="16">
        <f t="shared" si="19"/>
        <v>-3.0375757227217824E-2</v>
      </c>
      <c r="AD40" s="16">
        <f t="shared" si="20"/>
        <v>7.2305298416905856E-3</v>
      </c>
      <c r="AE40" s="44">
        <f t="shared" si="21"/>
        <v>8.2936478939489881E-5</v>
      </c>
      <c r="AF40">
        <f t="array" ref="AF40">MMULT(TRANSPOSE($B$78:$B$87),TRANSPOSE(L40:U40))</f>
        <v>-9.547806246948988E-3</v>
      </c>
    </row>
    <row r="41" spans="1:32" x14ac:dyDescent="0.2">
      <c r="A41">
        <v>195.25</v>
      </c>
      <c r="B41">
        <v>7.2640000000000002</v>
      </c>
      <c r="C41">
        <v>62.95</v>
      </c>
      <c r="D41">
        <v>25.175000000000001</v>
      </c>
      <c r="E41">
        <v>16.315000000000001</v>
      </c>
      <c r="F41">
        <v>43.454999999999998</v>
      </c>
      <c r="G41">
        <v>15.545</v>
      </c>
      <c r="H41">
        <v>2.84</v>
      </c>
      <c r="I41">
        <v>183.5</v>
      </c>
      <c r="J41" s="40">
        <v>5.5940000000000003</v>
      </c>
      <c r="K41" s="41">
        <v>0.42</v>
      </c>
      <c r="L41" s="5">
        <f t="shared" si="2"/>
        <v>-9.637331980725361E-3</v>
      </c>
      <c r="M41" s="5">
        <f t="shared" si="3"/>
        <v>1.6086165897328364E-2</v>
      </c>
      <c r="N41" s="5">
        <f t="shared" si="4"/>
        <v>4.7679593134142273E-4</v>
      </c>
      <c r="O41" s="5">
        <f t="shared" si="5"/>
        <v>-3.9564787339266827E-3</v>
      </c>
      <c r="P41" s="5">
        <f t="shared" si="6"/>
        <v>-1.3603385731559725E-2</v>
      </c>
      <c r="Q41" s="5">
        <f t="shared" si="7"/>
        <v>6.0192151869429278E-3</v>
      </c>
      <c r="R41" s="5">
        <f t="shared" si="8"/>
        <v>4.5234248788368348E-3</v>
      </c>
      <c r="S41" s="5">
        <f t="shared" si="9"/>
        <v>1.3561741613133504E-2</v>
      </c>
      <c r="T41" s="5">
        <f t="shared" si="10"/>
        <v>-1.5029522275899154E-2</v>
      </c>
      <c r="U41" s="42">
        <f t="shared" si="11"/>
        <v>-5.3342816500709933E-3</v>
      </c>
      <c r="V41" s="16">
        <f t="shared" si="12"/>
        <v>-1.1067873702344709E-2</v>
      </c>
      <c r="W41" s="16">
        <f t="shared" si="13"/>
        <v>1.8343766523018893E-2</v>
      </c>
      <c r="X41" s="16">
        <f t="shared" si="14"/>
        <v>4.2162506154379384E-4</v>
      </c>
      <c r="Y41" s="16">
        <f t="shared" si="15"/>
        <v>-2.4096618053223891E-3</v>
      </c>
      <c r="Z41" s="16">
        <f t="shared" si="16"/>
        <v>-8.5127423840007082E-3</v>
      </c>
      <c r="AA41" s="16">
        <f t="shared" si="17"/>
        <v>7.057534122583072E-3</v>
      </c>
      <c r="AB41" s="16">
        <f t="shared" si="18"/>
        <v>4.6854571541012739E-3</v>
      </c>
      <c r="AC41" s="16">
        <f t="shared" si="19"/>
        <v>1.0269317719248919E-2</v>
      </c>
      <c r="AD41" s="16">
        <f t="shared" si="20"/>
        <v>-1.5915875551091758E-2</v>
      </c>
      <c r="AE41" s="44">
        <f t="shared" si="21"/>
        <v>-4.1856258105630742E-3</v>
      </c>
      <c r="AF41">
        <f t="array" ref="AF41">MMULT(TRANSPOSE($B$78:$B$87),TRANSPOSE(L41:U41))</f>
        <v>-6.8936568645988616E-4</v>
      </c>
    </row>
    <row r="42" spans="1:32" x14ac:dyDescent="0.2">
      <c r="A42">
        <v>191.5</v>
      </c>
      <c r="B42">
        <v>7.1120000000000001</v>
      </c>
      <c r="C42">
        <v>62.25</v>
      </c>
      <c r="D42">
        <v>24.734999999999999</v>
      </c>
      <c r="E42">
        <v>15.875</v>
      </c>
      <c r="F42">
        <v>43.05</v>
      </c>
      <c r="G42">
        <v>15.324999999999999</v>
      </c>
      <c r="H42">
        <v>2.77</v>
      </c>
      <c r="I42">
        <v>180.75</v>
      </c>
      <c r="J42" s="40">
        <v>5.4790000000000001</v>
      </c>
      <c r="K42" s="41">
        <v>0.42699999999999999</v>
      </c>
      <c r="L42" s="5">
        <f t="shared" si="2"/>
        <v>-1.9206145966709331E-2</v>
      </c>
      <c r="M42" s="5">
        <f t="shared" si="3"/>
        <v>-2.0925110132158586E-2</v>
      </c>
      <c r="N42" s="5">
        <f t="shared" si="4"/>
        <v>-1.1119936457505974E-2</v>
      </c>
      <c r="O42" s="5">
        <f t="shared" si="5"/>
        <v>-1.7477656405163855E-2</v>
      </c>
      <c r="P42" s="5">
        <f t="shared" si="6"/>
        <v>-2.6969046889365744E-2</v>
      </c>
      <c r="Q42" s="5">
        <f t="shared" si="7"/>
        <v>-9.3199861926130945E-3</v>
      </c>
      <c r="R42" s="5">
        <f t="shared" si="8"/>
        <v>-1.4152460598263139E-2</v>
      </c>
      <c r="S42" s="5">
        <f t="shared" si="9"/>
        <v>-2.4647887323943629E-2</v>
      </c>
      <c r="T42" s="5">
        <f t="shared" si="10"/>
        <v>-1.498637602179842E-2</v>
      </c>
      <c r="U42" s="42">
        <f t="shared" si="11"/>
        <v>-2.0557740436181637E-2</v>
      </c>
      <c r="V42" s="16">
        <f t="shared" si="12"/>
        <v>-2.063668768832868E-2</v>
      </c>
      <c r="W42" s="16">
        <f t="shared" si="13"/>
        <v>-1.8667509506468057E-2</v>
      </c>
      <c r="X42" s="16">
        <f t="shared" si="14"/>
        <v>-1.1175107327303603E-2</v>
      </c>
      <c r="Y42" s="16">
        <f t="shared" si="15"/>
        <v>-1.5930839476559561E-2</v>
      </c>
      <c r="Z42" s="16">
        <f t="shared" si="16"/>
        <v>-2.1878403541806729E-2</v>
      </c>
      <c r="AA42" s="16">
        <f t="shared" si="17"/>
        <v>-8.2816672569729511E-3</v>
      </c>
      <c r="AB42" s="16">
        <f t="shared" si="18"/>
        <v>-1.39904283229987E-2</v>
      </c>
      <c r="AC42" s="16">
        <f t="shared" si="19"/>
        <v>-2.7940311217828216E-2</v>
      </c>
      <c r="AD42" s="16">
        <f t="shared" si="20"/>
        <v>-1.5872729296991024E-2</v>
      </c>
      <c r="AE42" s="44">
        <f t="shared" si="21"/>
        <v>-1.9409084596673717E-2</v>
      </c>
      <c r="AF42">
        <f t="array" ref="AF42">MMULT(TRANSPOSE($B$78:$B$87),TRANSPOSE(L42:U42))</f>
        <v>-1.7936234642370343E-2</v>
      </c>
    </row>
    <row r="43" spans="1:32" x14ac:dyDescent="0.2">
      <c r="A43">
        <v>198.56</v>
      </c>
      <c r="B43">
        <v>7.2530000000000001</v>
      </c>
      <c r="C43">
        <v>63.89</v>
      </c>
      <c r="D43">
        <v>25.504999999999999</v>
      </c>
      <c r="E43">
        <v>15.49</v>
      </c>
      <c r="F43">
        <v>45.075000000000003</v>
      </c>
      <c r="G43">
        <v>15.811999999999999</v>
      </c>
      <c r="H43">
        <v>2.8159999999999998</v>
      </c>
      <c r="I43">
        <v>184.75</v>
      </c>
      <c r="J43" s="40">
        <v>5.6749999999999998</v>
      </c>
      <c r="K43" s="41">
        <v>0.439</v>
      </c>
      <c r="L43" s="5">
        <f t="shared" si="2"/>
        <v>3.6866840731070605E-2</v>
      </c>
      <c r="M43" s="5">
        <f t="shared" si="3"/>
        <v>1.9825646794150664E-2</v>
      </c>
      <c r="N43" s="5">
        <f t="shared" si="4"/>
        <v>2.6345381526104328E-2</v>
      </c>
      <c r="O43" s="5">
        <f t="shared" si="5"/>
        <v>3.1129977764301486E-2</v>
      </c>
      <c r="P43" s="5">
        <f t="shared" si="6"/>
        <v>-2.425196850393696E-2</v>
      </c>
      <c r="Q43" s="5">
        <f t="shared" si="7"/>
        <v>4.7038327526132573E-2</v>
      </c>
      <c r="R43" s="5">
        <f t="shared" si="8"/>
        <v>3.1778140293637902E-2</v>
      </c>
      <c r="S43" s="5">
        <f t="shared" si="9"/>
        <v>1.6606498194945862E-2</v>
      </c>
      <c r="T43" s="5">
        <f t="shared" si="10"/>
        <v>2.2130013831258566E-2</v>
      </c>
      <c r="U43" s="42">
        <f t="shared" si="11"/>
        <v>3.577295126847968E-2</v>
      </c>
      <c r="V43" s="16">
        <f t="shared" si="12"/>
        <v>3.5436299009451257E-2</v>
      </c>
      <c r="W43" s="16">
        <f t="shared" si="13"/>
        <v>2.2083247419841193E-2</v>
      </c>
      <c r="X43" s="16">
        <f t="shared" si="14"/>
        <v>2.6290210656306698E-2</v>
      </c>
      <c r="Y43" s="16">
        <f t="shared" si="15"/>
        <v>3.2676794692905783E-2</v>
      </c>
      <c r="Z43" s="16">
        <f t="shared" si="16"/>
        <v>-1.9161325156377945E-2</v>
      </c>
      <c r="AA43" s="16">
        <f t="shared" si="17"/>
        <v>4.8076646461772718E-2</v>
      </c>
      <c r="AB43" s="16">
        <f t="shared" si="18"/>
        <v>3.1940172568902345E-2</v>
      </c>
      <c r="AC43" s="16">
        <f t="shared" si="19"/>
        <v>1.3314074301061277E-2</v>
      </c>
      <c r="AD43" s="16">
        <f t="shared" si="20"/>
        <v>2.1243660556065962E-2</v>
      </c>
      <c r="AE43" s="44">
        <f t="shared" si="21"/>
        <v>3.69216071079876E-2</v>
      </c>
      <c r="AF43">
        <f t="array" ref="AF43">MMULT(TRANSPOSE($B$78:$B$87),TRANSPOSE(L43:U43))</f>
        <v>2.4324180942614473E-2</v>
      </c>
    </row>
    <row r="44" spans="1:32" x14ac:dyDescent="0.2">
      <c r="A44">
        <v>202</v>
      </c>
      <c r="B44">
        <v>7.4480000000000004</v>
      </c>
      <c r="C44">
        <v>67.459999999999994</v>
      </c>
      <c r="D44">
        <v>26.86</v>
      </c>
      <c r="E44">
        <v>15.286</v>
      </c>
      <c r="F44">
        <v>46.46</v>
      </c>
      <c r="G44">
        <v>16.611999999999998</v>
      </c>
      <c r="H44">
        <v>3.0259999999999998</v>
      </c>
      <c r="I44">
        <v>190</v>
      </c>
      <c r="J44" s="40">
        <v>5.9180000000000001</v>
      </c>
      <c r="K44" s="41">
        <v>0.58099999999999996</v>
      </c>
      <c r="L44" s="5">
        <f t="shared" si="2"/>
        <v>1.7324738114423921E-2</v>
      </c>
      <c r="M44" s="5">
        <f t="shared" si="3"/>
        <v>2.6885426719978067E-2</v>
      </c>
      <c r="N44" s="5">
        <f t="shared" si="4"/>
        <v>5.5877289090624505E-2</v>
      </c>
      <c r="O44" s="5">
        <f t="shared" si="5"/>
        <v>5.3126837874926558E-2</v>
      </c>
      <c r="P44" s="5">
        <f t="shared" si="6"/>
        <v>-1.3169786959328689E-2</v>
      </c>
      <c r="Q44" s="5">
        <f t="shared" si="7"/>
        <v>3.0726566833056079E-2</v>
      </c>
      <c r="R44" s="5">
        <f t="shared" si="8"/>
        <v>5.0594485201113093E-2</v>
      </c>
      <c r="S44" s="5">
        <f t="shared" si="9"/>
        <v>7.4573863636363535E-2</v>
      </c>
      <c r="T44" s="5">
        <f t="shared" si="10"/>
        <v>2.8416779431664319E-2</v>
      </c>
      <c r="U44" s="42">
        <f t="shared" si="11"/>
        <v>4.2819383259911969E-2</v>
      </c>
      <c r="V44" s="16">
        <f t="shared" si="12"/>
        <v>1.5894196392804573E-2</v>
      </c>
      <c r="W44" s="16">
        <f t="shared" si="13"/>
        <v>2.9143027345668596E-2</v>
      </c>
      <c r="X44" s="16">
        <f t="shared" si="14"/>
        <v>5.5822118220826875E-2</v>
      </c>
      <c r="Y44" s="16">
        <f t="shared" si="15"/>
        <v>5.4673654803530855E-2</v>
      </c>
      <c r="Z44" s="16">
        <f t="shared" si="16"/>
        <v>-8.0791436117696718E-3</v>
      </c>
      <c r="AA44" s="16">
        <f t="shared" si="17"/>
        <v>3.1764885768696224E-2</v>
      </c>
      <c r="AB44" s="16">
        <f t="shared" si="18"/>
        <v>5.0756517476377536E-2</v>
      </c>
      <c r="AC44" s="16">
        <f t="shared" si="19"/>
        <v>7.1281439742478955E-2</v>
      </c>
      <c r="AD44" s="16">
        <f t="shared" si="20"/>
        <v>2.7530426156471714E-2</v>
      </c>
      <c r="AE44" s="44">
        <f t="shared" si="21"/>
        <v>4.3968039099419889E-2</v>
      </c>
      <c r="AF44">
        <f t="array" ref="AF44">MMULT(TRANSPOSE($B$78:$B$87),TRANSPOSE(L44:U44))</f>
        <v>3.671755832027334E-2</v>
      </c>
    </row>
    <row r="45" spans="1:32" x14ac:dyDescent="0.2">
      <c r="A45">
        <v>205.45</v>
      </c>
      <c r="B45">
        <v>7.4</v>
      </c>
      <c r="C45">
        <v>66.95</v>
      </c>
      <c r="D45">
        <v>27.335000000000001</v>
      </c>
      <c r="E45">
        <v>15.334</v>
      </c>
      <c r="F45">
        <v>45.33</v>
      </c>
      <c r="G45">
        <v>16.45</v>
      </c>
      <c r="H45">
        <v>3.0880000000000001</v>
      </c>
      <c r="I45">
        <v>192.25</v>
      </c>
      <c r="J45" s="40">
        <v>5.93</v>
      </c>
      <c r="K45" s="41">
        <v>0.56799999999999995</v>
      </c>
      <c r="L45" s="5">
        <f t="shared" si="2"/>
        <v>1.7079207920791983E-2</v>
      </c>
      <c r="M45" s="5">
        <f t="shared" si="3"/>
        <v>-6.4446831364124435E-3</v>
      </c>
      <c r="N45" s="5">
        <f t="shared" si="4"/>
        <v>-7.5600355766378691E-3</v>
      </c>
      <c r="O45" s="5">
        <f t="shared" si="5"/>
        <v>1.7684288905435608E-2</v>
      </c>
      <c r="P45" s="5">
        <f t="shared" si="6"/>
        <v>3.1401282219023496E-3</v>
      </c>
      <c r="Q45" s="5">
        <f t="shared" si="7"/>
        <v>-2.4321997417133034E-2</v>
      </c>
      <c r="R45" s="5">
        <f t="shared" si="8"/>
        <v>-9.7519865157716934E-3</v>
      </c>
      <c r="S45" s="5">
        <f t="shared" si="9"/>
        <v>2.0489094514210215E-2</v>
      </c>
      <c r="T45" s="5">
        <f t="shared" si="10"/>
        <v>1.1842105263157876E-2</v>
      </c>
      <c r="U45" s="42">
        <f t="shared" si="11"/>
        <v>2.0277120648866109E-3</v>
      </c>
      <c r="V45" s="16">
        <f t="shared" si="12"/>
        <v>1.5648666199172635E-2</v>
      </c>
      <c r="W45" s="16">
        <f t="shared" si="13"/>
        <v>-4.1870825107219135E-3</v>
      </c>
      <c r="X45" s="16">
        <f t="shared" si="14"/>
        <v>-7.6152064464354982E-3</v>
      </c>
      <c r="Y45" s="16">
        <f t="shared" si="15"/>
        <v>1.9231105834039901E-2</v>
      </c>
      <c r="Z45" s="16">
        <f t="shared" si="16"/>
        <v>8.2307715694613665E-3</v>
      </c>
      <c r="AA45" s="16">
        <f t="shared" si="17"/>
        <v>-2.3283678481492889E-2</v>
      </c>
      <c r="AB45" s="16">
        <f t="shared" si="18"/>
        <v>-9.5899542405072542E-3</v>
      </c>
      <c r="AC45" s="16">
        <f t="shared" si="19"/>
        <v>1.7196670620325628E-2</v>
      </c>
      <c r="AD45" s="16">
        <f t="shared" si="20"/>
        <v>1.0955751987965272E-2</v>
      </c>
      <c r="AE45" s="44">
        <f t="shared" si="21"/>
        <v>3.17636790439453E-3</v>
      </c>
      <c r="AF45">
        <f t="array" ref="AF45">MMULT(TRANSPOSE($B$78:$B$87),TRANSPOSE(L45:U45))</f>
        <v>2.41838342444296E-3</v>
      </c>
    </row>
    <row r="46" spans="1:32" x14ac:dyDescent="0.2">
      <c r="A46">
        <v>203.9</v>
      </c>
      <c r="B46">
        <v>7.6340000000000003</v>
      </c>
      <c r="C46">
        <v>68.28</v>
      </c>
      <c r="D46">
        <v>26.92</v>
      </c>
      <c r="E46">
        <v>15.65</v>
      </c>
      <c r="F46">
        <v>46.7</v>
      </c>
      <c r="G46">
        <v>16.23</v>
      </c>
      <c r="H46">
        <v>3.16</v>
      </c>
      <c r="I46">
        <v>191.05</v>
      </c>
      <c r="J46" s="40">
        <v>6.0570000000000004</v>
      </c>
      <c r="K46" s="41">
        <v>0.629</v>
      </c>
      <c r="L46" s="5">
        <f t="shared" si="2"/>
        <v>-7.5444146994401162E-3</v>
      </c>
      <c r="M46" s="5">
        <f t="shared" si="3"/>
        <v>3.1621621621621632E-2</v>
      </c>
      <c r="N46" s="5">
        <f t="shared" si="4"/>
        <v>1.9865571321882047E-2</v>
      </c>
      <c r="O46" s="5">
        <f t="shared" si="5"/>
        <v>-1.5182001097494013E-2</v>
      </c>
      <c r="P46" s="5">
        <f t="shared" si="6"/>
        <v>2.060779966088444E-2</v>
      </c>
      <c r="Q46" s="5">
        <f t="shared" si="7"/>
        <v>3.0222810500772246E-2</v>
      </c>
      <c r="R46" s="5">
        <f t="shared" si="8"/>
        <v>-1.3373860182370745E-2</v>
      </c>
      <c r="S46" s="5">
        <f t="shared" si="9"/>
        <v>2.3316062176165886E-2</v>
      </c>
      <c r="T46" s="5">
        <f t="shared" si="10"/>
        <v>-6.2418725617684467E-3</v>
      </c>
      <c r="U46" s="42">
        <f t="shared" si="11"/>
        <v>2.1416526138280156E-2</v>
      </c>
      <c r="V46" s="16">
        <f t="shared" si="12"/>
        <v>-8.9749564210594643E-3</v>
      </c>
      <c r="W46" s="16">
        <f t="shared" si="13"/>
        <v>3.3879222247312164E-2</v>
      </c>
      <c r="X46" s="16">
        <f t="shared" si="14"/>
        <v>1.9810400452084417E-2</v>
      </c>
      <c r="Y46" s="16">
        <f t="shared" si="15"/>
        <v>-1.363518416888972E-2</v>
      </c>
      <c r="Z46" s="16">
        <f t="shared" si="16"/>
        <v>2.5698443008443456E-2</v>
      </c>
      <c r="AA46" s="16">
        <f t="shared" si="17"/>
        <v>3.1261129436412391E-2</v>
      </c>
      <c r="AB46" s="16">
        <f t="shared" si="18"/>
        <v>-1.3211827907106306E-2</v>
      </c>
      <c r="AC46" s="16">
        <f t="shared" si="19"/>
        <v>2.0023638282281299E-2</v>
      </c>
      <c r="AD46" s="16">
        <f t="shared" si="20"/>
        <v>-7.1282258369610501E-3</v>
      </c>
      <c r="AE46" s="44">
        <f t="shared" si="21"/>
        <v>2.2565181977788076E-2</v>
      </c>
      <c r="AF46">
        <f t="array" ref="AF46">MMULT(TRANSPOSE($B$78:$B$87),TRANSPOSE(L46:U46))</f>
        <v>1.0470824287853309E-2</v>
      </c>
    </row>
    <row r="47" spans="1:32" x14ac:dyDescent="0.2">
      <c r="A47">
        <v>200.35</v>
      </c>
      <c r="B47">
        <v>7.3540000000000001</v>
      </c>
      <c r="C47">
        <v>66</v>
      </c>
      <c r="D47">
        <v>26.565000000000001</v>
      </c>
      <c r="E47">
        <v>13.856</v>
      </c>
      <c r="F47">
        <v>45.924999999999997</v>
      </c>
      <c r="G47">
        <v>15.662000000000001</v>
      </c>
      <c r="H47">
        <v>3.1154999999999999</v>
      </c>
      <c r="I47">
        <v>189.45</v>
      </c>
      <c r="J47" s="40">
        <v>5.8540000000000001</v>
      </c>
      <c r="K47" s="41">
        <v>0.76700000000000002</v>
      </c>
      <c r="L47" s="5">
        <f t="shared" si="2"/>
        <v>-1.7410495340853371E-2</v>
      </c>
      <c r="M47" s="5">
        <f t="shared" si="3"/>
        <v>-3.6678019386953142E-2</v>
      </c>
      <c r="N47" s="5">
        <f t="shared" si="4"/>
        <v>-3.3391915641476255E-2</v>
      </c>
      <c r="O47" s="5">
        <f t="shared" si="5"/>
        <v>-1.3187221396731119E-2</v>
      </c>
      <c r="P47" s="5">
        <f t="shared" si="6"/>
        <v>-0.11463258785942498</v>
      </c>
      <c r="Q47" s="5">
        <f t="shared" si="7"/>
        <v>-1.6595289079229247E-2</v>
      </c>
      <c r="R47" s="5">
        <f t="shared" si="8"/>
        <v>-3.4996919285274153E-2</v>
      </c>
      <c r="S47" s="5">
        <f t="shared" si="9"/>
        <v>-1.4082278481012733E-2</v>
      </c>
      <c r="T47" s="5">
        <f t="shared" si="10"/>
        <v>-8.3747710023555078E-3</v>
      </c>
      <c r="U47" s="42">
        <f t="shared" si="11"/>
        <v>-3.3514941390127118E-2</v>
      </c>
      <c r="V47" s="16">
        <f t="shared" si="12"/>
        <v>-1.8841037062472719E-2</v>
      </c>
      <c r="W47" s="16">
        <f t="shared" si="13"/>
        <v>-3.442041876126261E-2</v>
      </c>
      <c r="X47" s="16">
        <f t="shared" si="14"/>
        <v>-3.3447086511273885E-2</v>
      </c>
      <c r="Y47" s="16">
        <f t="shared" si="15"/>
        <v>-1.1640404468126826E-2</v>
      </c>
      <c r="Z47" s="16">
        <f t="shared" si="16"/>
        <v>-0.10954194451186597</v>
      </c>
      <c r="AA47" s="16">
        <f t="shared" si="17"/>
        <v>-1.5556970143589104E-2</v>
      </c>
      <c r="AB47" s="16">
        <f t="shared" si="18"/>
        <v>-3.483488701000971E-2</v>
      </c>
      <c r="AC47" s="16">
        <f t="shared" si="19"/>
        <v>-1.737470237489732E-2</v>
      </c>
      <c r="AD47" s="16">
        <f t="shared" si="20"/>
        <v>-9.261124277548112E-3</v>
      </c>
      <c r="AE47" s="44">
        <f t="shared" si="21"/>
        <v>-3.2366285550619198E-2</v>
      </c>
      <c r="AF47">
        <f t="array" ref="AF47">MMULT(TRANSPOSE($B$78:$B$87),TRANSPOSE(L47:U47))</f>
        <v>-3.2286443886343767E-2</v>
      </c>
    </row>
    <row r="48" spans="1:32" x14ac:dyDescent="0.2">
      <c r="A48">
        <v>185.16</v>
      </c>
      <c r="B48">
        <v>7.0090000000000003</v>
      </c>
      <c r="C48">
        <v>63.2</v>
      </c>
      <c r="D48">
        <v>24.91</v>
      </c>
      <c r="E48">
        <v>12.513999999999999</v>
      </c>
      <c r="F48">
        <v>44.134999999999998</v>
      </c>
      <c r="G48">
        <v>14.736000000000001</v>
      </c>
      <c r="H48">
        <v>3.0834999999999999</v>
      </c>
      <c r="I48">
        <v>177.45</v>
      </c>
      <c r="J48" s="40">
        <v>5.4829999999999997</v>
      </c>
      <c r="K48" s="41">
        <v>0.745</v>
      </c>
      <c r="L48" s="5">
        <f t="shared" si="2"/>
        <v>-7.5817319690541507E-2</v>
      </c>
      <c r="M48" s="5">
        <f t="shared" si="3"/>
        <v>-4.6913244492792994E-2</v>
      </c>
      <c r="N48" s="5">
        <f t="shared" si="4"/>
        <v>-4.2424242424242364E-2</v>
      </c>
      <c r="O48" s="5">
        <f t="shared" si="5"/>
        <v>-6.2300018821757952E-2</v>
      </c>
      <c r="P48" s="5">
        <f t="shared" si="6"/>
        <v>-9.6853348729792232E-2</v>
      </c>
      <c r="Q48" s="5">
        <f t="shared" si="7"/>
        <v>-3.8976592270005384E-2</v>
      </c>
      <c r="R48" s="5">
        <f t="shared" si="8"/>
        <v>-5.9123994381305112E-2</v>
      </c>
      <c r="S48" s="5">
        <f t="shared" si="9"/>
        <v>-1.0271224522548583E-2</v>
      </c>
      <c r="T48" s="5">
        <f t="shared" si="10"/>
        <v>-6.3341250989706999E-2</v>
      </c>
      <c r="U48" s="42">
        <f t="shared" si="11"/>
        <v>-6.3375469764263781E-2</v>
      </c>
      <c r="V48" s="16">
        <f t="shared" si="12"/>
        <v>-7.7247861412160862E-2</v>
      </c>
      <c r="W48" s="16">
        <f t="shared" si="13"/>
        <v>-4.4655643867102461E-2</v>
      </c>
      <c r="X48" s="16">
        <f t="shared" si="14"/>
        <v>-4.2479413294039994E-2</v>
      </c>
      <c r="Y48" s="16">
        <f t="shared" si="15"/>
        <v>-6.0753201893153655E-2</v>
      </c>
      <c r="Z48" s="16">
        <f t="shared" si="16"/>
        <v>-9.1762705382233217E-2</v>
      </c>
      <c r="AA48" s="16">
        <f t="shared" si="17"/>
        <v>-3.7938273334365238E-2</v>
      </c>
      <c r="AB48" s="16">
        <f t="shared" si="18"/>
        <v>-5.8961962106040669E-2</v>
      </c>
      <c r="AC48" s="16">
        <f t="shared" si="19"/>
        <v>-1.3563648416433169E-2</v>
      </c>
      <c r="AD48" s="16">
        <f t="shared" si="20"/>
        <v>-6.4227604264899596E-2</v>
      </c>
      <c r="AE48" s="44">
        <f t="shared" si="21"/>
        <v>-6.2226813924755861E-2</v>
      </c>
      <c r="AF48">
        <f t="array" ref="AF48">MMULT(TRANSPOSE($B$78:$B$87),TRANSPOSE(L48:U48))</f>
        <v>-5.5939670608695695E-2</v>
      </c>
    </row>
    <row r="49" spans="1:36" x14ac:dyDescent="0.2">
      <c r="A49">
        <v>190.6</v>
      </c>
      <c r="B49">
        <v>7.0590000000000002</v>
      </c>
      <c r="C49">
        <v>64.650000000000006</v>
      </c>
      <c r="D49">
        <v>25.22</v>
      </c>
      <c r="E49">
        <v>12.922000000000001</v>
      </c>
      <c r="F49">
        <v>46.52</v>
      </c>
      <c r="G49">
        <v>14.744</v>
      </c>
      <c r="H49">
        <v>3.1375000000000002</v>
      </c>
      <c r="I49">
        <v>182.1</v>
      </c>
      <c r="J49" s="40">
        <v>5.6150000000000002</v>
      </c>
      <c r="K49" s="41">
        <v>0.70599999999999996</v>
      </c>
      <c r="L49" s="5">
        <f t="shared" si="2"/>
        <v>2.9379995679412296E-2</v>
      </c>
      <c r="M49" s="5">
        <f t="shared" si="3"/>
        <v>7.1336852618062441E-3</v>
      </c>
      <c r="N49" s="5">
        <f t="shared" si="4"/>
        <v>2.2943037974683556E-2</v>
      </c>
      <c r="O49" s="5">
        <f t="shared" si="5"/>
        <v>1.2444801284624551E-2</v>
      </c>
      <c r="P49" s="5">
        <f t="shared" si="6"/>
        <v>3.2603484097810664E-2</v>
      </c>
      <c r="Q49" s="5">
        <f t="shared" si="7"/>
        <v>5.4038744760394275E-2</v>
      </c>
      <c r="R49" s="5">
        <f t="shared" si="8"/>
        <v>5.4288816503800241E-4</v>
      </c>
      <c r="S49" s="5">
        <f t="shared" si="9"/>
        <v>1.7512566888276293E-2</v>
      </c>
      <c r="T49" s="5">
        <f t="shared" si="10"/>
        <v>2.6204564666103103E-2</v>
      </c>
      <c r="U49" s="42">
        <f t="shared" si="11"/>
        <v>2.4074411818347796E-2</v>
      </c>
      <c r="V49" s="16">
        <f t="shared" si="12"/>
        <v>2.7949453957792948E-2</v>
      </c>
      <c r="W49" s="16">
        <f t="shared" si="13"/>
        <v>9.3912858874967732E-3</v>
      </c>
      <c r="X49" s="16">
        <f t="shared" si="14"/>
        <v>2.2887867104885926E-2</v>
      </c>
      <c r="Y49" s="16">
        <f t="shared" si="15"/>
        <v>1.3991618213228845E-2</v>
      </c>
      <c r="Z49" s="16">
        <f t="shared" si="16"/>
        <v>3.769412744536968E-2</v>
      </c>
      <c r="AA49" s="16">
        <f t="shared" si="17"/>
        <v>5.507706369603442E-2</v>
      </c>
      <c r="AB49" s="16">
        <f t="shared" si="18"/>
        <v>7.049204403024418E-4</v>
      </c>
      <c r="AC49" s="16">
        <f t="shared" si="19"/>
        <v>1.4220142994391708E-2</v>
      </c>
      <c r="AD49" s="16">
        <f t="shared" si="20"/>
        <v>2.5318211390910499E-2</v>
      </c>
      <c r="AE49" s="44">
        <f t="shared" si="21"/>
        <v>2.5223067657855716E-2</v>
      </c>
      <c r="AF49">
        <f t="array" ref="AF49">MMULT(TRANSPOSE($B$78:$B$87),TRANSPOSE(L49:U49))</f>
        <v>2.268781805964968E-2</v>
      </c>
    </row>
    <row r="50" spans="1:36" x14ac:dyDescent="0.2">
      <c r="A50">
        <v>191.5</v>
      </c>
      <c r="B50">
        <v>6.91</v>
      </c>
      <c r="C50">
        <v>64.89</v>
      </c>
      <c r="D50">
        <v>25.48</v>
      </c>
      <c r="E50">
        <v>13.295999999999999</v>
      </c>
      <c r="F50">
        <v>46.534999999999997</v>
      </c>
      <c r="G50">
        <v>14.736000000000001</v>
      </c>
      <c r="H50">
        <v>3.0830000000000002</v>
      </c>
      <c r="I50">
        <v>183.55</v>
      </c>
      <c r="J50" s="40">
        <v>5.6530000000000005</v>
      </c>
      <c r="K50" s="41">
        <v>0.65300000000000002</v>
      </c>
      <c r="L50" s="5">
        <f t="shared" si="2"/>
        <v>4.7219307450157011E-3</v>
      </c>
      <c r="M50" s="5">
        <f t="shared" si="3"/>
        <v>-2.1107805638192367E-2</v>
      </c>
      <c r="N50" s="5">
        <f t="shared" si="4"/>
        <v>3.7122969837586339E-3</v>
      </c>
      <c r="O50" s="5">
        <f t="shared" si="5"/>
        <v>1.0309278350515427E-2</v>
      </c>
      <c r="P50" s="5">
        <f t="shared" si="6"/>
        <v>2.8942888097817532E-2</v>
      </c>
      <c r="Q50" s="5">
        <f t="shared" si="7"/>
        <v>3.2244196044706186E-4</v>
      </c>
      <c r="R50" s="5">
        <f t="shared" si="8"/>
        <v>-5.4259359739550206E-4</v>
      </c>
      <c r="S50" s="5">
        <f t="shared" si="9"/>
        <v>-1.7370517928286811E-2</v>
      </c>
      <c r="T50" s="5">
        <f t="shared" si="10"/>
        <v>7.9626578802856063E-3</v>
      </c>
      <c r="U50" s="42">
        <f t="shared" si="11"/>
        <v>6.7675868210150814E-3</v>
      </c>
      <c r="V50" s="16">
        <f t="shared" si="12"/>
        <v>3.2913890233963526E-3</v>
      </c>
      <c r="W50" s="16">
        <f t="shared" si="13"/>
        <v>-1.8850205012501838E-2</v>
      </c>
      <c r="X50" s="16">
        <f t="shared" si="14"/>
        <v>3.6571261139610048E-3</v>
      </c>
      <c r="Y50" s="16">
        <f t="shared" si="15"/>
        <v>1.1856095279119721E-2</v>
      </c>
      <c r="Z50" s="16">
        <f t="shared" si="16"/>
        <v>3.4033531445376547E-2</v>
      </c>
      <c r="AA50" s="16">
        <f t="shared" si="17"/>
        <v>1.3607608960872059E-3</v>
      </c>
      <c r="AB50" s="16">
        <f t="shared" si="18"/>
        <v>-3.8056132213106262E-4</v>
      </c>
      <c r="AC50" s="16">
        <f t="shared" si="19"/>
        <v>-2.0662941822171398E-2</v>
      </c>
      <c r="AD50" s="16">
        <f t="shared" si="20"/>
        <v>7.0763046050930029E-3</v>
      </c>
      <c r="AE50" s="44">
        <f t="shared" si="21"/>
        <v>7.9162426605229996E-3</v>
      </c>
      <c r="AF50">
        <f t="array" ref="AF50">MMULT(TRANSPOSE($B$78:$B$87),TRANSPOSE(L50:U50))</f>
        <v>2.3718163674980369E-3</v>
      </c>
    </row>
    <row r="51" spans="1:36" x14ac:dyDescent="0.2">
      <c r="A51">
        <v>183.8</v>
      </c>
      <c r="B51">
        <v>6.6420000000000003</v>
      </c>
      <c r="C51">
        <v>62.88</v>
      </c>
      <c r="D51">
        <v>25.05</v>
      </c>
      <c r="E51">
        <v>12.55</v>
      </c>
      <c r="F51">
        <v>45.19</v>
      </c>
      <c r="G51">
        <v>14.122</v>
      </c>
      <c r="H51">
        <v>3.0065</v>
      </c>
      <c r="I51">
        <v>178.05</v>
      </c>
      <c r="J51" s="40">
        <v>5.484</v>
      </c>
      <c r="K51" s="41">
        <v>0.65100000000000002</v>
      </c>
      <c r="L51" s="5">
        <f t="shared" si="2"/>
        <v>-4.0208877284595212E-2</v>
      </c>
      <c r="M51" s="5">
        <f t="shared" si="3"/>
        <v>-3.8784370477568664E-2</v>
      </c>
      <c r="N51" s="5">
        <f t="shared" si="4"/>
        <v>-3.097549699491442E-2</v>
      </c>
      <c r="O51" s="5">
        <f t="shared" si="5"/>
        <v>-1.6875981161695419E-2</v>
      </c>
      <c r="P51" s="5">
        <f t="shared" si="6"/>
        <v>-5.6107099879663003E-2</v>
      </c>
      <c r="Q51" s="5">
        <f t="shared" si="7"/>
        <v>-2.8902976254432167E-2</v>
      </c>
      <c r="R51" s="5">
        <f t="shared" si="8"/>
        <v>-4.1666666666666741E-2</v>
      </c>
      <c r="S51" s="5">
        <f t="shared" si="9"/>
        <v>-2.4813493350632543E-2</v>
      </c>
      <c r="T51" s="5">
        <f t="shared" si="10"/>
        <v>-2.9964587305911228E-2</v>
      </c>
      <c r="U51" s="42">
        <f t="shared" si="11"/>
        <v>-2.9895630638599013E-2</v>
      </c>
      <c r="V51" s="16">
        <f t="shared" si="12"/>
        <v>-4.1639419006214561E-2</v>
      </c>
      <c r="W51" s="16">
        <f t="shared" si="13"/>
        <v>-3.6526769851878131E-2</v>
      </c>
      <c r="X51" s="16">
        <f t="shared" si="14"/>
        <v>-3.103066786471205E-2</v>
      </c>
      <c r="Y51" s="16">
        <f t="shared" si="15"/>
        <v>-1.5329164233091126E-2</v>
      </c>
      <c r="Z51" s="16">
        <f t="shared" si="16"/>
        <v>-5.1016456532103988E-2</v>
      </c>
      <c r="AA51" s="16">
        <f t="shared" si="17"/>
        <v>-2.7864657318792022E-2</v>
      </c>
      <c r="AB51" s="16">
        <f t="shared" si="18"/>
        <v>-4.1504634391402298E-2</v>
      </c>
      <c r="AC51" s="16">
        <f t="shared" si="19"/>
        <v>-2.810591724451713E-2</v>
      </c>
      <c r="AD51" s="16">
        <f t="shared" si="20"/>
        <v>-3.0850940581103832E-2</v>
      </c>
      <c r="AE51" s="44">
        <f t="shared" si="21"/>
        <v>-2.8746974799091093E-2</v>
      </c>
      <c r="AF51">
        <f t="array" ref="AF51">MMULT(TRANSPOSE($B$78:$B$87),TRANSPOSE(L51:U51))</f>
        <v>-3.3819518001467846E-2</v>
      </c>
    </row>
    <row r="52" spans="1:36" x14ac:dyDescent="0.2">
      <c r="A52">
        <v>190.02</v>
      </c>
      <c r="B52">
        <v>6.6459999999999999</v>
      </c>
      <c r="C52">
        <v>62.93</v>
      </c>
      <c r="D52">
        <v>22.49</v>
      </c>
      <c r="E52">
        <v>13.038</v>
      </c>
      <c r="F52">
        <v>45.97</v>
      </c>
      <c r="G52">
        <v>14.33</v>
      </c>
      <c r="H52">
        <v>3.0379999999999998</v>
      </c>
      <c r="I52">
        <v>184.7</v>
      </c>
      <c r="J52" s="40">
        <v>5.4589999999999996</v>
      </c>
      <c r="K52" s="41">
        <v>0.64800000000000002</v>
      </c>
      <c r="L52" s="5">
        <f t="shared" si="2"/>
        <v>3.384113166485303E-2</v>
      </c>
      <c r="M52" s="5">
        <f t="shared" si="3"/>
        <v>6.022282445046212E-4</v>
      </c>
      <c r="N52" s="5">
        <f t="shared" si="4"/>
        <v>7.9516539440205314E-4</v>
      </c>
      <c r="O52" s="5">
        <f t="shared" si="5"/>
        <v>-0.10219560878243517</v>
      </c>
      <c r="P52" s="5">
        <f t="shared" si="6"/>
        <v>3.8884462151394406E-2</v>
      </c>
      <c r="Q52" s="5">
        <f t="shared" si="7"/>
        <v>1.7260455853064904E-2</v>
      </c>
      <c r="R52" s="5">
        <f t="shared" si="8"/>
        <v>1.4728791955813669E-2</v>
      </c>
      <c r="S52" s="5">
        <f t="shared" si="9"/>
        <v>1.0477299185098987E-2</v>
      </c>
      <c r="T52" s="5">
        <f t="shared" si="10"/>
        <v>3.734905925301879E-2</v>
      </c>
      <c r="U52" s="42">
        <f t="shared" si="11"/>
        <v>-4.5587162654997515E-3</v>
      </c>
      <c r="V52" s="16">
        <f t="shared" si="12"/>
        <v>3.2410589943233682E-2</v>
      </c>
      <c r="W52" s="16">
        <f t="shared" si="13"/>
        <v>2.8598288701951512E-3</v>
      </c>
      <c r="X52" s="16">
        <f t="shared" si="14"/>
        <v>7.3999452460442425E-4</v>
      </c>
      <c r="Y52" s="16">
        <f t="shared" si="15"/>
        <v>-0.10064879185383087</v>
      </c>
      <c r="Z52" s="16">
        <f t="shared" si="16"/>
        <v>4.3975105498953421E-2</v>
      </c>
      <c r="AA52" s="16">
        <f t="shared" si="17"/>
        <v>1.8298774788705049E-2</v>
      </c>
      <c r="AB52" s="16">
        <f t="shared" si="18"/>
        <v>1.4890824231078108E-2</v>
      </c>
      <c r="AC52" s="16">
        <f t="shared" si="19"/>
        <v>7.1848752912144018E-3</v>
      </c>
      <c r="AD52" s="16">
        <f t="shared" si="20"/>
        <v>3.6462705977826186E-2</v>
      </c>
      <c r="AE52" s="44">
        <f t="shared" si="21"/>
        <v>-3.4100604259918324E-3</v>
      </c>
      <c r="AF52">
        <f t="array" ref="AF52">MMULT(TRANSPOSE($B$78:$B$87),TRANSPOSE(L52:U52))</f>
        <v>4.7184268654215551E-3</v>
      </c>
    </row>
    <row r="53" spans="1:36" x14ac:dyDescent="0.2">
      <c r="A53">
        <v>188.92</v>
      </c>
      <c r="B53">
        <v>6.6509999999999998</v>
      </c>
      <c r="C53">
        <v>62.45</v>
      </c>
      <c r="D53">
        <v>22.795000000000002</v>
      </c>
      <c r="E53">
        <v>12.842000000000001</v>
      </c>
      <c r="F53">
        <v>45.185000000000002</v>
      </c>
      <c r="G53">
        <v>14.352</v>
      </c>
      <c r="H53">
        <v>3.077</v>
      </c>
      <c r="I53">
        <v>189</v>
      </c>
      <c r="J53" s="40">
        <v>5.44</v>
      </c>
      <c r="K53" s="41">
        <v>0.57099999999999995</v>
      </c>
      <c r="L53" s="5">
        <f t="shared" si="2"/>
        <v>-5.7888643300706422E-3</v>
      </c>
      <c r="M53" s="5">
        <f t="shared" si="3"/>
        <v>7.5233222991277771E-4</v>
      </c>
      <c r="N53" s="5">
        <f t="shared" si="4"/>
        <v>-7.6275226442078514E-3</v>
      </c>
      <c r="O53" s="5">
        <f t="shared" si="5"/>
        <v>1.3561582925744942E-2</v>
      </c>
      <c r="P53" s="5">
        <f t="shared" si="6"/>
        <v>-1.5032980518484451E-2</v>
      </c>
      <c r="Q53" s="5">
        <f t="shared" si="7"/>
        <v>-1.7076354144006878E-2</v>
      </c>
      <c r="R53" s="5">
        <f t="shared" si="8"/>
        <v>1.5352407536637358E-3</v>
      </c>
      <c r="S53" s="5">
        <f t="shared" si="9"/>
        <v>1.283739302172493E-2</v>
      </c>
      <c r="T53" s="5">
        <f t="shared" si="10"/>
        <v>2.3280996210070404E-2</v>
      </c>
      <c r="U53" s="42">
        <f t="shared" si="11"/>
        <v>-3.4804909324051003E-3</v>
      </c>
      <c r="V53" s="16">
        <f t="shared" si="12"/>
        <v>-7.2194060516899902E-3</v>
      </c>
      <c r="W53" s="16">
        <f t="shared" si="13"/>
        <v>3.0099328556033077E-3</v>
      </c>
      <c r="X53" s="16">
        <f t="shared" si="14"/>
        <v>-7.6826935140054805E-3</v>
      </c>
      <c r="Y53" s="16">
        <f t="shared" si="15"/>
        <v>1.5108399854349235E-2</v>
      </c>
      <c r="Z53" s="16">
        <f t="shared" si="16"/>
        <v>-9.9423371709254343E-3</v>
      </c>
      <c r="AA53" s="16">
        <f t="shared" si="17"/>
        <v>-1.6038035208366733E-2</v>
      </c>
      <c r="AB53" s="16">
        <f t="shared" si="18"/>
        <v>1.6972730289281752E-3</v>
      </c>
      <c r="AC53" s="16">
        <f t="shared" si="19"/>
        <v>9.5449691278403446E-3</v>
      </c>
      <c r="AD53" s="16">
        <f t="shared" si="20"/>
        <v>2.23946429348778E-2</v>
      </c>
      <c r="AE53" s="44">
        <f t="shared" si="21"/>
        <v>-2.3318350928971813E-3</v>
      </c>
      <c r="AF53">
        <f t="array" ref="AF53">MMULT(TRANSPOSE($B$78:$B$87),TRANSPOSE(L53:U53))</f>
        <v>2.9613325719418692E-4</v>
      </c>
    </row>
    <row r="54" spans="1:36" x14ac:dyDescent="0.2">
      <c r="A54">
        <v>180.36</v>
      </c>
      <c r="B54">
        <v>6.274</v>
      </c>
      <c r="C54">
        <v>59.24</v>
      </c>
      <c r="D54">
        <v>21.31</v>
      </c>
      <c r="E54">
        <v>11.318</v>
      </c>
      <c r="F54">
        <v>43.55</v>
      </c>
      <c r="G54">
        <v>13.41</v>
      </c>
      <c r="H54">
        <v>2.9525000000000001</v>
      </c>
      <c r="I54">
        <v>184.75</v>
      </c>
      <c r="J54" s="40">
        <v>5.18</v>
      </c>
      <c r="K54" s="41">
        <v>0.52700000000000002</v>
      </c>
      <c r="L54" s="5">
        <f t="shared" si="2"/>
        <v>-4.5310184204954362E-2</v>
      </c>
      <c r="M54" s="5">
        <f t="shared" si="3"/>
        <v>-5.6683205533002545E-2</v>
      </c>
      <c r="N54" s="5">
        <f t="shared" si="4"/>
        <v>-5.1401120896717334E-2</v>
      </c>
      <c r="O54" s="5">
        <f t="shared" si="5"/>
        <v>-6.5145865321342478E-2</v>
      </c>
      <c r="P54" s="5">
        <f t="shared" si="6"/>
        <v>-0.11867310387790075</v>
      </c>
      <c r="Q54" s="5">
        <f t="shared" si="7"/>
        <v>-3.6184574526944902E-2</v>
      </c>
      <c r="R54" s="5">
        <f t="shared" si="8"/>
        <v>-6.5635451505016706E-2</v>
      </c>
      <c r="S54" s="5">
        <f t="shared" si="9"/>
        <v>-4.0461488462788409E-2</v>
      </c>
      <c r="T54" s="5">
        <f t="shared" si="10"/>
        <v>-2.2486772486772444E-2</v>
      </c>
      <c r="U54" s="42">
        <f t="shared" si="11"/>
        <v>-4.7794117647058987E-2</v>
      </c>
      <c r="V54" s="16">
        <f t="shared" si="12"/>
        <v>-4.674072592657371E-2</v>
      </c>
      <c r="W54" s="16">
        <f t="shared" si="13"/>
        <v>-5.4425604907312013E-2</v>
      </c>
      <c r="X54" s="16">
        <f t="shared" si="14"/>
        <v>-5.1456291766514964E-2</v>
      </c>
      <c r="Y54" s="16">
        <f t="shared" si="15"/>
        <v>-6.3599048392738181E-2</v>
      </c>
      <c r="Z54" s="16">
        <f t="shared" si="16"/>
        <v>-0.11358246053034174</v>
      </c>
      <c r="AA54" s="16">
        <f t="shared" si="17"/>
        <v>-3.5146255591304756E-2</v>
      </c>
      <c r="AB54" s="16">
        <f t="shared" si="18"/>
        <v>-6.5473419229752264E-2</v>
      </c>
      <c r="AC54" s="16">
        <f t="shared" si="19"/>
        <v>-4.3753912356672996E-2</v>
      </c>
      <c r="AD54" s="16">
        <f t="shared" si="20"/>
        <v>-2.3373125761965048E-2</v>
      </c>
      <c r="AE54" s="44">
        <f t="shared" si="21"/>
        <v>-4.6645461807551067E-2</v>
      </c>
      <c r="AF54">
        <f t="array" ref="AF54">MMULT(TRANSPOSE($B$78:$B$87),TRANSPOSE(L54:U54))</f>
        <v>-5.4977588446249899E-2</v>
      </c>
    </row>
    <row r="55" spans="1:36" x14ac:dyDescent="0.2">
      <c r="K55" s="40"/>
      <c r="U55" s="40"/>
    </row>
    <row r="56" spans="1:36" x14ac:dyDescent="0.2">
      <c r="K56" s="40"/>
      <c r="L56" s="5">
        <f>AVERAGE(L3:L54)</f>
        <v>1.4305417216193485E-3</v>
      </c>
      <c r="M56" s="5">
        <f t="shared" ref="M56:U56" si="22">AVERAGE(M3:M54)</f>
        <v>-2.25760062569053E-3</v>
      </c>
      <c r="N56" s="5">
        <f t="shared" si="22"/>
        <v>5.5170869797628903E-5</v>
      </c>
      <c r="O56" s="5">
        <f t="shared" si="22"/>
        <v>-1.5468169286042938E-3</v>
      </c>
      <c r="P56" s="5">
        <f t="shared" si="22"/>
        <v>-5.0906433475590169E-3</v>
      </c>
      <c r="Q56" s="5">
        <f t="shared" si="22"/>
        <v>-1.038318935640144E-3</v>
      </c>
      <c r="R56" s="5">
        <f t="shared" si="22"/>
        <v>-1.6203227526443944E-4</v>
      </c>
      <c r="S56" s="5">
        <f t="shared" si="22"/>
        <v>3.2924238938845853E-3</v>
      </c>
      <c r="T56" s="5">
        <f t="shared" si="22"/>
        <v>8.8635327519260372E-4</v>
      </c>
      <c r="U56" s="42">
        <f t="shared" si="22"/>
        <v>-1.1486558395079189E-3</v>
      </c>
    </row>
    <row r="59" spans="1:36" ht="16" x14ac:dyDescent="0.2">
      <c r="A59" s="87" t="s">
        <v>104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M59" s="87" t="s">
        <v>113</v>
      </c>
      <c r="N59" s="88"/>
      <c r="O59" s="88"/>
      <c r="P59" s="88"/>
      <c r="Q59" s="88"/>
      <c r="R59" s="88"/>
      <c r="S59" s="88"/>
      <c r="T59" s="88"/>
      <c r="U59" s="88"/>
      <c r="V59" s="88"/>
      <c r="W59" s="88"/>
      <c r="X59" t="s">
        <v>96</v>
      </c>
      <c r="Z59" s="87" t="s">
        <v>114</v>
      </c>
      <c r="AA59" s="88"/>
      <c r="AB59" s="88"/>
      <c r="AC59" s="88"/>
      <c r="AD59" s="88"/>
      <c r="AE59" s="88"/>
      <c r="AF59" s="88"/>
      <c r="AG59" s="88"/>
      <c r="AH59" s="88"/>
      <c r="AI59" s="88"/>
      <c r="AJ59" s="88"/>
    </row>
    <row r="60" spans="1:36" x14ac:dyDescent="0.2">
      <c r="B60" t="s">
        <v>32</v>
      </c>
      <c r="C60" t="s">
        <v>35</v>
      </c>
      <c r="D60" t="s">
        <v>37</v>
      </c>
      <c r="E60" t="s">
        <v>4</v>
      </c>
      <c r="F60" t="s">
        <v>40</v>
      </c>
      <c r="G60" t="s">
        <v>47</v>
      </c>
      <c r="H60" t="s">
        <v>49</v>
      </c>
      <c r="I60" t="s">
        <v>50</v>
      </c>
      <c r="J60" t="s">
        <v>52</v>
      </c>
      <c r="K60" s="40" t="s">
        <v>57</v>
      </c>
      <c r="N60" t="s">
        <v>32</v>
      </c>
      <c r="O60" t="s">
        <v>35</v>
      </c>
      <c r="P60" t="s">
        <v>37</v>
      </c>
      <c r="Q60" t="s">
        <v>4</v>
      </c>
      <c r="R60" t="s">
        <v>40</v>
      </c>
      <c r="S60" t="s">
        <v>47</v>
      </c>
      <c r="T60" t="s">
        <v>49</v>
      </c>
      <c r="U60" t="s">
        <v>50</v>
      </c>
      <c r="V60" t="s">
        <v>52</v>
      </c>
      <c r="W60" s="40" t="s">
        <v>57</v>
      </c>
      <c r="AA60" t="s">
        <v>32</v>
      </c>
      <c r="AB60" t="s">
        <v>35</v>
      </c>
      <c r="AC60" t="s">
        <v>37</v>
      </c>
      <c r="AD60" t="s">
        <v>4</v>
      </c>
      <c r="AE60" t="s">
        <v>40</v>
      </c>
      <c r="AF60" t="s">
        <v>47</v>
      </c>
      <c r="AG60" t="s">
        <v>49</v>
      </c>
      <c r="AH60" t="s">
        <v>50</v>
      </c>
      <c r="AI60" t="s">
        <v>52</v>
      </c>
      <c r="AJ60" s="40" t="s">
        <v>57</v>
      </c>
    </row>
    <row r="61" spans="1:36" x14ac:dyDescent="0.2">
      <c r="A61" t="s">
        <v>32</v>
      </c>
      <c r="B61">
        <f t="array" ref="B61:K70">MMULT(TRANSPOSE(V3:AE54),V3:AE54)/52</f>
        <v>4.7643483481055963E-4</v>
      </c>
      <c r="C61">
        <v>3.4949662150996218E-4</v>
      </c>
      <c r="D61">
        <v>3.9430768117195412E-4</v>
      </c>
      <c r="E61">
        <v>3.4129707536190845E-4</v>
      </c>
      <c r="F61">
        <v>5.5440280611812674E-4</v>
      </c>
      <c r="G61">
        <v>3.8467381459909828E-4</v>
      </c>
      <c r="H61">
        <v>4.0311083217040635E-4</v>
      </c>
      <c r="I61">
        <v>2.4156523432334405E-4</v>
      </c>
      <c r="J61">
        <v>3.7304731179672439E-4</v>
      </c>
      <c r="K61">
        <v>4.089241258002409E-4</v>
      </c>
      <c r="M61" t="s">
        <v>32</v>
      </c>
      <c r="N61">
        <f t="array" ref="N61:W70">MMULT(X61:X70,TRANSPOSE(X61:X70))</f>
        <v>4.7643483481055957E-4</v>
      </c>
      <c r="O61">
        <v>5.8199057904641379E-4</v>
      </c>
      <c r="P61">
        <v>6.535702419431681E-4</v>
      </c>
      <c r="Q61">
        <v>5.896808502759089E-4</v>
      </c>
      <c r="R61">
        <v>9.5558048983536697E-4</v>
      </c>
      <c r="S61">
        <v>7.2927107626326944E-4</v>
      </c>
      <c r="T61">
        <v>5.6924191965531269E-4</v>
      </c>
      <c r="U61">
        <v>6.0399151559118911E-4</v>
      </c>
      <c r="V61">
        <v>4.8185504987493594E-4</v>
      </c>
      <c r="W61">
        <v>6.3252268754957191E-4</v>
      </c>
      <c r="X61" s="45">
        <f>_xlfn.STDEV.P(L3:L54)</f>
        <v>2.1827387264868867E-2</v>
      </c>
      <c r="Z61" t="s">
        <v>32</v>
      </c>
      <c r="AA61" s="5">
        <f t="array" ref="AA61:AJ70">B61:K70/N61:W70</f>
        <v>1.0000000000000002</v>
      </c>
      <c r="AB61" s="5">
        <v>0.60051937968241542</v>
      </c>
      <c r="AC61" s="5">
        <v>0.60331339444038146</v>
      </c>
      <c r="AD61" s="5">
        <v>0.57878270118864661</v>
      </c>
      <c r="AE61" s="5">
        <v>0.58017384408260841</v>
      </c>
      <c r="AF61" s="5">
        <v>0.52747713041101008</v>
      </c>
      <c r="AG61" s="5">
        <v>0.70815380640712122</v>
      </c>
      <c r="AH61" s="5">
        <v>0.3999480590168541</v>
      </c>
      <c r="AI61" s="5">
        <v>0.77418989775773384</v>
      </c>
      <c r="AJ61" s="5">
        <v>0.64649716737345142</v>
      </c>
    </row>
    <row r="62" spans="1:36" x14ac:dyDescent="0.2">
      <c r="A62" t="s">
        <v>35</v>
      </c>
      <c r="B62">
        <v>3.4949662150996218E-4</v>
      </c>
      <c r="C62">
        <v>7.1093255436172986E-4</v>
      </c>
      <c r="D62">
        <v>6.3345326876467465E-4</v>
      </c>
      <c r="E62">
        <v>4.2587533354105294E-4</v>
      </c>
      <c r="F62">
        <v>7.6111524530829411E-4</v>
      </c>
      <c r="G62">
        <v>6.6880554331498726E-4</v>
      </c>
      <c r="H62">
        <v>5.6801625888369602E-4</v>
      </c>
      <c r="I62">
        <v>4.6735493870997456E-4</v>
      </c>
      <c r="J62">
        <v>2.8362170620767644E-4</v>
      </c>
      <c r="K62">
        <v>6.4896447290240531E-4</v>
      </c>
      <c r="M62" t="s">
        <v>35</v>
      </c>
      <c r="N62">
        <v>5.8199057904641379E-4</v>
      </c>
      <c r="O62">
        <v>7.1093255436173019E-4</v>
      </c>
      <c r="P62">
        <v>7.9837093294669122E-4</v>
      </c>
      <c r="Q62">
        <v>7.2032663111444583E-4</v>
      </c>
      <c r="R62">
        <v>1.1672925696666857E-3</v>
      </c>
      <c r="S62">
        <v>8.9084354238082395E-4</v>
      </c>
      <c r="T62">
        <v>6.953593864928386E-4</v>
      </c>
      <c r="U62">
        <v>7.3780787258725087E-4</v>
      </c>
      <c r="V62">
        <v>5.8861166103578346E-4</v>
      </c>
      <c r="W62">
        <v>7.7266022190283865E-4</v>
      </c>
      <c r="X62" s="45">
        <f>_xlfn.STDEV.P(M3:M54)</f>
        <v>2.6663318517426336E-2</v>
      </c>
      <c r="Z62" t="s">
        <v>35</v>
      </c>
      <c r="AA62" s="5">
        <v>0.60051937968241542</v>
      </c>
      <c r="AB62" s="5">
        <v>0.99999999999999956</v>
      </c>
      <c r="AC62" s="5">
        <v>0.79343227893665258</v>
      </c>
      <c r="AD62" s="5">
        <v>0.59122530688913222</v>
      </c>
      <c r="AE62" s="5">
        <v>0.65203468700706846</v>
      </c>
      <c r="AF62" s="5">
        <v>0.75075533637205361</v>
      </c>
      <c r="AG62" s="5">
        <v>0.8168671767682335</v>
      </c>
      <c r="AH62" s="5">
        <v>0.63343718070005628</v>
      </c>
      <c r="AI62" s="5">
        <v>0.48184860236813121</v>
      </c>
      <c r="AJ62" s="5">
        <v>0.83990925701363728</v>
      </c>
    </row>
    <row r="63" spans="1:36" x14ac:dyDescent="0.2">
      <c r="A63" t="s">
        <v>37</v>
      </c>
      <c r="B63">
        <v>3.9430768117195412E-4</v>
      </c>
      <c r="C63">
        <v>6.3345326876467465E-4</v>
      </c>
      <c r="D63">
        <v>8.9656345410489709E-4</v>
      </c>
      <c r="E63">
        <v>5.1299876179155494E-4</v>
      </c>
      <c r="F63">
        <v>8.5124983609569744E-4</v>
      </c>
      <c r="G63">
        <v>8.8101344291788134E-4</v>
      </c>
      <c r="H63">
        <v>6.7454123458981119E-4</v>
      </c>
      <c r="I63">
        <v>6.1676653820346328E-4</v>
      </c>
      <c r="J63">
        <v>3.2277813898096895E-4</v>
      </c>
      <c r="K63">
        <v>7.2115936509822105E-4</v>
      </c>
      <c r="M63" t="s">
        <v>37</v>
      </c>
      <c r="N63">
        <v>6.535702419431681E-4</v>
      </c>
      <c r="O63">
        <v>7.9837093294669122E-4</v>
      </c>
      <c r="P63">
        <v>8.9656345410489688E-4</v>
      </c>
      <c r="Q63">
        <v>8.0892039755514752E-4</v>
      </c>
      <c r="R63">
        <v>1.3108591696201256E-3</v>
      </c>
      <c r="S63">
        <v>1.0004093717140929E-3</v>
      </c>
      <c r="T63">
        <v>7.8088240399392056E-4</v>
      </c>
      <c r="U63">
        <v>8.2855167618781577E-4</v>
      </c>
      <c r="V63">
        <v>6.6100565810541618E-4</v>
      </c>
      <c r="W63">
        <v>8.6769055436656357E-4</v>
      </c>
      <c r="X63" s="45">
        <f>_xlfn.STDEV.P(N3:N54)</f>
        <v>2.9942669455225546E-2</v>
      </c>
      <c r="Z63" t="s">
        <v>37</v>
      </c>
      <c r="AA63" s="5">
        <v>0.60331339444038146</v>
      </c>
      <c r="AB63" s="5">
        <v>0.79343227893665258</v>
      </c>
      <c r="AC63" s="5">
        <v>1.0000000000000002</v>
      </c>
      <c r="AD63" s="5">
        <v>0.63417706283835129</v>
      </c>
      <c r="AE63" s="5">
        <v>0.64938313422515215</v>
      </c>
      <c r="AF63" s="5">
        <v>0.88065292851901256</v>
      </c>
      <c r="AG63" s="5">
        <v>0.86381922699216407</v>
      </c>
      <c r="AH63" s="5">
        <v>0.7443911537795922</v>
      </c>
      <c r="AI63" s="5">
        <v>0.48831373078729801</v>
      </c>
      <c r="AJ63" s="5">
        <v>0.83112506119729046</v>
      </c>
    </row>
    <row r="64" spans="1:36" x14ac:dyDescent="0.2">
      <c r="A64" t="s">
        <v>4</v>
      </c>
      <c r="B64">
        <v>3.4129707536190845E-4</v>
      </c>
      <c r="C64">
        <v>4.2587533354105294E-4</v>
      </c>
      <c r="D64">
        <v>5.1299876179155494E-4</v>
      </c>
      <c r="E64">
        <v>7.2984483873934436E-4</v>
      </c>
      <c r="F64">
        <v>5.4240769871399569E-4</v>
      </c>
      <c r="G64">
        <v>4.6678429790133222E-4</v>
      </c>
      <c r="H64">
        <v>4.6323738067292176E-4</v>
      </c>
      <c r="I64">
        <v>3.6720168055713945E-4</v>
      </c>
      <c r="J64">
        <v>2.73488923143615E-4</v>
      </c>
      <c r="K64">
        <v>5.2594169438141102E-4</v>
      </c>
      <c r="M64" t="s">
        <v>4</v>
      </c>
      <c r="N64">
        <v>5.896808502759089E-4</v>
      </c>
      <c r="O64">
        <v>7.2032663111444583E-4</v>
      </c>
      <c r="P64">
        <v>8.0892039755514752E-4</v>
      </c>
      <c r="Q64">
        <v>7.2984483873934415E-4</v>
      </c>
      <c r="R64">
        <v>1.1827168682517581E-3</v>
      </c>
      <c r="S64">
        <v>9.02614915854219E-4</v>
      </c>
      <c r="T64">
        <v>7.0454768348016626E-4</v>
      </c>
      <c r="U64">
        <v>7.4755707276287812E-4</v>
      </c>
      <c r="V64">
        <v>5.9638942151023233E-4</v>
      </c>
      <c r="W64">
        <v>7.8286995190295398E-4</v>
      </c>
      <c r="X64" s="45">
        <f>_xlfn.STDEV.P(O3:O54)</f>
        <v>2.7015640631666393E-2</v>
      </c>
      <c r="Z64" t="s">
        <v>4</v>
      </c>
      <c r="AA64" s="5">
        <v>0.57878270118864661</v>
      </c>
      <c r="AB64" s="5">
        <v>0.59122530688913222</v>
      </c>
      <c r="AC64" s="5">
        <v>0.63417706283835129</v>
      </c>
      <c r="AD64" s="5">
        <v>1.0000000000000002</v>
      </c>
      <c r="AE64" s="5">
        <v>0.45861161980023141</v>
      </c>
      <c r="AF64" s="5">
        <v>0.51714666986150537</v>
      </c>
      <c r="AG64" s="5">
        <v>0.65749613764213355</v>
      </c>
      <c r="AH64" s="5">
        <v>0.49120220239507284</v>
      </c>
      <c r="AI64" s="5">
        <v>0.45857440336728494</v>
      </c>
      <c r="AJ64" s="5">
        <v>0.67181234009937796</v>
      </c>
    </row>
    <row r="65" spans="1:36" x14ac:dyDescent="0.2">
      <c r="A65" t="s">
        <v>40</v>
      </c>
      <c r="B65">
        <v>5.5440280611812674E-4</v>
      </c>
      <c r="C65">
        <v>7.6111524530829411E-4</v>
      </c>
      <c r="D65">
        <v>8.5124983609569744E-4</v>
      </c>
      <c r="E65">
        <v>5.4240769871399569E-4</v>
      </c>
      <c r="F65">
        <v>1.9165980441314316E-3</v>
      </c>
      <c r="G65">
        <v>8.2488341718101141E-4</v>
      </c>
      <c r="H65">
        <v>7.9272070498279123E-4</v>
      </c>
      <c r="I65">
        <v>6.1367025671834664E-4</v>
      </c>
      <c r="J65">
        <v>4.4577292640565985E-4</v>
      </c>
      <c r="K65">
        <v>8.0268131145141031E-4</v>
      </c>
      <c r="M65" t="s">
        <v>40</v>
      </c>
      <c r="N65">
        <v>9.5558048983536697E-4</v>
      </c>
      <c r="O65">
        <v>1.1672925696666857E-3</v>
      </c>
      <c r="P65">
        <v>1.3108591696201256E-3</v>
      </c>
      <c r="Q65">
        <v>1.1827168682517581E-3</v>
      </c>
      <c r="R65">
        <v>1.916598044131431E-3</v>
      </c>
      <c r="S65">
        <v>1.4626915610725928E-3</v>
      </c>
      <c r="T65">
        <v>1.141722713527731E-3</v>
      </c>
      <c r="U65">
        <v>1.2114196237446116E-3</v>
      </c>
      <c r="V65">
        <v>9.6645175991848177E-4</v>
      </c>
      <c r="W65">
        <v>1.2686443044009055E-3</v>
      </c>
      <c r="X65" s="45">
        <f>_xlfn.STDEV.P(P3:P54)</f>
        <v>4.37789680569498E-2</v>
      </c>
      <c r="Z65" t="s">
        <v>40</v>
      </c>
      <c r="AA65" s="5">
        <v>0.58017384408260841</v>
      </c>
      <c r="AB65" s="5">
        <v>0.65203468700706846</v>
      </c>
      <c r="AC65" s="5">
        <v>0.64938313422515215</v>
      </c>
      <c r="AD65" s="5">
        <v>0.45861161980023141</v>
      </c>
      <c r="AE65" s="5">
        <v>1.0000000000000004</v>
      </c>
      <c r="AF65" s="5">
        <v>0.56394898222843637</v>
      </c>
      <c r="AG65" s="5">
        <v>0.6943198165283212</v>
      </c>
      <c r="AH65" s="5">
        <v>0.50657117045985633</v>
      </c>
      <c r="AI65" s="5">
        <v>0.46124694981491876</v>
      </c>
      <c r="AJ65" s="5">
        <v>0.63270792976953627</v>
      </c>
    </row>
    <row r="66" spans="1:36" x14ac:dyDescent="0.2">
      <c r="A66" t="s">
        <v>47</v>
      </c>
      <c r="B66">
        <v>3.8467381459909828E-4</v>
      </c>
      <c r="C66">
        <v>6.6880554331498726E-4</v>
      </c>
      <c r="D66">
        <v>8.8101344291788134E-4</v>
      </c>
      <c r="E66">
        <v>4.6678429790133222E-4</v>
      </c>
      <c r="F66">
        <v>8.2488341718101141E-4</v>
      </c>
      <c r="G66">
        <v>1.1162834113203676E-3</v>
      </c>
      <c r="H66">
        <v>6.7411931537067981E-4</v>
      </c>
      <c r="I66">
        <v>6.7696544187292472E-4</v>
      </c>
      <c r="J66">
        <v>2.6061149161903205E-4</v>
      </c>
      <c r="K66">
        <v>7.7514009747647113E-4</v>
      </c>
      <c r="M66" t="s">
        <v>47</v>
      </c>
      <c r="N66">
        <v>7.2927107626326944E-4</v>
      </c>
      <c r="O66">
        <v>8.9084354238082395E-4</v>
      </c>
      <c r="P66">
        <v>1.0004093717140929E-3</v>
      </c>
      <c r="Q66">
        <v>9.02614915854219E-4</v>
      </c>
      <c r="R66">
        <v>1.4626915610725928E-3</v>
      </c>
      <c r="S66">
        <v>1.1162834113203678E-3</v>
      </c>
      <c r="T66">
        <v>8.7132937617012077E-4</v>
      </c>
      <c r="U66">
        <v>9.2452001920516845E-4</v>
      </c>
      <c r="V66">
        <v>7.3756771157363211E-4</v>
      </c>
      <c r="W66">
        <v>9.6819222148948592E-4</v>
      </c>
      <c r="X66" s="45">
        <f>_xlfn.STDEV.P(Q3:Q54)</f>
        <v>3.3410827755689737E-2</v>
      </c>
      <c r="Z66" t="s">
        <v>47</v>
      </c>
      <c r="AA66" s="5">
        <v>0.52747713041101008</v>
      </c>
      <c r="AB66" s="5">
        <v>0.75075533637205361</v>
      </c>
      <c r="AC66" s="5">
        <v>0.88065292851901256</v>
      </c>
      <c r="AD66" s="5">
        <v>0.51714666986150537</v>
      </c>
      <c r="AE66" s="5">
        <v>0.56394898222843637</v>
      </c>
      <c r="AF66" s="5">
        <v>0.99999999999999978</v>
      </c>
      <c r="AG66" s="5">
        <v>0.77366760929573308</v>
      </c>
      <c r="AH66" s="5">
        <v>0.73223448687993564</v>
      </c>
      <c r="AI66" s="5">
        <v>0.35333907318557417</v>
      </c>
      <c r="AJ66" s="5">
        <v>0.80060558251953351</v>
      </c>
    </row>
    <row r="67" spans="1:36" x14ac:dyDescent="0.2">
      <c r="A67" t="s">
        <v>49</v>
      </c>
      <c r="B67">
        <v>4.0311083217040635E-4</v>
      </c>
      <c r="C67">
        <v>5.6801625888369602E-4</v>
      </c>
      <c r="D67">
        <v>6.7454123458981119E-4</v>
      </c>
      <c r="E67">
        <v>4.6323738067292176E-4</v>
      </c>
      <c r="F67">
        <v>7.9272070498279123E-4</v>
      </c>
      <c r="G67">
        <v>6.7411931537067981E-4</v>
      </c>
      <c r="H67">
        <v>6.8012735303393411E-4</v>
      </c>
      <c r="I67">
        <v>5.0197508624193448E-4</v>
      </c>
      <c r="J67">
        <v>3.3050458698707431E-4</v>
      </c>
      <c r="K67">
        <v>6.5122584374643151E-4</v>
      </c>
      <c r="M67" t="s">
        <v>49</v>
      </c>
      <c r="N67">
        <v>5.6924191965531269E-4</v>
      </c>
      <c r="O67">
        <v>6.953593864928386E-4</v>
      </c>
      <c r="P67">
        <v>7.8088240399392056E-4</v>
      </c>
      <c r="Q67">
        <v>7.0454768348016626E-4</v>
      </c>
      <c r="R67">
        <v>1.141722713527731E-3</v>
      </c>
      <c r="S67">
        <v>8.7132937617012077E-4</v>
      </c>
      <c r="T67">
        <v>6.80127353033934E-4</v>
      </c>
      <c r="U67">
        <v>7.216459936800364E-4</v>
      </c>
      <c r="V67">
        <v>5.7571796507171699E-4</v>
      </c>
      <c r="W67">
        <v>7.5573489295639468E-4</v>
      </c>
      <c r="X67" s="45">
        <f>_xlfn.STDEV.P(R3:R54)</f>
        <v>2.6079251389446247E-2</v>
      </c>
      <c r="Z67" t="s">
        <v>49</v>
      </c>
      <c r="AA67" s="5">
        <v>0.70815380640712122</v>
      </c>
      <c r="AB67" s="5">
        <v>0.8168671767682335</v>
      </c>
      <c r="AC67" s="5">
        <v>0.86381922699216407</v>
      </c>
      <c r="AD67" s="5">
        <v>0.65749613764213355</v>
      </c>
      <c r="AE67" s="5">
        <v>0.6943198165283212</v>
      </c>
      <c r="AF67" s="5">
        <v>0.77366760929573308</v>
      </c>
      <c r="AG67" s="5">
        <v>1.0000000000000002</v>
      </c>
      <c r="AH67" s="5">
        <v>0.69559741291171129</v>
      </c>
      <c r="AI67" s="5">
        <v>0.57407377750649746</v>
      </c>
      <c r="AJ67" s="5">
        <v>0.86171202337749775</v>
      </c>
    </row>
    <row r="68" spans="1:36" x14ac:dyDescent="0.2">
      <c r="A68" t="s">
        <v>50</v>
      </c>
      <c r="B68">
        <v>2.4156523432334405E-4</v>
      </c>
      <c r="C68">
        <v>4.6735493870997456E-4</v>
      </c>
      <c r="D68">
        <v>6.1676653820346328E-4</v>
      </c>
      <c r="E68">
        <v>3.6720168055713945E-4</v>
      </c>
      <c r="F68">
        <v>6.1367025671834664E-4</v>
      </c>
      <c r="G68">
        <v>6.7696544187292472E-4</v>
      </c>
      <c r="H68">
        <v>5.0197508624193448E-4</v>
      </c>
      <c r="I68">
        <v>7.6569915600565978E-4</v>
      </c>
      <c r="J68">
        <v>2.0178149000450119E-4</v>
      </c>
      <c r="K68">
        <v>5.4039384080128853E-4</v>
      </c>
      <c r="M68" t="s">
        <v>50</v>
      </c>
      <c r="N68">
        <v>6.0399151559118911E-4</v>
      </c>
      <c r="O68">
        <v>7.3780787258725087E-4</v>
      </c>
      <c r="P68">
        <v>8.2855167618781577E-4</v>
      </c>
      <c r="Q68">
        <v>7.4755707276287812E-4</v>
      </c>
      <c r="R68">
        <v>1.2114196237446116E-3</v>
      </c>
      <c r="S68">
        <v>9.2452001920516845E-4</v>
      </c>
      <c r="T68">
        <v>7.216459936800364E-4</v>
      </c>
      <c r="U68">
        <v>7.6569915600566032E-4</v>
      </c>
      <c r="V68">
        <v>6.1086289373645972E-4</v>
      </c>
      <c r="W68">
        <v>8.0186902548967578E-4</v>
      </c>
      <c r="X68" s="45">
        <f>_xlfn.STDEV.P(S3:S54)</f>
        <v>2.7671269504770835E-2</v>
      </c>
      <c r="Z68" t="s">
        <v>50</v>
      </c>
      <c r="AA68" s="5">
        <v>0.3999480590168541</v>
      </c>
      <c r="AB68" s="5">
        <v>0.63343718070005628</v>
      </c>
      <c r="AC68" s="5">
        <v>0.7443911537795922</v>
      </c>
      <c r="AD68" s="5">
        <v>0.49120220239507284</v>
      </c>
      <c r="AE68" s="5">
        <v>0.50657117045985633</v>
      </c>
      <c r="AF68" s="5">
        <v>0.73223448687993564</v>
      </c>
      <c r="AG68" s="5">
        <v>0.69559741291171129</v>
      </c>
      <c r="AH68" s="5">
        <v>0.99999999999999933</v>
      </c>
      <c r="AI68" s="5">
        <v>0.33032206092968935</v>
      </c>
      <c r="AJ68" s="5">
        <v>0.67391783897786461</v>
      </c>
    </row>
    <row r="69" spans="1:36" x14ac:dyDescent="0.2">
      <c r="A69" t="s">
        <v>52</v>
      </c>
      <c r="B69">
        <v>3.7304731179672439E-4</v>
      </c>
      <c r="C69">
        <v>2.8362170620767644E-4</v>
      </c>
      <c r="D69">
        <v>3.2277813898096895E-4</v>
      </c>
      <c r="E69">
        <v>2.73488923143615E-4</v>
      </c>
      <c r="F69">
        <v>4.4577292640565985E-4</v>
      </c>
      <c r="G69">
        <v>2.6061149161903205E-4</v>
      </c>
      <c r="H69">
        <v>3.3050458698707431E-4</v>
      </c>
      <c r="I69">
        <v>2.0178149000450119E-4</v>
      </c>
      <c r="J69">
        <v>4.873369286322194E-4</v>
      </c>
      <c r="K69">
        <v>3.519408566059849E-4</v>
      </c>
      <c r="M69" t="s">
        <v>52</v>
      </c>
      <c r="N69">
        <v>4.8185504987493594E-4</v>
      </c>
      <c r="O69">
        <v>5.8861166103578346E-4</v>
      </c>
      <c r="P69">
        <v>6.6100565810541618E-4</v>
      </c>
      <c r="Q69">
        <v>5.9638942151023233E-4</v>
      </c>
      <c r="R69">
        <v>9.6645175991848177E-4</v>
      </c>
      <c r="S69">
        <v>7.3756771157363211E-4</v>
      </c>
      <c r="T69">
        <v>5.7571796507171699E-4</v>
      </c>
      <c r="U69">
        <v>6.1086289373645972E-4</v>
      </c>
      <c r="V69">
        <v>4.8733692863221951E-4</v>
      </c>
      <c r="W69">
        <v>6.3971865381635246E-4</v>
      </c>
      <c r="X69" s="45">
        <f>_xlfn.STDEV.P(T3:T54)</f>
        <v>2.2075709017656025E-2</v>
      </c>
      <c r="Z69" t="s">
        <v>52</v>
      </c>
      <c r="AA69" s="5">
        <v>0.77418989775773384</v>
      </c>
      <c r="AB69" s="5">
        <v>0.48184860236813121</v>
      </c>
      <c r="AC69" s="5">
        <v>0.48831373078729801</v>
      </c>
      <c r="AD69" s="5">
        <v>0.45857440336728494</v>
      </c>
      <c r="AE69" s="5">
        <v>0.46124694981491876</v>
      </c>
      <c r="AF69" s="5">
        <v>0.35333907318557417</v>
      </c>
      <c r="AG69" s="5">
        <v>0.57407377750649746</v>
      </c>
      <c r="AH69" s="5">
        <v>0.33032206092968935</v>
      </c>
      <c r="AI69" s="5">
        <v>0.99999999999999978</v>
      </c>
      <c r="AJ69" s="5">
        <v>0.55014943601600597</v>
      </c>
    </row>
    <row r="70" spans="1:36" x14ac:dyDescent="0.2">
      <c r="A70" s="40" t="s">
        <v>57</v>
      </c>
      <c r="B70">
        <v>4.089241258002409E-4</v>
      </c>
      <c r="C70">
        <v>6.4896447290240531E-4</v>
      </c>
      <c r="D70">
        <v>7.2115936509822105E-4</v>
      </c>
      <c r="E70">
        <v>5.2594169438141102E-4</v>
      </c>
      <c r="F70">
        <v>8.0268131145141031E-4</v>
      </c>
      <c r="G70">
        <v>7.7514009747647113E-4</v>
      </c>
      <c r="H70">
        <v>6.5122584374643151E-4</v>
      </c>
      <c r="I70">
        <v>5.4039384080128853E-4</v>
      </c>
      <c r="J70">
        <v>3.519408566059849E-4</v>
      </c>
      <c r="K70">
        <v>8.3974747653373278E-4</v>
      </c>
      <c r="M70" s="40" t="s">
        <v>57</v>
      </c>
      <c r="N70">
        <v>6.3252268754957191E-4</v>
      </c>
      <c r="O70">
        <v>7.7266022190283865E-4</v>
      </c>
      <c r="P70">
        <v>8.6769055436656357E-4</v>
      </c>
      <c r="Q70">
        <v>7.8286995190295398E-4</v>
      </c>
      <c r="R70">
        <v>1.2686443044009055E-3</v>
      </c>
      <c r="S70">
        <v>9.6819222148948592E-4</v>
      </c>
      <c r="T70">
        <v>7.5573489295639468E-4</v>
      </c>
      <c r="U70">
        <v>8.0186902548967578E-4</v>
      </c>
      <c r="V70">
        <v>6.3971865381635246E-4</v>
      </c>
      <c r="W70">
        <v>8.3974747653373289E-4</v>
      </c>
      <c r="X70" s="45">
        <f>_xlfn.STDEV.P(U3:U54)</f>
        <v>2.8978396721242757E-2</v>
      </c>
      <c r="Z70" s="40" t="s">
        <v>57</v>
      </c>
      <c r="AA70" s="5">
        <v>0.64649716737345142</v>
      </c>
      <c r="AB70" s="5">
        <v>0.83990925701363728</v>
      </c>
      <c r="AC70" s="5">
        <v>0.83112506119729046</v>
      </c>
      <c r="AD70" s="5">
        <v>0.67181234009937796</v>
      </c>
      <c r="AE70" s="5">
        <v>0.63270792976953627</v>
      </c>
      <c r="AF70" s="5">
        <v>0.80060558251953351</v>
      </c>
      <c r="AG70" s="5">
        <v>0.86171202337749775</v>
      </c>
      <c r="AH70" s="5">
        <v>0.67391783897786461</v>
      </c>
      <c r="AI70" s="5">
        <v>0.55014943601600597</v>
      </c>
      <c r="AJ70" s="5">
        <v>0.99999999999999989</v>
      </c>
    </row>
    <row r="73" spans="1:36" x14ac:dyDescent="0.2">
      <c r="A73" s="74" t="s">
        <v>88</v>
      </c>
      <c r="B73" s="74"/>
      <c r="C73" s="74"/>
      <c r="D73" s="74"/>
      <c r="E73" s="74"/>
    </row>
    <row r="74" spans="1:36" x14ac:dyDescent="0.2">
      <c r="B74" t="s">
        <v>89</v>
      </c>
      <c r="C74" s="5" t="s">
        <v>90</v>
      </c>
      <c r="D74" s="5" t="s">
        <v>98</v>
      </c>
      <c r="E74" s="5" t="s">
        <v>91</v>
      </c>
    </row>
    <row r="75" spans="1:36" x14ac:dyDescent="0.2">
      <c r="A75" t="s">
        <v>93</v>
      </c>
      <c r="C75" s="5">
        <f>MIN(X61:X70)</f>
        <v>2.1827387264868867E-2</v>
      </c>
      <c r="D75" s="5">
        <f>MAX(G78:G87)</f>
        <v>3.2924238938845853E-3</v>
      </c>
      <c r="E75" s="5"/>
    </row>
    <row r="76" spans="1:36" x14ac:dyDescent="0.2">
      <c r="A76" t="s">
        <v>92</v>
      </c>
      <c r="C76" s="5"/>
      <c r="D76" s="5"/>
      <c r="E76" s="5"/>
    </row>
    <row r="77" spans="1:36" x14ac:dyDescent="0.2">
      <c r="B77" s="75" t="s">
        <v>94</v>
      </c>
      <c r="C77" s="75"/>
      <c r="D77" s="75"/>
      <c r="E77" s="75"/>
      <c r="G77" t="s">
        <v>109</v>
      </c>
    </row>
    <row r="78" spans="1:36" x14ac:dyDescent="0.2">
      <c r="A78" t="s">
        <v>32</v>
      </c>
      <c r="B78" s="49">
        <f>1/10</f>
        <v>0.1</v>
      </c>
      <c r="C78" s="49">
        <v>0.24060719157263721</v>
      </c>
      <c r="D78" s="49">
        <f t="shared" ref="D78" si="23">1/10</f>
        <v>0.1</v>
      </c>
      <c r="E78" s="49">
        <v>0.38102504024261175</v>
      </c>
      <c r="G78" s="16">
        <f>L56</f>
        <v>1.4305417216193485E-3</v>
      </c>
    </row>
    <row r="79" spans="1:36" x14ac:dyDescent="0.2">
      <c r="A79" t="s">
        <v>35</v>
      </c>
      <c r="B79" s="49">
        <f t="shared" ref="B79:D87" si="24">1/10</f>
        <v>0.1</v>
      </c>
      <c r="C79" s="49">
        <v>0</v>
      </c>
      <c r="D79" s="49">
        <f t="shared" si="24"/>
        <v>0.1</v>
      </c>
      <c r="E79" s="49">
        <v>0</v>
      </c>
      <c r="G79" s="16">
        <f>M56</f>
        <v>-2.25760062569053E-3</v>
      </c>
    </row>
    <row r="80" spans="1:36" x14ac:dyDescent="0.2">
      <c r="A80" t="s">
        <v>37</v>
      </c>
      <c r="B80" s="49">
        <f t="shared" si="24"/>
        <v>0.1</v>
      </c>
      <c r="C80" s="49">
        <v>0</v>
      </c>
      <c r="D80" s="49">
        <f t="shared" si="24"/>
        <v>0.1</v>
      </c>
      <c r="E80" s="49">
        <v>0</v>
      </c>
      <c r="G80" s="16">
        <f>N56</f>
        <v>5.5170869797628903E-5</v>
      </c>
    </row>
    <row r="81" spans="1:10" x14ac:dyDescent="0.2">
      <c r="A81" t="s">
        <v>4</v>
      </c>
      <c r="B81" s="49">
        <f t="shared" si="24"/>
        <v>0.1</v>
      </c>
      <c r="C81" s="49">
        <v>0</v>
      </c>
      <c r="D81" s="49">
        <f t="shared" si="24"/>
        <v>0.1</v>
      </c>
      <c r="E81" s="49">
        <v>0</v>
      </c>
      <c r="G81" s="16">
        <f>O56</f>
        <v>-1.5468169286042938E-3</v>
      </c>
      <c r="J81" s="40"/>
    </row>
    <row r="82" spans="1:10" x14ac:dyDescent="0.2">
      <c r="A82" t="s">
        <v>40</v>
      </c>
      <c r="B82" s="49">
        <f t="shared" si="24"/>
        <v>0.1</v>
      </c>
      <c r="C82" s="49">
        <v>0</v>
      </c>
      <c r="D82" s="49">
        <f t="shared" si="24"/>
        <v>0.1</v>
      </c>
      <c r="E82" s="49">
        <v>0</v>
      </c>
      <c r="G82" s="16">
        <f>P56</f>
        <v>-5.0906433475590169E-3</v>
      </c>
      <c r="J82" s="9"/>
    </row>
    <row r="83" spans="1:10" x14ac:dyDescent="0.2">
      <c r="A83" t="s">
        <v>47</v>
      </c>
      <c r="B83" s="49">
        <f t="shared" si="24"/>
        <v>0.1</v>
      </c>
      <c r="C83" s="49">
        <v>0</v>
      </c>
      <c r="D83" s="49">
        <f t="shared" si="24"/>
        <v>0.1</v>
      </c>
      <c r="E83" s="49">
        <v>0</v>
      </c>
      <c r="G83" s="16">
        <f>Q56</f>
        <v>-1.038318935640144E-3</v>
      </c>
      <c r="J83" s="9"/>
    </row>
    <row r="84" spans="1:10" x14ac:dyDescent="0.2">
      <c r="A84" t="s">
        <v>49</v>
      </c>
      <c r="B84" s="49">
        <f t="shared" si="24"/>
        <v>0.1</v>
      </c>
      <c r="C84" s="49">
        <v>0</v>
      </c>
      <c r="D84" s="49">
        <f t="shared" si="24"/>
        <v>0.1</v>
      </c>
      <c r="E84" s="49">
        <v>0</v>
      </c>
      <c r="G84" s="16">
        <f>R56</f>
        <v>-1.6203227526443944E-4</v>
      </c>
    </row>
    <row r="85" spans="1:10" x14ac:dyDescent="0.2">
      <c r="A85" t="s">
        <v>50</v>
      </c>
      <c r="B85" s="49">
        <f t="shared" si="24"/>
        <v>0.1</v>
      </c>
      <c r="C85" s="49">
        <v>0.7593928084273629</v>
      </c>
      <c r="D85" s="49">
        <f t="shared" si="24"/>
        <v>0.1</v>
      </c>
      <c r="E85" s="49">
        <v>0.61897495975738814</v>
      </c>
      <c r="G85" s="16">
        <f>S56</f>
        <v>3.2924238938845853E-3</v>
      </c>
    </row>
    <row r="86" spans="1:10" x14ac:dyDescent="0.2">
      <c r="A86" t="s">
        <v>52</v>
      </c>
      <c r="B86" s="49">
        <f t="shared" si="24"/>
        <v>0.1</v>
      </c>
      <c r="C86" s="49">
        <v>0</v>
      </c>
      <c r="D86" s="49">
        <f t="shared" si="24"/>
        <v>0.1</v>
      </c>
      <c r="E86" s="49">
        <v>0</v>
      </c>
      <c r="G86" s="16">
        <f>T56</f>
        <v>8.8635327519260372E-4</v>
      </c>
    </row>
    <row r="87" spans="1:10" x14ac:dyDescent="0.2">
      <c r="A87" s="40" t="s">
        <v>57</v>
      </c>
      <c r="B87" s="49">
        <f t="shared" si="24"/>
        <v>0.1</v>
      </c>
      <c r="C87" s="49">
        <v>0</v>
      </c>
      <c r="D87" s="49">
        <f t="shared" si="24"/>
        <v>0.1</v>
      </c>
      <c r="E87" s="49">
        <v>0</v>
      </c>
      <c r="G87" s="16">
        <f>U56</f>
        <v>-1.1486558395079189E-3</v>
      </c>
    </row>
    <row r="88" spans="1:10" x14ac:dyDescent="0.2">
      <c r="A88" t="s">
        <v>95</v>
      </c>
      <c r="B88" s="5">
        <f>SUM(B78:B87)</f>
        <v>0.99999999999999989</v>
      </c>
      <c r="C88" s="5">
        <f t="shared" ref="C88:E88" si="25">SUM(C78:C87)</f>
        <v>1</v>
      </c>
      <c r="D88" s="5">
        <f t="shared" si="25"/>
        <v>0.99999999999999989</v>
      </c>
      <c r="E88" s="5">
        <f t="shared" si="25"/>
        <v>0.99999999999999989</v>
      </c>
    </row>
    <row r="89" spans="1:10" x14ac:dyDescent="0.2">
      <c r="A89" t="s">
        <v>85</v>
      </c>
      <c r="B89" s="19">
        <f t="array" ref="B89">MMULT(TRANSPOSE(B78:B87),$G$78:$G$87)</f>
        <v>-5.579578191772178E-4</v>
      </c>
      <c r="C89" s="19">
        <f t="array" ref="C89">MMULT(TRANSPOSE(C78:C87),$G$78:$G$87)</f>
        <v>2.8444416533766857E-3</v>
      </c>
      <c r="D89" s="19">
        <f t="array" ref="D89">MMULT(TRANSPOSE(D78:D87),$G$78:$G$87)</f>
        <v>-5.579578191772178E-4</v>
      </c>
      <c r="E89" s="19">
        <f t="array" ref="E89">MMULT(TRANSPOSE(E78:E87),$G$78:$G$87)</f>
        <v>2.5830001642702218E-3</v>
      </c>
    </row>
    <row r="90" spans="1:10" x14ac:dyDescent="0.2">
      <c r="A90" s="5" t="s">
        <v>86</v>
      </c>
      <c r="B90" s="19">
        <f t="array" ref="B90">SQRT(MMULT(MMULT(TRANSPOSE(B78:B87), $B$61:$K$70), B78:B87))</f>
        <v>2.3614305815261655E-2</v>
      </c>
      <c r="C90" s="19">
        <f t="array" ref="C90">SQRT(MMULT(MMULT(TRANSPOSE(C78:C87), $B$61:$K$70), C78:C87))</f>
        <v>2.3609711348631088E-2</v>
      </c>
      <c r="D90" s="19">
        <f t="array" ref="D90">SQRT(MMULT(MMULT(TRANSPOSE(D78:D87), $B$61:$K$70), D78:D87))</f>
        <v>2.3614305815261655E-2</v>
      </c>
      <c r="E90" s="19">
        <f t="array" ref="E90">SQRT(MMULT(MMULT(TRANSPOSE(E78:E87), $B$61:$K$70), E78:E87))</f>
        <v>2.1828308497270552E-2</v>
      </c>
    </row>
    <row r="91" spans="1:10" x14ac:dyDescent="0.2">
      <c r="A91" t="s">
        <v>97</v>
      </c>
      <c r="B91" s="17">
        <f>B89/B90</f>
        <v>-2.3627957710982809E-2</v>
      </c>
      <c r="C91" s="17">
        <f t="shared" ref="C91:E91" si="26">C89/C90</f>
        <v>0.12047761242712562</v>
      </c>
      <c r="D91" s="17">
        <f t="shared" si="26"/>
        <v>-2.3627957710982809E-2</v>
      </c>
      <c r="E91" s="17">
        <f t="shared" si="26"/>
        <v>0.11833258470729441</v>
      </c>
    </row>
  </sheetData>
  <mergeCells count="7">
    <mergeCell ref="A73:E73"/>
    <mergeCell ref="B77:E77"/>
    <mergeCell ref="L1:U1"/>
    <mergeCell ref="V1:AE1"/>
    <mergeCell ref="A59:K59"/>
    <mergeCell ref="M59:W59"/>
    <mergeCell ref="Z59:AJ5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H41" workbookViewId="0">
      <selection activeCell="B77" sqref="B77"/>
    </sheetView>
  </sheetViews>
  <sheetFormatPr baseColWidth="10" defaultRowHeight="15" x14ac:dyDescent="0.2"/>
  <cols>
    <col min="5" max="5" width="15.5" customWidth="1"/>
    <col min="14" max="14" width="17.1640625" bestFit="1" customWidth="1"/>
    <col min="15" max="18" width="11.83203125" bestFit="1" customWidth="1"/>
  </cols>
  <sheetData>
    <row r="1" spans="1:14" ht="16" x14ac:dyDescent="0.2">
      <c r="A1" t="s">
        <v>34</v>
      </c>
      <c r="B1" t="s">
        <v>43</v>
      </c>
      <c r="C1" t="s">
        <v>5</v>
      </c>
      <c r="D1" t="s">
        <v>57</v>
      </c>
      <c r="E1" s="41" t="s">
        <v>19</v>
      </c>
      <c r="F1" s="87" t="s">
        <v>101</v>
      </c>
      <c r="G1" s="88"/>
      <c r="H1" s="88"/>
      <c r="I1" s="88"/>
      <c r="J1" s="93" t="s">
        <v>107</v>
      </c>
      <c r="K1" s="94"/>
      <c r="L1" s="94"/>
      <c r="M1" s="95"/>
      <c r="N1" s="38" t="s">
        <v>134</v>
      </c>
    </row>
    <row r="2" spans="1:14" x14ac:dyDescent="0.2">
      <c r="A2">
        <v>107</v>
      </c>
      <c r="B2">
        <v>113.55</v>
      </c>
      <c r="C2">
        <v>73.81</v>
      </c>
      <c r="D2">
        <v>5.6210000000000004</v>
      </c>
      <c r="E2" s="41">
        <v>0.40300000000000002</v>
      </c>
      <c r="I2" s="40"/>
      <c r="J2" s="16"/>
      <c r="K2" s="16"/>
      <c r="L2" s="16"/>
      <c r="M2" s="44"/>
    </row>
    <row r="3" spans="1:14" x14ac:dyDescent="0.2">
      <c r="A3">
        <v>108.05</v>
      </c>
      <c r="B3">
        <v>113.9</v>
      </c>
      <c r="C3">
        <v>75.33</v>
      </c>
      <c r="D3">
        <v>5.6505000000000001</v>
      </c>
      <c r="E3" s="41">
        <v>0.32800000000000001</v>
      </c>
      <c r="F3" s="5">
        <f>A3/A2-1</f>
        <v>9.8130841121495394E-3</v>
      </c>
      <c r="G3" s="5">
        <f t="shared" ref="G3:I3" si="0">B3/B2-1</f>
        <v>3.0823425803612192E-3</v>
      </c>
      <c r="H3" s="5">
        <f t="shared" si="0"/>
        <v>2.0593415526351411E-2</v>
      </c>
      <c r="I3" s="42">
        <f t="shared" si="0"/>
        <v>5.248176481053024E-3</v>
      </c>
      <c r="J3" s="16">
        <f>F3-F$56</f>
        <v>1.2588890497837107E-2</v>
      </c>
      <c r="K3" s="16">
        <f>G3-G$56</f>
        <v>3.7926784400844115E-3</v>
      </c>
      <c r="L3" s="16">
        <f t="shared" ref="K3:M18" si="1">H3-H$56</f>
        <v>2.3821829383528184E-2</v>
      </c>
      <c r="M3" s="44">
        <f t="shared" si="1"/>
        <v>6.3968323205609431E-3</v>
      </c>
      <c r="N3">
        <f t="array" ref="N3">MMULT(TRANSPOSE($B$71:$B$74),TRANSPOSE(F3:I3))</f>
        <v>9.6842546749787983E-3</v>
      </c>
    </row>
    <row r="4" spans="1:14" x14ac:dyDescent="0.2">
      <c r="A4">
        <v>107.5</v>
      </c>
      <c r="B4">
        <v>112.45</v>
      </c>
      <c r="C4">
        <v>74.680000000000007</v>
      </c>
      <c r="D4">
        <v>5.68</v>
      </c>
      <c r="E4" s="41">
        <v>0.22800000000000001</v>
      </c>
      <c r="F4" s="5">
        <f t="shared" ref="F4:F54" si="2">A4/A3-1</f>
        <v>-5.0902360018509896E-3</v>
      </c>
      <c r="G4" s="5">
        <f t="shared" ref="G4:G54" si="3">B4/B3-1</f>
        <v>-1.2730465320456519E-2</v>
      </c>
      <c r="H4" s="5">
        <f t="shared" ref="H4:H54" si="4">C4/C3-1</f>
        <v>-8.628700384972654E-3</v>
      </c>
      <c r="I4" s="42">
        <f t="shared" ref="I4:I54" si="5">D4/D3-1</f>
        <v>5.2207769223961975E-3</v>
      </c>
      <c r="J4" s="16">
        <f t="shared" ref="J4:J54" si="6">F4-F$56</f>
        <v>-2.3144296161634217E-3</v>
      </c>
      <c r="K4" s="16">
        <f t="shared" si="1"/>
        <v>-1.2020129460733327E-2</v>
      </c>
      <c r="L4" s="16">
        <f t="shared" si="1"/>
        <v>-5.4002865277958815E-3</v>
      </c>
      <c r="M4" s="44">
        <f t="shared" si="1"/>
        <v>6.3694327619041166E-3</v>
      </c>
      <c r="N4">
        <f t="array" ref="N4">MMULT(TRANSPOSE($B$71:$B$74),TRANSPOSE(F4:I4))</f>
        <v>-5.3071561962209912E-3</v>
      </c>
    </row>
    <row r="5" spans="1:14" x14ac:dyDescent="0.2">
      <c r="A5">
        <v>106.55</v>
      </c>
      <c r="B5">
        <v>114.85</v>
      </c>
      <c r="C5">
        <v>74.92</v>
      </c>
      <c r="D5">
        <v>5.3967999999999998</v>
      </c>
      <c r="E5" s="41">
        <v>0.187</v>
      </c>
      <c r="F5" s="5">
        <f t="shared" si="2"/>
        <v>-8.837209302325566E-3</v>
      </c>
      <c r="G5" s="5">
        <f t="shared" si="3"/>
        <v>2.1342819030680138E-2</v>
      </c>
      <c r="H5" s="5">
        <f t="shared" si="4"/>
        <v>3.2137118371717843E-3</v>
      </c>
      <c r="I5" s="42">
        <f t="shared" si="5"/>
        <v>-4.9859154929577487E-2</v>
      </c>
      <c r="J5" s="16">
        <f t="shared" si="6"/>
        <v>-6.0614029166379986E-3</v>
      </c>
      <c r="K5" s="16">
        <f t="shared" si="1"/>
        <v>2.2053154890403329E-2</v>
      </c>
      <c r="L5" s="16">
        <f t="shared" si="1"/>
        <v>6.4421256943485569E-3</v>
      </c>
      <c r="M5" s="44">
        <f t="shared" si="1"/>
        <v>-4.8710499090069567E-2</v>
      </c>
      <c r="N5">
        <f t="array" ref="N5">MMULT(TRANSPOSE($B$71:$B$74),TRANSPOSE(F5:I5))</f>
        <v>-8.5349583410127827E-3</v>
      </c>
    </row>
    <row r="6" spans="1:14" x14ac:dyDescent="0.2">
      <c r="A6">
        <v>105.2</v>
      </c>
      <c r="B6">
        <v>112.75</v>
      </c>
      <c r="C6">
        <v>73.55</v>
      </c>
      <c r="D6">
        <v>5.5768000000000004</v>
      </c>
      <c r="E6" s="41">
        <v>0.253</v>
      </c>
      <c r="F6" s="5">
        <f t="shared" si="2"/>
        <v>-1.2670107930549013E-2</v>
      </c>
      <c r="G6" s="5">
        <f t="shared" si="3"/>
        <v>-1.8284719198955135E-2</v>
      </c>
      <c r="H6" s="5">
        <f t="shared" si="4"/>
        <v>-1.8286171916711225E-2</v>
      </c>
      <c r="I6" s="42">
        <f t="shared" si="5"/>
        <v>3.3353098132226533E-2</v>
      </c>
      <c r="J6" s="16">
        <f t="shared" si="6"/>
        <v>-9.8943015448614453E-3</v>
      </c>
      <c r="K6" s="16">
        <f t="shared" si="1"/>
        <v>-1.7574383339231944E-2</v>
      </c>
      <c r="L6" s="16">
        <f t="shared" si="1"/>
        <v>-1.5057758059534451E-2</v>
      </c>
      <c r="M6" s="44">
        <f t="shared" si="1"/>
        <v>3.4501753971734453E-2</v>
      </c>
      <c r="N6">
        <f t="array" ref="N6">MMULT(TRANSPOSE($B$71:$B$74),TRANSPOSE(F6:I6))</f>
        <v>-3.9719752284972099E-3</v>
      </c>
    </row>
    <row r="7" spans="1:14" x14ac:dyDescent="0.2">
      <c r="A7">
        <v>113.6</v>
      </c>
      <c r="B7">
        <v>118.95</v>
      </c>
      <c r="C7">
        <v>74.41</v>
      </c>
      <c r="D7">
        <v>5.8884999999999996</v>
      </c>
      <c r="E7" s="41">
        <v>0.317</v>
      </c>
      <c r="F7" s="5">
        <f t="shared" si="2"/>
        <v>7.9847908745247054E-2</v>
      </c>
      <c r="G7" s="5">
        <f t="shared" si="3"/>
        <v>5.4988913525498839E-2</v>
      </c>
      <c r="H7" s="5">
        <f t="shared" si="4"/>
        <v>1.1692726036709677E-2</v>
      </c>
      <c r="I7" s="42">
        <f t="shared" si="5"/>
        <v>5.5892267967292852E-2</v>
      </c>
      <c r="J7" s="16">
        <f t="shared" si="6"/>
        <v>8.2623715130934625E-2</v>
      </c>
      <c r="K7" s="16">
        <f t="shared" si="1"/>
        <v>5.5699249385222034E-2</v>
      </c>
      <c r="L7" s="16">
        <f t="shared" si="1"/>
        <v>1.4921139893886451E-2</v>
      </c>
      <c r="M7" s="44">
        <f t="shared" si="1"/>
        <v>5.7040923806800772E-2</v>
      </c>
      <c r="N7">
        <f t="array" ref="N7">MMULT(TRANSPOSE($B$71:$B$74),TRANSPOSE(F7:I7))</f>
        <v>5.0605454068687106E-2</v>
      </c>
    </row>
    <row r="8" spans="1:14" x14ac:dyDescent="0.2">
      <c r="A8">
        <v>115.1</v>
      </c>
      <c r="B8">
        <v>120.25</v>
      </c>
      <c r="C8">
        <v>78.89</v>
      </c>
      <c r="D8">
        <v>6.1935000000000002</v>
      </c>
      <c r="E8" s="41">
        <v>0.41799999999999998</v>
      </c>
      <c r="F8" s="5">
        <f t="shared" si="2"/>
        <v>1.3204225352112742E-2</v>
      </c>
      <c r="G8" s="5">
        <f t="shared" si="3"/>
        <v>1.0928961748633892E-2</v>
      </c>
      <c r="H8" s="5">
        <f t="shared" si="4"/>
        <v>6.020696142991544E-2</v>
      </c>
      <c r="I8" s="42">
        <f t="shared" si="5"/>
        <v>5.1795873312388663E-2</v>
      </c>
      <c r="J8" s="16">
        <f t="shared" si="6"/>
        <v>1.5980031737800309E-2</v>
      </c>
      <c r="K8" s="16">
        <f t="shared" si="1"/>
        <v>1.1639297608357083E-2</v>
      </c>
      <c r="L8" s="16">
        <f t="shared" si="1"/>
        <v>6.3435375287092213E-2</v>
      </c>
      <c r="M8" s="44">
        <f t="shared" si="1"/>
        <v>5.2944529151896583E-2</v>
      </c>
      <c r="N8">
        <f t="array" ref="N8">MMULT(TRANSPOSE($B$71:$B$74),TRANSPOSE(F8:I8))</f>
        <v>3.4034005460762684E-2</v>
      </c>
    </row>
    <row r="9" spans="1:14" x14ac:dyDescent="0.2">
      <c r="A9">
        <v>116.75</v>
      </c>
      <c r="B9">
        <v>120.15</v>
      </c>
      <c r="C9">
        <v>79.489999999999995</v>
      </c>
      <c r="D9">
        <v>5.9288999999999996</v>
      </c>
      <c r="E9" s="41">
        <v>0.39100000000000001</v>
      </c>
      <c r="F9" s="5">
        <f t="shared" si="2"/>
        <v>1.4335360556038346E-2</v>
      </c>
      <c r="G9" s="5">
        <f t="shared" si="3"/>
        <v>-8.3160083160083165E-4</v>
      </c>
      <c r="H9" s="5">
        <f t="shared" si="4"/>
        <v>7.6055266827226298E-3</v>
      </c>
      <c r="I9" s="42">
        <f t="shared" si="5"/>
        <v>-4.2722208767256076E-2</v>
      </c>
      <c r="J9" s="16">
        <f t="shared" si="6"/>
        <v>1.7111166941725913E-2</v>
      </c>
      <c r="K9" s="16">
        <f t="shared" si="1"/>
        <v>-1.2126497187763951E-4</v>
      </c>
      <c r="L9" s="16">
        <f t="shared" si="1"/>
        <v>1.0833940539899403E-2</v>
      </c>
      <c r="M9" s="44">
        <f t="shared" si="1"/>
        <v>-4.1573552927748156E-2</v>
      </c>
      <c r="N9">
        <f t="array" ref="N9">MMULT(TRANSPOSE($B$71:$B$74),TRANSPOSE(F9:I9))</f>
        <v>-5.403230590023983E-3</v>
      </c>
    </row>
    <row r="10" spans="1:14" x14ac:dyDescent="0.2">
      <c r="A10">
        <v>116.95</v>
      </c>
      <c r="B10">
        <v>118.75</v>
      </c>
      <c r="C10">
        <v>76.040000000000006</v>
      </c>
      <c r="D10">
        <v>5.7370999999999999</v>
      </c>
      <c r="E10" s="41">
        <v>0.36799999999999999</v>
      </c>
      <c r="F10" s="5">
        <f t="shared" si="2"/>
        <v>1.7130620985010836E-3</v>
      </c>
      <c r="G10" s="5">
        <f t="shared" si="3"/>
        <v>-1.1652101539742055E-2</v>
      </c>
      <c r="H10" s="5">
        <f t="shared" si="4"/>
        <v>-4.3401685746634611E-2</v>
      </c>
      <c r="I10" s="42">
        <f t="shared" si="5"/>
        <v>-3.2350014336554822E-2</v>
      </c>
      <c r="J10" s="16">
        <f t="shared" si="6"/>
        <v>4.488868484188651E-3</v>
      </c>
      <c r="K10" s="16">
        <f t="shared" si="1"/>
        <v>-1.0941765680018863E-2</v>
      </c>
      <c r="L10" s="16">
        <f t="shared" si="1"/>
        <v>-4.0173271889457837E-2</v>
      </c>
      <c r="M10" s="44">
        <f t="shared" si="1"/>
        <v>-3.1201358497046902E-2</v>
      </c>
      <c r="N10">
        <f t="array" ref="N10">MMULT(TRANSPOSE($B$71:$B$74),TRANSPOSE(F10:I10))</f>
        <v>-2.1422684881107601E-2</v>
      </c>
    </row>
    <row r="11" spans="1:14" x14ac:dyDescent="0.2">
      <c r="A11">
        <v>116.7</v>
      </c>
      <c r="B11">
        <v>120</v>
      </c>
      <c r="C11">
        <v>76.34</v>
      </c>
      <c r="D11">
        <v>5.7705000000000002</v>
      </c>
      <c r="E11" s="41">
        <v>0.33100000000000002</v>
      </c>
      <c r="F11" s="5">
        <f t="shared" si="2"/>
        <v>-2.1376656690893503E-3</v>
      </c>
      <c r="G11" s="5">
        <f t="shared" si="3"/>
        <v>1.0526315789473717E-2</v>
      </c>
      <c r="H11" s="5">
        <f t="shared" si="4"/>
        <v>3.9452919516043128E-3</v>
      </c>
      <c r="I11" s="42">
        <f t="shared" si="5"/>
        <v>5.8217566366283169E-3</v>
      </c>
      <c r="J11" s="16">
        <f t="shared" si="6"/>
        <v>6.3814071659821755E-4</v>
      </c>
      <c r="K11" s="16">
        <f t="shared" si="1"/>
        <v>1.1236651649196908E-2</v>
      </c>
      <c r="L11" s="16">
        <f t="shared" si="1"/>
        <v>7.1737058087810853E-3</v>
      </c>
      <c r="M11" s="44">
        <f t="shared" si="1"/>
        <v>6.970412476136236E-3</v>
      </c>
      <c r="N11">
        <f t="array" ref="N11">MMULT(TRANSPOSE($B$71:$B$74),TRANSPOSE(F11:I11))</f>
        <v>4.5389246771542491E-3</v>
      </c>
    </row>
    <row r="12" spans="1:14" x14ac:dyDescent="0.2">
      <c r="A12">
        <v>121.6</v>
      </c>
      <c r="B12">
        <v>119.2</v>
      </c>
      <c r="C12">
        <v>76.81</v>
      </c>
      <c r="D12">
        <v>5.7243000000000004</v>
      </c>
      <c r="E12" s="41">
        <v>0.27400000000000002</v>
      </c>
      <c r="F12" s="5">
        <f t="shared" si="2"/>
        <v>4.1988003427592124E-2</v>
      </c>
      <c r="G12" s="5">
        <f t="shared" si="3"/>
        <v>-6.6666666666665986E-3</v>
      </c>
      <c r="H12" s="5">
        <f t="shared" si="4"/>
        <v>6.1566675399529203E-3</v>
      </c>
      <c r="I12" s="42">
        <f t="shared" si="5"/>
        <v>-8.0062386275019382E-3</v>
      </c>
      <c r="J12" s="16">
        <f t="shared" si="6"/>
        <v>4.4763809813279695E-2</v>
      </c>
      <c r="K12" s="16">
        <f t="shared" si="1"/>
        <v>-5.9563308069434063E-3</v>
      </c>
      <c r="L12" s="16">
        <f t="shared" si="1"/>
        <v>9.3850813971296937E-3</v>
      </c>
      <c r="M12" s="44">
        <f t="shared" si="1"/>
        <v>-6.8575827879940191E-3</v>
      </c>
      <c r="N12">
        <f t="array" ref="N12">MMULT(TRANSPOSE($B$71:$B$74),TRANSPOSE(F12:I12))</f>
        <v>8.367941418344127E-3</v>
      </c>
    </row>
    <row r="13" spans="1:14" x14ac:dyDescent="0.2">
      <c r="A13">
        <v>119.05</v>
      </c>
      <c r="B13">
        <v>118.25</v>
      </c>
      <c r="C13">
        <v>77.760000000000005</v>
      </c>
      <c r="D13">
        <v>6.0194000000000001</v>
      </c>
      <c r="E13" s="41">
        <v>0.26400000000000001</v>
      </c>
      <c r="F13" s="5">
        <f t="shared" si="2"/>
        <v>-2.0970394736842035E-2</v>
      </c>
      <c r="G13" s="5">
        <f t="shared" si="3"/>
        <v>-7.9697986577181856E-3</v>
      </c>
      <c r="H13" s="5">
        <f t="shared" si="4"/>
        <v>1.236818122640293E-2</v>
      </c>
      <c r="I13" s="42">
        <f t="shared" si="5"/>
        <v>5.155215484862774E-2</v>
      </c>
      <c r="J13" s="16">
        <f t="shared" si="6"/>
        <v>-1.8194588351154468E-2</v>
      </c>
      <c r="K13" s="16">
        <f t="shared" si="1"/>
        <v>-7.2594627979949934E-3</v>
      </c>
      <c r="L13" s="16">
        <f t="shared" si="1"/>
        <v>1.5596595083579703E-2</v>
      </c>
      <c r="M13" s="44">
        <f t="shared" si="1"/>
        <v>5.270081068813566E-2</v>
      </c>
      <c r="N13">
        <f t="array" ref="N13">MMULT(TRANSPOSE($B$71:$B$74),TRANSPOSE(F13:I13))</f>
        <v>8.7450356701176124E-3</v>
      </c>
    </row>
    <row r="14" spans="1:14" x14ac:dyDescent="0.2">
      <c r="A14">
        <v>122.8</v>
      </c>
      <c r="B14">
        <v>120.75</v>
      </c>
      <c r="C14">
        <v>79.34</v>
      </c>
      <c r="D14">
        <v>5.7576999999999998</v>
      </c>
      <c r="E14" s="41">
        <v>0.27600000000000002</v>
      </c>
      <c r="F14" s="5">
        <f t="shared" si="2"/>
        <v>3.1499370012599837E-2</v>
      </c>
      <c r="G14" s="5">
        <f t="shared" si="3"/>
        <v>2.114164904862581E-2</v>
      </c>
      <c r="H14" s="5">
        <f t="shared" si="4"/>
        <v>2.031893004115215E-2</v>
      </c>
      <c r="I14" s="42">
        <f t="shared" si="5"/>
        <v>-4.3476093962853457E-2</v>
      </c>
      <c r="J14" s="16">
        <f t="shared" si="6"/>
        <v>3.4275176398287407E-2</v>
      </c>
      <c r="K14" s="16">
        <f t="shared" si="1"/>
        <v>2.1851984908349002E-2</v>
      </c>
      <c r="L14" s="16">
        <f t="shared" si="1"/>
        <v>2.3547343898328923E-2</v>
      </c>
      <c r="M14" s="44">
        <f t="shared" si="1"/>
        <v>-4.2327438123345537E-2</v>
      </c>
      <c r="N14">
        <f t="array" ref="N14">MMULT(TRANSPOSE($B$71:$B$74),TRANSPOSE(F14:I14))</f>
        <v>7.3709637848810849E-3</v>
      </c>
    </row>
    <row r="15" spans="1:14" x14ac:dyDescent="0.2">
      <c r="A15">
        <v>121.9</v>
      </c>
      <c r="B15">
        <v>118.25</v>
      </c>
      <c r="C15">
        <v>78.239999999999995</v>
      </c>
      <c r="D15">
        <v>5.6997</v>
      </c>
      <c r="E15" s="41">
        <v>0.255</v>
      </c>
      <c r="F15" s="5">
        <f t="shared" si="2"/>
        <v>-7.3289902280129215E-3</v>
      </c>
      <c r="G15" s="5">
        <f t="shared" si="3"/>
        <v>-2.0703933747411973E-2</v>
      </c>
      <c r="H15" s="5">
        <f t="shared" si="4"/>
        <v>-1.3864381144441773E-2</v>
      </c>
      <c r="I15" s="42">
        <f t="shared" si="5"/>
        <v>-1.0073466835715639E-2</v>
      </c>
      <c r="J15" s="16">
        <f t="shared" si="6"/>
        <v>-4.5531838423253541E-3</v>
      </c>
      <c r="K15" s="16">
        <f t="shared" si="1"/>
        <v>-1.9993597887688782E-2</v>
      </c>
      <c r="L15" s="16">
        <f t="shared" si="1"/>
        <v>-1.0635967287265E-2</v>
      </c>
      <c r="M15" s="44">
        <f t="shared" si="1"/>
        <v>-8.9248109962077205E-3</v>
      </c>
      <c r="N15">
        <f t="array" ref="N15">MMULT(TRANSPOSE($B$71:$B$74),TRANSPOSE(F15:I15))</f>
        <v>-1.2992692988895577E-2</v>
      </c>
    </row>
    <row r="16" spans="1:14" x14ac:dyDescent="0.2">
      <c r="A16">
        <v>113.2</v>
      </c>
      <c r="B16">
        <v>111.4</v>
      </c>
      <c r="C16">
        <v>75.06</v>
      </c>
      <c r="D16">
        <v>5.6967999999999996</v>
      </c>
      <c r="E16" s="41">
        <v>0.46600000000000003</v>
      </c>
      <c r="F16" s="5">
        <f t="shared" si="2"/>
        <v>-7.136997538966372E-2</v>
      </c>
      <c r="G16" s="5">
        <f t="shared" si="3"/>
        <v>-5.792811839323464E-2</v>
      </c>
      <c r="H16" s="5">
        <f t="shared" si="4"/>
        <v>-4.0644171779141036E-2</v>
      </c>
      <c r="I16" s="42">
        <f t="shared" si="5"/>
        <v>-5.0879870870401689E-4</v>
      </c>
      <c r="J16" s="16">
        <f t="shared" si="6"/>
        <v>-6.8594169003976149E-2</v>
      </c>
      <c r="K16" s="16">
        <f t="shared" si="1"/>
        <v>-5.7217782533511445E-2</v>
      </c>
      <c r="L16" s="16">
        <f t="shared" si="1"/>
        <v>-3.7415757921964263E-2</v>
      </c>
      <c r="M16" s="44">
        <f t="shared" si="1"/>
        <v>6.3985713080390197E-4</v>
      </c>
      <c r="N16">
        <f t="array" ref="N16">MMULT(TRANSPOSE($B$71:$B$74),TRANSPOSE(F16:I16))</f>
        <v>-4.2612766067685853E-2</v>
      </c>
    </row>
    <row r="17" spans="1:14" x14ac:dyDescent="0.2">
      <c r="A17">
        <v>109.95</v>
      </c>
      <c r="B17">
        <v>112.4</v>
      </c>
      <c r="C17">
        <v>74.72</v>
      </c>
      <c r="D17">
        <v>5.8090000000000002</v>
      </c>
      <c r="E17" s="41">
        <v>0.57299999999999995</v>
      </c>
      <c r="F17" s="5">
        <f t="shared" si="2"/>
        <v>-2.8710247349823304E-2</v>
      </c>
      <c r="G17" s="5">
        <f t="shared" si="3"/>
        <v>8.9766606822261341E-3</v>
      </c>
      <c r="H17" s="5">
        <f t="shared" si="4"/>
        <v>-4.5297095656808839E-3</v>
      </c>
      <c r="I17" s="42">
        <f t="shared" si="5"/>
        <v>1.9695267518607062E-2</v>
      </c>
      <c r="J17" s="16">
        <f t="shared" si="6"/>
        <v>-2.5934440964135736E-2</v>
      </c>
      <c r="K17" s="16">
        <f t="shared" si="1"/>
        <v>9.6869965419493255E-3</v>
      </c>
      <c r="L17" s="16">
        <f t="shared" si="1"/>
        <v>-1.3012957085041113E-3</v>
      </c>
      <c r="M17" s="44">
        <f t="shared" si="1"/>
        <v>2.0843923358114982E-2</v>
      </c>
      <c r="N17">
        <f t="array" ref="N17">MMULT(TRANSPOSE($B$71:$B$74),TRANSPOSE(F17:I17))</f>
        <v>-1.1420071786677477E-3</v>
      </c>
    </row>
    <row r="18" spans="1:14" x14ac:dyDescent="0.2">
      <c r="A18">
        <v>112.75</v>
      </c>
      <c r="B18">
        <v>114.7</v>
      </c>
      <c r="C18">
        <v>76.23</v>
      </c>
      <c r="D18">
        <v>5.7949999999999999</v>
      </c>
      <c r="E18" s="41">
        <v>0.59699999999999998</v>
      </c>
      <c r="F18" s="5">
        <f t="shared" si="2"/>
        <v>2.5466120964074523E-2</v>
      </c>
      <c r="G18" s="5">
        <f t="shared" si="3"/>
        <v>2.0462633451957313E-2</v>
      </c>
      <c r="H18" s="5">
        <f t="shared" si="4"/>
        <v>2.0208779443254832E-2</v>
      </c>
      <c r="I18" s="42">
        <f t="shared" si="5"/>
        <v>-2.4100533654674017E-3</v>
      </c>
      <c r="J18" s="16">
        <f t="shared" si="6"/>
        <v>2.8241927349762091E-2</v>
      </c>
      <c r="K18" s="16">
        <f t="shared" si="1"/>
        <v>2.1172969311680504E-2</v>
      </c>
      <c r="L18" s="16">
        <f t="shared" si="1"/>
        <v>2.3437193300431605E-2</v>
      </c>
      <c r="M18" s="44">
        <f t="shared" si="1"/>
        <v>-1.2613975259594828E-3</v>
      </c>
      <c r="N18">
        <f t="array" ref="N18">MMULT(TRANSPOSE($B$71:$B$74),TRANSPOSE(F18:I18))</f>
        <v>1.5931870123454817E-2</v>
      </c>
    </row>
    <row r="19" spans="1:14" x14ac:dyDescent="0.2">
      <c r="A19">
        <v>111</v>
      </c>
      <c r="B19">
        <v>114.1</v>
      </c>
      <c r="C19">
        <v>73.459999999999994</v>
      </c>
      <c r="D19">
        <v>5.6370000000000005</v>
      </c>
      <c r="E19" s="41">
        <v>0.50600000000000001</v>
      </c>
      <c r="F19" s="5">
        <f t="shared" si="2"/>
        <v>-1.552106430155209E-2</v>
      </c>
      <c r="G19" s="5">
        <f t="shared" si="3"/>
        <v>-5.2310374891020306E-3</v>
      </c>
      <c r="H19" s="5">
        <f t="shared" si="4"/>
        <v>-3.6337399973763729E-2</v>
      </c>
      <c r="I19" s="42">
        <f t="shared" si="5"/>
        <v>-2.7264883520276006E-2</v>
      </c>
      <c r="J19" s="16">
        <f t="shared" si="6"/>
        <v>-1.2745257915864523E-2</v>
      </c>
      <c r="K19" s="16">
        <f t="shared" ref="K19:K54" si="7">G19-G$56</f>
        <v>-4.5207016293788383E-3</v>
      </c>
      <c r="L19" s="16">
        <f t="shared" ref="L19:L54" si="8">H19-H$56</f>
        <v>-3.3108986116586955E-2</v>
      </c>
      <c r="M19" s="44">
        <f t="shared" ref="M19:M54" si="9">I19-I$56</f>
        <v>-2.6116227680768087E-2</v>
      </c>
      <c r="N19">
        <f t="array" ref="N19">MMULT(TRANSPOSE($B$71:$B$74),TRANSPOSE(F19:I19))</f>
        <v>-2.1088596321173464E-2</v>
      </c>
    </row>
    <row r="20" spans="1:14" x14ac:dyDescent="0.2">
      <c r="A20">
        <v>107.7</v>
      </c>
      <c r="B20">
        <v>111.6</v>
      </c>
      <c r="C20">
        <v>72.25</v>
      </c>
      <c r="D20">
        <v>5.8</v>
      </c>
      <c r="E20" s="41">
        <v>0.54200000000000004</v>
      </c>
      <c r="F20" s="5">
        <f t="shared" si="2"/>
        <v>-2.9729729729729759E-2</v>
      </c>
      <c r="G20" s="5">
        <f t="shared" si="3"/>
        <v>-2.1910604732690575E-2</v>
      </c>
      <c r="H20" s="5">
        <f t="shared" si="4"/>
        <v>-1.6471549142390352E-2</v>
      </c>
      <c r="I20" s="42">
        <f t="shared" si="5"/>
        <v>2.8916090118857429E-2</v>
      </c>
      <c r="J20" s="16">
        <f t="shared" si="6"/>
        <v>-2.6953923344042192E-2</v>
      </c>
      <c r="K20" s="16">
        <f t="shared" si="7"/>
        <v>-2.1200268872967384E-2</v>
      </c>
      <c r="L20" s="16">
        <f t="shared" si="8"/>
        <v>-1.3243135285213578E-2</v>
      </c>
      <c r="M20" s="44">
        <f t="shared" si="9"/>
        <v>3.0064745958365349E-2</v>
      </c>
      <c r="N20">
        <f t="array" ref="N20">MMULT(TRANSPOSE($B$71:$B$74),TRANSPOSE(F20:I20))</f>
        <v>-9.7989483714883141E-3</v>
      </c>
    </row>
    <row r="21" spans="1:14" x14ac:dyDescent="0.2">
      <c r="A21">
        <v>107</v>
      </c>
      <c r="B21">
        <v>107</v>
      </c>
      <c r="C21">
        <v>69.95</v>
      </c>
      <c r="D21">
        <v>5.8149999999999995</v>
      </c>
      <c r="E21" s="41">
        <v>0.46800000000000003</v>
      </c>
      <c r="F21" s="5">
        <f t="shared" si="2"/>
        <v>-6.4995357474466608E-3</v>
      </c>
      <c r="G21" s="5">
        <f t="shared" si="3"/>
        <v>-4.1218637992831542E-2</v>
      </c>
      <c r="H21" s="5">
        <f t="shared" si="4"/>
        <v>-3.1833910034602009E-2</v>
      </c>
      <c r="I21" s="42">
        <f t="shared" si="5"/>
        <v>2.586206896551646E-3</v>
      </c>
      <c r="J21" s="16">
        <f t="shared" si="6"/>
        <v>-3.723729361759093E-3</v>
      </c>
      <c r="K21" s="16">
        <f t="shared" si="7"/>
        <v>-4.0508302133108347E-2</v>
      </c>
      <c r="L21" s="16">
        <f t="shared" si="8"/>
        <v>-2.8605496177425235E-2</v>
      </c>
      <c r="M21" s="44">
        <f t="shared" si="9"/>
        <v>3.7348627360595651E-3</v>
      </c>
      <c r="N21">
        <f t="array" ref="N21">MMULT(TRANSPOSE($B$71:$B$74),TRANSPOSE(F21:I21))</f>
        <v>-1.9241469219582141E-2</v>
      </c>
    </row>
    <row r="22" spans="1:14" x14ac:dyDescent="0.2">
      <c r="A22">
        <v>105.7</v>
      </c>
      <c r="B22">
        <v>105</v>
      </c>
      <c r="C22">
        <v>68.349999999999994</v>
      </c>
      <c r="D22">
        <v>5.4710000000000001</v>
      </c>
      <c r="E22" s="41">
        <v>0.38200000000000001</v>
      </c>
      <c r="F22" s="5">
        <f t="shared" si="2"/>
        <v>-1.2149532710280297E-2</v>
      </c>
      <c r="G22" s="5">
        <f t="shared" si="3"/>
        <v>-1.8691588785046731E-2</v>
      </c>
      <c r="H22" s="5">
        <f t="shared" si="4"/>
        <v>-2.2873481057898659E-2</v>
      </c>
      <c r="I22" s="42">
        <f t="shared" si="5"/>
        <v>-5.9157351676698111E-2</v>
      </c>
      <c r="J22" s="16">
        <f t="shared" si="6"/>
        <v>-9.3737263245927301E-3</v>
      </c>
      <c r="K22" s="16">
        <f t="shared" si="7"/>
        <v>-1.798125292532354E-2</v>
      </c>
      <c r="L22" s="16">
        <f t="shared" si="8"/>
        <v>-1.9645067200721886E-2</v>
      </c>
      <c r="M22" s="44">
        <f t="shared" si="9"/>
        <v>-5.8008695837190191E-2</v>
      </c>
      <c r="N22">
        <f t="array" ref="N22">MMULT(TRANSPOSE($B$71:$B$74),TRANSPOSE(F22:I22))</f>
        <v>-2.821798855748095E-2</v>
      </c>
    </row>
    <row r="23" spans="1:14" x14ac:dyDescent="0.2">
      <c r="A23">
        <v>107.9</v>
      </c>
      <c r="B23">
        <v>104.6</v>
      </c>
      <c r="C23">
        <v>68.7</v>
      </c>
      <c r="D23">
        <v>5.49</v>
      </c>
      <c r="E23" s="41">
        <v>0.41399999999999998</v>
      </c>
      <c r="F23" s="5">
        <f t="shared" si="2"/>
        <v>2.081362346263016E-2</v>
      </c>
      <c r="G23" s="5">
        <f t="shared" si="3"/>
        <v>-3.8095238095238182E-3</v>
      </c>
      <c r="H23" s="5">
        <f t="shared" si="4"/>
        <v>5.1207022677397518E-3</v>
      </c>
      <c r="I23" s="42">
        <f t="shared" si="5"/>
        <v>3.4728568817401495E-3</v>
      </c>
      <c r="J23" s="16">
        <f t="shared" si="6"/>
        <v>2.3589429848317727E-2</v>
      </c>
      <c r="K23" s="16">
        <f t="shared" si="7"/>
        <v>-3.0991879498006259E-3</v>
      </c>
      <c r="L23" s="16">
        <f t="shared" si="8"/>
        <v>8.3491161249165252E-3</v>
      </c>
      <c r="M23" s="44">
        <f t="shared" si="9"/>
        <v>4.6215127212480686E-3</v>
      </c>
      <c r="N23">
        <f t="array" ref="N23">MMULT(TRANSPOSE($B$71:$B$74),TRANSPOSE(F23:I23))</f>
        <v>6.3994147006465607E-3</v>
      </c>
    </row>
    <row r="24" spans="1:14" x14ac:dyDescent="0.2">
      <c r="A24">
        <v>109</v>
      </c>
      <c r="B24">
        <v>105.05</v>
      </c>
      <c r="C24">
        <v>71.09</v>
      </c>
      <c r="D24">
        <v>5.47</v>
      </c>
      <c r="E24" s="41">
        <v>0.38</v>
      </c>
      <c r="F24" s="5">
        <f t="shared" si="2"/>
        <v>1.0194624652456019E-2</v>
      </c>
      <c r="G24" s="5">
        <f t="shared" si="3"/>
        <v>4.3021032504779733E-3</v>
      </c>
      <c r="H24" s="5">
        <f t="shared" si="4"/>
        <v>3.4788937409024667E-2</v>
      </c>
      <c r="I24" s="42">
        <f t="shared" si="5"/>
        <v>-3.6429872495447047E-3</v>
      </c>
      <c r="J24" s="16">
        <f t="shared" si="6"/>
        <v>1.2970431038143587E-2</v>
      </c>
      <c r="K24" s="16">
        <f t="shared" si="7"/>
        <v>5.0124391102011655E-3</v>
      </c>
      <c r="L24" s="16">
        <f t="shared" si="8"/>
        <v>3.8017351266201441E-2</v>
      </c>
      <c r="M24" s="44">
        <f t="shared" si="9"/>
        <v>-2.4943314100367856E-3</v>
      </c>
      <c r="N24">
        <f t="array" ref="N24">MMULT(TRANSPOSE($B$71:$B$74),TRANSPOSE(F24:I24))</f>
        <v>1.1410669515603489E-2</v>
      </c>
    </row>
    <row r="25" spans="1:14" x14ac:dyDescent="0.2">
      <c r="A25">
        <v>108.35</v>
      </c>
      <c r="B25">
        <v>106.5</v>
      </c>
      <c r="C25">
        <v>71.3</v>
      </c>
      <c r="D25">
        <v>5.4770000000000003</v>
      </c>
      <c r="E25" s="41">
        <v>0.379</v>
      </c>
      <c r="F25" s="5">
        <f t="shared" si="2"/>
        <v>-5.9633027522936199E-3</v>
      </c>
      <c r="G25" s="5">
        <f t="shared" si="3"/>
        <v>1.3802950975725814E-2</v>
      </c>
      <c r="H25" s="5">
        <f t="shared" si="4"/>
        <v>2.9540019693345965E-3</v>
      </c>
      <c r="I25" s="42">
        <f t="shared" si="5"/>
        <v>1.2797074954298271E-3</v>
      </c>
      <c r="J25" s="16">
        <f t="shared" si="6"/>
        <v>-3.1874963666060521E-3</v>
      </c>
      <c r="K25" s="16">
        <f t="shared" si="7"/>
        <v>1.4513286835449005E-2</v>
      </c>
      <c r="L25" s="16">
        <f t="shared" si="8"/>
        <v>6.182415826511369E-3</v>
      </c>
      <c r="M25" s="44">
        <f t="shared" si="9"/>
        <v>2.4283633349377462E-3</v>
      </c>
      <c r="N25">
        <f t="array" ref="N25">MMULT(TRANSPOSE($B$71:$B$74),TRANSPOSE(F25:I25))</f>
        <v>3.0183394220491544E-3</v>
      </c>
    </row>
    <row r="26" spans="1:14" x14ac:dyDescent="0.2">
      <c r="A26">
        <v>108.65</v>
      </c>
      <c r="B26">
        <v>109.6</v>
      </c>
      <c r="C26">
        <v>70.25</v>
      </c>
      <c r="D26">
        <v>5.3440000000000003</v>
      </c>
      <c r="E26" s="41">
        <v>0.312</v>
      </c>
      <c r="F26" s="5">
        <f t="shared" si="2"/>
        <v>2.7688047992617815E-3</v>
      </c>
      <c r="G26" s="5">
        <f t="shared" si="3"/>
        <v>2.9107981220657164E-2</v>
      </c>
      <c r="H26" s="5">
        <f t="shared" si="4"/>
        <v>-1.4726507713884951E-2</v>
      </c>
      <c r="I26" s="42">
        <f t="shared" si="5"/>
        <v>-2.4283366806646001E-2</v>
      </c>
      <c r="J26" s="16">
        <f t="shared" si="6"/>
        <v>5.5446111849493489E-3</v>
      </c>
      <c r="K26" s="16">
        <f t="shared" si="7"/>
        <v>2.9818317080380356E-2</v>
      </c>
      <c r="L26" s="16">
        <f t="shared" si="8"/>
        <v>-1.1498093856708178E-2</v>
      </c>
      <c r="M26" s="44">
        <f t="shared" si="9"/>
        <v>-2.3134710967138081E-2</v>
      </c>
      <c r="N26">
        <f t="array" ref="N26">MMULT(TRANSPOSE($B$71:$B$74),TRANSPOSE(F26:I26))</f>
        <v>-1.7832721251530015E-3</v>
      </c>
    </row>
    <row r="27" spans="1:14" x14ac:dyDescent="0.2">
      <c r="A27">
        <v>110.25</v>
      </c>
      <c r="B27">
        <v>106.1</v>
      </c>
      <c r="C27">
        <v>69.91</v>
      </c>
      <c r="D27">
        <v>5.5869999999999997</v>
      </c>
      <c r="E27" s="41">
        <v>0.433</v>
      </c>
      <c r="F27" s="5">
        <f t="shared" si="2"/>
        <v>1.4726184997698955E-2</v>
      </c>
      <c r="G27" s="5">
        <f t="shared" si="3"/>
        <v>-3.1934306569343041E-2</v>
      </c>
      <c r="H27" s="5">
        <f t="shared" si="4"/>
        <v>-4.839857651245616E-3</v>
      </c>
      <c r="I27" s="42">
        <f t="shared" si="5"/>
        <v>4.5471556886227393E-2</v>
      </c>
      <c r="J27" s="16">
        <f t="shared" si="6"/>
        <v>1.7501991383386522E-2</v>
      </c>
      <c r="K27" s="16">
        <f t="shared" si="7"/>
        <v>-3.1223970709619849E-2</v>
      </c>
      <c r="L27" s="16">
        <f t="shared" si="8"/>
        <v>-1.6114437940688434E-3</v>
      </c>
      <c r="M27" s="44">
        <f t="shared" si="9"/>
        <v>4.6620212725735313E-2</v>
      </c>
      <c r="N27">
        <f t="array" ref="N27">MMULT(TRANSPOSE($B$71:$B$74),TRANSPOSE(F27:I27))</f>
        <v>5.8558944158344228E-3</v>
      </c>
    </row>
    <row r="28" spans="1:14" x14ac:dyDescent="0.2">
      <c r="A28">
        <v>110.1</v>
      </c>
      <c r="B28">
        <v>103.85</v>
      </c>
      <c r="C28">
        <v>67.72</v>
      </c>
      <c r="D28">
        <v>5.7389999999999999</v>
      </c>
      <c r="E28" s="41">
        <v>0.44700000000000001</v>
      </c>
      <c r="F28" s="5">
        <f t="shared" si="2"/>
        <v>-1.3605442176871652E-3</v>
      </c>
      <c r="G28" s="5">
        <f t="shared" si="3"/>
        <v>-2.1206409048067809E-2</v>
      </c>
      <c r="H28" s="5">
        <f t="shared" si="4"/>
        <v>-3.1325990559290529E-2</v>
      </c>
      <c r="I28" s="42">
        <f t="shared" si="5"/>
        <v>2.7206013960980879E-2</v>
      </c>
      <c r="J28" s="16">
        <f t="shared" si="6"/>
        <v>1.4152621680004027E-3</v>
      </c>
      <c r="K28" s="16">
        <f t="shared" si="7"/>
        <v>-2.0496073188344618E-2</v>
      </c>
      <c r="L28" s="16">
        <f t="shared" si="8"/>
        <v>-2.8097576702113755E-2</v>
      </c>
      <c r="M28" s="44">
        <f t="shared" si="9"/>
        <v>2.8354669800488799E-2</v>
      </c>
      <c r="N28">
        <f t="array" ref="N28">MMULT(TRANSPOSE($B$71:$B$74),TRANSPOSE(F28:I28))</f>
        <v>-6.6717324660161559E-3</v>
      </c>
    </row>
    <row r="29" spans="1:14" x14ac:dyDescent="0.2">
      <c r="A29">
        <v>115.3</v>
      </c>
      <c r="B29">
        <v>104.75</v>
      </c>
      <c r="C29">
        <v>68.25</v>
      </c>
      <c r="D29">
        <v>5.907</v>
      </c>
      <c r="E29" s="41">
        <v>0.46400000000000002</v>
      </c>
      <c r="F29" s="5">
        <f t="shared" si="2"/>
        <v>4.722979109900094E-2</v>
      </c>
      <c r="G29" s="5">
        <f t="shared" si="3"/>
        <v>8.6663456909004122E-3</v>
      </c>
      <c r="H29" s="5">
        <f t="shared" si="4"/>
        <v>7.8263437684584769E-3</v>
      </c>
      <c r="I29" s="42">
        <f t="shared" si="5"/>
        <v>2.927339257710404E-2</v>
      </c>
      <c r="J29" s="16">
        <f t="shared" si="6"/>
        <v>5.000559748468851E-2</v>
      </c>
      <c r="K29" s="16">
        <f t="shared" si="7"/>
        <v>9.3766815506236036E-3</v>
      </c>
      <c r="L29" s="16">
        <f t="shared" si="8"/>
        <v>1.105475762563525E-2</v>
      </c>
      <c r="M29" s="44">
        <f t="shared" si="9"/>
        <v>3.042204841661196E-2</v>
      </c>
      <c r="N29">
        <f t="array" ref="N29">MMULT(TRANSPOSE($B$71:$B$74),TRANSPOSE(F29:I29))</f>
        <v>2.3248968283865967E-2</v>
      </c>
    </row>
    <row r="30" spans="1:14" x14ac:dyDescent="0.2">
      <c r="A30">
        <v>117.2</v>
      </c>
      <c r="B30">
        <v>105</v>
      </c>
      <c r="C30">
        <v>70.38</v>
      </c>
      <c r="D30">
        <v>5.774</v>
      </c>
      <c r="E30" s="41">
        <v>0.45900000000000002</v>
      </c>
      <c r="F30" s="5">
        <f t="shared" si="2"/>
        <v>1.647875108412844E-2</v>
      </c>
      <c r="G30" s="5">
        <f t="shared" si="3"/>
        <v>2.3866348448686736E-3</v>
      </c>
      <c r="H30" s="5">
        <f t="shared" si="4"/>
        <v>3.1208791208791054E-2</v>
      </c>
      <c r="I30" s="42">
        <f t="shared" si="5"/>
        <v>-2.2515659387167819E-2</v>
      </c>
      <c r="J30" s="16">
        <f t="shared" si="6"/>
        <v>1.9254557469816008E-2</v>
      </c>
      <c r="K30" s="16">
        <f t="shared" si="7"/>
        <v>3.0969707045918659E-3</v>
      </c>
      <c r="L30" s="16">
        <f t="shared" si="8"/>
        <v>3.4437205065967827E-2</v>
      </c>
      <c r="M30" s="44">
        <f t="shared" si="9"/>
        <v>-2.1367003547659899E-2</v>
      </c>
      <c r="N30">
        <f t="array" ref="N30">MMULT(TRANSPOSE($B$71:$B$74),TRANSPOSE(F30:I30))</f>
        <v>6.8896294376550871E-3</v>
      </c>
    </row>
    <row r="31" spans="1:14" x14ac:dyDescent="0.2">
      <c r="A31">
        <v>118.15</v>
      </c>
      <c r="B31">
        <v>101.9</v>
      </c>
      <c r="C31">
        <v>69.45</v>
      </c>
      <c r="D31">
        <v>5.5640000000000001</v>
      </c>
      <c r="E31" s="41">
        <v>0.40300000000000002</v>
      </c>
      <c r="F31" s="5">
        <f t="shared" si="2"/>
        <v>8.1058020477815518E-3</v>
      </c>
      <c r="G31" s="5">
        <f t="shared" si="3"/>
        <v>-2.9523809523809508E-2</v>
      </c>
      <c r="H31" s="5">
        <f t="shared" si="4"/>
        <v>-1.3213981244671658E-2</v>
      </c>
      <c r="I31" s="42">
        <f t="shared" si="5"/>
        <v>-3.6369934187738151E-2</v>
      </c>
      <c r="J31" s="16">
        <f t="shared" si="6"/>
        <v>1.0881608433469119E-2</v>
      </c>
      <c r="K31" s="16">
        <f t="shared" si="7"/>
        <v>-2.8813473664086316E-2</v>
      </c>
      <c r="L31" s="16">
        <f t="shared" si="8"/>
        <v>-9.9855673874948842E-3</v>
      </c>
      <c r="M31" s="44">
        <f t="shared" si="9"/>
        <v>-3.5221278348230231E-2</v>
      </c>
      <c r="N31">
        <f t="array" ref="N31">MMULT(TRANSPOSE($B$71:$B$74),TRANSPOSE(F31:I31))</f>
        <v>-1.7750480727109441E-2</v>
      </c>
    </row>
    <row r="32" spans="1:14" x14ac:dyDescent="0.2">
      <c r="A32">
        <v>117.95</v>
      </c>
      <c r="B32">
        <v>101.05</v>
      </c>
      <c r="C32">
        <v>71.17</v>
      </c>
      <c r="D32">
        <v>5.6</v>
      </c>
      <c r="E32" s="41">
        <v>0.45200000000000001</v>
      </c>
      <c r="F32" s="5">
        <f t="shared" si="2"/>
        <v>-1.6927634363097521E-3</v>
      </c>
      <c r="G32" s="5">
        <f t="shared" si="3"/>
        <v>-8.3415112855741436E-3</v>
      </c>
      <c r="H32" s="5">
        <f t="shared" si="4"/>
        <v>2.4766018718502592E-2</v>
      </c>
      <c r="I32" s="42">
        <f t="shared" si="5"/>
        <v>6.4701653486698429E-3</v>
      </c>
      <c r="J32" s="16">
        <f t="shared" si="6"/>
        <v>1.0830429493778157E-3</v>
      </c>
      <c r="K32" s="16">
        <f t="shared" si="7"/>
        <v>-7.6311754258509513E-3</v>
      </c>
      <c r="L32" s="16">
        <f t="shared" si="8"/>
        <v>2.7994432575679365E-2</v>
      </c>
      <c r="M32" s="44">
        <f t="shared" si="9"/>
        <v>7.618821188177762E-3</v>
      </c>
      <c r="N32">
        <f t="array" ref="N32">MMULT(TRANSPOSE($B$71:$B$74),TRANSPOSE(F32:I32))</f>
        <v>5.3004773363221347E-3</v>
      </c>
    </row>
    <row r="33" spans="1:14" x14ac:dyDescent="0.2">
      <c r="A33">
        <v>111.7</v>
      </c>
      <c r="B33">
        <v>107.3</v>
      </c>
      <c r="C33">
        <v>72.08</v>
      </c>
      <c r="D33">
        <v>5.6980000000000004</v>
      </c>
      <c r="E33" s="41">
        <v>0.38300000000000001</v>
      </c>
      <c r="F33" s="5">
        <f t="shared" si="2"/>
        <v>-5.2988554472234051E-2</v>
      </c>
      <c r="G33" s="5">
        <f t="shared" si="3"/>
        <v>6.1850569025235114E-2</v>
      </c>
      <c r="H33" s="5">
        <f t="shared" si="4"/>
        <v>1.2786286356610832E-2</v>
      </c>
      <c r="I33" s="42">
        <f t="shared" si="5"/>
        <v>1.7500000000000071E-2</v>
      </c>
      <c r="J33" s="16">
        <f t="shared" si="6"/>
        <v>-5.021274808654648E-2</v>
      </c>
      <c r="K33" s="16">
        <f t="shared" si="7"/>
        <v>6.2560904884958302E-2</v>
      </c>
      <c r="L33" s="16">
        <f t="shared" si="8"/>
        <v>1.6014700213787605E-2</v>
      </c>
      <c r="M33" s="44">
        <f t="shared" si="9"/>
        <v>1.8648655839507991E-2</v>
      </c>
      <c r="N33">
        <f t="array" ref="N33">MMULT(TRANSPOSE($B$71:$B$74),TRANSPOSE(F33:I33))</f>
        <v>9.7870752274029915E-3</v>
      </c>
    </row>
    <row r="34" spans="1:14" x14ac:dyDescent="0.2">
      <c r="A34">
        <v>116</v>
      </c>
      <c r="B34">
        <v>108</v>
      </c>
      <c r="C34">
        <v>69.77</v>
      </c>
      <c r="D34">
        <v>5.7110000000000003</v>
      </c>
      <c r="E34" s="41">
        <v>0.36399999999999999</v>
      </c>
      <c r="F34" s="5">
        <f t="shared" si="2"/>
        <v>3.8495971351835356E-2</v>
      </c>
      <c r="G34" s="5">
        <f t="shared" si="3"/>
        <v>6.5237651444547406E-3</v>
      </c>
      <c r="H34" s="5">
        <f t="shared" si="4"/>
        <v>-3.2047724750277506E-2</v>
      </c>
      <c r="I34" s="42">
        <f t="shared" si="5"/>
        <v>2.2815022815023678E-3</v>
      </c>
      <c r="J34" s="16">
        <f t="shared" si="6"/>
        <v>4.1271777737522927E-2</v>
      </c>
      <c r="K34" s="16">
        <f t="shared" si="7"/>
        <v>7.2341010041779329E-3</v>
      </c>
      <c r="L34" s="16">
        <f t="shared" si="8"/>
        <v>-2.8819310893100733E-2</v>
      </c>
      <c r="M34" s="44">
        <f t="shared" si="9"/>
        <v>3.4301581210102869E-3</v>
      </c>
      <c r="N34">
        <f t="array" ref="N34">MMULT(TRANSPOSE($B$71:$B$74),TRANSPOSE(F34:I34))</f>
        <v>3.8133785068787396E-3</v>
      </c>
    </row>
    <row r="35" spans="1:14" x14ac:dyDescent="0.2">
      <c r="A35">
        <v>109.8</v>
      </c>
      <c r="B35">
        <v>105.4</v>
      </c>
      <c r="C35">
        <v>68.39</v>
      </c>
      <c r="D35">
        <v>5.5629999999999997</v>
      </c>
      <c r="E35" s="41">
        <v>0.41</v>
      </c>
      <c r="F35" s="5">
        <f t="shared" si="2"/>
        <v>-5.3448275862069017E-2</v>
      </c>
      <c r="G35" s="5">
        <f t="shared" si="3"/>
        <v>-2.4074074074074026E-2</v>
      </c>
      <c r="H35" s="5">
        <f t="shared" si="4"/>
        <v>-1.9779274759925358E-2</v>
      </c>
      <c r="I35" s="42">
        <f t="shared" si="5"/>
        <v>-2.5914901068114227E-2</v>
      </c>
      <c r="J35" s="16">
        <f t="shared" si="6"/>
        <v>-5.0672469476381446E-2</v>
      </c>
      <c r="K35" s="16">
        <f t="shared" si="7"/>
        <v>-2.3363738214350834E-2</v>
      </c>
      <c r="L35" s="16">
        <f t="shared" si="8"/>
        <v>-1.6550860902748585E-2</v>
      </c>
      <c r="M35" s="44">
        <f t="shared" si="9"/>
        <v>-2.4766245228606307E-2</v>
      </c>
      <c r="N35">
        <f t="array" ref="N35">MMULT(TRANSPOSE($B$71:$B$74),TRANSPOSE(F35:I35))</f>
        <v>-3.0804131441045657E-2</v>
      </c>
    </row>
    <row r="36" spans="1:14" x14ac:dyDescent="0.2">
      <c r="A36">
        <v>107.55</v>
      </c>
      <c r="B36">
        <v>106.6</v>
      </c>
      <c r="C36">
        <v>63.37</v>
      </c>
      <c r="D36">
        <v>5.4809999999999999</v>
      </c>
      <c r="E36" s="41">
        <v>0.36099999999999999</v>
      </c>
      <c r="F36" s="5">
        <f t="shared" si="2"/>
        <v>-2.0491803278688492E-2</v>
      </c>
      <c r="G36" s="5">
        <f t="shared" si="3"/>
        <v>1.1385199240986577E-2</v>
      </c>
      <c r="H36" s="5">
        <f t="shared" si="4"/>
        <v>-7.3402544231612854E-2</v>
      </c>
      <c r="I36" s="42">
        <f t="shared" si="5"/>
        <v>-1.4740248067589445E-2</v>
      </c>
      <c r="J36" s="16">
        <f t="shared" si="6"/>
        <v>-1.7715996893000924E-2</v>
      </c>
      <c r="K36" s="16">
        <f t="shared" si="7"/>
        <v>1.2095535100709768E-2</v>
      </c>
      <c r="L36" s="16">
        <f t="shared" si="8"/>
        <v>-7.0174130374436081E-2</v>
      </c>
      <c r="M36" s="44">
        <f t="shared" si="9"/>
        <v>-1.3591592228081527E-2</v>
      </c>
      <c r="N36">
        <f t="array" ref="N36">MMULT(TRANSPOSE($B$71:$B$74),TRANSPOSE(F36:I36))</f>
        <v>-2.4312349084226054E-2</v>
      </c>
    </row>
    <row r="37" spans="1:14" x14ac:dyDescent="0.2">
      <c r="A37">
        <v>107.75</v>
      </c>
      <c r="B37">
        <v>108.2</v>
      </c>
      <c r="C37">
        <v>60.76</v>
      </c>
      <c r="D37">
        <v>5.5570000000000004</v>
      </c>
      <c r="E37" s="41">
        <v>0.36</v>
      </c>
      <c r="F37" s="5">
        <f t="shared" si="2"/>
        <v>1.8596001859600975E-3</v>
      </c>
      <c r="G37" s="5">
        <f t="shared" si="3"/>
        <v>1.5009380863039379E-2</v>
      </c>
      <c r="H37" s="5">
        <f t="shared" si="4"/>
        <v>-4.1186681394981828E-2</v>
      </c>
      <c r="I37" s="42">
        <f t="shared" si="5"/>
        <v>1.3866082831600179E-2</v>
      </c>
      <c r="J37" s="16">
        <f t="shared" si="6"/>
        <v>4.6354065716476649E-3</v>
      </c>
      <c r="K37" s="16">
        <f t="shared" si="7"/>
        <v>1.571971672276257E-2</v>
      </c>
      <c r="L37" s="16">
        <f t="shared" si="8"/>
        <v>-3.7958267537805054E-2</v>
      </c>
      <c r="M37" s="44">
        <f t="shared" si="9"/>
        <v>1.5014738671108098E-2</v>
      </c>
      <c r="N37">
        <f t="array" ref="N37">MMULT(TRANSPOSE($B$71:$B$74),TRANSPOSE(F37:I37))</f>
        <v>-2.612904378595543E-3</v>
      </c>
    </row>
    <row r="38" spans="1:14" x14ac:dyDescent="0.2">
      <c r="A38">
        <v>106.3</v>
      </c>
      <c r="B38">
        <v>107.7</v>
      </c>
      <c r="C38">
        <v>60.6</v>
      </c>
      <c r="D38">
        <v>5.5030000000000001</v>
      </c>
      <c r="E38" s="41">
        <v>0.30499999999999999</v>
      </c>
      <c r="F38" s="5">
        <f t="shared" si="2"/>
        <v>-1.345707656612527E-2</v>
      </c>
      <c r="G38" s="5">
        <f t="shared" si="3"/>
        <v>-4.6210720887245316E-3</v>
      </c>
      <c r="H38" s="5">
        <f t="shared" si="4"/>
        <v>-2.6333113890717463E-3</v>
      </c>
      <c r="I38" s="42">
        <f t="shared" si="5"/>
        <v>-9.7174734569012156E-3</v>
      </c>
      <c r="J38" s="16">
        <f t="shared" si="6"/>
        <v>-1.0681270180437703E-2</v>
      </c>
      <c r="K38" s="16">
        <f t="shared" si="7"/>
        <v>-3.9107362290013393E-3</v>
      </c>
      <c r="L38" s="16">
        <f t="shared" si="8"/>
        <v>5.9510246810502623E-4</v>
      </c>
      <c r="M38" s="44">
        <f t="shared" si="9"/>
        <v>-8.5688176173932974E-3</v>
      </c>
      <c r="N38">
        <f t="array" ref="N38">MMULT(TRANSPOSE($B$71:$B$74),TRANSPOSE(F38:I38))</f>
        <v>-7.6072333752056909E-3</v>
      </c>
    </row>
    <row r="39" spans="1:14" x14ac:dyDescent="0.2">
      <c r="A39">
        <v>104.7</v>
      </c>
      <c r="B39">
        <v>114.35</v>
      </c>
      <c r="C39">
        <v>66.22</v>
      </c>
      <c r="D39">
        <v>5.63</v>
      </c>
      <c r="E39" s="41">
        <v>0.307</v>
      </c>
      <c r="F39" s="5">
        <f t="shared" si="2"/>
        <v>-1.5051740357478804E-2</v>
      </c>
      <c r="G39" s="5">
        <f t="shared" si="3"/>
        <v>6.1745589600742834E-2</v>
      </c>
      <c r="H39" s="5">
        <f t="shared" si="4"/>
        <v>9.2739273927392674E-2</v>
      </c>
      <c r="I39" s="42">
        <f t="shared" si="5"/>
        <v>2.3078320915864037E-2</v>
      </c>
      <c r="J39" s="16">
        <f t="shared" si="6"/>
        <v>-1.2275933971791237E-2</v>
      </c>
      <c r="K39" s="16">
        <f t="shared" si="7"/>
        <v>6.2455925460466029E-2</v>
      </c>
      <c r="L39" s="16">
        <f t="shared" si="8"/>
        <v>9.5967687784569447E-2</v>
      </c>
      <c r="M39" s="44">
        <f t="shared" si="9"/>
        <v>2.4226976755371957E-2</v>
      </c>
      <c r="N39">
        <f t="array" ref="N39">MMULT(TRANSPOSE($B$71:$B$74),TRANSPOSE(F39:I39))</f>
        <v>4.0627861021630185E-2</v>
      </c>
    </row>
    <row r="40" spans="1:14" x14ac:dyDescent="0.2">
      <c r="A40">
        <v>106.5</v>
      </c>
      <c r="B40">
        <v>112.45</v>
      </c>
      <c r="C40">
        <v>64.180000000000007</v>
      </c>
      <c r="D40">
        <v>5.6239999999999997</v>
      </c>
      <c r="E40" s="41">
        <v>0.30099999999999999</v>
      </c>
      <c r="F40" s="5">
        <f t="shared" si="2"/>
        <v>1.7191977077363862E-2</v>
      </c>
      <c r="G40" s="5">
        <f t="shared" si="3"/>
        <v>-1.6615653694796562E-2</v>
      </c>
      <c r="H40" s="5">
        <f t="shared" si="4"/>
        <v>-3.0806402899426044E-2</v>
      </c>
      <c r="I40" s="42">
        <f t="shared" si="5"/>
        <v>-1.065719360568429E-3</v>
      </c>
      <c r="J40" s="16">
        <f t="shared" si="6"/>
        <v>1.996778346305143E-2</v>
      </c>
      <c r="K40" s="16">
        <f t="shared" si="7"/>
        <v>-1.590531783507337E-2</v>
      </c>
      <c r="L40" s="16">
        <f t="shared" si="8"/>
        <v>-2.7577989042249271E-2</v>
      </c>
      <c r="M40" s="44">
        <f t="shared" si="9"/>
        <v>8.2936478939489881E-5</v>
      </c>
      <c r="N40">
        <f t="array" ref="N40">MMULT(TRANSPOSE($B$71:$B$74),TRANSPOSE(F40:I40))</f>
        <v>-7.8239497193567931E-3</v>
      </c>
    </row>
    <row r="41" spans="1:14" x14ac:dyDescent="0.2">
      <c r="A41">
        <v>105.45</v>
      </c>
      <c r="B41">
        <v>115.25</v>
      </c>
      <c r="C41">
        <v>65.36</v>
      </c>
      <c r="D41">
        <v>5.5940000000000003</v>
      </c>
      <c r="E41" s="41">
        <v>0.42</v>
      </c>
      <c r="F41" s="5">
        <f t="shared" si="2"/>
        <v>-9.8591549295774517E-3</v>
      </c>
      <c r="G41" s="5">
        <f t="shared" si="3"/>
        <v>2.4899955535793605E-2</v>
      </c>
      <c r="H41" s="5">
        <f t="shared" si="4"/>
        <v>1.8385789965721377E-2</v>
      </c>
      <c r="I41" s="42">
        <f t="shared" si="5"/>
        <v>-5.3342816500709933E-3</v>
      </c>
      <c r="J41" s="16">
        <f t="shared" si="6"/>
        <v>-7.0833485438898842E-3</v>
      </c>
      <c r="K41" s="16">
        <f t="shared" si="7"/>
        <v>2.5610291395516797E-2</v>
      </c>
      <c r="L41" s="16">
        <f t="shared" si="8"/>
        <v>2.1614203822898151E-2</v>
      </c>
      <c r="M41" s="44">
        <f t="shared" si="9"/>
        <v>-4.1856258105630742E-3</v>
      </c>
      <c r="N41">
        <f t="array" ref="N41">MMULT(TRANSPOSE($B$71:$B$74),TRANSPOSE(F41:I41))</f>
        <v>7.0230772304666345E-3</v>
      </c>
    </row>
    <row r="42" spans="1:14" x14ac:dyDescent="0.2">
      <c r="A42">
        <v>104</v>
      </c>
      <c r="B42">
        <v>114.95</v>
      </c>
      <c r="C42">
        <v>65.069999999999993</v>
      </c>
      <c r="D42">
        <v>5.4790000000000001</v>
      </c>
      <c r="E42" s="41">
        <v>0.42699999999999999</v>
      </c>
      <c r="F42" s="5">
        <f t="shared" si="2"/>
        <v>-1.3750592697961195E-2</v>
      </c>
      <c r="G42" s="5">
        <f t="shared" si="3"/>
        <v>-2.6030368763557687E-3</v>
      </c>
      <c r="H42" s="5">
        <f t="shared" si="4"/>
        <v>-4.4369645042841022E-3</v>
      </c>
      <c r="I42" s="42">
        <f t="shared" si="5"/>
        <v>-2.0557740436181637E-2</v>
      </c>
      <c r="J42" s="16">
        <f t="shared" si="6"/>
        <v>-1.0974786312273627E-2</v>
      </c>
      <c r="K42" s="16">
        <f t="shared" si="7"/>
        <v>-1.8927010166325765E-3</v>
      </c>
      <c r="L42" s="16">
        <f t="shared" si="8"/>
        <v>-1.2085506471073296E-3</v>
      </c>
      <c r="M42" s="44">
        <f t="shared" si="9"/>
        <v>-1.9409084596673717E-2</v>
      </c>
      <c r="N42">
        <f t="array" ref="N42">MMULT(TRANSPOSE($B$71:$B$74),TRANSPOSE(F42:I42))</f>
        <v>-1.0337083628695676E-2</v>
      </c>
    </row>
    <row r="43" spans="1:14" x14ac:dyDescent="0.2">
      <c r="A43">
        <v>108.22</v>
      </c>
      <c r="B43">
        <v>114.35</v>
      </c>
      <c r="C43">
        <v>67.06</v>
      </c>
      <c r="D43">
        <v>5.6749999999999998</v>
      </c>
      <c r="E43" s="41">
        <v>0.439</v>
      </c>
      <c r="F43" s="5">
        <f t="shared" si="2"/>
        <v>4.0576923076923066E-2</v>
      </c>
      <c r="G43" s="5">
        <f t="shared" si="3"/>
        <v>-5.2196607220531543E-3</v>
      </c>
      <c r="H43" s="5">
        <f t="shared" si="4"/>
        <v>3.0582449669586786E-2</v>
      </c>
      <c r="I43" s="42">
        <f t="shared" si="5"/>
        <v>3.577295126847968E-2</v>
      </c>
      <c r="J43" s="16">
        <f t="shared" si="6"/>
        <v>4.3352729462610637E-2</v>
      </c>
      <c r="K43" s="16">
        <f t="shared" si="7"/>
        <v>-4.5093248623299621E-3</v>
      </c>
      <c r="L43" s="16">
        <f t="shared" si="8"/>
        <v>3.381086352676356E-2</v>
      </c>
      <c r="M43" s="44">
        <f t="shared" si="9"/>
        <v>3.69216071079876E-2</v>
      </c>
      <c r="N43">
        <f t="array" ref="N43">MMULT(TRANSPOSE($B$71:$B$74),TRANSPOSE(F43:I43))</f>
        <v>2.5428165823234095E-2</v>
      </c>
    </row>
    <row r="44" spans="1:14" x14ac:dyDescent="0.2">
      <c r="A44">
        <v>104.86</v>
      </c>
      <c r="B44">
        <v>112.2</v>
      </c>
      <c r="C44">
        <v>65.42</v>
      </c>
      <c r="D44">
        <v>5.9180000000000001</v>
      </c>
      <c r="E44" s="41">
        <v>0.58099999999999996</v>
      </c>
      <c r="F44" s="5">
        <f t="shared" si="2"/>
        <v>-3.1047865459249646E-2</v>
      </c>
      <c r="G44" s="5">
        <f t="shared" si="3"/>
        <v>-1.8801923917796115E-2</v>
      </c>
      <c r="H44" s="5">
        <f t="shared" si="4"/>
        <v>-2.4455711303310479E-2</v>
      </c>
      <c r="I44" s="42">
        <f t="shared" si="5"/>
        <v>4.2819383259911969E-2</v>
      </c>
      <c r="J44" s="16">
        <f t="shared" si="6"/>
        <v>-2.8272059073562079E-2</v>
      </c>
      <c r="K44" s="16">
        <f t="shared" si="7"/>
        <v>-1.8091588058072924E-2</v>
      </c>
      <c r="L44" s="16">
        <f t="shared" si="8"/>
        <v>-2.1227297446133706E-2</v>
      </c>
      <c r="M44" s="44">
        <f t="shared" si="9"/>
        <v>4.3968039099419889E-2</v>
      </c>
      <c r="N44">
        <f t="array" ref="N44">MMULT(TRANSPOSE($B$71:$B$74),TRANSPOSE(F44:I44))</f>
        <v>-7.8715293551110677E-3</v>
      </c>
    </row>
    <row r="45" spans="1:14" x14ac:dyDescent="0.2">
      <c r="A45">
        <v>104.08</v>
      </c>
      <c r="B45">
        <v>112.05</v>
      </c>
      <c r="C45">
        <v>67.14</v>
      </c>
      <c r="D45">
        <v>5.93</v>
      </c>
      <c r="E45" s="41">
        <v>0.56799999999999995</v>
      </c>
      <c r="F45" s="5">
        <f t="shared" si="2"/>
        <v>-7.4384894144573499E-3</v>
      </c>
      <c r="G45" s="5">
        <f t="shared" si="3"/>
        <v>-1.3368983957219305E-3</v>
      </c>
      <c r="H45" s="5">
        <f t="shared" si="4"/>
        <v>2.6291653928462333E-2</v>
      </c>
      <c r="I45" s="42">
        <f t="shared" si="5"/>
        <v>2.0277120648866109E-3</v>
      </c>
      <c r="J45" s="16">
        <f t="shared" si="6"/>
        <v>-4.6626830287697825E-3</v>
      </c>
      <c r="K45" s="16">
        <f t="shared" si="7"/>
        <v>-6.2656253599873834E-4</v>
      </c>
      <c r="L45" s="16">
        <f t="shared" si="8"/>
        <v>2.9520067785639106E-2</v>
      </c>
      <c r="M45" s="44">
        <f t="shared" si="9"/>
        <v>3.17636790439453E-3</v>
      </c>
      <c r="N45">
        <f t="array" ref="N45">MMULT(TRANSPOSE($B$71:$B$74),TRANSPOSE(F45:I45))</f>
        <v>4.8859945457924159E-3</v>
      </c>
    </row>
    <row r="46" spans="1:14" x14ac:dyDescent="0.2">
      <c r="A46">
        <v>107.1</v>
      </c>
      <c r="B46">
        <v>114</v>
      </c>
      <c r="C46">
        <v>69.66</v>
      </c>
      <c r="D46">
        <v>6.0570000000000004</v>
      </c>
      <c r="E46" s="41">
        <v>0.629</v>
      </c>
      <c r="F46" s="5">
        <f t="shared" si="2"/>
        <v>2.9016141429669462E-2</v>
      </c>
      <c r="G46" s="5">
        <f t="shared" si="3"/>
        <v>1.7402945113788482E-2</v>
      </c>
      <c r="H46" s="5">
        <f t="shared" si="4"/>
        <v>3.7533512064343189E-2</v>
      </c>
      <c r="I46" s="42">
        <f t="shared" si="5"/>
        <v>2.1416526138280156E-2</v>
      </c>
      <c r="J46" s="16">
        <f t="shared" si="6"/>
        <v>3.1791947815357033E-2</v>
      </c>
      <c r="K46" s="16">
        <f t="shared" si="7"/>
        <v>1.8113280973511673E-2</v>
      </c>
      <c r="L46" s="16">
        <f t="shared" si="8"/>
        <v>4.0761925921519962E-2</v>
      </c>
      <c r="M46" s="44">
        <f t="shared" si="9"/>
        <v>2.2565181977788076E-2</v>
      </c>
      <c r="N46">
        <f t="array" ref="N46">MMULT(TRANSPOSE($B$71:$B$74),TRANSPOSE(F46:I46))</f>
        <v>2.6342281186520322E-2</v>
      </c>
    </row>
    <row r="47" spans="1:14" x14ac:dyDescent="0.2">
      <c r="A47">
        <v>102</v>
      </c>
      <c r="B47">
        <v>111.05</v>
      </c>
      <c r="C47">
        <v>66.680000000000007</v>
      </c>
      <c r="D47">
        <v>5.8540000000000001</v>
      </c>
      <c r="E47" s="41">
        <v>0.76700000000000002</v>
      </c>
      <c r="F47" s="5">
        <f t="shared" si="2"/>
        <v>-4.7619047619047561E-2</v>
      </c>
      <c r="G47" s="5">
        <f t="shared" si="3"/>
        <v>-2.5877192982456165E-2</v>
      </c>
      <c r="H47" s="5">
        <f t="shared" si="4"/>
        <v>-4.2779213321848863E-2</v>
      </c>
      <c r="I47" s="42">
        <f t="shared" si="5"/>
        <v>-3.3514941390127118E-2</v>
      </c>
      <c r="J47" s="16">
        <f t="shared" si="6"/>
        <v>-4.484324123335999E-2</v>
      </c>
      <c r="K47" s="16">
        <f t="shared" si="7"/>
        <v>-2.5166857122732974E-2</v>
      </c>
      <c r="L47" s="16">
        <f t="shared" si="8"/>
        <v>-3.955079946467209E-2</v>
      </c>
      <c r="M47" s="44">
        <f t="shared" si="9"/>
        <v>-3.2366285550619198E-2</v>
      </c>
      <c r="N47">
        <f t="array" ref="N47">MMULT(TRANSPOSE($B$71:$B$74),TRANSPOSE(F47:I47))</f>
        <v>-3.7447598828369927E-2</v>
      </c>
    </row>
    <row r="48" spans="1:14" x14ac:dyDescent="0.2">
      <c r="A48">
        <v>96.14</v>
      </c>
      <c r="B48">
        <v>106.25</v>
      </c>
      <c r="C48">
        <v>61.62</v>
      </c>
      <c r="D48">
        <v>5.4829999999999997</v>
      </c>
      <c r="E48" s="41">
        <v>0.745</v>
      </c>
      <c r="F48" s="5">
        <f t="shared" si="2"/>
        <v>-5.7450980392156903E-2</v>
      </c>
      <c r="G48" s="5">
        <f t="shared" si="3"/>
        <v>-4.3223773075191319E-2</v>
      </c>
      <c r="H48" s="5">
        <f t="shared" si="4"/>
        <v>-7.5884823035393012E-2</v>
      </c>
      <c r="I48" s="42">
        <f t="shared" si="5"/>
        <v>-6.3375469764263781E-2</v>
      </c>
      <c r="J48" s="16">
        <f t="shared" si="6"/>
        <v>-5.4675174006469332E-2</v>
      </c>
      <c r="K48" s="16">
        <f t="shared" si="7"/>
        <v>-4.2513437215468124E-2</v>
      </c>
      <c r="L48" s="16">
        <f t="shared" si="8"/>
        <v>-7.2656409178216239E-2</v>
      </c>
      <c r="M48" s="44">
        <f t="shared" si="9"/>
        <v>-6.2226813924755861E-2</v>
      </c>
      <c r="N48">
        <f t="array" ref="N48">MMULT(TRANSPOSE($B$71:$B$74),TRANSPOSE(F48:I48))</f>
        <v>-5.9983761566751254E-2</v>
      </c>
    </row>
    <row r="49" spans="1:18" x14ac:dyDescent="0.2">
      <c r="A49">
        <v>98.54</v>
      </c>
      <c r="B49">
        <v>111</v>
      </c>
      <c r="C49">
        <v>63.94</v>
      </c>
      <c r="D49">
        <v>5.6150000000000002</v>
      </c>
      <c r="E49" s="41">
        <v>0.70599999999999996</v>
      </c>
      <c r="F49" s="5">
        <f t="shared" si="2"/>
        <v>2.4963594757645202E-2</v>
      </c>
      <c r="G49" s="5">
        <f t="shared" si="3"/>
        <v>4.4705882352941151E-2</v>
      </c>
      <c r="H49" s="5">
        <f t="shared" si="4"/>
        <v>3.7650113599480672E-2</v>
      </c>
      <c r="I49" s="42">
        <f t="shared" si="5"/>
        <v>2.4074411818347796E-2</v>
      </c>
      <c r="J49" s="16">
        <f t="shared" si="6"/>
        <v>2.773940114333277E-2</v>
      </c>
      <c r="K49" s="16">
        <f t="shared" si="7"/>
        <v>4.5416218212664346E-2</v>
      </c>
      <c r="L49" s="16">
        <f t="shared" si="8"/>
        <v>4.0878527456657446E-2</v>
      </c>
      <c r="M49" s="44">
        <f t="shared" si="9"/>
        <v>2.5223067657855716E-2</v>
      </c>
      <c r="N49">
        <f t="array" ref="N49">MMULT(TRANSPOSE($B$71:$B$74),TRANSPOSE(F49:I49))</f>
        <v>3.2848500632103705E-2</v>
      </c>
    </row>
    <row r="50" spans="1:18" x14ac:dyDescent="0.2">
      <c r="A50">
        <v>97.92</v>
      </c>
      <c r="B50">
        <v>109.85</v>
      </c>
      <c r="C50">
        <v>63.48</v>
      </c>
      <c r="D50">
        <v>5.6530000000000005</v>
      </c>
      <c r="E50" s="41">
        <v>0.65300000000000002</v>
      </c>
      <c r="F50" s="5">
        <f t="shared" si="2"/>
        <v>-6.2918611731277441E-3</v>
      </c>
      <c r="G50" s="5">
        <f t="shared" si="3"/>
        <v>-1.0360360360360366E-2</v>
      </c>
      <c r="H50" s="5">
        <f t="shared" si="4"/>
        <v>-7.1942446043166131E-3</v>
      </c>
      <c r="I50" s="42">
        <f t="shared" si="5"/>
        <v>6.7675868210150814E-3</v>
      </c>
      <c r="J50" s="16">
        <f t="shared" si="6"/>
        <v>-3.5160547874401762E-3</v>
      </c>
      <c r="K50" s="16">
        <f t="shared" si="7"/>
        <v>-9.6500245006371742E-3</v>
      </c>
      <c r="L50" s="16">
        <f t="shared" si="8"/>
        <v>-3.9658307471398405E-3</v>
      </c>
      <c r="M50" s="44">
        <f t="shared" si="9"/>
        <v>7.9162426605229996E-3</v>
      </c>
      <c r="N50">
        <f t="array" ref="N50">MMULT(TRANSPOSE($B$71:$B$74),TRANSPOSE(F50:I50))</f>
        <v>-4.2697198291974103E-3</v>
      </c>
    </row>
    <row r="51" spans="1:18" x14ac:dyDescent="0.2">
      <c r="A51">
        <v>92.69</v>
      </c>
      <c r="B51">
        <v>112.5</v>
      </c>
      <c r="C51">
        <v>62.9</v>
      </c>
      <c r="D51">
        <v>5.484</v>
      </c>
      <c r="E51" s="41">
        <v>0.65100000000000002</v>
      </c>
      <c r="F51" s="5">
        <f t="shared" si="2"/>
        <v>-5.3410947712418388E-2</v>
      </c>
      <c r="G51" s="5">
        <f t="shared" si="3"/>
        <v>2.4123805188893899E-2</v>
      </c>
      <c r="H51" s="5">
        <f t="shared" si="4"/>
        <v>-9.1367359798361081E-3</v>
      </c>
      <c r="I51" s="42">
        <f t="shared" si="5"/>
        <v>-2.9895630638599013E-2</v>
      </c>
      <c r="J51" s="16">
        <f t="shared" si="6"/>
        <v>-5.0635141326730818E-2</v>
      </c>
      <c r="K51" s="16">
        <f t="shared" si="7"/>
        <v>2.483414104861709E-2</v>
      </c>
      <c r="L51" s="16">
        <f t="shared" si="8"/>
        <v>-5.9083221226593355E-3</v>
      </c>
      <c r="M51" s="44">
        <f t="shared" si="9"/>
        <v>-2.8746974799091093E-2</v>
      </c>
      <c r="N51">
        <f t="array" ref="N51">MMULT(TRANSPOSE($B$71:$B$74),TRANSPOSE(F51:I51))</f>
        <v>-1.7079877285489903E-2</v>
      </c>
    </row>
    <row r="52" spans="1:18" x14ac:dyDescent="0.2">
      <c r="A52">
        <v>97.81</v>
      </c>
      <c r="B52">
        <v>112.85</v>
      </c>
      <c r="C52">
        <v>65.900000000000006</v>
      </c>
      <c r="D52">
        <v>5.4589999999999996</v>
      </c>
      <c r="E52" s="41">
        <v>0.64800000000000002</v>
      </c>
      <c r="F52" s="5">
        <f t="shared" si="2"/>
        <v>5.5237889739993662E-2</v>
      </c>
      <c r="G52" s="5">
        <f t="shared" si="3"/>
        <v>3.1111111111110645E-3</v>
      </c>
      <c r="H52" s="5">
        <f t="shared" si="4"/>
        <v>4.7694753577106619E-2</v>
      </c>
      <c r="I52" s="42">
        <f t="shared" si="5"/>
        <v>-4.5587162654997515E-3</v>
      </c>
      <c r="J52" s="16">
        <f t="shared" si="6"/>
        <v>5.8013696125681233E-2</v>
      </c>
      <c r="K52" s="16">
        <f t="shared" si="7"/>
        <v>3.8214469708342568E-3</v>
      </c>
      <c r="L52" s="16">
        <f t="shared" si="8"/>
        <v>5.0923167434283392E-2</v>
      </c>
      <c r="M52" s="44">
        <f t="shared" si="9"/>
        <v>-3.4100604259918324E-3</v>
      </c>
      <c r="N52">
        <f t="array" ref="N52">MMULT(TRANSPOSE($B$71:$B$74),TRANSPOSE(F52:I52))</f>
        <v>2.5371259540677898E-2</v>
      </c>
    </row>
    <row r="53" spans="1:18" x14ac:dyDescent="0.2">
      <c r="A53">
        <v>95.54</v>
      </c>
      <c r="B53">
        <v>111.5</v>
      </c>
      <c r="C53">
        <v>63.92</v>
      </c>
      <c r="D53">
        <v>5.44</v>
      </c>
      <c r="E53" s="41">
        <v>0.57099999999999995</v>
      </c>
      <c r="F53" s="5">
        <f t="shared" si="2"/>
        <v>-2.3208260914016954E-2</v>
      </c>
      <c r="G53" s="5">
        <f t="shared" si="3"/>
        <v>-1.1962782454585708E-2</v>
      </c>
      <c r="H53" s="5">
        <f t="shared" si="4"/>
        <v>-3.0045523520485617E-2</v>
      </c>
      <c r="I53" s="42">
        <f t="shared" si="5"/>
        <v>-3.4804909324051003E-3</v>
      </c>
      <c r="J53" s="16">
        <f t="shared" si="6"/>
        <v>-2.0432454528329386E-2</v>
      </c>
      <c r="K53" s="16">
        <f t="shared" si="7"/>
        <v>-1.1252446594862516E-2</v>
      </c>
      <c r="L53" s="16">
        <f t="shared" si="8"/>
        <v>-2.6817109663308844E-2</v>
      </c>
      <c r="M53" s="44">
        <f t="shared" si="9"/>
        <v>-2.3318350928971813E-3</v>
      </c>
      <c r="N53">
        <f t="array" ref="N53">MMULT(TRANSPOSE($B$71:$B$74),TRANSPOSE(F53:I53))</f>
        <v>-1.7174264455373345E-2</v>
      </c>
    </row>
    <row r="54" spans="1:18" x14ac:dyDescent="0.2">
      <c r="A54">
        <v>90.35</v>
      </c>
      <c r="B54">
        <v>107.7</v>
      </c>
      <c r="C54">
        <v>60.74</v>
      </c>
      <c r="D54">
        <v>5.18</v>
      </c>
      <c r="E54" s="41">
        <v>0.52700000000000002</v>
      </c>
      <c r="F54" s="5">
        <f t="shared" si="2"/>
        <v>-5.4322796734352252E-2</v>
      </c>
      <c r="G54" s="5">
        <f t="shared" si="3"/>
        <v>-3.4080717488789158E-2</v>
      </c>
      <c r="H54" s="5">
        <f t="shared" si="4"/>
        <v>-4.9749687108886054E-2</v>
      </c>
      <c r="I54" s="42">
        <f t="shared" si="5"/>
        <v>-4.7794117647058987E-2</v>
      </c>
      <c r="J54" s="16">
        <f t="shared" si="6"/>
        <v>-5.1546990348664681E-2</v>
      </c>
      <c r="K54" s="16">
        <f t="shared" si="7"/>
        <v>-3.3370381629065964E-2</v>
      </c>
      <c r="L54" s="16">
        <f t="shared" si="8"/>
        <v>-4.652127325170928E-2</v>
      </c>
      <c r="M54" s="44">
        <f t="shared" si="9"/>
        <v>-4.6645461807551067E-2</v>
      </c>
      <c r="N54">
        <f t="array" ref="N54">MMULT(TRANSPOSE($B$71:$B$74),TRANSPOSE(F54:I54))</f>
        <v>-4.6486829744771613E-2</v>
      </c>
    </row>
    <row r="56" spans="1:18" x14ac:dyDescent="0.2">
      <c r="F56" s="16">
        <f>AVERAGE(F3:F54)</f>
        <v>-2.7758063856875678E-3</v>
      </c>
      <c r="G56" s="16">
        <f t="shared" ref="G56:I56" si="10">AVERAGE(G3:G54)</f>
        <v>-7.1033585972319214E-4</v>
      </c>
      <c r="H56" s="16">
        <f t="shared" si="10"/>
        <v>-3.2284138571767726E-3</v>
      </c>
      <c r="I56" s="16">
        <f t="shared" si="10"/>
        <v>-1.1486558395079189E-3</v>
      </c>
    </row>
    <row r="58" spans="1:18" x14ac:dyDescent="0.2">
      <c r="A58" s="96" t="s">
        <v>104</v>
      </c>
      <c r="B58" s="96"/>
      <c r="C58" s="96"/>
      <c r="D58" s="96"/>
      <c r="E58" s="96"/>
      <c r="F58" s="51"/>
      <c r="G58" s="79" t="s">
        <v>113</v>
      </c>
      <c r="H58" s="79"/>
      <c r="I58" s="79"/>
      <c r="J58" s="79"/>
      <c r="K58" s="79"/>
      <c r="L58" t="s">
        <v>96</v>
      </c>
      <c r="N58" s="79" t="s">
        <v>113</v>
      </c>
      <c r="O58" s="79"/>
      <c r="P58" s="79"/>
      <c r="Q58" s="79"/>
      <c r="R58" s="79"/>
    </row>
    <row r="59" spans="1:18" x14ac:dyDescent="0.2">
      <c r="B59" t="s">
        <v>34</v>
      </c>
      <c r="C59" t="s">
        <v>43</v>
      </c>
      <c r="D59" t="s">
        <v>5</v>
      </c>
      <c r="E59" t="s">
        <v>57</v>
      </c>
      <c r="H59" t="s">
        <v>34</v>
      </c>
      <c r="I59" t="s">
        <v>43</v>
      </c>
      <c r="J59" t="s">
        <v>5</v>
      </c>
      <c r="K59" t="s">
        <v>57</v>
      </c>
      <c r="O59" t="s">
        <v>34</v>
      </c>
      <c r="P59" t="s">
        <v>43</v>
      </c>
      <c r="Q59" t="s">
        <v>5</v>
      </c>
      <c r="R59" t="s">
        <v>57</v>
      </c>
    </row>
    <row r="60" spans="1:18" x14ac:dyDescent="0.2">
      <c r="A60" t="s">
        <v>34</v>
      </c>
      <c r="B60">
        <f t="array" ref="B60:E63">MMULT(TRANSPOSE(J3:M54),J3:M54)/52</f>
        <v>9.406608661803094E-4</v>
      </c>
      <c r="C60">
        <v>2.7076554501079871E-4</v>
      </c>
      <c r="D60">
        <v>4.621773591312867E-4</v>
      </c>
      <c r="E60">
        <v>2.716155593626544E-4</v>
      </c>
      <c r="G60" t="s">
        <v>34</v>
      </c>
      <c r="H60">
        <f t="array" ref="H60:K63">MMULT(L60:L63,TRANSPOSE(L60:L63))</f>
        <v>9.4066086618030929E-4</v>
      </c>
      <c r="I60">
        <v>7.6139419371506274E-4</v>
      </c>
      <c r="J60">
        <v>9.8213476884830096E-4</v>
      </c>
      <c r="K60">
        <v>8.8877308051546553E-4</v>
      </c>
      <c r="L60">
        <f>_xlfn.STDEV.P(F3:F54)</f>
        <v>3.0670195078941205E-2</v>
      </c>
      <c r="N60" t="s">
        <v>34</v>
      </c>
      <c r="O60" s="5">
        <f t="array" ref="O60:R63">B60:E63/H60:K63</f>
        <v>1.0000000000000002</v>
      </c>
      <c r="P60" s="5">
        <v>0.35561808488406671</v>
      </c>
      <c r="Q60" s="5">
        <v>0.4705844592725888</v>
      </c>
      <c r="R60" s="5">
        <v>0.30560732015547137</v>
      </c>
    </row>
    <row r="61" spans="1:18" x14ac:dyDescent="0.2">
      <c r="A61" t="s">
        <v>43</v>
      </c>
      <c r="B61">
        <v>2.7076554501079871E-4</v>
      </c>
      <c r="C61">
        <v>6.1629131078563175E-4</v>
      </c>
      <c r="D61">
        <v>4.6443189610198023E-4</v>
      </c>
      <c r="E61">
        <v>1.6369405154897514E-4</v>
      </c>
      <c r="G61" t="s">
        <v>43</v>
      </c>
      <c r="H61">
        <v>7.6139419371506274E-4</v>
      </c>
      <c r="I61">
        <v>6.1629131078563175E-4</v>
      </c>
      <c r="J61">
        <v>7.9496419733426243E-4</v>
      </c>
      <c r="K61">
        <v>7.1939493537409669E-4</v>
      </c>
      <c r="L61">
        <f>_xlfn.STDEV.P(G3:G54)</f>
        <v>2.482521522133558E-2</v>
      </c>
      <c r="N61" t="s">
        <v>43</v>
      </c>
      <c r="O61" s="5">
        <v>0.35561808488406671</v>
      </c>
      <c r="P61" s="5">
        <v>1</v>
      </c>
      <c r="Q61" s="5">
        <v>0.58421737439163979</v>
      </c>
      <c r="R61" s="5">
        <v>0.22754407002302798</v>
      </c>
    </row>
    <row r="62" spans="1:18" x14ac:dyDescent="0.2">
      <c r="A62" t="s">
        <v>5</v>
      </c>
      <c r="B62">
        <v>4.621773591312867E-4</v>
      </c>
      <c r="C62">
        <v>4.6443189610198023E-4</v>
      </c>
      <c r="D62">
        <v>1.0254372631632463E-3</v>
      </c>
      <c r="E62">
        <v>3.6043767187553E-4</v>
      </c>
      <c r="G62" t="s">
        <v>5</v>
      </c>
      <c r="H62">
        <v>9.8213476884830096E-4</v>
      </c>
      <c r="I62">
        <v>7.9496419733426243E-4</v>
      </c>
      <c r="J62">
        <v>1.0254372631632468E-3</v>
      </c>
      <c r="K62">
        <v>9.2795924160762248E-4</v>
      </c>
      <c r="L62">
        <f>_xlfn.STDEV.P(H3:H54)</f>
        <v>3.2022449362334025E-2</v>
      </c>
      <c r="N62" t="s">
        <v>5</v>
      </c>
      <c r="O62" s="5">
        <v>0.4705844592725888</v>
      </c>
      <c r="P62" s="5">
        <v>0.58421737439163979</v>
      </c>
      <c r="Q62" s="5">
        <v>0.99999999999999956</v>
      </c>
      <c r="R62" s="5">
        <v>0.38841972331790964</v>
      </c>
    </row>
    <row r="63" spans="1:18" x14ac:dyDescent="0.2">
      <c r="A63" t="s">
        <v>57</v>
      </c>
      <c r="B63">
        <v>2.716155593626544E-4</v>
      </c>
      <c r="C63">
        <v>1.6369405154897514E-4</v>
      </c>
      <c r="D63">
        <v>3.6043767187553E-4</v>
      </c>
      <c r="E63">
        <v>8.3974747653373278E-4</v>
      </c>
      <c r="G63" t="s">
        <v>57</v>
      </c>
      <c r="H63">
        <v>8.8877308051546553E-4</v>
      </c>
      <c r="I63">
        <v>7.1939493537409669E-4</v>
      </c>
      <c r="J63">
        <v>9.2795924160762248E-4</v>
      </c>
      <c r="K63">
        <v>8.3974747653373289E-4</v>
      </c>
      <c r="L63">
        <f>_xlfn.STDEV.P(I3:I54)</f>
        <v>2.8978396721242757E-2</v>
      </c>
      <c r="N63" t="s">
        <v>57</v>
      </c>
      <c r="O63" s="5">
        <v>0.30560732015547137</v>
      </c>
      <c r="P63" s="5">
        <v>0.22754407002302798</v>
      </c>
      <c r="Q63" s="5">
        <v>0.38841972331790964</v>
      </c>
      <c r="R63" s="5">
        <v>0.99999999999999989</v>
      </c>
    </row>
    <row r="66" spans="1:7" x14ac:dyDescent="0.2">
      <c r="A66" s="74" t="s">
        <v>88</v>
      </c>
      <c r="B66" s="74"/>
      <c r="C66" s="74"/>
      <c r="D66" s="74"/>
      <c r="E66" s="74"/>
    </row>
    <row r="67" spans="1:7" x14ac:dyDescent="0.2">
      <c r="B67" t="s">
        <v>89</v>
      </c>
      <c r="C67" s="5" t="s">
        <v>90</v>
      </c>
      <c r="D67" s="5" t="s">
        <v>98</v>
      </c>
      <c r="E67" s="5" t="s">
        <v>91</v>
      </c>
    </row>
    <row r="68" spans="1:7" x14ac:dyDescent="0.2">
      <c r="A68" t="s">
        <v>93</v>
      </c>
      <c r="C68" s="5">
        <f>MIN(L60:L63)</f>
        <v>2.482521522133558E-2</v>
      </c>
      <c r="D68" s="5">
        <f>MAX(G71:G74)</f>
        <v>-7.1033585972319214E-4</v>
      </c>
      <c r="E68" s="5"/>
    </row>
    <row r="69" spans="1:7" x14ac:dyDescent="0.2">
      <c r="A69" t="s">
        <v>92</v>
      </c>
      <c r="C69" s="5"/>
      <c r="D69" s="5"/>
      <c r="E69" s="5"/>
    </row>
    <row r="70" spans="1:7" x14ac:dyDescent="0.2">
      <c r="B70" s="75" t="s">
        <v>94</v>
      </c>
      <c r="C70" s="75"/>
      <c r="D70" s="75"/>
      <c r="E70" s="75"/>
      <c r="G70" t="s">
        <v>109</v>
      </c>
    </row>
    <row r="71" spans="1:7" x14ac:dyDescent="0.2">
      <c r="A71" t="s">
        <v>34</v>
      </c>
      <c r="B71" s="5">
        <f>1/4</f>
        <v>0.25</v>
      </c>
      <c r="C71" s="5">
        <f t="shared" ref="C71:D71" si="11">1/4</f>
        <v>0.25</v>
      </c>
      <c r="D71" s="5">
        <f t="shared" si="11"/>
        <v>0.25</v>
      </c>
      <c r="E71" s="5">
        <v>0</v>
      </c>
      <c r="G71" s="16">
        <f>F56</f>
        <v>-2.7758063856875678E-3</v>
      </c>
    </row>
    <row r="72" spans="1:7" x14ac:dyDescent="0.2">
      <c r="A72" t="s">
        <v>43</v>
      </c>
      <c r="B72" s="5">
        <f t="shared" ref="B72:D74" si="12">1/4</f>
        <v>0.25</v>
      </c>
      <c r="C72" s="5">
        <f t="shared" si="12"/>
        <v>0.25</v>
      </c>
      <c r="D72" s="5">
        <f t="shared" si="12"/>
        <v>0.25</v>
      </c>
      <c r="E72" s="5">
        <v>1</v>
      </c>
      <c r="G72" s="16">
        <f>G56</f>
        <v>-7.1033585972319214E-4</v>
      </c>
    </row>
    <row r="73" spans="1:7" x14ac:dyDescent="0.2">
      <c r="A73" t="s">
        <v>5</v>
      </c>
      <c r="B73" s="5">
        <f t="shared" si="12"/>
        <v>0.25</v>
      </c>
      <c r="C73" s="5">
        <f t="shared" si="12"/>
        <v>0.25</v>
      </c>
      <c r="D73" s="5">
        <f t="shared" si="12"/>
        <v>0.25</v>
      </c>
      <c r="E73" s="5">
        <v>0</v>
      </c>
      <c r="G73" s="16">
        <f>H56</f>
        <v>-3.2284138571767726E-3</v>
      </c>
    </row>
    <row r="74" spans="1:7" x14ac:dyDescent="0.2">
      <c r="A74" s="46" t="s">
        <v>57</v>
      </c>
      <c r="B74" s="47">
        <f t="shared" si="12"/>
        <v>0.25</v>
      </c>
      <c r="C74" s="47">
        <f t="shared" si="12"/>
        <v>0.25</v>
      </c>
      <c r="D74" s="47">
        <f t="shared" si="12"/>
        <v>0.25</v>
      </c>
      <c r="E74" s="47">
        <v>0</v>
      </c>
      <c r="G74" s="16">
        <f>I56</f>
        <v>-1.1486558395079189E-3</v>
      </c>
    </row>
    <row r="75" spans="1:7" x14ac:dyDescent="0.2">
      <c r="A75" t="s">
        <v>95</v>
      </c>
      <c r="B75" s="5">
        <f>SUM(B71:B74)</f>
        <v>1</v>
      </c>
      <c r="C75" s="5">
        <f t="shared" ref="C75:E75" si="13">SUM(C71:C74)</f>
        <v>1</v>
      </c>
      <c r="D75" s="5">
        <f t="shared" si="13"/>
        <v>1</v>
      </c>
      <c r="E75" s="5">
        <f t="shared" si="13"/>
        <v>1</v>
      </c>
    </row>
    <row r="76" spans="1:7" x14ac:dyDescent="0.2">
      <c r="A76" t="s">
        <v>85</v>
      </c>
      <c r="B76" s="19">
        <f t="array" ref="B76">MMULT(TRANSPOSE(B71:B74),$G$71:$G$74)</f>
        <v>-1.9658029855238626E-3</v>
      </c>
      <c r="C76" s="19">
        <f t="array" ref="C76">MMULT(TRANSPOSE(C71:C74),$G$71:$G$74)</f>
        <v>-1.9658029855238626E-3</v>
      </c>
      <c r="D76" s="19">
        <f t="array" ref="D76">MMULT(TRANSPOSE(D71:D74),$G$71:$G$74)</f>
        <v>-1.9658029855238626E-3</v>
      </c>
      <c r="E76" s="19">
        <f t="array" ref="E76">MMULT(TRANSPOSE(E71:E74),$G$71:$G$74)</f>
        <v>-7.1033585972319214E-4</v>
      </c>
    </row>
    <row r="77" spans="1:7" x14ac:dyDescent="0.2">
      <c r="A77" s="5" t="s">
        <v>86</v>
      </c>
      <c r="B77" s="19">
        <f t="array" ref="B77">SQRT(MMULT(MMULT(TRANSPOSE(B71:B74), $B$60:$E$63), B71:B74))</f>
        <v>2.1517988234738293E-2</v>
      </c>
      <c r="C77" s="19">
        <f t="array" ref="C77">SQRT(MMULT(MMULT(TRANSPOSE(C71:C74), $B$60:$E$63), C71:C74))</f>
        <v>2.1517988234738293E-2</v>
      </c>
      <c r="D77" s="19">
        <f t="array" ref="D77">SQRT(MMULT(MMULT(TRANSPOSE(D71:D74), $B$60:$E$63), D71:D74))</f>
        <v>2.1517988234738293E-2</v>
      </c>
      <c r="E77" s="19">
        <f t="array" ref="E77">SQRT(MMULT(MMULT(TRANSPOSE(E71:E74), $B$60:$E$63), E71:E74))</f>
        <v>2.482521522133558E-2</v>
      </c>
    </row>
    <row r="78" spans="1:7" x14ac:dyDescent="0.2">
      <c r="A78" t="s">
        <v>97</v>
      </c>
      <c r="B78" s="17">
        <f>B76/B77</f>
        <v>-9.1356262680277051E-2</v>
      </c>
      <c r="C78" s="17">
        <f t="shared" ref="C78:E78" si="14">C76/C77</f>
        <v>-9.1356262680277051E-2</v>
      </c>
      <c r="D78" s="17">
        <f t="shared" si="14"/>
        <v>-9.1356262680277051E-2</v>
      </c>
      <c r="E78" s="17">
        <f t="shared" si="14"/>
        <v>-2.8613482436708419E-2</v>
      </c>
    </row>
  </sheetData>
  <mergeCells count="7">
    <mergeCell ref="N58:R58"/>
    <mergeCell ref="A66:E66"/>
    <mergeCell ref="B70:E70"/>
    <mergeCell ref="F1:I1"/>
    <mergeCell ref="J1:M1"/>
    <mergeCell ref="A58:E58"/>
    <mergeCell ref="G58:K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topLeftCell="K39" zoomScale="88" workbookViewId="0">
      <selection activeCell="Z3" sqref="Z3:Z54"/>
    </sheetView>
  </sheetViews>
  <sheetFormatPr baseColWidth="10" defaultRowHeight="15" x14ac:dyDescent="0.2"/>
  <cols>
    <col min="26" max="26" width="14.83203125" bestFit="1" customWidth="1"/>
  </cols>
  <sheetData>
    <row r="1" spans="1:26" ht="16" x14ac:dyDescent="0.2">
      <c r="A1" t="s">
        <v>31</v>
      </c>
      <c r="B1" t="s">
        <v>41</v>
      </c>
      <c r="C1" t="s">
        <v>6</v>
      </c>
      <c r="D1" t="s">
        <v>55</v>
      </c>
      <c r="E1" t="s">
        <v>7</v>
      </c>
      <c r="F1" t="s">
        <v>59</v>
      </c>
      <c r="G1" t="s">
        <v>8</v>
      </c>
      <c r="H1" t="s">
        <v>60</v>
      </c>
      <c r="I1" s="41" t="s">
        <v>19</v>
      </c>
      <c r="J1" s="93" t="s">
        <v>101</v>
      </c>
      <c r="K1" s="94"/>
      <c r="L1" s="94"/>
      <c r="M1" s="94"/>
      <c r="N1" s="94"/>
      <c r="O1" s="94"/>
      <c r="P1" s="94"/>
      <c r="Q1" s="95"/>
      <c r="R1" s="93" t="s">
        <v>107</v>
      </c>
      <c r="S1" s="94"/>
      <c r="T1" s="94"/>
      <c r="U1" s="94"/>
      <c r="V1" s="94"/>
      <c r="W1" s="94"/>
      <c r="X1" s="94"/>
      <c r="Y1" s="95"/>
      <c r="Z1" s="56" t="s">
        <v>134</v>
      </c>
    </row>
    <row r="2" spans="1:26" x14ac:dyDescent="0.2">
      <c r="A2">
        <v>70.02</v>
      </c>
      <c r="B2">
        <v>74.36</v>
      </c>
      <c r="C2">
        <v>31.44</v>
      </c>
      <c r="D2">
        <v>29.5</v>
      </c>
      <c r="E2">
        <v>69.599999999999994</v>
      </c>
      <c r="F2">
        <v>46.64</v>
      </c>
      <c r="G2">
        <v>124.35</v>
      </c>
      <c r="H2">
        <v>67.31</v>
      </c>
      <c r="I2" s="41">
        <v>0.40300000000000002</v>
      </c>
      <c r="Q2" s="40"/>
      <c r="Y2" s="40"/>
    </row>
    <row r="3" spans="1:26" x14ac:dyDescent="0.2">
      <c r="A3">
        <v>71.33</v>
      </c>
      <c r="B3">
        <v>74.3</v>
      </c>
      <c r="C3">
        <v>32.104999999999997</v>
      </c>
      <c r="D3">
        <v>30.13</v>
      </c>
      <c r="E3">
        <v>70.03</v>
      </c>
      <c r="F3">
        <v>48.134999999999998</v>
      </c>
      <c r="G3">
        <v>128.4</v>
      </c>
      <c r="H3">
        <v>68.63</v>
      </c>
      <c r="I3" s="41">
        <v>0.32800000000000001</v>
      </c>
      <c r="J3" s="5">
        <f>A3/A2-1</f>
        <v>1.8708940302770705E-2</v>
      </c>
      <c r="K3" s="5">
        <f t="shared" ref="K3:Q3" si="0">B3/B2-1</f>
        <v>-8.0688542227003168E-4</v>
      </c>
      <c r="L3" s="5">
        <f t="shared" si="0"/>
        <v>2.1151399491093903E-2</v>
      </c>
      <c r="M3" s="5">
        <f t="shared" si="0"/>
        <v>2.1355932203389827E-2</v>
      </c>
      <c r="N3" s="5">
        <f t="shared" si="0"/>
        <v>6.1781609195403764E-3</v>
      </c>
      <c r="O3" s="5">
        <f t="shared" si="0"/>
        <v>3.2054030874785644E-2</v>
      </c>
      <c r="P3" s="5">
        <f t="shared" si="0"/>
        <v>3.256936067551286E-2</v>
      </c>
      <c r="Q3" s="42">
        <f t="shared" si="0"/>
        <v>1.9610756202644408E-2</v>
      </c>
      <c r="R3" s="16">
        <f>J3-J$56</f>
        <v>1.2629806154525539E-2</v>
      </c>
      <c r="S3" s="16">
        <f t="shared" ref="S3:Y3" si="1">K3-K$56</f>
        <v>-2.2325677633442333E-3</v>
      </c>
      <c r="T3" s="16">
        <f t="shared" si="1"/>
        <v>1.8746692466160089E-2</v>
      </c>
      <c r="U3" s="16">
        <f t="shared" si="1"/>
        <v>2.0036765358539731E-2</v>
      </c>
      <c r="V3" s="16">
        <f t="shared" si="1"/>
        <v>2.4120498401942235E-3</v>
      </c>
      <c r="W3" s="16">
        <f t="shared" si="1"/>
        <v>3.3334706044698494E-2</v>
      </c>
      <c r="X3" s="16">
        <f t="shared" si="1"/>
        <v>3.6082974748551919E-2</v>
      </c>
      <c r="Y3" s="44">
        <f t="shared" si="1"/>
        <v>1.8804104820480925E-2</v>
      </c>
      <c r="Z3">
        <f t="array" ref="Z3">MMULT(TRANSPOSE($B$75:$B$82),TRANSPOSE(J3:Q3))</f>
        <v>1.8852711905933461E-2</v>
      </c>
    </row>
    <row r="4" spans="1:26" x14ac:dyDescent="0.2">
      <c r="A4">
        <v>72.5</v>
      </c>
      <c r="B4">
        <v>74.540000000000006</v>
      </c>
      <c r="C4">
        <v>31.555</v>
      </c>
      <c r="D4">
        <v>30</v>
      </c>
      <c r="E4">
        <v>72.83</v>
      </c>
      <c r="F4">
        <v>47.69</v>
      </c>
      <c r="G4">
        <v>128.4</v>
      </c>
      <c r="H4">
        <v>69.349999999999994</v>
      </c>
      <c r="I4" s="41">
        <v>0.22800000000000001</v>
      </c>
      <c r="J4" s="5">
        <f t="shared" ref="J4:J54" si="2">A4/A3-1</f>
        <v>1.6402635637179364E-2</v>
      </c>
      <c r="K4" s="5">
        <f t="shared" ref="K4:K54" si="3">B4/B3-1</f>
        <v>3.2301480484524525E-3</v>
      </c>
      <c r="L4" s="5">
        <f t="shared" ref="L4:L54" si="4">C4/C3-1</f>
        <v>-1.713128796137664E-2</v>
      </c>
      <c r="M4" s="5">
        <f t="shared" ref="M4:M54" si="5">D4/D3-1</f>
        <v>-4.3146365748423232E-3</v>
      </c>
      <c r="N4" s="5">
        <f t="shared" ref="N4:N54" si="6">E4/E3-1</f>
        <v>3.9982864486648451E-2</v>
      </c>
      <c r="O4" s="5">
        <f t="shared" ref="O4:O54" si="7">F4/F3-1</f>
        <v>-9.2448322426509355E-3</v>
      </c>
      <c r="P4" s="5">
        <f t="shared" ref="P4:P54" si="8">G4/G3-1</f>
        <v>0</v>
      </c>
      <c r="Q4" s="42">
        <f t="shared" ref="Q4:Q54" si="9">H4/H3-1</f>
        <v>1.0491038904269168E-2</v>
      </c>
      <c r="R4" s="16">
        <f t="shared" ref="R4:R54" si="10">J4-J$56</f>
        <v>1.0323501488934198E-2</v>
      </c>
      <c r="S4" s="16">
        <f t="shared" ref="S4:S54" si="11">K4-K$56</f>
        <v>1.8044657073782509E-3</v>
      </c>
      <c r="T4" s="16">
        <f t="shared" ref="T4:T54" si="12">L4-L$56</f>
        <v>-1.9535994986310454E-2</v>
      </c>
      <c r="U4" s="16">
        <f t="shared" ref="U4:U54" si="13">M4-M$56</f>
        <v>-5.6338034196924212E-3</v>
      </c>
      <c r="V4" s="16">
        <f t="shared" ref="V4:V54" si="14">N4-N$56</f>
        <v>3.62167534073023E-2</v>
      </c>
      <c r="W4" s="16">
        <f t="shared" ref="W4:W54" si="15">O4-O$56</f>
        <v>-7.9641570727380841E-3</v>
      </c>
      <c r="X4" s="16">
        <f t="shared" ref="X4:X54" si="16">P4-P$56</f>
        <v>3.51361407303906E-3</v>
      </c>
      <c r="Y4" s="44">
        <f t="shared" ref="Y4:Y54" si="17">Q4-Q$56</f>
        <v>9.6843875221056825E-3</v>
      </c>
      <c r="Z4">
        <f t="array" ref="Z4">MMULT(TRANSPOSE($B$75:$B$82),TRANSPOSE(J4:Q4))</f>
        <v>4.9269912872099419E-3</v>
      </c>
    </row>
    <row r="5" spans="1:26" x14ac:dyDescent="0.2">
      <c r="A5">
        <v>71.33</v>
      </c>
      <c r="B5">
        <v>73.849999999999994</v>
      </c>
      <c r="C5">
        <v>31.094999999999999</v>
      </c>
      <c r="D5">
        <v>29.725000000000001</v>
      </c>
      <c r="E5">
        <v>72.8</v>
      </c>
      <c r="F5">
        <v>46.204999999999998</v>
      </c>
      <c r="G5">
        <v>126.55</v>
      </c>
      <c r="H5">
        <v>68.38</v>
      </c>
      <c r="I5" s="41">
        <v>0.187</v>
      </c>
      <c r="J5" s="5">
        <f t="shared" si="2"/>
        <v>-1.61379310344828E-2</v>
      </c>
      <c r="K5" s="5">
        <f t="shared" si="3"/>
        <v>-9.2567748859674337E-3</v>
      </c>
      <c r="L5" s="5">
        <f t="shared" si="4"/>
        <v>-1.4577721438757796E-2</v>
      </c>
      <c r="M5" s="5">
        <f t="shared" si="5"/>
        <v>-9.1666666666666563E-3</v>
      </c>
      <c r="N5" s="5">
        <f t="shared" si="6"/>
        <v>-4.1191816559116301E-4</v>
      </c>
      <c r="O5" s="5">
        <f t="shared" si="7"/>
        <v>-3.1138603480813543E-2</v>
      </c>
      <c r="P5" s="5">
        <f t="shared" si="8"/>
        <v>-1.4408099688473563E-2</v>
      </c>
      <c r="Q5" s="42">
        <f t="shared" si="9"/>
        <v>-1.3987022350396505E-2</v>
      </c>
      <c r="R5" s="16">
        <f t="shared" si="10"/>
        <v>-2.2217065182727966E-2</v>
      </c>
      <c r="S5" s="16">
        <f t="shared" si="11"/>
        <v>-1.0682457227041635E-2</v>
      </c>
      <c r="T5" s="16">
        <f t="shared" si="12"/>
        <v>-1.698242846369161E-2</v>
      </c>
      <c r="U5" s="16">
        <f t="shared" si="13"/>
        <v>-1.0485833511516754E-2</v>
      </c>
      <c r="V5" s="16">
        <f t="shared" si="14"/>
        <v>-4.1780292449373159E-3</v>
      </c>
      <c r="W5" s="16">
        <f t="shared" si="15"/>
        <v>-2.9857928310900693E-2</v>
      </c>
      <c r="X5" s="16">
        <f t="shared" si="16"/>
        <v>-1.0894485615434504E-2</v>
      </c>
      <c r="Y5" s="44">
        <f t="shared" si="17"/>
        <v>-1.479367373255999E-2</v>
      </c>
      <c r="Z5">
        <f t="array" ref="Z5">MMULT(TRANSPOSE($B$75:$B$82),TRANSPOSE(J5:Q5))</f>
        <v>-1.3635592213893682E-2</v>
      </c>
    </row>
    <row r="6" spans="1:26" x14ac:dyDescent="0.2">
      <c r="A6">
        <v>71.569999999999993</v>
      </c>
      <c r="B6">
        <v>73.33</v>
      </c>
      <c r="C6">
        <v>30.715</v>
      </c>
      <c r="D6">
        <v>30.495000000000001</v>
      </c>
      <c r="E6">
        <v>73.73</v>
      </c>
      <c r="F6">
        <v>46.195</v>
      </c>
      <c r="G6">
        <v>125.35</v>
      </c>
      <c r="H6">
        <v>70.599999999999994</v>
      </c>
      <c r="I6" s="41">
        <v>0.253</v>
      </c>
      <c r="J6" s="5">
        <f t="shared" si="2"/>
        <v>3.3646432076264166E-3</v>
      </c>
      <c r="K6" s="5">
        <f t="shared" si="3"/>
        <v>-7.0412999322951864E-3</v>
      </c>
      <c r="L6" s="5">
        <f t="shared" si="4"/>
        <v>-1.222061424666343E-2</v>
      </c>
      <c r="M6" s="5">
        <f t="shared" si="5"/>
        <v>2.5904121110176703E-2</v>
      </c>
      <c r="N6" s="5">
        <f t="shared" si="6"/>
        <v>1.2774725274725451E-2</v>
      </c>
      <c r="O6" s="5">
        <f t="shared" si="7"/>
        <v>-2.1642679363698125E-4</v>
      </c>
      <c r="P6" s="5">
        <f t="shared" si="8"/>
        <v>-9.4824180165942185E-3</v>
      </c>
      <c r="Q6" s="42">
        <f t="shared" si="9"/>
        <v>3.246563322608953E-2</v>
      </c>
      <c r="R6" s="16">
        <f t="shared" si="10"/>
        <v>-2.7144909406187486E-3</v>
      </c>
      <c r="S6" s="16">
        <f t="shared" si="11"/>
        <v>-8.4669822733693875E-3</v>
      </c>
      <c r="T6" s="16">
        <f t="shared" si="12"/>
        <v>-1.4625321271597243E-2</v>
      </c>
      <c r="U6" s="16">
        <f t="shared" si="13"/>
        <v>2.4584954265326607E-2</v>
      </c>
      <c r="V6" s="16">
        <f t="shared" si="14"/>
        <v>9.0086141953792977E-3</v>
      </c>
      <c r="W6" s="16">
        <f t="shared" si="15"/>
        <v>1.0642483762758699E-3</v>
      </c>
      <c r="X6" s="16">
        <f t="shared" si="16"/>
        <v>-5.9688039435551584E-3</v>
      </c>
      <c r="Y6" s="44">
        <f t="shared" si="17"/>
        <v>3.1658981843926043E-2</v>
      </c>
      <c r="Z6">
        <f t="array" ref="Z6">MMULT(TRANSPOSE($B$75:$B$82),TRANSPOSE(J6:Q6))</f>
        <v>5.6935454786785356E-3</v>
      </c>
    </row>
    <row r="7" spans="1:26" x14ac:dyDescent="0.2">
      <c r="A7">
        <v>74.23</v>
      </c>
      <c r="B7">
        <v>78.099999999999994</v>
      </c>
      <c r="C7">
        <v>33</v>
      </c>
      <c r="D7">
        <v>31.82</v>
      </c>
      <c r="E7">
        <v>76.02</v>
      </c>
      <c r="F7">
        <v>49.55</v>
      </c>
      <c r="G7">
        <v>131.6</v>
      </c>
      <c r="H7">
        <v>72.5</v>
      </c>
      <c r="I7" s="41">
        <v>0.317</v>
      </c>
      <c r="J7" s="5">
        <f t="shared" si="2"/>
        <v>3.7166410507195824E-2</v>
      </c>
      <c r="K7" s="5">
        <f t="shared" si="3"/>
        <v>6.5048411291422248E-2</v>
      </c>
      <c r="L7" s="5">
        <f t="shared" si="4"/>
        <v>7.4393618753052282E-2</v>
      </c>
      <c r="M7" s="5">
        <f t="shared" si="5"/>
        <v>4.3449745859976963E-2</v>
      </c>
      <c r="N7" s="5">
        <f t="shared" si="6"/>
        <v>3.1059270310592524E-2</v>
      </c>
      <c r="O7" s="5">
        <f t="shared" si="7"/>
        <v>7.2626907673990715E-2</v>
      </c>
      <c r="P7" s="5">
        <f t="shared" si="8"/>
        <v>4.986039090546468E-2</v>
      </c>
      <c r="Q7" s="42">
        <f t="shared" si="9"/>
        <v>2.6912181303116123E-2</v>
      </c>
      <c r="R7" s="16">
        <f t="shared" si="10"/>
        <v>3.1087276358950658E-2</v>
      </c>
      <c r="S7" s="16">
        <f t="shared" si="11"/>
        <v>6.362272895034804E-2</v>
      </c>
      <c r="T7" s="16">
        <f t="shared" si="12"/>
        <v>7.1988911728118471E-2</v>
      </c>
      <c r="U7" s="16">
        <f t="shared" si="13"/>
        <v>4.2130579015126866E-2</v>
      </c>
      <c r="V7" s="16">
        <f t="shared" si="14"/>
        <v>2.729315923124637E-2</v>
      </c>
      <c r="W7" s="16">
        <f t="shared" si="15"/>
        <v>7.3907582843903571E-2</v>
      </c>
      <c r="X7" s="16">
        <f t="shared" si="16"/>
        <v>5.3374004978503739E-2</v>
      </c>
      <c r="Y7" s="44">
        <f t="shared" si="17"/>
        <v>2.6105529920952639E-2</v>
      </c>
      <c r="Z7">
        <f t="array" ref="Z7">MMULT(TRANSPOSE($B$75:$B$82),TRANSPOSE(J7:Q7))</f>
        <v>5.006461707560142E-2</v>
      </c>
    </row>
    <row r="8" spans="1:26" x14ac:dyDescent="0.2">
      <c r="A8">
        <v>75.88</v>
      </c>
      <c r="B8">
        <v>79.5</v>
      </c>
      <c r="C8">
        <v>33.085000000000001</v>
      </c>
      <c r="D8">
        <v>33.159999999999997</v>
      </c>
      <c r="E8">
        <v>78.13</v>
      </c>
      <c r="F8">
        <v>52.28</v>
      </c>
      <c r="G8">
        <v>132</v>
      </c>
      <c r="H8">
        <v>74.5</v>
      </c>
      <c r="I8" s="41">
        <v>0.41799999999999998</v>
      </c>
      <c r="J8" s="5">
        <f t="shared" si="2"/>
        <v>2.2228209618752492E-2</v>
      </c>
      <c r="K8" s="5">
        <f t="shared" si="3"/>
        <v>1.7925736235595569E-2</v>
      </c>
      <c r="L8" s="5">
        <f t="shared" si="4"/>
        <v>2.5757575757576756E-3</v>
      </c>
      <c r="M8" s="5">
        <f t="shared" si="5"/>
        <v>4.2111879321181434E-2</v>
      </c>
      <c r="N8" s="5">
        <f t="shared" si="6"/>
        <v>2.7755853722704504E-2</v>
      </c>
      <c r="O8" s="5">
        <f t="shared" si="7"/>
        <v>5.5095862764884096E-2</v>
      </c>
      <c r="P8" s="5">
        <f t="shared" si="8"/>
        <v>3.0395136778116338E-3</v>
      </c>
      <c r="Q8" s="42">
        <f t="shared" si="9"/>
        <v>2.7586206896551779E-2</v>
      </c>
      <c r="R8" s="16">
        <f t="shared" si="10"/>
        <v>1.6149075470507326E-2</v>
      </c>
      <c r="S8" s="16">
        <f t="shared" si="11"/>
        <v>1.6500053894521367E-2</v>
      </c>
      <c r="T8" s="16">
        <f t="shared" si="12"/>
        <v>1.710505508238625E-4</v>
      </c>
      <c r="U8" s="16">
        <f t="shared" si="13"/>
        <v>4.0792712476331337E-2</v>
      </c>
      <c r="V8" s="16">
        <f t="shared" si="14"/>
        <v>2.3989742643358351E-2</v>
      </c>
      <c r="W8" s="16">
        <f t="shared" si="15"/>
        <v>5.6376537934796946E-2</v>
      </c>
      <c r="X8" s="16">
        <f t="shared" si="16"/>
        <v>6.5531277508506939E-3</v>
      </c>
      <c r="Y8" s="44">
        <f t="shared" si="17"/>
        <v>2.6779555514388296E-2</v>
      </c>
      <c r="Z8">
        <f t="array" ref="Z8">MMULT(TRANSPOSE($B$75:$B$82),TRANSPOSE(J8:Q8))</f>
        <v>2.4789877476654898E-2</v>
      </c>
    </row>
    <row r="9" spans="1:26" x14ac:dyDescent="0.2">
      <c r="A9">
        <v>74.459999999999994</v>
      </c>
      <c r="B9">
        <v>78.53</v>
      </c>
      <c r="C9">
        <v>32.090000000000003</v>
      </c>
      <c r="D9">
        <v>33.335000000000001</v>
      </c>
      <c r="E9">
        <v>77.03</v>
      </c>
      <c r="F9">
        <v>50.27</v>
      </c>
      <c r="G9">
        <v>130</v>
      </c>
      <c r="H9">
        <v>70.099999999999994</v>
      </c>
      <c r="I9" s="41">
        <v>0.39100000000000001</v>
      </c>
      <c r="J9" s="5">
        <f t="shared" si="2"/>
        <v>-1.871375856615709E-2</v>
      </c>
      <c r="K9" s="5">
        <f t="shared" si="3"/>
        <v>-1.2201257861635173E-2</v>
      </c>
      <c r="L9" s="5">
        <f t="shared" si="4"/>
        <v>-3.0074051685053615E-2</v>
      </c>
      <c r="M9" s="5">
        <f t="shared" si="5"/>
        <v>5.2774427020507719E-3</v>
      </c>
      <c r="N9" s="5">
        <f t="shared" si="6"/>
        <v>-1.40790989376679E-2</v>
      </c>
      <c r="O9" s="5">
        <f t="shared" si="7"/>
        <v>-3.8446824789594491E-2</v>
      </c>
      <c r="P9" s="5">
        <f t="shared" si="8"/>
        <v>-1.5151515151515138E-2</v>
      </c>
      <c r="Q9" s="42">
        <f t="shared" si="9"/>
        <v>-5.9060402684563806E-2</v>
      </c>
      <c r="R9" s="16">
        <f t="shared" si="10"/>
        <v>-2.4792892714402257E-2</v>
      </c>
      <c r="S9" s="16">
        <f t="shared" si="11"/>
        <v>-1.3626940202709374E-2</v>
      </c>
      <c r="T9" s="16">
        <f t="shared" si="12"/>
        <v>-3.2478758709987426E-2</v>
      </c>
      <c r="U9" s="16">
        <f t="shared" si="13"/>
        <v>3.958275857200674E-3</v>
      </c>
      <c r="V9" s="16">
        <f t="shared" si="14"/>
        <v>-1.7845210017014054E-2</v>
      </c>
      <c r="W9" s="16">
        <f t="shared" si="15"/>
        <v>-3.7166149619681642E-2</v>
      </c>
      <c r="X9" s="16">
        <f t="shared" si="16"/>
        <v>-1.1637901078476079E-2</v>
      </c>
      <c r="Y9" s="44">
        <f t="shared" si="17"/>
        <v>-5.9867054066727293E-2</v>
      </c>
      <c r="Z9">
        <f t="array" ref="Z9">MMULT(TRANSPOSE($B$75:$B$82),TRANSPOSE(J9:Q9))</f>
        <v>-2.2806183371767055E-2</v>
      </c>
    </row>
    <row r="10" spans="1:26" x14ac:dyDescent="0.2">
      <c r="A10">
        <v>73.760000000000005</v>
      </c>
      <c r="B10">
        <v>76.650000000000006</v>
      </c>
      <c r="C10">
        <v>31.565000000000001</v>
      </c>
      <c r="D10">
        <v>31.625</v>
      </c>
      <c r="E10">
        <v>76.36</v>
      </c>
      <c r="F10">
        <v>50.43</v>
      </c>
      <c r="G10">
        <v>128.15</v>
      </c>
      <c r="H10">
        <v>68.5</v>
      </c>
      <c r="I10" s="41">
        <v>0.36799999999999999</v>
      </c>
      <c r="J10" s="5">
        <f t="shared" si="2"/>
        <v>-9.4010206822453535E-3</v>
      </c>
      <c r="K10" s="5">
        <f t="shared" si="3"/>
        <v>-2.3939895581306492E-2</v>
      </c>
      <c r="L10" s="5">
        <f t="shared" si="4"/>
        <v>-1.6360236833904751E-2</v>
      </c>
      <c r="M10" s="5">
        <f t="shared" si="5"/>
        <v>-5.1297435128243585E-2</v>
      </c>
      <c r="N10" s="5">
        <f t="shared" si="6"/>
        <v>-8.6979099052317821E-3</v>
      </c>
      <c r="O10" s="5">
        <f t="shared" si="7"/>
        <v>3.1828128108215559E-3</v>
      </c>
      <c r="P10" s="5">
        <f t="shared" si="8"/>
        <v>-1.4230769230769158E-2</v>
      </c>
      <c r="Q10" s="42">
        <f t="shared" si="9"/>
        <v>-2.2824536376604754E-2</v>
      </c>
      <c r="R10" s="16">
        <f t="shared" si="10"/>
        <v>-1.548015483049052E-2</v>
      </c>
      <c r="S10" s="16">
        <f t="shared" si="11"/>
        <v>-2.5365577922380693E-2</v>
      </c>
      <c r="T10" s="16">
        <f t="shared" si="12"/>
        <v>-1.8764943858838565E-2</v>
      </c>
      <c r="U10" s="16">
        <f t="shared" si="13"/>
        <v>-5.2616601973093681E-2</v>
      </c>
      <c r="V10" s="16">
        <f t="shared" si="14"/>
        <v>-1.2464020984577936E-2</v>
      </c>
      <c r="W10" s="16">
        <f t="shared" si="15"/>
        <v>4.4634879807344072E-3</v>
      </c>
      <c r="X10" s="16">
        <f t="shared" si="16"/>
        <v>-1.0717155157730099E-2</v>
      </c>
      <c r="Y10" s="44">
        <f t="shared" si="17"/>
        <v>-2.3631187758768237E-2</v>
      </c>
      <c r="Z10">
        <f t="array" ref="Z10">MMULT(TRANSPOSE($B$75:$B$82),TRANSPOSE(J10:Q10))</f>
        <v>-1.794612386593554E-2</v>
      </c>
    </row>
    <row r="11" spans="1:26" x14ac:dyDescent="0.2">
      <c r="A11">
        <v>73.900000000000006</v>
      </c>
      <c r="B11">
        <v>77</v>
      </c>
      <c r="C11">
        <v>31.585000000000001</v>
      </c>
      <c r="D11">
        <v>31.4</v>
      </c>
      <c r="E11">
        <v>79.569999999999993</v>
      </c>
      <c r="F11">
        <v>50.05</v>
      </c>
      <c r="G11">
        <v>126.05</v>
      </c>
      <c r="H11">
        <v>68.959999999999994</v>
      </c>
      <c r="I11" s="41">
        <v>0.33100000000000002</v>
      </c>
      <c r="J11" s="5">
        <f t="shared" si="2"/>
        <v>1.8980477223426995E-3</v>
      </c>
      <c r="K11" s="5">
        <f t="shared" si="3"/>
        <v>4.5662100456620447E-3</v>
      </c>
      <c r="L11" s="5">
        <f t="shared" si="4"/>
        <v>6.3361317915400228E-4</v>
      </c>
      <c r="M11" s="5">
        <f t="shared" si="5"/>
        <v>-7.1146245059289237E-3</v>
      </c>
      <c r="N11" s="5">
        <f t="shared" si="6"/>
        <v>4.2037716081718024E-2</v>
      </c>
      <c r="O11" s="5">
        <f t="shared" si="7"/>
        <v>-7.5351973031926311E-3</v>
      </c>
      <c r="P11" s="5">
        <f t="shared" si="8"/>
        <v>-1.6387046429964913E-2</v>
      </c>
      <c r="Q11" s="42">
        <f t="shared" si="9"/>
        <v>6.7153284671532809E-3</v>
      </c>
      <c r="R11" s="16">
        <f t="shared" si="10"/>
        <v>-4.1810864259024657E-3</v>
      </c>
      <c r="S11" s="16">
        <f t="shared" si="11"/>
        <v>3.1405277045878431E-3</v>
      </c>
      <c r="T11" s="16">
        <f t="shared" si="12"/>
        <v>-1.7710938457798108E-3</v>
      </c>
      <c r="U11" s="16">
        <f t="shared" si="13"/>
        <v>-8.4337913507790217E-3</v>
      </c>
      <c r="V11" s="16">
        <f t="shared" si="14"/>
        <v>3.8271605002371874E-2</v>
      </c>
      <c r="W11" s="16">
        <f t="shared" si="15"/>
        <v>-6.2545221332797798E-3</v>
      </c>
      <c r="X11" s="16">
        <f t="shared" si="16"/>
        <v>-1.2873432356925854E-2</v>
      </c>
      <c r="Y11" s="44">
        <f t="shared" si="17"/>
        <v>5.9086770849897958E-3</v>
      </c>
      <c r="Z11">
        <f t="array" ref="Z11">MMULT(TRANSPOSE($B$75:$B$82),TRANSPOSE(J11:Q11))</f>
        <v>3.1017559071179479E-3</v>
      </c>
    </row>
    <row r="12" spans="1:26" x14ac:dyDescent="0.2">
      <c r="A12">
        <v>75.599999999999994</v>
      </c>
      <c r="B12">
        <v>78.09</v>
      </c>
      <c r="C12">
        <v>32.634999999999998</v>
      </c>
      <c r="D12">
        <v>32.06</v>
      </c>
      <c r="E12">
        <v>79.78</v>
      </c>
      <c r="F12">
        <v>50</v>
      </c>
      <c r="G12">
        <v>129.5</v>
      </c>
      <c r="H12">
        <v>69.62</v>
      </c>
      <c r="I12" s="41">
        <v>0.27400000000000002</v>
      </c>
      <c r="J12" s="5">
        <f t="shared" si="2"/>
        <v>2.3004059539918575E-2</v>
      </c>
      <c r="K12" s="5">
        <f t="shared" si="3"/>
        <v>1.4155844155844255E-2</v>
      </c>
      <c r="L12" s="5">
        <f t="shared" si="4"/>
        <v>3.3243628304574946E-2</v>
      </c>
      <c r="M12" s="5">
        <f t="shared" si="5"/>
        <v>2.1019108280254883E-2</v>
      </c>
      <c r="N12" s="5">
        <f t="shared" si="6"/>
        <v>2.63918562272214E-3</v>
      </c>
      <c r="O12" s="5">
        <f t="shared" si="7"/>
        <v>-9.9900099900096517E-4</v>
      </c>
      <c r="P12" s="5">
        <f t="shared" si="8"/>
        <v>2.7370091233637428E-2</v>
      </c>
      <c r="Q12" s="42">
        <f t="shared" si="9"/>
        <v>9.5707656612531444E-3</v>
      </c>
      <c r="R12" s="16">
        <f t="shared" si="10"/>
        <v>1.6924925391673409E-2</v>
      </c>
      <c r="S12" s="16">
        <f t="shared" si="11"/>
        <v>1.2730161814770054E-2</v>
      </c>
      <c r="T12" s="16">
        <f t="shared" si="12"/>
        <v>3.0838921279641131E-2</v>
      </c>
      <c r="U12" s="16">
        <f t="shared" si="13"/>
        <v>1.9699941435404787E-2</v>
      </c>
      <c r="V12" s="16">
        <f t="shared" si="14"/>
        <v>-1.1269254566240129E-3</v>
      </c>
      <c r="W12" s="16">
        <f t="shared" si="15"/>
        <v>2.8167417091188598E-4</v>
      </c>
      <c r="X12" s="16">
        <f t="shared" si="16"/>
        <v>3.0883705306676487E-2</v>
      </c>
      <c r="Y12" s="44">
        <f t="shared" si="17"/>
        <v>8.7641142790896593E-3</v>
      </c>
      <c r="Z12">
        <f t="array" ref="Z12">MMULT(TRANSPOSE($B$75:$B$82),TRANSPOSE(J12:Q12))</f>
        <v>1.6250460224900551E-2</v>
      </c>
    </row>
    <row r="13" spans="1:26" x14ac:dyDescent="0.2">
      <c r="A13">
        <v>75.41</v>
      </c>
      <c r="B13">
        <v>78.010000000000005</v>
      </c>
      <c r="C13">
        <v>31.91</v>
      </c>
      <c r="D13">
        <v>32.020000000000003</v>
      </c>
      <c r="E13">
        <v>79.2</v>
      </c>
      <c r="F13">
        <v>49.97</v>
      </c>
      <c r="G13">
        <v>129.4</v>
      </c>
      <c r="H13">
        <v>68.92</v>
      </c>
      <c r="I13" s="41">
        <v>0.26400000000000001</v>
      </c>
      <c r="J13" s="5">
        <f t="shared" si="2"/>
        <v>-2.5132275132274673E-3</v>
      </c>
      <c r="K13" s="5">
        <f t="shared" si="3"/>
        <v>-1.0244589576129393E-3</v>
      </c>
      <c r="L13" s="5">
        <f t="shared" si="4"/>
        <v>-2.2215412900260412E-2</v>
      </c>
      <c r="M13" s="5">
        <f t="shared" si="5"/>
        <v>-1.2476606363068798E-3</v>
      </c>
      <c r="N13" s="5">
        <f t="shared" si="6"/>
        <v>-7.2699924793181436E-3</v>
      </c>
      <c r="O13" s="5">
        <f t="shared" si="7"/>
        <v>-6.0000000000004494E-4</v>
      </c>
      <c r="P13" s="5">
        <f t="shared" si="8"/>
        <v>-7.7220077220074845E-4</v>
      </c>
      <c r="Q13" s="42">
        <f t="shared" si="9"/>
        <v>-1.0054582016661873E-2</v>
      </c>
      <c r="R13" s="16">
        <f t="shared" si="10"/>
        <v>-8.5923616614726334E-3</v>
      </c>
      <c r="S13" s="16">
        <f t="shared" si="11"/>
        <v>-2.4501412986871409E-3</v>
      </c>
      <c r="T13" s="16">
        <f t="shared" si="12"/>
        <v>-2.4620119925194226E-2</v>
      </c>
      <c r="U13" s="16">
        <f t="shared" si="13"/>
        <v>-2.5668274811569778E-3</v>
      </c>
      <c r="V13" s="16">
        <f t="shared" si="14"/>
        <v>-1.1036103558664297E-2</v>
      </c>
      <c r="W13" s="16">
        <f t="shared" si="15"/>
        <v>6.8067516991280621E-4</v>
      </c>
      <c r="X13" s="16">
        <f t="shared" si="16"/>
        <v>2.7414133008383116E-3</v>
      </c>
      <c r="Y13" s="44">
        <f t="shared" si="17"/>
        <v>-1.0861233398825358E-2</v>
      </c>
      <c r="Z13">
        <f t="array" ref="Z13">MMULT(TRANSPOSE($B$75:$B$82),TRANSPOSE(J13:Q13))</f>
        <v>-5.7121919094485635E-3</v>
      </c>
    </row>
    <row r="14" spans="1:26" x14ac:dyDescent="0.2">
      <c r="A14">
        <v>74.930000000000007</v>
      </c>
      <c r="B14">
        <v>79.59</v>
      </c>
      <c r="C14">
        <v>32.384999999999998</v>
      </c>
      <c r="D14">
        <v>31.87</v>
      </c>
      <c r="E14">
        <v>80.209999999999994</v>
      </c>
      <c r="F14">
        <v>48.14</v>
      </c>
      <c r="G14">
        <v>124.55</v>
      </c>
      <c r="H14">
        <v>67.55</v>
      </c>
      <c r="I14" s="41">
        <v>0.27600000000000002</v>
      </c>
      <c r="J14" s="5">
        <f t="shared" si="2"/>
        <v>-6.3652035539051299E-3</v>
      </c>
      <c r="K14" s="5">
        <f t="shared" si="3"/>
        <v>2.0253813613639204E-2</v>
      </c>
      <c r="L14" s="5">
        <f t="shared" si="4"/>
        <v>1.4885615794421714E-2</v>
      </c>
      <c r="M14" s="5">
        <f t="shared" si="5"/>
        <v>-4.6845721424110254E-3</v>
      </c>
      <c r="N14" s="5">
        <f t="shared" si="6"/>
        <v>1.2752525252525126E-2</v>
      </c>
      <c r="O14" s="5">
        <f t="shared" si="7"/>
        <v>-3.6621973183910361E-2</v>
      </c>
      <c r="P14" s="5">
        <f t="shared" si="8"/>
        <v>-3.7480680061823812E-2</v>
      </c>
      <c r="Q14" s="42">
        <f t="shared" si="9"/>
        <v>-1.9878119558908947E-2</v>
      </c>
      <c r="R14" s="16">
        <f t="shared" si="10"/>
        <v>-1.2444337702150296E-2</v>
      </c>
      <c r="S14" s="16">
        <f t="shared" si="11"/>
        <v>1.8828131272565003E-2</v>
      </c>
      <c r="T14" s="16">
        <f t="shared" si="12"/>
        <v>1.2480908769487901E-2</v>
      </c>
      <c r="U14" s="16">
        <f t="shared" si="13"/>
        <v>-6.0037389872611233E-3</v>
      </c>
      <c r="V14" s="16">
        <f t="shared" si="14"/>
        <v>8.9864141731789728E-3</v>
      </c>
      <c r="W14" s="16">
        <f t="shared" si="15"/>
        <v>-3.5341298013997512E-2</v>
      </c>
      <c r="X14" s="16">
        <f t="shared" si="16"/>
        <v>-3.3967065988784753E-2</v>
      </c>
      <c r="Y14" s="44">
        <f t="shared" si="17"/>
        <v>-2.068477094107243E-2</v>
      </c>
      <c r="Z14">
        <f t="array" ref="Z14">MMULT(TRANSPOSE($B$75:$B$82),TRANSPOSE(J14:Q14))</f>
        <v>-7.1423242300466538E-3</v>
      </c>
    </row>
    <row r="15" spans="1:26" x14ac:dyDescent="0.2">
      <c r="A15">
        <v>75.7</v>
      </c>
      <c r="B15">
        <v>78.97</v>
      </c>
      <c r="C15">
        <v>32.494999999999997</v>
      </c>
      <c r="D15">
        <v>32.835000000000001</v>
      </c>
      <c r="E15">
        <v>81.819999999999993</v>
      </c>
      <c r="F15">
        <v>48.204999999999998</v>
      </c>
      <c r="G15">
        <v>124.75</v>
      </c>
      <c r="H15">
        <v>70.16</v>
      </c>
      <c r="I15" s="41">
        <v>0.255</v>
      </c>
      <c r="J15" s="5">
        <f t="shared" si="2"/>
        <v>1.0276257840651226E-2</v>
      </c>
      <c r="K15" s="5">
        <f t="shared" si="3"/>
        <v>-7.7899233572057414E-3</v>
      </c>
      <c r="L15" s="5">
        <f t="shared" si="4"/>
        <v>3.3966342442488529E-3</v>
      </c>
      <c r="M15" s="5">
        <f t="shared" si="5"/>
        <v>3.0279259491684973E-2</v>
      </c>
      <c r="N15" s="5">
        <f t="shared" si="6"/>
        <v>2.0072310185762277E-2</v>
      </c>
      <c r="O15" s="5">
        <f t="shared" si="7"/>
        <v>1.3502285002076064E-3</v>
      </c>
      <c r="P15" s="5">
        <f t="shared" si="8"/>
        <v>1.6057808109193328E-3</v>
      </c>
      <c r="Q15" s="42">
        <f t="shared" si="9"/>
        <v>3.8638045891931982E-2</v>
      </c>
      <c r="R15" s="16">
        <f t="shared" si="10"/>
        <v>4.197123692406061E-3</v>
      </c>
      <c r="S15" s="16">
        <f t="shared" si="11"/>
        <v>-9.2156056982799425E-3</v>
      </c>
      <c r="T15" s="16">
        <f t="shared" si="12"/>
        <v>9.9192721931503974E-4</v>
      </c>
      <c r="U15" s="16">
        <f t="shared" si="13"/>
        <v>2.8960092646834877E-2</v>
      </c>
      <c r="V15" s="16">
        <f t="shared" si="14"/>
        <v>1.6306199106416123E-2</v>
      </c>
      <c r="W15" s="16">
        <f t="shared" si="15"/>
        <v>2.6309036701204578E-3</v>
      </c>
      <c r="X15" s="16">
        <f t="shared" si="16"/>
        <v>5.1193948839583928E-3</v>
      </c>
      <c r="Y15" s="44">
        <f t="shared" si="17"/>
        <v>3.7831394509768496E-2</v>
      </c>
      <c r="Z15">
        <f t="array" ref="Z15">MMULT(TRANSPOSE($B$75:$B$82),TRANSPOSE(J15:Q15))</f>
        <v>1.2228574201025064E-2</v>
      </c>
    </row>
    <row r="16" spans="1:26" x14ac:dyDescent="0.2">
      <c r="A16">
        <v>72</v>
      </c>
      <c r="B16">
        <v>74.73</v>
      </c>
      <c r="C16">
        <v>32.82</v>
      </c>
      <c r="D16">
        <v>31.094999999999999</v>
      </c>
      <c r="E16">
        <v>80.239999999999995</v>
      </c>
      <c r="F16">
        <v>46.78</v>
      </c>
      <c r="G16">
        <v>120.35</v>
      </c>
      <c r="H16">
        <v>67.27</v>
      </c>
      <c r="I16" s="41">
        <v>0.46600000000000003</v>
      </c>
      <c r="J16" s="5">
        <f t="shared" si="2"/>
        <v>-4.8877146631439938E-2</v>
      </c>
      <c r="K16" s="5">
        <f t="shared" si="3"/>
        <v>-5.3691275167785157E-2</v>
      </c>
      <c r="L16" s="5">
        <f t="shared" si="4"/>
        <v>1.0001538698261259E-2</v>
      </c>
      <c r="M16" s="5">
        <f t="shared" si="5"/>
        <v>-5.2992233896756558E-2</v>
      </c>
      <c r="N16" s="5">
        <f t="shared" si="6"/>
        <v>-1.9310681984844758E-2</v>
      </c>
      <c r="O16" s="5">
        <f t="shared" si="7"/>
        <v>-2.9561248833108511E-2</v>
      </c>
      <c r="P16" s="5">
        <f t="shared" si="8"/>
        <v>-3.5270541082164319E-2</v>
      </c>
      <c r="Q16" s="42">
        <f t="shared" si="9"/>
        <v>-4.119156214367159E-2</v>
      </c>
      <c r="R16" s="16">
        <f t="shared" si="10"/>
        <v>-5.4956280779685104E-2</v>
      </c>
      <c r="S16" s="16">
        <f t="shared" si="11"/>
        <v>-5.5116957508859359E-2</v>
      </c>
      <c r="T16" s="16">
        <f t="shared" si="12"/>
        <v>7.596831673327446E-3</v>
      </c>
      <c r="U16" s="16">
        <f t="shared" si="13"/>
        <v>-5.4311400741606654E-2</v>
      </c>
      <c r="V16" s="16">
        <f t="shared" si="14"/>
        <v>-2.3076793064190911E-2</v>
      </c>
      <c r="W16" s="16">
        <f t="shared" si="15"/>
        <v>-2.8280573663195661E-2</v>
      </c>
      <c r="X16" s="16">
        <f t="shared" si="16"/>
        <v>-3.175692700912526E-2</v>
      </c>
      <c r="Y16" s="44">
        <f t="shared" si="17"/>
        <v>-4.1998213525835076E-2</v>
      </c>
      <c r="Z16">
        <f t="array" ref="Z16">MMULT(TRANSPOSE($B$75:$B$82),TRANSPOSE(J16:Q16))</f>
        <v>-3.3861643880188697E-2</v>
      </c>
    </row>
    <row r="17" spans="1:26" x14ac:dyDescent="0.2">
      <c r="A17">
        <v>74.099999999999994</v>
      </c>
      <c r="B17">
        <v>73.89</v>
      </c>
      <c r="C17">
        <v>32.83</v>
      </c>
      <c r="D17">
        <v>31.08</v>
      </c>
      <c r="E17">
        <v>81.97</v>
      </c>
      <c r="F17">
        <v>47.115000000000002</v>
      </c>
      <c r="G17">
        <v>120.85</v>
      </c>
      <c r="H17">
        <v>67.400000000000006</v>
      </c>
      <c r="I17" s="41">
        <v>0.57299999999999995</v>
      </c>
      <c r="J17" s="5">
        <f t="shared" si="2"/>
        <v>2.9166666666666563E-2</v>
      </c>
      <c r="K17" s="5">
        <f t="shared" si="3"/>
        <v>-1.1240465676435218E-2</v>
      </c>
      <c r="L17" s="5">
        <f t="shared" si="4"/>
        <v>3.0469226081653034E-4</v>
      </c>
      <c r="M17" s="5">
        <f t="shared" si="5"/>
        <v>-4.8239266763150379E-4</v>
      </c>
      <c r="N17" s="5">
        <f t="shared" si="6"/>
        <v>2.1560319042871479E-2</v>
      </c>
      <c r="O17" s="5">
        <f t="shared" si="7"/>
        <v>7.1611799914492735E-3</v>
      </c>
      <c r="P17" s="5">
        <f t="shared" si="8"/>
        <v>4.1545492314083443E-3</v>
      </c>
      <c r="Q17" s="42">
        <f t="shared" si="9"/>
        <v>1.932510777464147E-3</v>
      </c>
      <c r="R17" s="16">
        <f t="shared" si="10"/>
        <v>2.3087532518421397E-2</v>
      </c>
      <c r="S17" s="16">
        <f t="shared" si="11"/>
        <v>-1.266614801750942E-2</v>
      </c>
      <c r="T17" s="16">
        <f t="shared" si="12"/>
        <v>-2.1000147641172828E-3</v>
      </c>
      <c r="U17" s="16">
        <f t="shared" si="13"/>
        <v>-1.8015595124816015E-3</v>
      </c>
      <c r="V17" s="16">
        <f t="shared" si="14"/>
        <v>1.7794207963525325E-2</v>
      </c>
      <c r="W17" s="16">
        <f t="shared" si="15"/>
        <v>8.4418551613621249E-3</v>
      </c>
      <c r="X17" s="16">
        <f t="shared" si="16"/>
        <v>7.6681633044474043E-3</v>
      </c>
      <c r="Y17" s="44">
        <f t="shared" si="17"/>
        <v>1.1258593953006623E-3</v>
      </c>
      <c r="Z17">
        <f t="array" ref="Z17">MMULT(TRANSPOSE($B$75:$B$82),TRANSPOSE(J17:Q17))</f>
        <v>6.5696324533262018E-3</v>
      </c>
    </row>
    <row r="18" spans="1:26" x14ac:dyDescent="0.2">
      <c r="A18">
        <v>74.56</v>
      </c>
      <c r="B18">
        <v>77.89</v>
      </c>
      <c r="C18">
        <v>34.159999999999997</v>
      </c>
      <c r="D18">
        <v>31.84</v>
      </c>
      <c r="E18">
        <v>83.43</v>
      </c>
      <c r="F18">
        <v>47.75</v>
      </c>
      <c r="G18">
        <v>120.3</v>
      </c>
      <c r="H18">
        <v>68.680000000000007</v>
      </c>
      <c r="I18" s="41">
        <v>0.59699999999999998</v>
      </c>
      <c r="J18" s="5">
        <f t="shared" si="2"/>
        <v>6.2078272604588758E-3</v>
      </c>
      <c r="K18" s="5">
        <f t="shared" si="3"/>
        <v>5.4134524292867692E-2</v>
      </c>
      <c r="L18" s="5">
        <f t="shared" si="4"/>
        <v>4.051172707889128E-2</v>
      </c>
      <c r="M18" s="5">
        <f t="shared" si="5"/>
        <v>2.4453024453024552E-2</v>
      </c>
      <c r="N18" s="5">
        <f t="shared" si="6"/>
        <v>1.7811394412590165E-2</v>
      </c>
      <c r="O18" s="5">
        <f t="shared" si="7"/>
        <v>1.3477661042130995E-2</v>
      </c>
      <c r="P18" s="5">
        <f t="shared" si="8"/>
        <v>-4.551096400496446E-3</v>
      </c>
      <c r="Q18" s="42">
        <f t="shared" si="9"/>
        <v>1.8991097922848699E-2</v>
      </c>
      <c r="R18" s="16">
        <f t="shared" si="10"/>
        <v>1.2869311221371058E-4</v>
      </c>
      <c r="S18" s="16">
        <f t="shared" si="11"/>
        <v>5.2708841951793491E-2</v>
      </c>
      <c r="T18" s="16">
        <f t="shared" si="12"/>
        <v>3.8107020053957469E-2</v>
      </c>
      <c r="U18" s="16">
        <f t="shared" si="13"/>
        <v>2.3133857608174456E-2</v>
      </c>
      <c r="V18" s="16">
        <f t="shared" si="14"/>
        <v>1.4045283333244011E-2</v>
      </c>
      <c r="W18" s="16">
        <f t="shared" si="15"/>
        <v>1.4758336212043846E-2</v>
      </c>
      <c r="X18" s="16">
        <f t="shared" si="16"/>
        <v>-1.037482327457386E-3</v>
      </c>
      <c r="Y18" s="44">
        <f t="shared" si="17"/>
        <v>1.8184446540685215E-2</v>
      </c>
      <c r="Z18">
        <f t="array" ref="Z18">MMULT(TRANSPOSE($B$75:$B$82),TRANSPOSE(J18:Q18))</f>
        <v>2.1379520007789476E-2</v>
      </c>
    </row>
    <row r="19" spans="1:26" x14ac:dyDescent="0.2">
      <c r="A19">
        <v>71.37</v>
      </c>
      <c r="B19">
        <v>76.12</v>
      </c>
      <c r="C19">
        <v>33.07</v>
      </c>
      <c r="D19">
        <v>30.99</v>
      </c>
      <c r="E19">
        <v>81.05</v>
      </c>
      <c r="F19">
        <v>46.625</v>
      </c>
      <c r="G19">
        <v>115.95</v>
      </c>
      <c r="H19">
        <v>65.489999999999995</v>
      </c>
      <c r="I19" s="41">
        <v>0.50600000000000001</v>
      </c>
      <c r="J19" s="5">
        <f t="shared" si="2"/>
        <v>-4.2784334763948495E-2</v>
      </c>
      <c r="K19" s="5">
        <f t="shared" si="3"/>
        <v>-2.272435485941704E-2</v>
      </c>
      <c r="L19" s="5">
        <f t="shared" si="4"/>
        <v>-3.1908665105386258E-2</v>
      </c>
      <c r="M19" s="5">
        <f t="shared" si="5"/>
        <v>-2.6695979899497568E-2</v>
      </c>
      <c r="N19" s="5">
        <f t="shared" si="6"/>
        <v>-2.8526908785808547E-2</v>
      </c>
      <c r="O19" s="5">
        <f t="shared" si="7"/>
        <v>-2.3560209424083767E-2</v>
      </c>
      <c r="P19" s="5">
        <f t="shared" si="8"/>
        <v>-3.6159600997506147E-2</v>
      </c>
      <c r="Q19" s="42">
        <f t="shared" si="9"/>
        <v>-4.6447291788002554E-2</v>
      </c>
      <c r="R19" s="16">
        <f t="shared" si="10"/>
        <v>-4.8863468912193661E-2</v>
      </c>
      <c r="S19" s="16">
        <f t="shared" si="11"/>
        <v>-2.4150037200491241E-2</v>
      </c>
      <c r="T19" s="16">
        <f t="shared" si="12"/>
        <v>-3.4313372130320069E-2</v>
      </c>
      <c r="U19" s="16">
        <f t="shared" si="13"/>
        <v>-2.8015146744347665E-2</v>
      </c>
      <c r="V19" s="16">
        <f t="shared" si="14"/>
        <v>-3.2293019865154697E-2</v>
      </c>
      <c r="W19" s="16">
        <f t="shared" si="15"/>
        <v>-2.2279534254170917E-2</v>
      </c>
      <c r="X19" s="16">
        <f t="shared" si="16"/>
        <v>-3.2645986924467088E-2</v>
      </c>
      <c r="Y19" s="44">
        <f t="shared" si="17"/>
        <v>-4.7253943170166041E-2</v>
      </c>
      <c r="Z19">
        <f t="array" ref="Z19">MMULT(TRANSPOSE($B$75:$B$82),TRANSPOSE(J19:Q19))</f>
        <v>-3.2350918202956297E-2</v>
      </c>
    </row>
    <row r="20" spans="1:26" x14ac:dyDescent="0.2">
      <c r="A20">
        <v>72.38</v>
      </c>
      <c r="B20">
        <v>75.33</v>
      </c>
      <c r="C20">
        <v>32.755000000000003</v>
      </c>
      <c r="D20">
        <v>32.299999999999997</v>
      </c>
      <c r="E20">
        <v>80.16</v>
      </c>
      <c r="F20">
        <v>47.41</v>
      </c>
      <c r="G20">
        <v>115.75</v>
      </c>
      <c r="H20">
        <v>66.959999999999994</v>
      </c>
      <c r="I20" s="41">
        <v>0.54200000000000004</v>
      </c>
      <c r="J20" s="5">
        <f t="shared" si="2"/>
        <v>1.4151604315538524E-2</v>
      </c>
      <c r="K20" s="5">
        <f t="shared" si="3"/>
        <v>-1.0378349973725776E-2</v>
      </c>
      <c r="L20" s="5">
        <f t="shared" si="4"/>
        <v>-9.5252494708194524E-3</v>
      </c>
      <c r="M20" s="5">
        <f t="shared" si="5"/>
        <v>4.2271700548563995E-2</v>
      </c>
      <c r="N20" s="5">
        <f t="shared" si="6"/>
        <v>-1.0980876002467665E-2</v>
      </c>
      <c r="O20" s="5">
        <f t="shared" si="7"/>
        <v>1.6836461126005231E-2</v>
      </c>
      <c r="P20" s="5">
        <f t="shared" si="8"/>
        <v>-1.7248814144027458E-3</v>
      </c>
      <c r="Q20" s="42">
        <f t="shared" si="9"/>
        <v>2.244617498854784E-2</v>
      </c>
      <c r="R20" s="16">
        <f t="shared" si="10"/>
        <v>8.072470167293358E-3</v>
      </c>
      <c r="S20" s="16">
        <f t="shared" si="11"/>
        <v>-1.1804032314799977E-2</v>
      </c>
      <c r="T20" s="16">
        <f t="shared" si="12"/>
        <v>-1.1929956495753265E-2</v>
      </c>
      <c r="U20" s="16">
        <f t="shared" si="13"/>
        <v>4.0952533703713899E-2</v>
      </c>
      <c r="V20" s="16">
        <f t="shared" si="14"/>
        <v>-1.4746987081813819E-2</v>
      </c>
      <c r="W20" s="16">
        <f t="shared" si="15"/>
        <v>1.8117136295918081E-2</v>
      </c>
      <c r="X20" s="16">
        <f t="shared" si="16"/>
        <v>1.7887326586363142E-3</v>
      </c>
      <c r="Y20" s="44">
        <f t="shared" si="17"/>
        <v>2.1639523606384357E-2</v>
      </c>
      <c r="Z20">
        <f t="array" ref="Z20">MMULT(TRANSPOSE($B$75:$B$82),TRANSPOSE(J20:Q20))</f>
        <v>7.8870730146549939E-3</v>
      </c>
    </row>
    <row r="21" spans="1:26" x14ac:dyDescent="0.2">
      <c r="A21">
        <v>73.319999999999993</v>
      </c>
      <c r="B21">
        <v>77.05</v>
      </c>
      <c r="C21">
        <v>34.200000000000003</v>
      </c>
      <c r="D21">
        <v>32.234999999999999</v>
      </c>
      <c r="E21">
        <v>81.77</v>
      </c>
      <c r="F21">
        <v>48.25</v>
      </c>
      <c r="G21">
        <v>111.55</v>
      </c>
      <c r="H21">
        <v>68.8</v>
      </c>
      <c r="I21" s="41">
        <v>0.46800000000000003</v>
      </c>
      <c r="J21" s="5">
        <f t="shared" si="2"/>
        <v>1.298701298701288E-2</v>
      </c>
      <c r="K21" s="5">
        <f t="shared" si="3"/>
        <v>2.2832868711004872E-2</v>
      </c>
      <c r="L21" s="5">
        <f t="shared" si="4"/>
        <v>4.4115402228667389E-2</v>
      </c>
      <c r="M21" s="5">
        <f t="shared" si="5"/>
        <v>-2.012383900928727E-3</v>
      </c>
      <c r="N21" s="5">
        <f t="shared" si="6"/>
        <v>2.0084830339321291E-2</v>
      </c>
      <c r="O21" s="5">
        <f t="shared" si="7"/>
        <v>1.771778105884847E-2</v>
      </c>
      <c r="P21" s="5">
        <f t="shared" si="8"/>
        <v>-3.6285097192224613E-2</v>
      </c>
      <c r="Q21" s="42">
        <f t="shared" si="9"/>
        <v>2.7479091995221028E-2</v>
      </c>
      <c r="R21" s="16">
        <f t="shared" si="10"/>
        <v>6.9078788387677151E-3</v>
      </c>
      <c r="S21" s="16">
        <f t="shared" si="11"/>
        <v>2.1407186369930671E-2</v>
      </c>
      <c r="T21" s="16">
        <f t="shared" si="12"/>
        <v>4.1710695203733578E-2</v>
      </c>
      <c r="U21" s="16">
        <f t="shared" si="13"/>
        <v>-3.3315507457788249E-3</v>
      </c>
      <c r="V21" s="16">
        <f t="shared" si="14"/>
        <v>1.6318719259975138E-2</v>
      </c>
      <c r="W21" s="16">
        <f t="shared" si="15"/>
        <v>1.8998456228761319E-2</v>
      </c>
      <c r="X21" s="16">
        <f t="shared" si="16"/>
        <v>-3.2771483119185554E-2</v>
      </c>
      <c r="Y21" s="44">
        <f t="shared" si="17"/>
        <v>2.6672440613057544E-2</v>
      </c>
      <c r="Z21">
        <f t="array" ref="Z21">MMULT(TRANSPOSE($B$75:$B$82),TRANSPOSE(J21:Q21))</f>
        <v>1.3364938278365324E-2</v>
      </c>
    </row>
    <row r="22" spans="1:26" x14ac:dyDescent="0.2">
      <c r="A22">
        <v>70.75</v>
      </c>
      <c r="B22">
        <v>75.64</v>
      </c>
      <c r="C22">
        <v>34.24</v>
      </c>
      <c r="D22">
        <v>31.355</v>
      </c>
      <c r="E22">
        <v>80.239999999999995</v>
      </c>
      <c r="F22">
        <v>46.02</v>
      </c>
      <c r="G22">
        <v>109.2</v>
      </c>
      <c r="H22">
        <v>66.44</v>
      </c>
      <c r="I22" s="41">
        <v>0.38200000000000001</v>
      </c>
      <c r="J22" s="5">
        <f t="shared" si="2"/>
        <v>-3.5051827605019015E-2</v>
      </c>
      <c r="K22" s="5">
        <f t="shared" si="3"/>
        <v>-1.8299805321219997E-2</v>
      </c>
      <c r="L22" s="5">
        <f t="shared" si="4"/>
        <v>1.1695906432749315E-3</v>
      </c>
      <c r="M22" s="5">
        <f t="shared" si="5"/>
        <v>-2.7299519156196661E-2</v>
      </c>
      <c r="N22" s="5">
        <f t="shared" si="6"/>
        <v>-1.8711018711018768E-2</v>
      </c>
      <c r="O22" s="5">
        <f t="shared" si="7"/>
        <v>-4.6217616580310761E-2</v>
      </c>
      <c r="P22" s="5">
        <f t="shared" si="8"/>
        <v>-2.1066786194531506E-2</v>
      </c>
      <c r="Q22" s="42">
        <f t="shared" si="9"/>
        <v>-3.4302325581395343E-2</v>
      </c>
      <c r="R22" s="16">
        <f t="shared" si="10"/>
        <v>-4.1130961753264181E-2</v>
      </c>
      <c r="S22" s="16">
        <f t="shared" si="11"/>
        <v>-1.9725487662294199E-2</v>
      </c>
      <c r="T22" s="16">
        <f t="shared" si="12"/>
        <v>-1.2351163816588817E-3</v>
      </c>
      <c r="U22" s="16">
        <f t="shared" si="13"/>
        <v>-2.8618686001046757E-2</v>
      </c>
      <c r="V22" s="16">
        <f t="shared" si="14"/>
        <v>-2.2477129790364921E-2</v>
      </c>
      <c r="W22" s="16">
        <f t="shared" si="15"/>
        <v>-4.4936941410397911E-2</v>
      </c>
      <c r="X22" s="16">
        <f t="shared" si="16"/>
        <v>-1.7553172121492447E-2</v>
      </c>
      <c r="Y22" s="44">
        <f t="shared" si="17"/>
        <v>-3.510897696355883E-2</v>
      </c>
      <c r="Z22">
        <f t="array" ref="Z22">MMULT(TRANSPOSE($B$75:$B$82),TRANSPOSE(J22:Q22))</f>
        <v>-2.497241356330214E-2</v>
      </c>
    </row>
    <row r="23" spans="1:26" x14ac:dyDescent="0.2">
      <c r="A23">
        <v>71.5</v>
      </c>
      <c r="B23">
        <v>76.569999999999993</v>
      </c>
      <c r="C23">
        <v>34.979999999999997</v>
      </c>
      <c r="D23">
        <v>31.71</v>
      </c>
      <c r="E23">
        <v>82.99</v>
      </c>
      <c r="F23">
        <v>46.31</v>
      </c>
      <c r="G23">
        <v>111.3</v>
      </c>
      <c r="H23">
        <v>67.62</v>
      </c>
      <c r="I23" s="41">
        <v>0.41399999999999998</v>
      </c>
      <c r="J23" s="5">
        <f t="shared" si="2"/>
        <v>1.0600706713780994E-2</v>
      </c>
      <c r="K23" s="5">
        <f t="shared" si="3"/>
        <v>1.2295081967212962E-2</v>
      </c>
      <c r="L23" s="5">
        <f t="shared" si="4"/>
        <v>2.1612149532710179E-2</v>
      </c>
      <c r="M23" s="5">
        <f t="shared" si="5"/>
        <v>1.1321958220379624E-2</v>
      </c>
      <c r="N23" s="5">
        <f t="shared" si="6"/>
        <v>3.4272183449651106E-2</v>
      </c>
      <c r="O23" s="5">
        <f t="shared" si="7"/>
        <v>6.3016079965232397E-3</v>
      </c>
      <c r="P23" s="5">
        <f t="shared" si="8"/>
        <v>1.9230769230769162E-2</v>
      </c>
      <c r="Q23" s="42">
        <f t="shared" si="9"/>
        <v>1.7760385310054305E-2</v>
      </c>
      <c r="R23" s="16">
        <f t="shared" si="10"/>
        <v>4.5215725655358288E-3</v>
      </c>
      <c r="S23" s="16">
        <f t="shared" si="11"/>
        <v>1.0869399626138761E-2</v>
      </c>
      <c r="T23" s="16">
        <f t="shared" si="12"/>
        <v>1.9207442507776364E-2</v>
      </c>
      <c r="U23" s="16">
        <f t="shared" si="13"/>
        <v>1.0002791375529526E-2</v>
      </c>
      <c r="V23" s="16">
        <f t="shared" si="14"/>
        <v>3.0506072370304952E-2</v>
      </c>
      <c r="W23" s="16">
        <f t="shared" si="15"/>
        <v>7.582283166436091E-3</v>
      </c>
      <c r="X23" s="16">
        <f t="shared" si="16"/>
        <v>2.2744383303808222E-2</v>
      </c>
      <c r="Y23" s="44">
        <f t="shared" si="17"/>
        <v>1.6953733927890822E-2</v>
      </c>
      <c r="Z23">
        <f t="array" ref="Z23">MMULT(TRANSPOSE($B$75:$B$82),TRANSPOSE(J23:Q23))</f>
        <v>1.6674355302635196E-2</v>
      </c>
    </row>
    <row r="24" spans="1:26" x14ac:dyDescent="0.2">
      <c r="A24">
        <v>70.86</v>
      </c>
      <c r="B24">
        <v>76.5</v>
      </c>
      <c r="C24">
        <v>34.729999999999997</v>
      </c>
      <c r="D24">
        <v>32.305</v>
      </c>
      <c r="E24">
        <v>83.45</v>
      </c>
      <c r="F24">
        <v>45.95</v>
      </c>
      <c r="G24">
        <v>110.85</v>
      </c>
      <c r="H24">
        <v>67.5</v>
      </c>
      <c r="I24" s="41">
        <v>0.38</v>
      </c>
      <c r="J24" s="5">
        <f t="shared" si="2"/>
        <v>-8.9510489510489233E-3</v>
      </c>
      <c r="K24" s="5">
        <f t="shared" si="3"/>
        <v>-9.1419616037602403E-4</v>
      </c>
      <c r="L24" s="5">
        <f t="shared" si="4"/>
        <v>-7.1469411092052182E-3</v>
      </c>
      <c r="M24" s="5">
        <f t="shared" si="5"/>
        <v>1.8763796909492259E-2</v>
      </c>
      <c r="N24" s="5">
        <f t="shared" si="6"/>
        <v>5.542836486323699E-3</v>
      </c>
      <c r="O24" s="5">
        <f t="shared" si="7"/>
        <v>-7.7736989851003857E-3</v>
      </c>
      <c r="P24" s="5">
        <f t="shared" si="8"/>
        <v>-4.0431266846361336E-3</v>
      </c>
      <c r="Q24" s="42">
        <f t="shared" si="9"/>
        <v>-1.7746228926354135E-3</v>
      </c>
      <c r="R24" s="16">
        <f t="shared" si="10"/>
        <v>-1.5030183099294089E-2</v>
      </c>
      <c r="S24" s="16">
        <f t="shared" si="11"/>
        <v>-2.3398785014502256E-3</v>
      </c>
      <c r="T24" s="16">
        <f t="shared" si="12"/>
        <v>-9.5516481341390309E-3</v>
      </c>
      <c r="U24" s="16">
        <f t="shared" si="13"/>
        <v>1.7444630064642162E-2</v>
      </c>
      <c r="V24" s="16">
        <f t="shared" si="14"/>
        <v>1.7767254069775461E-3</v>
      </c>
      <c r="W24" s="16">
        <f t="shared" si="15"/>
        <v>-6.4930238151875343E-3</v>
      </c>
      <c r="X24" s="16">
        <f t="shared" si="16"/>
        <v>-5.2951261159707354E-4</v>
      </c>
      <c r="Y24" s="44">
        <f t="shared" si="17"/>
        <v>-2.5812742747988982E-3</v>
      </c>
      <c r="Z24">
        <f t="array" ref="Z24">MMULT(TRANSPOSE($B$75:$B$82),TRANSPOSE(J24:Q24))</f>
        <v>-7.871251733982676E-4</v>
      </c>
    </row>
    <row r="25" spans="1:26" x14ac:dyDescent="0.2">
      <c r="A25">
        <v>71.3</v>
      </c>
      <c r="B25">
        <v>78.36</v>
      </c>
      <c r="C25">
        <v>35.134999999999998</v>
      </c>
      <c r="D25">
        <v>31.965</v>
      </c>
      <c r="E25">
        <v>82.24</v>
      </c>
      <c r="F25">
        <v>46.674999999999997</v>
      </c>
      <c r="G25">
        <v>110.75</v>
      </c>
      <c r="H25">
        <v>68.56</v>
      </c>
      <c r="I25" s="41">
        <v>0.379</v>
      </c>
      <c r="J25" s="5">
        <f t="shared" si="2"/>
        <v>6.2094270392323292E-3</v>
      </c>
      <c r="K25" s="5">
        <f t="shared" si="3"/>
        <v>2.431372549019617E-2</v>
      </c>
      <c r="L25" s="5">
        <f t="shared" si="4"/>
        <v>1.1661387849121851E-2</v>
      </c>
      <c r="M25" s="5">
        <f t="shared" si="5"/>
        <v>-1.0524686581024567E-2</v>
      </c>
      <c r="N25" s="5">
        <f t="shared" si="6"/>
        <v>-1.4499700419412953E-2</v>
      </c>
      <c r="O25" s="5">
        <f t="shared" si="7"/>
        <v>1.5778019586506931E-2</v>
      </c>
      <c r="P25" s="5">
        <f t="shared" si="8"/>
        <v>-9.0211998195754983E-4</v>
      </c>
      <c r="Q25" s="42">
        <f t="shared" si="9"/>
        <v>1.5703703703703775E-2</v>
      </c>
      <c r="R25" s="16">
        <f t="shared" si="10"/>
        <v>1.3029289098716399E-4</v>
      </c>
      <c r="S25" s="16">
        <f t="shared" si="11"/>
        <v>2.2888043149121969E-2</v>
      </c>
      <c r="T25" s="16">
        <f t="shared" si="12"/>
        <v>9.2566808241880388E-3</v>
      </c>
      <c r="U25" s="16">
        <f t="shared" si="13"/>
        <v>-1.1843853425874665E-2</v>
      </c>
      <c r="V25" s="16">
        <f t="shared" si="14"/>
        <v>-1.8265811498759107E-2</v>
      </c>
      <c r="W25" s="16">
        <f t="shared" si="15"/>
        <v>1.705869475641978E-2</v>
      </c>
      <c r="X25" s="16">
        <f t="shared" si="16"/>
        <v>2.6114940910815102E-3</v>
      </c>
      <c r="Y25" s="44">
        <f t="shared" si="17"/>
        <v>1.489705232154029E-2</v>
      </c>
      <c r="Z25">
        <f t="array" ref="Z25">MMULT(TRANSPOSE($B$75:$B$82),TRANSPOSE(J25:Q25))</f>
        <v>5.9674695857957483E-3</v>
      </c>
    </row>
    <row r="26" spans="1:26" x14ac:dyDescent="0.2">
      <c r="A26">
        <v>70.5</v>
      </c>
      <c r="B26">
        <v>79.040000000000006</v>
      </c>
      <c r="C26">
        <v>35.21</v>
      </c>
      <c r="D26">
        <v>33.4</v>
      </c>
      <c r="E26">
        <v>81.36</v>
      </c>
      <c r="F26">
        <v>46.914999999999999</v>
      </c>
      <c r="G26">
        <v>112.25</v>
      </c>
      <c r="H26">
        <v>69.569999999999993</v>
      </c>
      <c r="I26" s="41">
        <v>0.312</v>
      </c>
      <c r="J26" s="5">
        <f t="shared" si="2"/>
        <v>-1.1220196353436185E-2</v>
      </c>
      <c r="K26" s="5">
        <f t="shared" si="3"/>
        <v>8.6778968861664918E-3</v>
      </c>
      <c r="L26" s="5">
        <f t="shared" si="4"/>
        <v>2.1346235947061754E-3</v>
      </c>
      <c r="M26" s="5">
        <f t="shared" si="5"/>
        <v>4.4892851556389779E-2</v>
      </c>
      <c r="N26" s="5">
        <f t="shared" si="6"/>
        <v>-1.0700389105058328E-2</v>
      </c>
      <c r="O26" s="5">
        <f t="shared" si="7"/>
        <v>5.1419389394751214E-3</v>
      </c>
      <c r="P26" s="5">
        <f t="shared" si="8"/>
        <v>1.3544018058690765E-2</v>
      </c>
      <c r="Q26" s="42">
        <f t="shared" si="9"/>
        <v>1.4731621936989292E-2</v>
      </c>
      <c r="R26" s="16">
        <f t="shared" si="10"/>
        <v>-1.7299330501681351E-2</v>
      </c>
      <c r="S26" s="16">
        <f t="shared" si="11"/>
        <v>7.2522145450922906E-3</v>
      </c>
      <c r="T26" s="16">
        <f t="shared" si="12"/>
        <v>-2.7008343022763776E-4</v>
      </c>
      <c r="U26" s="16">
        <f t="shared" si="13"/>
        <v>4.3573684711539683E-2</v>
      </c>
      <c r="V26" s="16">
        <f t="shared" si="14"/>
        <v>-1.4466500184404481E-2</v>
      </c>
      <c r="W26" s="16">
        <f t="shared" si="15"/>
        <v>6.4226141093879727E-3</v>
      </c>
      <c r="X26" s="16">
        <f t="shared" si="16"/>
        <v>1.7057632131729825E-2</v>
      </c>
      <c r="Y26" s="44">
        <f t="shared" si="17"/>
        <v>1.3924970554825807E-2</v>
      </c>
      <c r="Z26">
        <f t="array" ref="Z26">MMULT(TRANSPOSE($B$75:$B$82),TRANSPOSE(J26:Q26))</f>
        <v>8.4002956892403891E-3</v>
      </c>
    </row>
    <row r="27" spans="1:26" x14ac:dyDescent="0.2">
      <c r="A27">
        <v>72</v>
      </c>
      <c r="B27">
        <v>80.25</v>
      </c>
      <c r="C27">
        <v>36.119999999999997</v>
      </c>
      <c r="D27">
        <v>34.56</v>
      </c>
      <c r="E27">
        <v>85</v>
      </c>
      <c r="F27">
        <v>49.115000000000002</v>
      </c>
      <c r="G27">
        <v>116.3</v>
      </c>
      <c r="H27">
        <v>71.5</v>
      </c>
      <c r="I27" s="41">
        <v>0.433</v>
      </c>
      <c r="J27" s="5">
        <f t="shared" si="2"/>
        <v>2.1276595744680771E-2</v>
      </c>
      <c r="K27" s="5">
        <f t="shared" si="3"/>
        <v>1.5308704453441235E-2</v>
      </c>
      <c r="L27" s="5">
        <f t="shared" si="4"/>
        <v>2.5844930417495027E-2</v>
      </c>
      <c r="M27" s="5">
        <f t="shared" si="5"/>
        <v>3.4730538922155718E-2</v>
      </c>
      <c r="N27" s="5">
        <f t="shared" si="6"/>
        <v>4.4739429695181965E-2</v>
      </c>
      <c r="O27" s="5">
        <f t="shared" si="7"/>
        <v>4.6893317702227488E-2</v>
      </c>
      <c r="P27" s="5">
        <f t="shared" si="8"/>
        <v>3.6080178173719446E-2</v>
      </c>
      <c r="Q27" s="42">
        <f t="shared" si="9"/>
        <v>2.7741842748311152E-2</v>
      </c>
      <c r="R27" s="16">
        <f t="shared" si="10"/>
        <v>1.5197461596435605E-2</v>
      </c>
      <c r="S27" s="16">
        <f t="shared" si="11"/>
        <v>1.3883022112367034E-2</v>
      </c>
      <c r="T27" s="16">
        <f t="shared" si="12"/>
        <v>2.3440223392561212E-2</v>
      </c>
      <c r="U27" s="16">
        <f t="shared" si="13"/>
        <v>3.3411372077305622E-2</v>
      </c>
      <c r="V27" s="16">
        <f t="shared" si="14"/>
        <v>4.0973318615835815E-2</v>
      </c>
      <c r="W27" s="16">
        <f t="shared" si="15"/>
        <v>4.8173992872140338E-2</v>
      </c>
      <c r="X27" s="16">
        <f t="shared" si="16"/>
        <v>3.9593792246758505E-2</v>
      </c>
      <c r="Y27" s="44">
        <f t="shared" si="17"/>
        <v>2.6935191366147668E-2</v>
      </c>
      <c r="Z27">
        <f t="array" ref="Z27">MMULT(TRANSPOSE($B$75:$B$82),TRANSPOSE(J27:Q27))</f>
        <v>3.15769422321516E-2</v>
      </c>
    </row>
    <row r="28" spans="1:26" x14ac:dyDescent="0.2">
      <c r="A28">
        <v>77.34</v>
      </c>
      <c r="B28">
        <v>80.180000000000007</v>
      </c>
      <c r="C28">
        <v>37.225000000000001</v>
      </c>
      <c r="D28">
        <v>35.049999999999997</v>
      </c>
      <c r="E28">
        <v>84.98</v>
      </c>
      <c r="F28">
        <v>49.75</v>
      </c>
      <c r="G28">
        <v>116.55</v>
      </c>
      <c r="H28">
        <v>72.2</v>
      </c>
      <c r="I28" s="41">
        <v>0.44700000000000001</v>
      </c>
      <c r="J28" s="5">
        <f t="shared" si="2"/>
        <v>7.4166666666666714E-2</v>
      </c>
      <c r="K28" s="5">
        <f t="shared" si="3"/>
        <v>-8.7227414330204311E-4</v>
      </c>
      <c r="L28" s="5">
        <f t="shared" si="4"/>
        <v>3.0592469545958068E-2</v>
      </c>
      <c r="M28" s="5">
        <f t="shared" si="5"/>
        <v>1.41782407407407E-2</v>
      </c>
      <c r="N28" s="5">
        <f t="shared" si="6"/>
        <v>-2.3529411764700026E-4</v>
      </c>
      <c r="O28" s="5">
        <f t="shared" si="7"/>
        <v>1.2928840476432724E-2</v>
      </c>
      <c r="P28" s="5">
        <f t="shared" si="8"/>
        <v>2.1496130696474491E-3</v>
      </c>
      <c r="Q28" s="42">
        <f t="shared" si="9"/>
        <v>9.7902097902098362E-3</v>
      </c>
      <c r="R28" s="16">
        <f t="shared" si="10"/>
        <v>6.8087532518421548E-2</v>
      </c>
      <c r="S28" s="16">
        <f t="shared" si="11"/>
        <v>-2.2979564843762447E-3</v>
      </c>
      <c r="T28" s="16">
        <f t="shared" si="12"/>
        <v>2.8187762521024253E-2</v>
      </c>
      <c r="U28" s="16">
        <f t="shared" si="13"/>
        <v>1.2859073895890602E-2</v>
      </c>
      <c r="V28" s="16">
        <f t="shared" si="14"/>
        <v>-4.0014051969931531E-3</v>
      </c>
      <c r="W28" s="16">
        <f t="shared" si="15"/>
        <v>1.4209515646345575E-2</v>
      </c>
      <c r="X28" s="16">
        <f t="shared" si="16"/>
        <v>5.6632271426865092E-3</v>
      </c>
      <c r="Y28" s="44">
        <f t="shared" si="17"/>
        <v>8.983558408046351E-3</v>
      </c>
      <c r="Z28">
        <f t="array" ref="Z28">MMULT(TRANSPOSE($B$75:$B$82),TRANSPOSE(J28:Q28))</f>
        <v>1.7837309003588306E-2</v>
      </c>
    </row>
    <row r="29" spans="1:26" x14ac:dyDescent="0.2">
      <c r="A29">
        <v>80.41</v>
      </c>
      <c r="B29">
        <v>80.400000000000006</v>
      </c>
      <c r="C29">
        <v>37.664999999999999</v>
      </c>
      <c r="D29">
        <v>34.93</v>
      </c>
      <c r="E29">
        <v>86.44</v>
      </c>
      <c r="F29">
        <v>50.42</v>
      </c>
      <c r="G29">
        <v>119.2</v>
      </c>
      <c r="H29">
        <v>73.63</v>
      </c>
      <c r="I29" s="41">
        <v>0.46400000000000002</v>
      </c>
      <c r="J29" s="5">
        <f t="shared" si="2"/>
        <v>3.9694853891905746E-2</v>
      </c>
      <c r="K29" s="5">
        <f t="shared" si="3"/>
        <v>2.7438263906209848E-3</v>
      </c>
      <c r="L29" s="5">
        <f t="shared" si="4"/>
        <v>1.1820013431833365E-2</v>
      </c>
      <c r="M29" s="5">
        <f t="shared" si="5"/>
        <v>-3.4236804564906631E-3</v>
      </c>
      <c r="N29" s="5">
        <f t="shared" si="6"/>
        <v>1.718051306189694E-2</v>
      </c>
      <c r="O29" s="5">
        <f t="shared" si="7"/>
        <v>1.3467336683417042E-2</v>
      </c>
      <c r="P29" s="5">
        <f t="shared" si="8"/>
        <v>2.2737022737022716E-2</v>
      </c>
      <c r="Q29" s="42">
        <f t="shared" si="9"/>
        <v>1.9806094182825307E-2</v>
      </c>
      <c r="R29" s="16">
        <f t="shared" si="10"/>
        <v>3.361571974366058E-2</v>
      </c>
      <c r="S29" s="16">
        <f t="shared" si="11"/>
        <v>1.3181440495467832E-3</v>
      </c>
      <c r="T29" s="16">
        <f t="shared" si="12"/>
        <v>9.4153064068995523E-3</v>
      </c>
      <c r="U29" s="16">
        <f t="shared" si="13"/>
        <v>-4.7428473013407611E-3</v>
      </c>
      <c r="V29" s="16">
        <f t="shared" si="14"/>
        <v>1.3414401982550787E-2</v>
      </c>
      <c r="W29" s="16">
        <f t="shared" si="15"/>
        <v>1.4748011853329893E-2</v>
      </c>
      <c r="X29" s="16">
        <f t="shared" si="16"/>
        <v>2.6250636810061775E-2</v>
      </c>
      <c r="Y29" s="44">
        <f t="shared" si="17"/>
        <v>1.8999442800661823E-2</v>
      </c>
      <c r="Z29">
        <f t="array" ref="Z29">MMULT(TRANSPOSE($B$75:$B$82),TRANSPOSE(J29:Q29))</f>
        <v>1.550324749037893E-2</v>
      </c>
    </row>
    <row r="30" spans="1:26" x14ac:dyDescent="0.2">
      <c r="A30">
        <v>81.27</v>
      </c>
      <c r="B30">
        <v>79.900000000000006</v>
      </c>
      <c r="C30">
        <v>37.229999999999997</v>
      </c>
      <c r="D30">
        <v>34.979999999999997</v>
      </c>
      <c r="E30">
        <v>86.93</v>
      </c>
      <c r="F30">
        <v>49.22</v>
      </c>
      <c r="G30">
        <v>119.6</v>
      </c>
      <c r="H30">
        <v>74.19</v>
      </c>
      <c r="I30" s="41">
        <v>0.45900000000000002</v>
      </c>
      <c r="J30" s="5">
        <f t="shared" si="2"/>
        <v>1.0695187165775444E-2</v>
      </c>
      <c r="K30" s="5">
        <f t="shared" si="3"/>
        <v>-6.2189054726368154E-3</v>
      </c>
      <c r="L30" s="5">
        <f t="shared" si="4"/>
        <v>-1.1549183592194368E-2</v>
      </c>
      <c r="M30" s="5">
        <f t="shared" si="5"/>
        <v>1.4314342971657457E-3</v>
      </c>
      <c r="N30" s="5">
        <f t="shared" si="6"/>
        <v>5.6686719111522788E-3</v>
      </c>
      <c r="O30" s="5">
        <f t="shared" si="7"/>
        <v>-2.3800079333597846E-2</v>
      </c>
      <c r="P30" s="5">
        <f t="shared" si="8"/>
        <v>3.3557046979864058E-3</v>
      </c>
      <c r="Q30" s="42">
        <f t="shared" si="9"/>
        <v>7.6055955452940527E-3</v>
      </c>
      <c r="R30" s="16">
        <f t="shared" si="10"/>
        <v>4.6160530175302786E-3</v>
      </c>
      <c r="S30" s="16">
        <f t="shared" si="11"/>
        <v>-7.6445878137110165E-3</v>
      </c>
      <c r="T30" s="16">
        <f t="shared" si="12"/>
        <v>-1.395389061712818E-2</v>
      </c>
      <c r="U30" s="16">
        <f t="shared" si="13"/>
        <v>1.1226745231564792E-4</v>
      </c>
      <c r="V30" s="16">
        <f t="shared" si="14"/>
        <v>1.9025608318061259E-3</v>
      </c>
      <c r="W30" s="16">
        <f t="shared" si="15"/>
        <v>-2.2519404163684996E-2</v>
      </c>
      <c r="X30" s="16">
        <f t="shared" si="16"/>
        <v>6.8693187710254658E-3</v>
      </c>
      <c r="Y30" s="44">
        <f t="shared" si="17"/>
        <v>6.7989441631305676E-3</v>
      </c>
      <c r="Z30">
        <f t="array" ref="Z30">MMULT(TRANSPOSE($B$75:$B$82),TRANSPOSE(J30:Q30))</f>
        <v>-1.6014468476318877E-3</v>
      </c>
    </row>
    <row r="31" spans="1:26" x14ac:dyDescent="0.2">
      <c r="A31">
        <v>77.2</v>
      </c>
      <c r="B31">
        <v>80.59</v>
      </c>
      <c r="C31">
        <v>38.204999999999998</v>
      </c>
      <c r="D31">
        <v>34.61</v>
      </c>
      <c r="E31">
        <v>85.83</v>
      </c>
      <c r="F31">
        <v>50.2</v>
      </c>
      <c r="G31">
        <v>119.9</v>
      </c>
      <c r="H31">
        <v>73.150000000000006</v>
      </c>
      <c r="I31" s="41">
        <v>0.40300000000000002</v>
      </c>
      <c r="J31" s="5">
        <f t="shared" si="2"/>
        <v>-5.0079980312538352E-2</v>
      </c>
      <c r="K31" s="5">
        <f t="shared" si="3"/>
        <v>8.635794743429237E-3</v>
      </c>
      <c r="L31" s="5">
        <f t="shared" si="4"/>
        <v>2.6188557614826857E-2</v>
      </c>
      <c r="M31" s="5">
        <f t="shared" si="5"/>
        <v>-1.0577472841623692E-2</v>
      </c>
      <c r="N31" s="5">
        <f t="shared" si="6"/>
        <v>-1.265385942712538E-2</v>
      </c>
      <c r="O31" s="5">
        <f t="shared" si="7"/>
        <v>1.9910605444941165E-2</v>
      </c>
      <c r="P31" s="5">
        <f t="shared" si="8"/>
        <v>2.5083612040135428E-3</v>
      </c>
      <c r="Q31" s="42">
        <f t="shared" si="9"/>
        <v>-1.4018061733387155E-2</v>
      </c>
      <c r="R31" s="16">
        <f t="shared" si="10"/>
        <v>-5.6159114460783519E-2</v>
      </c>
      <c r="S31" s="16">
        <f t="shared" si="11"/>
        <v>7.2101124023550359E-3</v>
      </c>
      <c r="T31" s="16">
        <f t="shared" si="12"/>
        <v>2.3783850589893043E-2</v>
      </c>
      <c r="U31" s="16">
        <f t="shared" si="13"/>
        <v>-1.189663968647379E-2</v>
      </c>
      <c r="V31" s="16">
        <f t="shared" si="14"/>
        <v>-1.6419970506471534E-2</v>
      </c>
      <c r="W31" s="16">
        <f t="shared" si="15"/>
        <v>2.1191280614854015E-2</v>
      </c>
      <c r="X31" s="16">
        <f t="shared" si="16"/>
        <v>6.0219752770526028E-3</v>
      </c>
      <c r="Y31" s="44">
        <f t="shared" si="17"/>
        <v>-1.482471311555064E-2</v>
      </c>
      <c r="Z31">
        <f t="array" ref="Z31">MMULT(TRANSPOSE($B$75:$B$82),TRANSPOSE(J31:Q31))</f>
        <v>-3.7607569134329721E-3</v>
      </c>
    </row>
    <row r="32" spans="1:26" x14ac:dyDescent="0.2">
      <c r="A32">
        <v>80.72</v>
      </c>
      <c r="B32">
        <v>81.08</v>
      </c>
      <c r="C32">
        <v>38.22</v>
      </c>
      <c r="D32">
        <v>35.405000000000001</v>
      </c>
      <c r="E32">
        <v>86.34</v>
      </c>
      <c r="F32">
        <v>50.56</v>
      </c>
      <c r="G32">
        <v>115.9</v>
      </c>
      <c r="H32">
        <v>73.239999999999995</v>
      </c>
      <c r="I32" s="41">
        <v>0.45200000000000001</v>
      </c>
      <c r="J32" s="5">
        <f t="shared" si="2"/>
        <v>4.5595854922279688E-2</v>
      </c>
      <c r="K32" s="5">
        <f t="shared" si="3"/>
        <v>6.0801588286387709E-3</v>
      </c>
      <c r="L32" s="5">
        <f t="shared" si="4"/>
        <v>3.9261876717699984E-4</v>
      </c>
      <c r="M32" s="5">
        <f t="shared" si="5"/>
        <v>2.2970239815082394E-2</v>
      </c>
      <c r="N32" s="5">
        <f t="shared" si="6"/>
        <v>5.9419783292555817E-3</v>
      </c>
      <c r="O32" s="5">
        <f t="shared" si="7"/>
        <v>7.171314741035939E-3</v>
      </c>
      <c r="P32" s="5">
        <f t="shared" si="8"/>
        <v>-3.3361134278565463E-2</v>
      </c>
      <c r="Q32" s="42">
        <f t="shared" si="9"/>
        <v>1.2303485987694707E-3</v>
      </c>
      <c r="R32" s="16">
        <f t="shared" si="10"/>
        <v>3.9516720774034522E-2</v>
      </c>
      <c r="S32" s="16">
        <f t="shared" si="11"/>
        <v>4.6544764875645697E-3</v>
      </c>
      <c r="T32" s="16">
        <f t="shared" si="12"/>
        <v>-2.0120882577568133E-3</v>
      </c>
      <c r="U32" s="16">
        <f t="shared" si="13"/>
        <v>2.1651072970232298E-2</v>
      </c>
      <c r="V32" s="16">
        <f t="shared" si="14"/>
        <v>2.1758672499094288E-3</v>
      </c>
      <c r="W32" s="16">
        <f t="shared" si="15"/>
        <v>8.4519899109487904E-3</v>
      </c>
      <c r="X32" s="16">
        <f t="shared" si="16"/>
        <v>-2.9847520205526404E-2</v>
      </c>
      <c r="Y32" s="44">
        <f t="shared" si="17"/>
        <v>4.2369721660598597E-4</v>
      </c>
      <c r="Z32">
        <f t="array" ref="Z32">MMULT(TRANSPOSE($B$75:$B$82),TRANSPOSE(J32:Q32))</f>
        <v>7.0026724654591727E-3</v>
      </c>
    </row>
    <row r="33" spans="1:26" x14ac:dyDescent="0.2">
      <c r="A33">
        <v>86.56</v>
      </c>
      <c r="B33">
        <v>82.95</v>
      </c>
      <c r="C33">
        <v>39.1</v>
      </c>
      <c r="D33">
        <v>35.015000000000001</v>
      </c>
      <c r="E33">
        <v>91.22</v>
      </c>
      <c r="F33">
        <v>50.85</v>
      </c>
      <c r="G33">
        <v>120.5</v>
      </c>
      <c r="H33">
        <v>74.709999999999994</v>
      </c>
      <c r="I33" s="41">
        <v>0.38300000000000001</v>
      </c>
      <c r="J33" s="5">
        <f t="shared" si="2"/>
        <v>7.2348860257680947E-2</v>
      </c>
      <c r="K33" s="5">
        <f t="shared" si="3"/>
        <v>2.3063640848544731E-2</v>
      </c>
      <c r="L33" s="5">
        <f t="shared" si="4"/>
        <v>2.3024594453165959E-2</v>
      </c>
      <c r="M33" s="5">
        <f t="shared" si="5"/>
        <v>-1.1015393306030186E-2</v>
      </c>
      <c r="N33" s="5">
        <f t="shared" si="6"/>
        <v>5.6520731989807782E-2</v>
      </c>
      <c r="O33" s="5">
        <f t="shared" si="7"/>
        <v>5.7357594936708889E-3</v>
      </c>
      <c r="P33" s="5">
        <f t="shared" si="8"/>
        <v>3.9689387402933596E-2</v>
      </c>
      <c r="Q33" s="42">
        <f t="shared" si="9"/>
        <v>2.007099945385038E-2</v>
      </c>
      <c r="R33" s="16">
        <f t="shared" si="10"/>
        <v>6.6269726109435781E-2</v>
      </c>
      <c r="S33" s="16">
        <f t="shared" si="11"/>
        <v>2.163795850747053E-2</v>
      </c>
      <c r="T33" s="16">
        <f t="shared" si="12"/>
        <v>2.0619887428232144E-2</v>
      </c>
      <c r="U33" s="16">
        <f t="shared" si="13"/>
        <v>-1.2334560150880284E-2</v>
      </c>
      <c r="V33" s="16">
        <f t="shared" si="14"/>
        <v>5.2754620910461632E-2</v>
      </c>
      <c r="W33" s="16">
        <f t="shared" si="15"/>
        <v>7.0164346635837403E-3</v>
      </c>
      <c r="X33" s="16">
        <f t="shared" si="16"/>
        <v>4.3203001475972655E-2</v>
      </c>
      <c r="Y33" s="44">
        <f t="shared" si="17"/>
        <v>1.9264348071686897E-2</v>
      </c>
      <c r="Z33">
        <f t="array" ref="Z33">MMULT(TRANSPOSE($B$75:$B$82),TRANSPOSE(J33:Q33))</f>
        <v>2.8679822574203012E-2</v>
      </c>
    </row>
    <row r="34" spans="1:26" x14ac:dyDescent="0.2">
      <c r="A34">
        <v>87.17</v>
      </c>
      <c r="B34">
        <v>85.83</v>
      </c>
      <c r="C34">
        <v>40.215000000000003</v>
      </c>
      <c r="D34">
        <v>35.774999999999999</v>
      </c>
      <c r="E34">
        <v>91.34</v>
      </c>
      <c r="F34">
        <v>49.825000000000003</v>
      </c>
      <c r="G34">
        <v>124.2</v>
      </c>
      <c r="H34">
        <v>74.94</v>
      </c>
      <c r="I34" s="41">
        <v>0.36399999999999999</v>
      </c>
      <c r="J34" s="5">
        <f t="shared" si="2"/>
        <v>7.0471349353049551E-3</v>
      </c>
      <c r="K34" s="5">
        <f t="shared" si="3"/>
        <v>3.4719710669077752E-2</v>
      </c>
      <c r="L34" s="5">
        <f t="shared" si="4"/>
        <v>2.8516624040920702E-2</v>
      </c>
      <c r="M34" s="5">
        <f t="shared" si="5"/>
        <v>2.1704983578466397E-2</v>
      </c>
      <c r="N34" s="5">
        <f t="shared" si="6"/>
        <v>1.315500986625695E-3</v>
      </c>
      <c r="O34" s="5">
        <f t="shared" si="7"/>
        <v>-2.015732546705995E-2</v>
      </c>
      <c r="P34" s="5">
        <f t="shared" si="8"/>
        <v>3.0705394190871482E-2</v>
      </c>
      <c r="Q34" s="42">
        <f t="shared" si="9"/>
        <v>3.0785704724936025E-3</v>
      </c>
      <c r="R34" s="16">
        <f t="shared" si="10"/>
        <v>9.6800078705978985E-4</v>
      </c>
      <c r="S34" s="16">
        <f t="shared" si="11"/>
        <v>3.3294028328003551E-2</v>
      </c>
      <c r="T34" s="16">
        <f t="shared" si="12"/>
        <v>2.6111917015986887E-2</v>
      </c>
      <c r="U34" s="16">
        <f t="shared" si="13"/>
        <v>2.0385816733616301E-2</v>
      </c>
      <c r="V34" s="16">
        <f t="shared" si="14"/>
        <v>-2.4506100927204578E-3</v>
      </c>
      <c r="W34" s="16">
        <f t="shared" si="15"/>
        <v>-1.88766502971471E-2</v>
      </c>
      <c r="X34" s="16">
        <f t="shared" si="16"/>
        <v>3.4219008263910541E-2</v>
      </c>
      <c r="Y34" s="44">
        <f t="shared" si="17"/>
        <v>2.2719190903301178E-3</v>
      </c>
      <c r="Z34">
        <f t="array" ref="Z34">MMULT(TRANSPOSE($B$75:$B$82),TRANSPOSE(J34:Q34))</f>
        <v>1.3366324175837579E-2</v>
      </c>
    </row>
    <row r="35" spans="1:26" x14ac:dyDescent="0.2">
      <c r="A35">
        <v>83.72</v>
      </c>
      <c r="B35">
        <v>84.32</v>
      </c>
      <c r="C35">
        <v>39.204999999999998</v>
      </c>
      <c r="D35">
        <v>33.524999999999999</v>
      </c>
      <c r="E35">
        <v>87</v>
      </c>
      <c r="F35">
        <v>48.58</v>
      </c>
      <c r="G35">
        <v>116.95</v>
      </c>
      <c r="H35">
        <v>71.45</v>
      </c>
      <c r="I35" s="41">
        <v>0.41</v>
      </c>
      <c r="J35" s="5">
        <f t="shared" si="2"/>
        <v>-3.9577836411609502E-2</v>
      </c>
      <c r="K35" s="5">
        <f t="shared" si="3"/>
        <v>-1.7592916229756561E-2</v>
      </c>
      <c r="L35" s="5">
        <f t="shared" si="4"/>
        <v>-2.5115006838244525E-2</v>
      </c>
      <c r="M35" s="5">
        <f t="shared" si="5"/>
        <v>-6.2893081761006275E-2</v>
      </c>
      <c r="N35" s="5">
        <f t="shared" si="6"/>
        <v>-4.7514779943069851E-2</v>
      </c>
      <c r="O35" s="5">
        <f t="shared" si="7"/>
        <v>-2.4987456096337235E-2</v>
      </c>
      <c r="P35" s="5">
        <f t="shared" si="8"/>
        <v>-5.8373590982286672E-2</v>
      </c>
      <c r="Q35" s="42">
        <f t="shared" si="9"/>
        <v>-4.6570589805177365E-2</v>
      </c>
      <c r="R35" s="16">
        <f t="shared" si="10"/>
        <v>-4.5656970559854668E-2</v>
      </c>
      <c r="S35" s="16">
        <f t="shared" si="11"/>
        <v>-1.9018598570830762E-2</v>
      </c>
      <c r="T35" s="16">
        <f t="shared" si="12"/>
        <v>-2.7519713863178339E-2</v>
      </c>
      <c r="U35" s="16">
        <f t="shared" si="13"/>
        <v>-6.4212248605856379E-2</v>
      </c>
      <c r="V35" s="16">
        <f t="shared" si="14"/>
        <v>-5.1280891022416002E-2</v>
      </c>
      <c r="W35" s="16">
        <f t="shared" si="15"/>
        <v>-2.3706780926424385E-2</v>
      </c>
      <c r="X35" s="16">
        <f t="shared" si="16"/>
        <v>-5.4859976909247612E-2</v>
      </c>
      <c r="Y35" s="44">
        <f t="shared" si="17"/>
        <v>-4.7377241187340852E-2</v>
      </c>
      <c r="Z35">
        <f t="array" ref="Z35">MMULT(TRANSPOSE($B$75:$B$82),TRANSPOSE(J35:Q35))</f>
        <v>-4.0328157258435998E-2</v>
      </c>
    </row>
    <row r="36" spans="1:26" x14ac:dyDescent="0.2">
      <c r="A36">
        <v>84.88</v>
      </c>
      <c r="B36">
        <v>84.86</v>
      </c>
      <c r="C36">
        <v>39.07</v>
      </c>
      <c r="D36">
        <v>33.159999999999997</v>
      </c>
      <c r="E36">
        <v>87.21</v>
      </c>
      <c r="F36">
        <v>47.825000000000003</v>
      </c>
      <c r="G36">
        <v>114.9</v>
      </c>
      <c r="H36">
        <v>70.81</v>
      </c>
      <c r="I36" s="41">
        <v>0.36099999999999999</v>
      </c>
      <c r="J36" s="5">
        <f t="shared" si="2"/>
        <v>1.3855709507883285E-2</v>
      </c>
      <c r="K36" s="5">
        <f t="shared" si="3"/>
        <v>6.4041745730551991E-3</v>
      </c>
      <c r="L36" s="5">
        <f t="shared" si="4"/>
        <v>-3.4434383369467136E-3</v>
      </c>
      <c r="M36" s="5">
        <f t="shared" si="5"/>
        <v>-1.0887397464578785E-2</v>
      </c>
      <c r="N36" s="5">
        <f t="shared" si="6"/>
        <v>2.4137931034482474E-3</v>
      </c>
      <c r="O36" s="5">
        <f t="shared" si="7"/>
        <v>-1.5541375051461359E-2</v>
      </c>
      <c r="P36" s="5">
        <f t="shared" si="8"/>
        <v>-1.7528858486532628E-2</v>
      </c>
      <c r="Q36" s="42">
        <f t="shared" si="9"/>
        <v>-8.9573128061581908E-3</v>
      </c>
      <c r="R36" s="16">
        <f t="shared" si="10"/>
        <v>7.7765753596381196E-3</v>
      </c>
      <c r="S36" s="16">
        <f t="shared" si="11"/>
        <v>4.9784922319809979E-3</v>
      </c>
      <c r="T36" s="16">
        <f t="shared" si="12"/>
        <v>-5.8481453618805263E-3</v>
      </c>
      <c r="U36" s="16">
        <f t="shared" si="13"/>
        <v>-1.2206564309428883E-2</v>
      </c>
      <c r="V36" s="16">
        <f t="shared" si="14"/>
        <v>-1.3523179758979055E-3</v>
      </c>
      <c r="W36" s="16">
        <f t="shared" si="15"/>
        <v>-1.4260699881548508E-2</v>
      </c>
      <c r="X36" s="16">
        <f t="shared" si="16"/>
        <v>-1.4015244413493569E-2</v>
      </c>
      <c r="Y36" s="44">
        <f t="shared" si="17"/>
        <v>-9.7639641883216759E-3</v>
      </c>
      <c r="Z36">
        <f t="array" ref="Z36">MMULT(TRANSPOSE($B$75:$B$82),TRANSPOSE(J36:Q36))</f>
        <v>-4.2105881201613682E-3</v>
      </c>
    </row>
    <row r="37" spans="1:26" x14ac:dyDescent="0.2">
      <c r="A37">
        <v>85.8</v>
      </c>
      <c r="B37">
        <v>86.65</v>
      </c>
      <c r="C37">
        <v>39.56</v>
      </c>
      <c r="D37">
        <v>32.909999999999997</v>
      </c>
      <c r="E37">
        <v>86.8</v>
      </c>
      <c r="F37">
        <v>48.68</v>
      </c>
      <c r="G37">
        <v>114.05</v>
      </c>
      <c r="H37">
        <v>71.75</v>
      </c>
      <c r="I37" s="41">
        <v>0.36</v>
      </c>
      <c r="J37" s="5">
        <f t="shared" si="2"/>
        <v>1.0838831291234641E-2</v>
      </c>
      <c r="K37" s="5">
        <f t="shared" si="3"/>
        <v>2.1093565873202991E-2</v>
      </c>
      <c r="L37" s="5">
        <f t="shared" si="4"/>
        <v>1.2541592014333247E-2</v>
      </c>
      <c r="M37" s="5">
        <f t="shared" si="5"/>
        <v>-7.539203860072341E-3</v>
      </c>
      <c r="N37" s="5">
        <f t="shared" si="6"/>
        <v>-4.7012957229675134E-3</v>
      </c>
      <c r="O37" s="5">
        <f t="shared" si="7"/>
        <v>1.7877679038159844E-2</v>
      </c>
      <c r="P37" s="5">
        <f t="shared" si="8"/>
        <v>-7.397737162750273E-3</v>
      </c>
      <c r="Q37" s="42">
        <f t="shared" si="9"/>
        <v>1.3274961163677323E-2</v>
      </c>
      <c r="R37" s="16">
        <f t="shared" si="10"/>
        <v>4.7596971429894755E-3</v>
      </c>
      <c r="S37" s="16">
        <f t="shared" si="11"/>
        <v>1.966788353212879E-2</v>
      </c>
      <c r="T37" s="16">
        <f t="shared" si="12"/>
        <v>1.0136884989399434E-2</v>
      </c>
      <c r="U37" s="16">
        <f t="shared" si="13"/>
        <v>-8.858370704922439E-3</v>
      </c>
      <c r="V37" s="16">
        <f t="shared" si="14"/>
        <v>-8.4674068023136671E-3</v>
      </c>
      <c r="W37" s="16">
        <f t="shared" si="15"/>
        <v>1.9158354208072693E-2</v>
      </c>
      <c r="X37" s="16">
        <f t="shared" si="16"/>
        <v>-3.884123089711213E-3</v>
      </c>
      <c r="Y37" s="44">
        <f t="shared" si="17"/>
        <v>1.2468309781513838E-2</v>
      </c>
      <c r="Z37">
        <f t="array" ref="Z37">MMULT(TRANSPOSE($B$75:$B$82),TRANSPOSE(J37:Q37))</f>
        <v>6.9985490793522398E-3</v>
      </c>
    </row>
    <row r="38" spans="1:26" x14ac:dyDescent="0.2">
      <c r="A38">
        <v>85.31</v>
      </c>
      <c r="B38">
        <v>84.92</v>
      </c>
      <c r="C38">
        <v>39.26</v>
      </c>
      <c r="D38">
        <v>31.99</v>
      </c>
      <c r="E38">
        <v>87.75</v>
      </c>
      <c r="F38">
        <v>46.81</v>
      </c>
      <c r="G38">
        <v>113.05</v>
      </c>
      <c r="H38">
        <v>70.989999999999995</v>
      </c>
      <c r="I38" s="41">
        <v>0.30499999999999999</v>
      </c>
      <c r="J38" s="5">
        <f t="shared" si="2"/>
        <v>-5.7109557109557008E-3</v>
      </c>
      <c r="K38" s="5">
        <f t="shared" si="3"/>
        <v>-1.9965377957299579E-2</v>
      </c>
      <c r="L38" s="5">
        <f t="shared" si="4"/>
        <v>-7.5834175935288739E-3</v>
      </c>
      <c r="M38" s="5">
        <f t="shared" si="5"/>
        <v>-2.7955028866605836E-2</v>
      </c>
      <c r="N38" s="5">
        <f t="shared" si="6"/>
        <v>1.0944700460829626E-2</v>
      </c>
      <c r="O38" s="5">
        <f t="shared" si="7"/>
        <v>-3.8414133114215265E-2</v>
      </c>
      <c r="P38" s="5">
        <f t="shared" si="8"/>
        <v>-8.7680841736080817E-3</v>
      </c>
      <c r="Q38" s="42">
        <f t="shared" si="9"/>
        <v>-1.0592334494773592E-2</v>
      </c>
      <c r="R38" s="16">
        <f t="shared" si="10"/>
        <v>-1.1790089859200867E-2</v>
      </c>
      <c r="S38" s="16">
        <f t="shared" si="11"/>
        <v>-2.139106029837378E-2</v>
      </c>
      <c r="T38" s="16">
        <f t="shared" si="12"/>
        <v>-9.9881246184626866E-3</v>
      </c>
      <c r="U38" s="16">
        <f t="shared" si="13"/>
        <v>-2.9274195711455932E-2</v>
      </c>
      <c r="V38" s="16">
        <f t="shared" si="14"/>
        <v>7.1785893814834733E-3</v>
      </c>
      <c r="W38" s="16">
        <f t="shared" si="15"/>
        <v>-3.7133457944302416E-2</v>
      </c>
      <c r="X38" s="16">
        <f t="shared" si="16"/>
        <v>-5.2544701005690217E-3</v>
      </c>
      <c r="Y38" s="44">
        <f t="shared" si="17"/>
        <v>-1.1398985876937077E-2</v>
      </c>
      <c r="Z38">
        <f t="array" ref="Z38">MMULT(TRANSPOSE($B$75:$B$82),TRANSPOSE(J38:Q38))</f>
        <v>-1.3505578931269663E-2</v>
      </c>
    </row>
    <row r="39" spans="1:26" x14ac:dyDescent="0.2">
      <c r="A39">
        <v>87.77</v>
      </c>
      <c r="B39">
        <v>87.76</v>
      </c>
      <c r="C39">
        <v>40.409999999999997</v>
      </c>
      <c r="D39">
        <v>32.594999999999999</v>
      </c>
      <c r="E39">
        <v>89.07</v>
      </c>
      <c r="F39">
        <v>47.72</v>
      </c>
      <c r="G39">
        <v>115.2</v>
      </c>
      <c r="H39">
        <v>71.17</v>
      </c>
      <c r="I39" s="41">
        <v>0.307</v>
      </c>
      <c r="J39" s="5">
        <f t="shared" si="2"/>
        <v>2.8836009846442412E-2</v>
      </c>
      <c r="K39" s="5">
        <f t="shared" si="3"/>
        <v>3.3443240697126786E-2</v>
      </c>
      <c r="L39" s="5">
        <f t="shared" si="4"/>
        <v>2.9291900152827344E-2</v>
      </c>
      <c r="M39" s="5">
        <f t="shared" si="5"/>
        <v>1.8912160050015725E-2</v>
      </c>
      <c r="N39" s="5">
        <f t="shared" si="6"/>
        <v>1.50427350427349E-2</v>
      </c>
      <c r="O39" s="5">
        <f t="shared" si="7"/>
        <v>1.9440290536210103E-2</v>
      </c>
      <c r="P39" s="5">
        <f t="shared" si="8"/>
        <v>1.9018133569217222E-2</v>
      </c>
      <c r="Q39" s="42">
        <f t="shared" si="9"/>
        <v>2.5355683899142001E-3</v>
      </c>
      <c r="R39" s="16">
        <f t="shared" si="10"/>
        <v>2.2756875698197246E-2</v>
      </c>
      <c r="S39" s="16">
        <f t="shared" si="11"/>
        <v>3.2017558356052585E-2</v>
      </c>
      <c r="T39" s="16">
        <f t="shared" si="12"/>
        <v>2.6887193127893529E-2</v>
      </c>
      <c r="U39" s="16">
        <f t="shared" si="13"/>
        <v>1.7592993205165629E-2</v>
      </c>
      <c r="V39" s="16">
        <f t="shared" si="14"/>
        <v>1.1276623963388747E-2</v>
      </c>
      <c r="W39" s="16">
        <f t="shared" si="15"/>
        <v>2.0720965706122953E-2</v>
      </c>
      <c r="X39" s="16">
        <f t="shared" si="16"/>
        <v>2.2531747642256281E-2</v>
      </c>
      <c r="Y39" s="44">
        <f t="shared" si="17"/>
        <v>1.7289170077507154E-3</v>
      </c>
      <c r="Z39">
        <f t="array" ref="Z39">MMULT(TRANSPOSE($B$75:$B$82),TRANSPOSE(J39:Q39))</f>
        <v>2.0815004785561086E-2</v>
      </c>
    </row>
    <row r="40" spans="1:26" x14ac:dyDescent="0.2">
      <c r="A40">
        <v>85.25</v>
      </c>
      <c r="B40">
        <v>87.03</v>
      </c>
      <c r="C40">
        <v>40.354999999999997</v>
      </c>
      <c r="D40">
        <v>32.700000000000003</v>
      </c>
      <c r="E40">
        <v>86.11</v>
      </c>
      <c r="F40">
        <v>47</v>
      </c>
      <c r="G40">
        <v>116.45</v>
      </c>
      <c r="H40">
        <v>71.209999999999994</v>
      </c>
      <c r="I40" s="41">
        <v>0.30099999999999999</v>
      </c>
      <c r="J40" s="5">
        <f t="shared" si="2"/>
        <v>-2.8711404808020924E-2</v>
      </c>
      <c r="K40" s="5">
        <f t="shared" si="3"/>
        <v>-8.3181403828623823E-3</v>
      </c>
      <c r="L40" s="5">
        <f t="shared" si="4"/>
        <v>-1.3610492452362788E-3</v>
      </c>
      <c r="M40" s="5">
        <f t="shared" si="5"/>
        <v>3.2213529682467712E-3</v>
      </c>
      <c r="N40" s="5">
        <f t="shared" si="6"/>
        <v>-3.3232289210733068E-2</v>
      </c>
      <c r="O40" s="5">
        <f t="shared" si="7"/>
        <v>-1.5088013411567402E-2</v>
      </c>
      <c r="P40" s="5">
        <f t="shared" si="8"/>
        <v>1.085069444444442E-2</v>
      </c>
      <c r="Q40" s="42">
        <f t="shared" si="9"/>
        <v>5.6203456512560201E-4</v>
      </c>
      <c r="R40" s="16">
        <f t="shared" si="10"/>
        <v>-3.479053895626609E-2</v>
      </c>
      <c r="S40" s="16">
        <f t="shared" si="11"/>
        <v>-9.7438227239365835E-3</v>
      </c>
      <c r="T40" s="16">
        <f t="shared" si="12"/>
        <v>-3.7657562701700919E-3</v>
      </c>
      <c r="U40" s="16">
        <f t="shared" si="13"/>
        <v>1.9021861233966735E-3</v>
      </c>
      <c r="V40" s="16">
        <f t="shared" si="14"/>
        <v>-3.6998400290079218E-2</v>
      </c>
      <c r="W40" s="16">
        <f t="shared" si="15"/>
        <v>-1.3807338241654551E-2</v>
      </c>
      <c r="X40" s="16">
        <f t="shared" si="16"/>
        <v>1.4364308517483479E-2</v>
      </c>
      <c r="Y40" s="44">
        <f t="shared" si="17"/>
        <v>-2.4461681703788268E-4</v>
      </c>
      <c r="Z40">
        <f t="array" ref="Z40">MMULT(TRANSPOSE($B$75:$B$82),TRANSPOSE(J40:Q40))</f>
        <v>-9.0096018850754078E-3</v>
      </c>
    </row>
    <row r="41" spans="1:26" x14ac:dyDescent="0.2">
      <c r="A41">
        <v>84.55</v>
      </c>
      <c r="B41">
        <v>85.93</v>
      </c>
      <c r="C41">
        <v>40.494999999999997</v>
      </c>
      <c r="D41">
        <v>31.95</v>
      </c>
      <c r="E41">
        <v>88.05</v>
      </c>
      <c r="F41">
        <v>46.45</v>
      </c>
      <c r="G41">
        <v>117.45</v>
      </c>
      <c r="H41">
        <v>72.319999999999993</v>
      </c>
      <c r="I41" s="41">
        <v>0.42</v>
      </c>
      <c r="J41" s="5">
        <f t="shared" si="2"/>
        <v>-8.2111436950147443E-3</v>
      </c>
      <c r="K41" s="5">
        <f t="shared" si="3"/>
        <v>-1.263931977479027E-2</v>
      </c>
      <c r="L41" s="5">
        <f t="shared" si="4"/>
        <v>3.4692107545533091E-3</v>
      </c>
      <c r="M41" s="5">
        <f t="shared" si="5"/>
        <v>-2.2935779816513846E-2</v>
      </c>
      <c r="N41" s="5">
        <f t="shared" si="6"/>
        <v>2.2529322959006004E-2</v>
      </c>
      <c r="O41" s="5">
        <f t="shared" si="7"/>
        <v>-1.1702127659574457E-2</v>
      </c>
      <c r="P41" s="5">
        <f t="shared" si="8"/>
        <v>8.587376556461912E-3</v>
      </c>
      <c r="Q41" s="42">
        <f t="shared" si="9"/>
        <v>1.5587698356972268E-2</v>
      </c>
      <c r="R41" s="16">
        <f t="shared" si="10"/>
        <v>-1.429027784325991E-2</v>
      </c>
      <c r="S41" s="16">
        <f t="shared" si="11"/>
        <v>-1.4065002115864471E-2</v>
      </c>
      <c r="T41" s="16">
        <f t="shared" si="12"/>
        <v>1.064503729619496E-3</v>
      </c>
      <c r="U41" s="16">
        <f t="shared" si="13"/>
        <v>-2.4254946661363942E-2</v>
      </c>
      <c r="V41" s="16">
        <f t="shared" si="14"/>
        <v>1.876321187965985E-2</v>
      </c>
      <c r="W41" s="16">
        <f t="shared" si="15"/>
        <v>-1.0421452489661606E-2</v>
      </c>
      <c r="X41" s="16">
        <f t="shared" si="16"/>
        <v>1.2100990629500971E-2</v>
      </c>
      <c r="Y41" s="44">
        <f t="shared" si="17"/>
        <v>1.4781046974808783E-2</v>
      </c>
      <c r="Z41">
        <f t="array" ref="Z41">MMULT(TRANSPOSE($B$75:$B$82),TRANSPOSE(J41:Q41))</f>
        <v>-6.6434528986247798E-4</v>
      </c>
    </row>
    <row r="42" spans="1:26" x14ac:dyDescent="0.2">
      <c r="A42">
        <v>83</v>
      </c>
      <c r="B42">
        <v>85.15</v>
      </c>
      <c r="C42">
        <v>39.75</v>
      </c>
      <c r="D42">
        <v>31.54</v>
      </c>
      <c r="E42">
        <v>85.91</v>
      </c>
      <c r="F42">
        <v>45.98</v>
      </c>
      <c r="G42">
        <v>116.15</v>
      </c>
      <c r="H42">
        <v>70.86</v>
      </c>
      <c r="I42" s="41">
        <v>0.42699999999999999</v>
      </c>
      <c r="J42" s="5">
        <f t="shared" si="2"/>
        <v>-1.8332347723240661E-2</v>
      </c>
      <c r="K42" s="5">
        <f t="shared" si="3"/>
        <v>-9.0771558245082984E-3</v>
      </c>
      <c r="L42" s="5">
        <f t="shared" si="4"/>
        <v>-1.8397333004074534E-2</v>
      </c>
      <c r="M42" s="5">
        <f t="shared" si="5"/>
        <v>-1.2832550860719882E-2</v>
      </c>
      <c r="N42" s="5">
        <f t="shared" si="6"/>
        <v>-2.4304372515616124E-2</v>
      </c>
      <c r="O42" s="5">
        <f t="shared" si="7"/>
        <v>-1.011840688912824E-2</v>
      </c>
      <c r="P42" s="5">
        <f t="shared" si="8"/>
        <v>-1.1068539804171995E-2</v>
      </c>
      <c r="Q42" s="42">
        <f t="shared" si="9"/>
        <v>-2.018805309734506E-2</v>
      </c>
      <c r="R42" s="16">
        <f t="shared" si="10"/>
        <v>-2.4411481871485827E-2</v>
      </c>
      <c r="S42" s="16">
        <f t="shared" si="11"/>
        <v>-1.05028381655825E-2</v>
      </c>
      <c r="T42" s="16">
        <f t="shared" si="12"/>
        <v>-2.0802040029008349E-2</v>
      </c>
      <c r="U42" s="16">
        <f t="shared" si="13"/>
        <v>-1.415171770556998E-2</v>
      </c>
      <c r="V42" s="16">
        <f t="shared" si="14"/>
        <v>-2.8070483594962278E-2</v>
      </c>
      <c r="W42" s="16">
        <f t="shared" si="15"/>
        <v>-8.8377317192153883E-3</v>
      </c>
      <c r="X42" s="16">
        <f t="shared" si="16"/>
        <v>-7.5549257311329351E-3</v>
      </c>
      <c r="Y42" s="44">
        <f t="shared" si="17"/>
        <v>-2.0994704479508543E-2</v>
      </c>
      <c r="Z42">
        <f t="array" ref="Z42">MMULT(TRANSPOSE($B$75:$B$82),TRANSPOSE(J42:Q42))</f>
        <v>-1.5539844964850599E-2</v>
      </c>
    </row>
    <row r="43" spans="1:26" x14ac:dyDescent="0.2">
      <c r="A43">
        <v>85.6</v>
      </c>
      <c r="B43">
        <v>88.24</v>
      </c>
      <c r="C43">
        <v>40.76</v>
      </c>
      <c r="D43">
        <v>32.909999999999997</v>
      </c>
      <c r="E43">
        <v>89.2</v>
      </c>
      <c r="F43">
        <v>47.765000000000001</v>
      </c>
      <c r="G43">
        <v>120.12</v>
      </c>
      <c r="H43">
        <v>73.239999999999995</v>
      </c>
      <c r="I43" s="41">
        <v>0.439</v>
      </c>
      <c r="J43" s="5">
        <f t="shared" si="2"/>
        <v>3.1325301204819134E-2</v>
      </c>
      <c r="K43" s="5">
        <f t="shared" si="3"/>
        <v>3.6288901937756801E-2</v>
      </c>
      <c r="L43" s="5">
        <f t="shared" si="4"/>
        <v>2.5408805031446491E-2</v>
      </c>
      <c r="M43" s="5">
        <f t="shared" si="5"/>
        <v>4.3436905516804014E-2</v>
      </c>
      <c r="N43" s="5">
        <f t="shared" si="6"/>
        <v>3.8295891048772068E-2</v>
      </c>
      <c r="O43" s="5">
        <f t="shared" si="7"/>
        <v>3.8821226620269655E-2</v>
      </c>
      <c r="P43" s="5">
        <f t="shared" si="8"/>
        <v>3.4179939733103737E-2</v>
      </c>
      <c r="Q43" s="42">
        <f t="shared" si="9"/>
        <v>3.3587355348574599E-2</v>
      </c>
      <c r="R43" s="16">
        <f t="shared" si="10"/>
        <v>2.5246167056573968E-2</v>
      </c>
      <c r="S43" s="16">
        <f t="shared" si="11"/>
        <v>3.48632195966826E-2</v>
      </c>
      <c r="T43" s="16">
        <f t="shared" si="12"/>
        <v>2.3004098006512676E-2</v>
      </c>
      <c r="U43" s="16">
        <f t="shared" si="13"/>
        <v>4.2117738671953918E-2</v>
      </c>
      <c r="V43" s="16">
        <f t="shared" si="14"/>
        <v>3.4529779969425918E-2</v>
      </c>
      <c r="W43" s="16">
        <f t="shared" si="15"/>
        <v>4.0101901790182505E-2</v>
      </c>
      <c r="X43" s="16">
        <f t="shared" si="16"/>
        <v>3.7693553806142796E-2</v>
      </c>
      <c r="Y43" s="44">
        <f t="shared" si="17"/>
        <v>3.2780703966411112E-2</v>
      </c>
      <c r="Z43">
        <f t="array" ref="Z43">MMULT(TRANSPOSE($B$75:$B$82),TRANSPOSE(J43:Q43))</f>
        <v>3.5168040805193312E-2</v>
      </c>
    </row>
    <row r="44" spans="1:26" x14ac:dyDescent="0.2">
      <c r="A44">
        <v>90.4</v>
      </c>
      <c r="B44">
        <v>85.2</v>
      </c>
      <c r="C44">
        <v>40.44</v>
      </c>
      <c r="D44">
        <v>33.42</v>
      </c>
      <c r="E44">
        <v>90.48</v>
      </c>
      <c r="F44">
        <v>48.094999999999999</v>
      </c>
      <c r="G44">
        <v>122.44</v>
      </c>
      <c r="H44">
        <v>74.819999999999993</v>
      </c>
      <c r="I44" s="41">
        <v>0.58099999999999996</v>
      </c>
      <c r="J44" s="5">
        <f t="shared" si="2"/>
        <v>5.6074766355140415E-2</v>
      </c>
      <c r="K44" s="5">
        <f t="shared" si="3"/>
        <v>-3.4451495920217456E-2</v>
      </c>
      <c r="L44" s="5">
        <f t="shared" si="4"/>
        <v>-7.8508341511285273E-3</v>
      </c>
      <c r="M44" s="5">
        <f t="shared" si="5"/>
        <v>1.549680948040133E-2</v>
      </c>
      <c r="N44" s="5">
        <f t="shared" si="6"/>
        <v>1.4349775784753271E-2</v>
      </c>
      <c r="O44" s="5">
        <f t="shared" si="7"/>
        <v>6.9088244530512988E-3</v>
      </c>
      <c r="P44" s="5">
        <f t="shared" si="8"/>
        <v>1.9314019314019326E-2</v>
      </c>
      <c r="Q44" s="42">
        <f t="shared" si="9"/>
        <v>2.157291097760794E-2</v>
      </c>
      <c r="R44" s="16">
        <f t="shared" si="10"/>
        <v>4.9995632206895249E-2</v>
      </c>
      <c r="S44" s="16">
        <f t="shared" si="11"/>
        <v>-3.5877178261291658E-2</v>
      </c>
      <c r="T44" s="16">
        <f t="shared" si="12"/>
        <v>-1.025554117606234E-2</v>
      </c>
      <c r="U44" s="16">
        <f t="shared" si="13"/>
        <v>1.4177642635551232E-2</v>
      </c>
      <c r="V44" s="16">
        <f t="shared" si="14"/>
        <v>1.0583664705407118E-2</v>
      </c>
      <c r="W44" s="16">
        <f t="shared" si="15"/>
        <v>8.1894996229641501E-3</v>
      </c>
      <c r="X44" s="16">
        <f t="shared" si="16"/>
        <v>2.2827633387058385E-2</v>
      </c>
      <c r="Y44" s="44">
        <f t="shared" si="17"/>
        <v>2.0766259595444456E-2</v>
      </c>
      <c r="Z44">
        <f t="array" ref="Z44">MMULT(TRANSPOSE($B$75:$B$82),TRANSPOSE(J44:Q44))</f>
        <v>1.142684703670345E-2</v>
      </c>
    </row>
    <row r="45" spans="1:26" x14ac:dyDescent="0.2">
      <c r="A45">
        <v>92.79</v>
      </c>
      <c r="B45">
        <v>87.76</v>
      </c>
      <c r="C45">
        <v>40.96</v>
      </c>
      <c r="D45">
        <v>33.585000000000001</v>
      </c>
      <c r="E45">
        <v>91.26</v>
      </c>
      <c r="F45">
        <v>48.104999999999997</v>
      </c>
      <c r="G45">
        <v>123.7</v>
      </c>
      <c r="H45">
        <v>75.64</v>
      </c>
      <c r="I45" s="41">
        <v>0.56799999999999995</v>
      </c>
      <c r="J45" s="5">
        <f t="shared" si="2"/>
        <v>2.6438053097345149E-2</v>
      </c>
      <c r="K45" s="5">
        <f t="shared" si="3"/>
        <v>3.0046948356807546E-2</v>
      </c>
      <c r="L45" s="5">
        <f t="shared" si="4"/>
        <v>1.2858555885262302E-2</v>
      </c>
      <c r="M45" s="5">
        <f t="shared" si="5"/>
        <v>4.9371633752244293E-3</v>
      </c>
      <c r="N45" s="5">
        <f t="shared" si="6"/>
        <v>8.6206896551723755E-3</v>
      </c>
      <c r="O45" s="5">
        <f t="shared" si="7"/>
        <v>2.0792182139506288E-4</v>
      </c>
      <c r="P45" s="5">
        <f t="shared" si="8"/>
        <v>1.0290754655341461E-2</v>
      </c>
      <c r="Q45" s="42">
        <f t="shared" si="9"/>
        <v>1.0959636460839528E-2</v>
      </c>
      <c r="R45" s="16">
        <f t="shared" si="10"/>
        <v>2.0358918949099983E-2</v>
      </c>
      <c r="S45" s="16">
        <f t="shared" si="11"/>
        <v>2.8621266015733345E-2</v>
      </c>
      <c r="T45" s="16">
        <f t="shared" si="12"/>
        <v>1.0453848860328489E-2</v>
      </c>
      <c r="U45" s="16">
        <f t="shared" si="13"/>
        <v>3.6179965303743313E-3</v>
      </c>
      <c r="V45" s="16">
        <f t="shared" si="14"/>
        <v>4.8545785758262227E-3</v>
      </c>
      <c r="W45" s="16">
        <f t="shared" si="15"/>
        <v>1.488596991307914E-3</v>
      </c>
      <c r="X45" s="16">
        <f t="shared" si="16"/>
        <v>1.380436872838052E-2</v>
      </c>
      <c r="Y45" s="44">
        <f t="shared" si="17"/>
        <v>1.0152985078676043E-2</v>
      </c>
      <c r="Z45">
        <f t="array" ref="Z45">MMULT(TRANSPOSE($B$75:$B$82),TRANSPOSE(J45:Q45))</f>
        <v>1.3044965413423482E-2</v>
      </c>
    </row>
    <row r="46" spans="1:26" x14ac:dyDescent="0.2">
      <c r="A46">
        <v>89.56</v>
      </c>
      <c r="B46">
        <v>88.08</v>
      </c>
      <c r="C46">
        <v>38.96</v>
      </c>
      <c r="D46">
        <v>33.625</v>
      </c>
      <c r="E46">
        <v>90.04</v>
      </c>
      <c r="F46">
        <v>47.93</v>
      </c>
      <c r="G46">
        <v>121.06</v>
      </c>
      <c r="H46">
        <v>75.400000000000006</v>
      </c>
      <c r="I46" s="41">
        <v>0.629</v>
      </c>
      <c r="J46" s="5">
        <f t="shared" si="2"/>
        <v>-3.4809785537234683E-2</v>
      </c>
      <c r="K46" s="5">
        <f t="shared" si="3"/>
        <v>3.6463081130355679E-3</v>
      </c>
      <c r="L46" s="5">
        <f t="shared" si="4"/>
        <v>-4.8828125E-2</v>
      </c>
      <c r="M46" s="5">
        <f t="shared" si="5"/>
        <v>1.1910078904271426E-3</v>
      </c>
      <c r="N46" s="5">
        <f t="shared" si="6"/>
        <v>-1.3368397983782532E-2</v>
      </c>
      <c r="O46" s="5">
        <f t="shared" si="7"/>
        <v>-3.6378754807192548E-3</v>
      </c>
      <c r="P46" s="5">
        <f t="shared" si="8"/>
        <v>-2.1341956345998336E-2</v>
      </c>
      <c r="Q46" s="42">
        <f t="shared" si="9"/>
        <v>-3.1729243786355887E-3</v>
      </c>
      <c r="R46" s="16">
        <f t="shared" si="10"/>
        <v>-4.0888919685479849E-2</v>
      </c>
      <c r="S46" s="16">
        <f t="shared" si="11"/>
        <v>2.2206257719613663E-3</v>
      </c>
      <c r="T46" s="16">
        <f t="shared" si="12"/>
        <v>-5.1232832024933811E-2</v>
      </c>
      <c r="U46" s="16">
        <f t="shared" si="13"/>
        <v>-1.2815895442295513E-4</v>
      </c>
      <c r="V46" s="16">
        <f t="shared" si="14"/>
        <v>-1.7134509063128685E-2</v>
      </c>
      <c r="W46" s="16">
        <f t="shared" si="15"/>
        <v>-2.3572003108064035E-3</v>
      </c>
      <c r="X46" s="16">
        <f t="shared" si="16"/>
        <v>-1.7828342272959277E-2</v>
      </c>
      <c r="Y46" s="44">
        <f t="shared" si="17"/>
        <v>-3.9795757607990739E-3</v>
      </c>
      <c r="Z46">
        <f t="array" ref="Z46">MMULT(TRANSPOSE($B$75:$B$82),TRANSPOSE(J46:Q46))</f>
        <v>-1.5040218590363461E-2</v>
      </c>
    </row>
    <row r="47" spans="1:26" x14ac:dyDescent="0.2">
      <c r="A47">
        <v>87.97</v>
      </c>
      <c r="B47">
        <v>84.88</v>
      </c>
      <c r="C47">
        <v>37.229999999999997</v>
      </c>
      <c r="D47">
        <v>31.984999999999999</v>
      </c>
      <c r="E47">
        <v>86.74</v>
      </c>
      <c r="F47">
        <v>45.634999999999998</v>
      </c>
      <c r="G47">
        <v>114.88</v>
      </c>
      <c r="H47">
        <v>72.38</v>
      </c>
      <c r="I47" s="41">
        <v>0.76700000000000002</v>
      </c>
      <c r="J47" s="5">
        <f t="shared" si="2"/>
        <v>-1.7753461366681544E-2</v>
      </c>
      <c r="K47" s="5">
        <f t="shared" si="3"/>
        <v>-3.6330608537692988E-2</v>
      </c>
      <c r="L47" s="5">
        <f t="shared" si="4"/>
        <v>-4.440451745379892E-2</v>
      </c>
      <c r="M47" s="5">
        <f t="shared" si="5"/>
        <v>-4.8773234200743532E-2</v>
      </c>
      <c r="N47" s="5">
        <f t="shared" si="6"/>
        <v>-3.6650377609951268E-2</v>
      </c>
      <c r="O47" s="5">
        <f t="shared" si="7"/>
        <v>-4.7882328395576934E-2</v>
      </c>
      <c r="P47" s="5">
        <f t="shared" si="8"/>
        <v>-5.1049066578556124E-2</v>
      </c>
      <c r="Q47" s="42">
        <f t="shared" si="9"/>
        <v>-4.0053050397878098E-2</v>
      </c>
      <c r="R47" s="16">
        <f t="shared" si="10"/>
        <v>-2.383259551492671E-2</v>
      </c>
      <c r="S47" s="16">
        <f t="shared" si="11"/>
        <v>-3.7756290878767189E-2</v>
      </c>
      <c r="T47" s="16">
        <f t="shared" si="12"/>
        <v>-4.6809224478732731E-2</v>
      </c>
      <c r="U47" s="16">
        <f t="shared" si="13"/>
        <v>-5.0092401045593628E-2</v>
      </c>
      <c r="V47" s="16">
        <f t="shared" si="14"/>
        <v>-4.0416488689297418E-2</v>
      </c>
      <c r="W47" s="16">
        <f t="shared" si="15"/>
        <v>-4.6601653225664084E-2</v>
      </c>
      <c r="X47" s="16">
        <f t="shared" si="16"/>
        <v>-4.7535452505517065E-2</v>
      </c>
      <c r="Y47" s="44">
        <f t="shared" si="17"/>
        <v>-4.0859701780041585E-2</v>
      </c>
      <c r="Z47">
        <f t="array" ref="Z47">MMULT(TRANSPOSE($B$75:$B$82),TRANSPOSE(J47:Q47))</f>
        <v>-4.0362080567609926E-2</v>
      </c>
    </row>
    <row r="48" spans="1:26" x14ac:dyDescent="0.2">
      <c r="A48">
        <v>83.54</v>
      </c>
      <c r="B48">
        <v>77.88</v>
      </c>
      <c r="C48">
        <v>35.950000000000003</v>
      </c>
      <c r="D48">
        <v>29.63</v>
      </c>
      <c r="E48">
        <v>83.1</v>
      </c>
      <c r="F48">
        <v>42.524999999999999</v>
      </c>
      <c r="G48">
        <v>107.02</v>
      </c>
      <c r="H48">
        <v>69.34</v>
      </c>
      <c r="I48" s="41">
        <v>0.745</v>
      </c>
      <c r="J48" s="5">
        <f t="shared" si="2"/>
        <v>-5.0358076617028402E-2</v>
      </c>
      <c r="K48" s="5">
        <f t="shared" si="3"/>
        <v>-8.2469368520263875E-2</v>
      </c>
      <c r="L48" s="5">
        <f t="shared" si="4"/>
        <v>-3.4380875637926245E-2</v>
      </c>
      <c r="M48" s="5">
        <f t="shared" si="5"/>
        <v>-7.3628263248397663E-2</v>
      </c>
      <c r="N48" s="5">
        <f t="shared" si="6"/>
        <v>-4.196449158404425E-2</v>
      </c>
      <c r="O48" s="5">
        <f t="shared" si="7"/>
        <v>-6.814944669661438E-2</v>
      </c>
      <c r="P48" s="5">
        <f t="shared" si="8"/>
        <v>-6.8419220055710328E-2</v>
      </c>
      <c r="Q48" s="42">
        <f t="shared" si="9"/>
        <v>-4.2000552638850386E-2</v>
      </c>
      <c r="R48" s="16">
        <f t="shared" si="10"/>
        <v>-5.6437210765273568E-2</v>
      </c>
      <c r="S48" s="16">
        <f t="shared" si="11"/>
        <v>-8.3895050861338083E-2</v>
      </c>
      <c r="T48" s="16">
        <f t="shared" si="12"/>
        <v>-3.6785582662860056E-2</v>
      </c>
      <c r="U48" s="16">
        <f t="shared" si="13"/>
        <v>-7.4947430093247766E-2</v>
      </c>
      <c r="V48" s="16">
        <f t="shared" si="14"/>
        <v>-4.57306026633904E-2</v>
      </c>
      <c r="W48" s="16">
        <f t="shared" si="15"/>
        <v>-6.6868771526701523E-2</v>
      </c>
      <c r="X48" s="16">
        <f t="shared" si="16"/>
        <v>-6.4905605982671269E-2</v>
      </c>
      <c r="Y48" s="44">
        <f t="shared" si="17"/>
        <v>-4.2807204021013873E-2</v>
      </c>
      <c r="Z48">
        <f t="array" ref="Z48">MMULT(TRANSPOSE($B$75:$B$82),TRANSPOSE(J48:Q48))</f>
        <v>-5.7671286874854441E-2</v>
      </c>
    </row>
    <row r="49" spans="1:30" x14ac:dyDescent="0.2">
      <c r="A49">
        <v>95.53</v>
      </c>
      <c r="B49">
        <v>83.02</v>
      </c>
      <c r="C49">
        <v>37.26</v>
      </c>
      <c r="D49">
        <v>31.52</v>
      </c>
      <c r="E49">
        <v>89.1</v>
      </c>
      <c r="F49">
        <v>43.62</v>
      </c>
      <c r="G49">
        <v>111.18</v>
      </c>
      <c r="H49">
        <v>72.16</v>
      </c>
      <c r="I49" s="41">
        <v>0.70599999999999996</v>
      </c>
      <c r="J49" s="5">
        <f t="shared" si="2"/>
        <v>0.14352406033038068</v>
      </c>
      <c r="K49" s="5">
        <f t="shared" si="3"/>
        <v>6.5998972778633869E-2</v>
      </c>
      <c r="L49" s="5">
        <f t="shared" si="4"/>
        <v>3.6439499304589562E-2</v>
      </c>
      <c r="M49" s="5">
        <f t="shared" si="5"/>
        <v>6.3786702666216666E-2</v>
      </c>
      <c r="N49" s="5">
        <f t="shared" si="6"/>
        <v>7.2202166064981865E-2</v>
      </c>
      <c r="O49" s="5">
        <f t="shared" si="7"/>
        <v>2.5749559082892448E-2</v>
      </c>
      <c r="P49" s="5">
        <f t="shared" si="8"/>
        <v>3.8871239020743964E-2</v>
      </c>
      <c r="Q49" s="42">
        <f t="shared" si="9"/>
        <v>4.0669166426305026E-2</v>
      </c>
      <c r="R49" s="16">
        <f t="shared" si="10"/>
        <v>0.13744492618213552</v>
      </c>
      <c r="S49" s="16">
        <f t="shared" si="11"/>
        <v>6.4573290437559661E-2</v>
      </c>
      <c r="T49" s="16">
        <f t="shared" si="12"/>
        <v>3.4034792279655751E-2</v>
      </c>
      <c r="U49" s="16">
        <f t="shared" si="13"/>
        <v>6.246753582136657E-2</v>
      </c>
      <c r="V49" s="16">
        <f t="shared" si="14"/>
        <v>6.8436054985635708E-2</v>
      </c>
      <c r="W49" s="16">
        <f t="shared" si="15"/>
        <v>2.7030234252805298E-2</v>
      </c>
      <c r="X49" s="16">
        <f t="shared" si="16"/>
        <v>4.2384853093783023E-2</v>
      </c>
      <c r="Y49" s="44">
        <f t="shared" si="17"/>
        <v>3.9862515044141539E-2</v>
      </c>
      <c r="Z49">
        <f t="array" ref="Z49">MMULT(TRANSPOSE($B$75:$B$82),TRANSPOSE(J49:Q49))</f>
        <v>6.0905170709343009E-2</v>
      </c>
    </row>
    <row r="50" spans="1:30" x14ac:dyDescent="0.2">
      <c r="A50">
        <v>98.3</v>
      </c>
      <c r="B50">
        <v>82.9</v>
      </c>
      <c r="C50">
        <v>37.43</v>
      </c>
      <c r="D50">
        <v>31.5</v>
      </c>
      <c r="E50">
        <v>90.3</v>
      </c>
      <c r="F50">
        <v>45.375</v>
      </c>
      <c r="G50">
        <v>110.72</v>
      </c>
      <c r="H50">
        <v>72</v>
      </c>
      <c r="I50" s="41">
        <v>0.65300000000000002</v>
      </c>
      <c r="J50" s="5">
        <f t="shared" si="2"/>
        <v>2.8996126871139838E-2</v>
      </c>
      <c r="K50" s="5">
        <f t="shared" si="3"/>
        <v>-1.4454348349793866E-3</v>
      </c>
      <c r="L50" s="5">
        <f t="shared" si="4"/>
        <v>4.5625335480408147E-3</v>
      </c>
      <c r="M50" s="5">
        <f t="shared" si="5"/>
        <v>-6.3451776649747771E-4</v>
      </c>
      <c r="N50" s="5">
        <f t="shared" si="6"/>
        <v>1.3468013468013407E-2</v>
      </c>
      <c r="O50" s="5">
        <f t="shared" si="7"/>
        <v>4.0233837689133578E-2</v>
      </c>
      <c r="P50" s="5">
        <f t="shared" si="8"/>
        <v>-4.1374347904300501E-3</v>
      </c>
      <c r="Q50" s="42">
        <f t="shared" si="9"/>
        <v>-2.2172949002217113E-3</v>
      </c>
      <c r="R50" s="16">
        <f t="shared" si="10"/>
        <v>2.2916992722894672E-2</v>
      </c>
      <c r="S50" s="16">
        <f t="shared" si="11"/>
        <v>-2.8711171760535882E-3</v>
      </c>
      <c r="T50" s="16">
        <f t="shared" si="12"/>
        <v>2.1578265231070016E-3</v>
      </c>
      <c r="U50" s="16">
        <f t="shared" si="13"/>
        <v>-1.9536846113475757E-3</v>
      </c>
      <c r="V50" s="16">
        <f t="shared" si="14"/>
        <v>9.701902388667253E-3</v>
      </c>
      <c r="W50" s="16">
        <f t="shared" si="15"/>
        <v>4.1514512859046428E-2</v>
      </c>
      <c r="X50" s="16">
        <f t="shared" si="16"/>
        <v>-6.2382071739099012E-4</v>
      </c>
      <c r="Y50" s="44">
        <f t="shared" si="17"/>
        <v>-3.023946282385196E-3</v>
      </c>
      <c r="Z50">
        <f t="array" ref="Z50">MMULT(TRANSPOSE($B$75:$B$82),TRANSPOSE(J50:Q50))</f>
        <v>9.8532286605248764E-3</v>
      </c>
    </row>
    <row r="51" spans="1:30" x14ac:dyDescent="0.2">
      <c r="A51">
        <v>93.95</v>
      </c>
      <c r="B51">
        <v>78.86</v>
      </c>
      <c r="C51">
        <v>36.119999999999997</v>
      </c>
      <c r="D51">
        <v>30.87</v>
      </c>
      <c r="E51">
        <v>84.84</v>
      </c>
      <c r="F51">
        <v>44.844999999999999</v>
      </c>
      <c r="G51">
        <v>102.98</v>
      </c>
      <c r="H51">
        <v>68.44</v>
      </c>
      <c r="I51" s="41">
        <v>0.65100000000000002</v>
      </c>
      <c r="J51" s="5">
        <f t="shared" si="2"/>
        <v>-4.4252288911495352E-2</v>
      </c>
      <c r="K51" s="5">
        <f t="shared" si="3"/>
        <v>-4.8733413751507859E-2</v>
      </c>
      <c r="L51" s="5">
        <f t="shared" si="4"/>
        <v>-3.4998664173123251E-2</v>
      </c>
      <c r="M51" s="5">
        <f t="shared" si="5"/>
        <v>-2.0000000000000018E-2</v>
      </c>
      <c r="N51" s="5">
        <f t="shared" si="6"/>
        <v>-6.0465116279069697E-2</v>
      </c>
      <c r="O51" s="5">
        <f t="shared" si="7"/>
        <v>-1.1680440771349887E-2</v>
      </c>
      <c r="P51" s="5">
        <f t="shared" si="8"/>
        <v>-6.9906069364161771E-2</v>
      </c>
      <c r="Q51" s="42">
        <f t="shared" si="9"/>
        <v>-4.9444444444444513E-2</v>
      </c>
      <c r="R51" s="16">
        <f t="shared" si="10"/>
        <v>-5.0331423059740518E-2</v>
      </c>
      <c r="S51" s="16">
        <f t="shared" si="11"/>
        <v>-5.015909609258206E-2</v>
      </c>
      <c r="T51" s="16">
        <f t="shared" si="12"/>
        <v>-3.7403371198057062E-2</v>
      </c>
      <c r="U51" s="16">
        <f t="shared" si="13"/>
        <v>-2.1319166844850114E-2</v>
      </c>
      <c r="V51" s="16">
        <f t="shared" si="14"/>
        <v>-6.4231227358415854E-2</v>
      </c>
      <c r="W51" s="16">
        <f t="shared" si="15"/>
        <v>-1.0399765601437036E-2</v>
      </c>
      <c r="X51" s="16">
        <f t="shared" si="16"/>
        <v>-6.6392455291122712E-2</v>
      </c>
      <c r="Y51" s="44">
        <f t="shared" si="17"/>
        <v>-5.0251095826608E-2</v>
      </c>
      <c r="Z51">
        <f t="array" ref="Z51">MMULT(TRANSPOSE($B$75:$B$82),TRANSPOSE(J51:Q51))</f>
        <v>-4.2435054711894044E-2</v>
      </c>
    </row>
    <row r="52" spans="1:30" x14ac:dyDescent="0.2">
      <c r="A52">
        <v>98.33</v>
      </c>
      <c r="B52">
        <v>81.2</v>
      </c>
      <c r="C52">
        <v>37.19</v>
      </c>
      <c r="D52">
        <v>31.855</v>
      </c>
      <c r="E52">
        <v>88.76</v>
      </c>
      <c r="F52">
        <v>45.95</v>
      </c>
      <c r="G52">
        <v>105.7</v>
      </c>
      <c r="H52">
        <v>71.180000000000007</v>
      </c>
      <c r="I52" s="41">
        <v>0.64800000000000002</v>
      </c>
      <c r="J52" s="5">
        <f t="shared" si="2"/>
        <v>4.6620542841937063E-2</v>
      </c>
      <c r="K52" s="5">
        <f t="shared" si="3"/>
        <v>2.967283794065434E-2</v>
      </c>
      <c r="L52" s="5">
        <f t="shared" si="4"/>
        <v>2.9623477297895828E-2</v>
      </c>
      <c r="M52" s="5">
        <f t="shared" si="5"/>
        <v>3.1908001295756439E-2</v>
      </c>
      <c r="N52" s="5">
        <f t="shared" si="6"/>
        <v>4.620462046204632E-2</v>
      </c>
      <c r="O52" s="5">
        <f t="shared" si="7"/>
        <v>2.4640428141375903E-2</v>
      </c>
      <c r="P52" s="5">
        <f t="shared" si="8"/>
        <v>2.6412895707904394E-2</v>
      </c>
      <c r="Q52" s="42">
        <f t="shared" si="9"/>
        <v>4.0035067212156772E-2</v>
      </c>
      <c r="R52" s="16">
        <f t="shared" si="10"/>
        <v>4.0541408693691897E-2</v>
      </c>
      <c r="S52" s="16">
        <f t="shared" si="11"/>
        <v>2.8247155599580138E-2</v>
      </c>
      <c r="T52" s="16">
        <f t="shared" si="12"/>
        <v>2.7218770272962014E-2</v>
      </c>
      <c r="U52" s="16">
        <f t="shared" si="13"/>
        <v>3.0588834450906342E-2</v>
      </c>
      <c r="V52" s="16">
        <f t="shared" si="14"/>
        <v>4.2438509382700169E-2</v>
      </c>
      <c r="W52" s="16">
        <f t="shared" si="15"/>
        <v>2.5921103311288753E-2</v>
      </c>
      <c r="X52" s="16">
        <f t="shared" si="16"/>
        <v>2.9926509780943453E-2</v>
      </c>
      <c r="Y52" s="44">
        <f t="shared" si="17"/>
        <v>3.9228415829993285E-2</v>
      </c>
      <c r="Z52">
        <f t="array" ref="Z52">MMULT(TRANSPOSE($B$75:$B$82),TRANSPOSE(J52:Q52))</f>
        <v>3.4389733862465882E-2</v>
      </c>
    </row>
    <row r="53" spans="1:30" x14ac:dyDescent="0.2">
      <c r="A53">
        <v>96</v>
      </c>
      <c r="B53">
        <v>82.08</v>
      </c>
      <c r="C53">
        <v>36.86</v>
      </c>
      <c r="D53">
        <v>32.854999999999997</v>
      </c>
      <c r="E53">
        <v>87.98</v>
      </c>
      <c r="F53">
        <v>45.99</v>
      </c>
      <c r="G53">
        <v>107.16</v>
      </c>
      <c r="H53">
        <v>72.3</v>
      </c>
      <c r="I53" s="41">
        <v>0.57099999999999995</v>
      </c>
      <c r="J53" s="5">
        <f t="shared" si="2"/>
        <v>-2.369571849893215E-2</v>
      </c>
      <c r="K53" s="5">
        <f t="shared" si="3"/>
        <v>1.0837438423645374E-2</v>
      </c>
      <c r="L53" s="5">
        <f t="shared" si="4"/>
        <v>-8.8733530518956272E-3</v>
      </c>
      <c r="M53" s="5">
        <f t="shared" si="5"/>
        <v>3.139224611520941E-2</v>
      </c>
      <c r="N53" s="5">
        <f t="shared" si="6"/>
        <v>-8.7877422262280236E-3</v>
      </c>
      <c r="O53" s="5">
        <f t="shared" si="7"/>
        <v>8.7051142546235027E-4</v>
      </c>
      <c r="P53" s="5">
        <f t="shared" si="8"/>
        <v>1.3812677388836292E-2</v>
      </c>
      <c r="Q53" s="42">
        <f t="shared" si="9"/>
        <v>1.5734756954200568E-2</v>
      </c>
      <c r="R53" s="16">
        <f t="shared" si="10"/>
        <v>-2.9774852647177316E-2</v>
      </c>
      <c r="S53" s="16">
        <f t="shared" si="11"/>
        <v>9.4117560825711724E-3</v>
      </c>
      <c r="T53" s="16">
        <f t="shared" si="12"/>
        <v>-1.127806007682944E-2</v>
      </c>
      <c r="U53" s="16">
        <f t="shared" si="13"/>
        <v>3.0073079270359314E-2</v>
      </c>
      <c r="V53" s="16">
        <f t="shared" si="14"/>
        <v>-1.2553853305574177E-2</v>
      </c>
      <c r="W53" s="16">
        <f t="shared" si="15"/>
        <v>2.1511865953752016E-3</v>
      </c>
      <c r="X53" s="16">
        <f t="shared" si="16"/>
        <v>1.7326291461875351E-2</v>
      </c>
      <c r="Y53" s="44">
        <f t="shared" si="17"/>
        <v>1.4928105572037083E-2</v>
      </c>
      <c r="Z53">
        <f t="array" ref="Z53">MMULT(TRANSPOSE($B$75:$B$82),TRANSPOSE(J53:Q53))</f>
        <v>3.9113520662872742E-3</v>
      </c>
    </row>
    <row r="54" spans="1:30" x14ac:dyDescent="0.2">
      <c r="A54">
        <v>92.92</v>
      </c>
      <c r="B54">
        <v>78.48</v>
      </c>
      <c r="C54">
        <v>35.04</v>
      </c>
      <c r="D54">
        <v>30.855</v>
      </c>
      <c r="E54">
        <v>82.96</v>
      </c>
      <c r="F54">
        <v>42.72</v>
      </c>
      <c r="G54">
        <v>101.44</v>
      </c>
      <c r="H54">
        <v>68.959999999999994</v>
      </c>
      <c r="I54" s="41">
        <v>0.52700000000000002</v>
      </c>
      <c r="J54" s="5">
        <f t="shared" si="2"/>
        <v>-3.2083333333333353E-2</v>
      </c>
      <c r="K54" s="5">
        <f t="shared" si="3"/>
        <v>-4.3859649122806932E-2</v>
      </c>
      <c r="L54" s="5">
        <f t="shared" si="4"/>
        <v>-4.9376017362995128E-2</v>
      </c>
      <c r="M54" s="5">
        <f t="shared" si="5"/>
        <v>-6.0873535230558384E-2</v>
      </c>
      <c r="N54" s="5">
        <f t="shared" si="6"/>
        <v>-5.7058422368720274E-2</v>
      </c>
      <c r="O54" s="5">
        <f t="shared" si="7"/>
        <v>-7.1102413568167044E-2</v>
      </c>
      <c r="P54" s="5">
        <f t="shared" si="8"/>
        <v>-5.3378126166479967E-2</v>
      </c>
      <c r="Q54" s="42">
        <f t="shared" si="9"/>
        <v>-4.6196403872752478E-2</v>
      </c>
      <c r="R54" s="16">
        <f t="shared" si="10"/>
        <v>-3.8162467481578519E-2</v>
      </c>
      <c r="S54" s="16">
        <f t="shared" si="11"/>
        <v>-4.5285331463881133E-2</v>
      </c>
      <c r="T54" s="16">
        <f t="shared" si="12"/>
        <v>-5.1780724387928939E-2</v>
      </c>
      <c r="U54" s="16">
        <f t="shared" si="13"/>
        <v>-6.2192702075408481E-2</v>
      </c>
      <c r="V54" s="16">
        <f t="shared" si="14"/>
        <v>-6.0824533448066424E-2</v>
      </c>
      <c r="W54" s="16">
        <f t="shared" si="15"/>
        <v>-6.9821738398254188E-2</v>
      </c>
      <c r="X54" s="16">
        <f t="shared" si="16"/>
        <v>-4.9864512093440908E-2</v>
      </c>
      <c r="Y54" s="44">
        <f t="shared" si="17"/>
        <v>-4.7003055254915965E-2</v>
      </c>
      <c r="Z54">
        <f t="array" ref="Z54">MMULT(TRANSPOSE($B$75:$B$82),TRANSPOSE(J54:Q54))</f>
        <v>-5.1740987628226695E-2</v>
      </c>
    </row>
    <row r="55" spans="1:30" x14ac:dyDescent="0.2">
      <c r="I55" s="40"/>
      <c r="J55" s="9"/>
      <c r="K55" s="9"/>
      <c r="L55" s="9"/>
      <c r="M55" s="9"/>
      <c r="N55" s="9"/>
      <c r="O55" s="9"/>
      <c r="P55" s="9"/>
      <c r="Q55" s="40"/>
    </row>
    <row r="56" spans="1:30" x14ac:dyDescent="0.2">
      <c r="I56" s="40"/>
      <c r="J56" s="48">
        <f>AVERAGE(J3:J54)</f>
        <v>6.0791341482451652E-3</v>
      </c>
      <c r="K56" s="48">
        <f t="shared" ref="K56:Q56" si="18">AVERAGE(K3:K54)</f>
        <v>1.4256823410742016E-3</v>
      </c>
      <c r="L56" s="48">
        <f t="shared" si="18"/>
        <v>2.4047070249338131E-3</v>
      </c>
      <c r="M56" s="48">
        <f t="shared" si="18"/>
        <v>1.3191668448500977E-3</v>
      </c>
      <c r="N56" s="48">
        <f t="shared" si="18"/>
        <v>3.7661110793461528E-3</v>
      </c>
      <c r="O56" s="48">
        <f t="shared" si="18"/>
        <v>-1.2806751699128511E-3</v>
      </c>
      <c r="P56" s="48">
        <f t="shared" si="18"/>
        <v>-3.51361407303906E-3</v>
      </c>
      <c r="Q56" s="48">
        <f t="shared" si="18"/>
        <v>8.0665138216348469E-4</v>
      </c>
    </row>
    <row r="58" spans="1:30" ht="16" x14ac:dyDescent="0.2">
      <c r="A58" s="93" t="s">
        <v>115</v>
      </c>
      <c r="B58" s="94"/>
      <c r="C58" s="94"/>
      <c r="D58" s="94"/>
      <c r="E58" s="94"/>
      <c r="F58" s="94"/>
      <c r="G58" s="94"/>
      <c r="H58" s="94"/>
      <c r="I58" s="94"/>
      <c r="K58" s="93" t="s">
        <v>113</v>
      </c>
      <c r="L58" s="94"/>
      <c r="M58" s="94"/>
      <c r="N58" s="94"/>
      <c r="O58" s="94"/>
      <c r="P58" s="94"/>
      <c r="Q58" s="94"/>
      <c r="R58" s="94"/>
      <c r="S58" s="94"/>
      <c r="V58" s="93" t="s">
        <v>114</v>
      </c>
      <c r="W58" s="94"/>
      <c r="X58" s="94"/>
      <c r="Y58" s="94"/>
      <c r="Z58" s="94"/>
      <c r="AA58" s="94"/>
      <c r="AB58" s="94"/>
      <c r="AC58" s="94"/>
      <c r="AD58" s="94"/>
    </row>
    <row r="59" spans="1:30" x14ac:dyDescent="0.2">
      <c r="B59" t="s">
        <v>31</v>
      </c>
      <c r="C59" t="s">
        <v>41</v>
      </c>
      <c r="D59" t="s">
        <v>6</v>
      </c>
      <c r="E59" t="s">
        <v>55</v>
      </c>
      <c r="F59" t="s">
        <v>7</v>
      </c>
      <c r="G59" t="s">
        <v>59</v>
      </c>
      <c r="H59" t="s">
        <v>8</v>
      </c>
      <c r="I59" t="s">
        <v>60</v>
      </c>
      <c r="L59" t="s">
        <v>31</v>
      </c>
      <c r="M59" t="s">
        <v>41</v>
      </c>
      <c r="N59" t="s">
        <v>6</v>
      </c>
      <c r="O59" t="s">
        <v>55</v>
      </c>
      <c r="P59" t="s">
        <v>7</v>
      </c>
      <c r="Q59" t="s">
        <v>59</v>
      </c>
      <c r="R59" t="s">
        <v>8</v>
      </c>
      <c r="S59" t="s">
        <v>60</v>
      </c>
      <c r="T59" t="s">
        <v>96</v>
      </c>
      <c r="W59" t="s">
        <v>31</v>
      </c>
      <c r="X59" t="s">
        <v>41</v>
      </c>
      <c r="Y59" t="s">
        <v>6</v>
      </c>
      <c r="Z59" t="s">
        <v>55</v>
      </c>
      <c r="AA59" t="s">
        <v>7</v>
      </c>
      <c r="AB59" t="s">
        <v>59</v>
      </c>
      <c r="AC59" t="s">
        <v>8</v>
      </c>
      <c r="AD59" t="s">
        <v>60</v>
      </c>
    </row>
    <row r="60" spans="1:30" x14ac:dyDescent="0.2">
      <c r="A60" t="s">
        <v>31</v>
      </c>
      <c r="B60">
        <f t="array" ref="B60:I67">MMULT(TRANSPOSE(R3:Y54),R3:Y54)/52</f>
        <v>1.2800738905462958E-3</v>
      </c>
      <c r="C60">
        <v>5.990759105646157E-4</v>
      </c>
      <c r="D60">
        <v>5.1503923428546387E-4</v>
      </c>
      <c r="E60">
        <v>6.5738054163947063E-4</v>
      </c>
      <c r="F60">
        <v>7.548523127330945E-4</v>
      </c>
      <c r="G60">
        <v>5.8264487023816831E-4</v>
      </c>
      <c r="H60">
        <v>6.3858076271463822E-4</v>
      </c>
      <c r="I60">
        <v>6.4586553286076769E-4</v>
      </c>
      <c r="K60" t="s">
        <v>31</v>
      </c>
      <c r="L60">
        <f t="array" ref="L60:S67">MMULT(T60:T67,TRANSPOSE(T60:T67))</f>
        <v>1.2800738905462956E-3</v>
      </c>
      <c r="M60">
        <v>9.9474140967202476E-4</v>
      </c>
      <c r="N60">
        <v>9.0343906323445057E-4</v>
      </c>
      <c r="O60">
        <v>1.0745967965969448E-3</v>
      </c>
      <c r="P60">
        <v>9.9156361525342632E-4</v>
      </c>
      <c r="Q60">
        <v>1.0175587531655564E-3</v>
      </c>
      <c r="R60">
        <v>9.988478705259343E-4</v>
      </c>
      <c r="S60">
        <v>9.2911542850672847E-4</v>
      </c>
      <c r="T60" s="45">
        <f>_xlfn.STDEV.P(J3:J54)</f>
        <v>3.5778120276871668E-2</v>
      </c>
      <c r="V60" t="s">
        <v>31</v>
      </c>
      <c r="W60" s="5">
        <f t="array" ref="W60:AD67">B60:I67/L60:S67</f>
        <v>1.0000000000000002</v>
      </c>
      <c r="X60" s="5">
        <v>0.60224285903824637</v>
      </c>
      <c r="Y60" s="5">
        <v>0.57008740848723582</v>
      </c>
      <c r="Z60" s="5">
        <v>0.61174623237411174</v>
      </c>
      <c r="AA60" s="5">
        <v>0.76127471916178313</v>
      </c>
      <c r="AB60" s="5">
        <v>0.57259088816798009</v>
      </c>
      <c r="AC60" s="5">
        <v>0.63931733906425536</v>
      </c>
      <c r="AD60" s="5">
        <v>0.69514025173255478</v>
      </c>
    </row>
    <row r="61" spans="1:30" x14ac:dyDescent="0.2">
      <c r="A61" t="s">
        <v>41</v>
      </c>
      <c r="B61">
        <v>5.990759105646157E-4</v>
      </c>
      <c r="C61">
        <v>7.7301043277587284E-4</v>
      </c>
      <c r="D61">
        <v>5.2878822770024796E-4</v>
      </c>
      <c r="E61">
        <v>5.9969037887668247E-4</v>
      </c>
      <c r="F61">
        <v>5.1690690730126496E-4</v>
      </c>
      <c r="G61">
        <v>5.3126881434234648E-4</v>
      </c>
      <c r="H61">
        <v>5.2985516399170918E-4</v>
      </c>
      <c r="I61">
        <v>4.858167807554608E-4</v>
      </c>
      <c r="K61" t="s">
        <v>41</v>
      </c>
      <c r="L61">
        <v>9.9474140967202476E-4</v>
      </c>
      <c r="M61">
        <v>7.7301043277587262E-4</v>
      </c>
      <c r="N61">
        <v>7.0205966542375049E-4</v>
      </c>
      <c r="O61">
        <v>8.350658037558239E-4</v>
      </c>
      <c r="P61">
        <v>7.7054097868970611E-4</v>
      </c>
      <c r="Q61">
        <v>7.9074171891439381E-4</v>
      </c>
      <c r="R61">
        <v>7.7620155063926229E-4</v>
      </c>
      <c r="S61">
        <v>7.2201268842877347E-4</v>
      </c>
      <c r="T61" s="45">
        <f>_xlfn.STDEV.P(K3:K54)</f>
        <v>2.7803065168716067E-2</v>
      </c>
      <c r="V61" t="s">
        <v>41</v>
      </c>
      <c r="W61" s="5">
        <v>0.60224285903824637</v>
      </c>
      <c r="X61" s="5">
        <v>1.0000000000000002</v>
      </c>
      <c r="Y61" s="5">
        <v>0.7531955669053868</v>
      </c>
      <c r="Z61" s="5">
        <v>0.71813547648519682</v>
      </c>
      <c r="AA61" s="5">
        <v>0.67083636249983458</v>
      </c>
      <c r="AB61" s="5">
        <v>0.67186136969189303</v>
      </c>
      <c r="AC61" s="5">
        <v>0.68262574785547936</v>
      </c>
      <c r="AD61" s="5">
        <v>0.67286460271589343</v>
      </c>
    </row>
    <row r="62" spans="1:30" x14ac:dyDescent="0.2">
      <c r="A62" t="s">
        <v>6</v>
      </c>
      <c r="B62">
        <v>5.1503923428546387E-4</v>
      </c>
      <c r="C62">
        <v>5.2878822770024796E-4</v>
      </c>
      <c r="D62">
        <v>6.3762111469175587E-4</v>
      </c>
      <c r="E62">
        <v>4.2341199249074243E-4</v>
      </c>
      <c r="F62">
        <v>4.4898469400330863E-4</v>
      </c>
      <c r="G62">
        <v>4.7876252799931851E-4</v>
      </c>
      <c r="H62">
        <v>4.7484703646396263E-4</v>
      </c>
      <c r="I62">
        <v>4.2267617187249522E-4</v>
      </c>
      <c r="K62" t="s">
        <v>6</v>
      </c>
      <c r="L62">
        <v>9.0343906323445057E-4</v>
      </c>
      <c r="M62">
        <v>7.0205966542375049E-4</v>
      </c>
      <c r="N62">
        <v>6.3762111469175587E-4</v>
      </c>
      <c r="O62">
        <v>7.5841928379459728E-4</v>
      </c>
      <c r="P62">
        <v>6.9981687019615236E-4</v>
      </c>
      <c r="Q62">
        <v>7.1816348535440886E-4</v>
      </c>
      <c r="R62">
        <v>7.0495788651431712E-4</v>
      </c>
      <c r="S62">
        <v>6.557427493568864E-4</v>
      </c>
      <c r="T62" s="45">
        <f>_xlfn.STDEV.P(L3:L54)</f>
        <v>2.5251160660289575E-2</v>
      </c>
      <c r="V62" t="s">
        <v>6</v>
      </c>
      <c r="W62" s="5">
        <v>0.57008740848723582</v>
      </c>
      <c r="X62" s="5">
        <v>0.7531955669053868</v>
      </c>
      <c r="Y62" s="5">
        <v>1</v>
      </c>
      <c r="Z62" s="5">
        <v>0.55828220819002161</v>
      </c>
      <c r="AA62" s="5">
        <v>0.64157455060702129</v>
      </c>
      <c r="AB62" s="5">
        <v>0.6666483854481301</v>
      </c>
      <c r="AC62" s="5">
        <v>0.6735821324190816</v>
      </c>
      <c r="AD62" s="5">
        <v>0.64457620352955625</v>
      </c>
    </row>
    <row r="63" spans="1:30" x14ac:dyDescent="0.2">
      <c r="A63" t="s">
        <v>55</v>
      </c>
      <c r="B63">
        <v>6.5738054163947063E-4</v>
      </c>
      <c r="C63">
        <v>5.9969037887668247E-4</v>
      </c>
      <c r="D63">
        <v>4.2341199249074243E-4</v>
      </c>
      <c r="E63">
        <v>9.0210282686384704E-4</v>
      </c>
      <c r="F63">
        <v>5.1400197753435429E-4</v>
      </c>
      <c r="G63">
        <v>6.0798068722820169E-4</v>
      </c>
      <c r="H63">
        <v>6.0831918203813984E-4</v>
      </c>
      <c r="I63">
        <v>6.0741589620937227E-4</v>
      </c>
      <c r="K63" t="s">
        <v>55</v>
      </c>
      <c r="L63">
        <v>1.0745967965969448E-3</v>
      </c>
      <c r="M63">
        <v>8.350658037558239E-4</v>
      </c>
      <c r="N63">
        <v>7.5841928379459728E-4</v>
      </c>
      <c r="O63">
        <v>9.021028268638466E-4</v>
      </c>
      <c r="P63">
        <v>8.323981079863147E-4</v>
      </c>
      <c r="Q63">
        <v>8.5422051381286372E-4</v>
      </c>
      <c r="R63">
        <v>8.3851309669067059E-4</v>
      </c>
      <c r="S63">
        <v>7.7997408627406006E-4</v>
      </c>
      <c r="T63" s="45">
        <f>_xlfn.STDEV.P(M3:M54)</f>
        <v>3.0035026666607883E-2</v>
      </c>
      <c r="V63" t="s">
        <v>55</v>
      </c>
      <c r="W63" s="5">
        <v>0.61174623237411174</v>
      </c>
      <c r="X63" s="5">
        <v>0.71813547648519682</v>
      </c>
      <c r="Y63" s="5">
        <v>0.55828220819002161</v>
      </c>
      <c r="Z63" s="5">
        <v>1.0000000000000004</v>
      </c>
      <c r="AA63" s="5">
        <v>0.61749536982705988</v>
      </c>
      <c r="AB63" s="5">
        <v>0.71173739964923577</v>
      </c>
      <c r="AC63" s="5">
        <v>0.72547368006411728</v>
      </c>
      <c r="AD63" s="5">
        <v>0.7787642011428878</v>
      </c>
    </row>
    <row r="64" spans="1:30" x14ac:dyDescent="0.2">
      <c r="A64" t="s">
        <v>7</v>
      </c>
      <c r="B64">
        <v>7.548523127330945E-4</v>
      </c>
      <c r="C64">
        <v>5.1690690730126496E-4</v>
      </c>
      <c r="D64">
        <v>4.4898469400330863E-4</v>
      </c>
      <c r="E64">
        <v>5.1400197753435429E-4</v>
      </c>
      <c r="F64">
        <v>7.680794135054551E-4</v>
      </c>
      <c r="G64">
        <v>4.7004704811464521E-4</v>
      </c>
      <c r="H64">
        <v>5.4918411193140596E-4</v>
      </c>
      <c r="I64">
        <v>5.5817277802880122E-4</v>
      </c>
      <c r="K64" t="s">
        <v>7</v>
      </c>
      <c r="L64">
        <v>9.9156361525342632E-4</v>
      </c>
      <c r="M64">
        <v>7.7054097868970611E-4</v>
      </c>
      <c r="N64">
        <v>6.9981687019615236E-4</v>
      </c>
      <c r="O64">
        <v>8.323981079863147E-4</v>
      </c>
      <c r="P64">
        <v>7.6807941350545499E-4</v>
      </c>
      <c r="Q64">
        <v>7.8821562057719119E-4</v>
      </c>
      <c r="R64">
        <v>7.7372190222878517E-4</v>
      </c>
      <c r="S64">
        <v>7.1970615140403782E-4</v>
      </c>
      <c r="T64" s="45">
        <f>_xlfn.STDEV.P(N3:N54)</f>
        <v>2.7714245678088643E-2</v>
      </c>
      <c r="V64" t="s">
        <v>7</v>
      </c>
      <c r="W64" s="5">
        <v>0.76127471916178313</v>
      </c>
      <c r="X64" s="5">
        <v>0.67083636249983458</v>
      </c>
      <c r="Y64" s="5">
        <v>0.64157455060702129</v>
      </c>
      <c r="Z64" s="5">
        <v>0.61749536982705988</v>
      </c>
      <c r="AA64" s="5">
        <v>1.0000000000000002</v>
      </c>
      <c r="AB64" s="5">
        <v>0.59634322873535694</v>
      </c>
      <c r="AC64" s="5">
        <v>0.7097952253250488</v>
      </c>
      <c r="AD64" s="5">
        <v>0.77555649196535359</v>
      </c>
    </row>
    <row r="65" spans="1:30" x14ac:dyDescent="0.2">
      <c r="A65" t="s">
        <v>59</v>
      </c>
      <c r="B65">
        <v>5.8264487023816831E-4</v>
      </c>
      <c r="C65">
        <v>5.3126881434234648E-4</v>
      </c>
      <c r="D65">
        <v>4.7876252799931851E-4</v>
      </c>
      <c r="E65">
        <v>6.0798068722820169E-4</v>
      </c>
      <c r="F65">
        <v>4.7004704811464521E-4</v>
      </c>
      <c r="G65">
        <v>8.0887972467117049E-4</v>
      </c>
      <c r="H65">
        <v>5.3280051117607244E-4</v>
      </c>
      <c r="I65">
        <v>5.4358803573259637E-4</v>
      </c>
      <c r="K65" t="s">
        <v>59</v>
      </c>
      <c r="L65">
        <v>1.0175587531655564E-3</v>
      </c>
      <c r="M65">
        <v>7.9074171891439381E-4</v>
      </c>
      <c r="N65">
        <v>7.1816348535440886E-4</v>
      </c>
      <c r="O65">
        <v>8.5422051381286372E-4</v>
      </c>
      <c r="P65">
        <v>7.8821562057719119E-4</v>
      </c>
      <c r="Q65">
        <v>8.0887972467117049E-4</v>
      </c>
      <c r="R65">
        <v>7.9400603452717776E-4</v>
      </c>
      <c r="S65">
        <v>7.3857419009984524E-4</v>
      </c>
      <c r="T65" s="45">
        <f>_xlfn.STDEV.P(O3:O54)</f>
        <v>2.8440810900379941E-2</v>
      </c>
      <c r="V65" t="s">
        <v>59</v>
      </c>
      <c r="W65" s="5">
        <v>0.57259088816798009</v>
      </c>
      <c r="X65" s="5">
        <v>0.67186136969189303</v>
      </c>
      <c r="Y65" s="5">
        <v>0.6666483854481301</v>
      </c>
      <c r="Z65" s="5">
        <v>0.71173739964923577</v>
      </c>
      <c r="AA65" s="5">
        <v>0.59634322873535694</v>
      </c>
      <c r="AB65" s="5">
        <v>1</v>
      </c>
      <c r="AC65" s="5">
        <v>0.6710282894680385</v>
      </c>
      <c r="AD65" s="5">
        <v>0.7359965227854911</v>
      </c>
    </row>
    <row r="66" spans="1:30" x14ac:dyDescent="0.2">
      <c r="A66" t="s">
        <v>8</v>
      </c>
      <c r="B66">
        <v>6.3858076271463822E-4</v>
      </c>
      <c r="C66">
        <v>5.2985516399170918E-4</v>
      </c>
      <c r="D66">
        <v>4.7484703646396263E-4</v>
      </c>
      <c r="E66">
        <v>6.0831918203813984E-4</v>
      </c>
      <c r="F66">
        <v>5.4918411193140596E-4</v>
      </c>
      <c r="G66">
        <v>5.3280051117607244E-4</v>
      </c>
      <c r="H66">
        <v>7.7940584197714366E-4</v>
      </c>
      <c r="I66">
        <v>5.5023047997384341E-4</v>
      </c>
      <c r="K66" t="s">
        <v>8</v>
      </c>
      <c r="L66">
        <v>9.988478705259343E-4</v>
      </c>
      <c r="M66">
        <v>7.7620155063926229E-4</v>
      </c>
      <c r="N66">
        <v>7.0495788651431712E-4</v>
      </c>
      <c r="O66">
        <v>8.3851309669067059E-4</v>
      </c>
      <c r="P66">
        <v>7.7372190222878517E-4</v>
      </c>
      <c r="Q66">
        <v>7.9400603452717776E-4</v>
      </c>
      <c r="R66">
        <v>7.7940584197714366E-4</v>
      </c>
      <c r="S66">
        <v>7.2499327897444733E-4</v>
      </c>
      <c r="T66" s="45">
        <f>_xlfn.STDEV.P(P3:P54)</f>
        <v>2.7917840926137961E-2</v>
      </c>
      <c r="V66" t="s">
        <v>8</v>
      </c>
      <c r="W66" s="5">
        <v>0.63931733906425536</v>
      </c>
      <c r="X66" s="5">
        <v>0.68262574785547936</v>
      </c>
      <c r="Y66" s="5">
        <v>0.6735821324190816</v>
      </c>
      <c r="Z66" s="5">
        <v>0.72547368006411728</v>
      </c>
      <c r="AA66" s="5">
        <v>0.7097952253250488</v>
      </c>
      <c r="AB66" s="5">
        <v>0.6710282894680385</v>
      </c>
      <c r="AC66" s="5">
        <v>1</v>
      </c>
      <c r="AD66" s="5">
        <v>0.75894562878180349</v>
      </c>
    </row>
    <row r="67" spans="1:30" x14ac:dyDescent="0.2">
      <c r="A67" t="s">
        <v>60</v>
      </c>
      <c r="B67">
        <v>6.4586553286076769E-4</v>
      </c>
      <c r="C67">
        <v>4.858167807554608E-4</v>
      </c>
      <c r="D67">
        <v>4.2267617187249522E-4</v>
      </c>
      <c r="E67">
        <v>6.0741589620937227E-4</v>
      </c>
      <c r="F67">
        <v>5.5817277802880122E-4</v>
      </c>
      <c r="G67">
        <v>5.4358803573259637E-4</v>
      </c>
      <c r="H67">
        <v>5.5023047997384341E-4</v>
      </c>
      <c r="I67">
        <v>6.7437941345778983E-4</v>
      </c>
      <c r="K67" t="s">
        <v>60</v>
      </c>
      <c r="L67">
        <v>9.2911542850672847E-4</v>
      </c>
      <c r="M67">
        <v>7.2201268842877347E-4</v>
      </c>
      <c r="N67">
        <v>6.557427493568864E-4</v>
      </c>
      <c r="O67">
        <v>7.7997408627406006E-4</v>
      </c>
      <c r="P67">
        <v>7.1970615140403782E-4</v>
      </c>
      <c r="Q67">
        <v>7.3857419009984524E-4</v>
      </c>
      <c r="R67">
        <v>7.2499327897444733E-4</v>
      </c>
      <c r="S67">
        <v>6.7437941345778972E-4</v>
      </c>
      <c r="T67" s="45">
        <f>_xlfn.STDEV.P(Q3:Q54)</f>
        <v>2.5968816173591543E-2</v>
      </c>
      <c r="V67" t="s">
        <v>60</v>
      </c>
      <c r="W67" s="5">
        <v>0.69514025173255478</v>
      </c>
      <c r="X67" s="5">
        <v>0.67286460271589343</v>
      </c>
      <c r="Y67" s="5">
        <v>0.64457620352955625</v>
      </c>
      <c r="Z67" s="5">
        <v>0.7787642011428878</v>
      </c>
      <c r="AA67" s="5">
        <v>0.77555649196535359</v>
      </c>
      <c r="AB67" s="5">
        <v>0.7359965227854911</v>
      </c>
      <c r="AC67" s="5">
        <v>0.75894562878180349</v>
      </c>
      <c r="AD67" s="5">
        <v>1.0000000000000002</v>
      </c>
    </row>
    <row r="70" spans="1:30" x14ac:dyDescent="0.2">
      <c r="A70" s="74" t="s">
        <v>88</v>
      </c>
      <c r="B70" s="74"/>
      <c r="C70" s="74"/>
      <c r="D70" s="74"/>
      <c r="E70" s="74"/>
    </row>
    <row r="71" spans="1:30" x14ac:dyDescent="0.2">
      <c r="B71" t="s">
        <v>89</v>
      </c>
      <c r="C71" s="5" t="s">
        <v>90</v>
      </c>
      <c r="D71" s="5" t="s">
        <v>98</v>
      </c>
      <c r="E71" s="5" t="s">
        <v>91</v>
      </c>
    </row>
    <row r="72" spans="1:30" x14ac:dyDescent="0.2">
      <c r="A72" t="s">
        <v>93</v>
      </c>
      <c r="C72" s="5">
        <f>MIN(T60:T67)</f>
        <v>2.5251160660289575E-2</v>
      </c>
      <c r="D72" s="5">
        <f>MAX(G75:G82)</f>
        <v>6.0791341482451652E-3</v>
      </c>
      <c r="E72" s="5"/>
    </row>
    <row r="73" spans="1:30" x14ac:dyDescent="0.2">
      <c r="A73" t="s">
        <v>92</v>
      </c>
      <c r="C73" s="5"/>
      <c r="D73" s="5"/>
      <c r="E73" s="5"/>
    </row>
    <row r="74" spans="1:30" x14ac:dyDescent="0.2">
      <c r="B74" s="75" t="s">
        <v>94</v>
      </c>
      <c r="C74" s="75"/>
      <c r="D74" s="75"/>
      <c r="E74" s="75"/>
      <c r="G74" t="s">
        <v>109</v>
      </c>
    </row>
    <row r="75" spans="1:30" x14ac:dyDescent="0.2">
      <c r="A75" t="s">
        <v>31</v>
      </c>
      <c r="B75" s="49">
        <f>1/8</f>
        <v>0.125</v>
      </c>
      <c r="C75" s="49">
        <f t="shared" ref="C75:D75" si="19">1/8</f>
        <v>0.125</v>
      </c>
      <c r="D75" s="49">
        <f t="shared" si="19"/>
        <v>0.125</v>
      </c>
      <c r="E75" s="49">
        <v>0.99999999999999978</v>
      </c>
      <c r="G75" s="16">
        <f>J56</f>
        <v>6.0791341482451652E-3</v>
      </c>
    </row>
    <row r="76" spans="1:30" x14ac:dyDescent="0.2">
      <c r="A76" t="s">
        <v>41</v>
      </c>
      <c r="B76" s="49">
        <f t="shared" ref="B76:D82" si="20">1/8</f>
        <v>0.125</v>
      </c>
      <c r="C76" s="49">
        <f t="shared" si="20"/>
        <v>0.125</v>
      </c>
      <c r="D76" s="49">
        <f t="shared" si="20"/>
        <v>0.125</v>
      </c>
      <c r="E76" s="49">
        <v>0</v>
      </c>
      <c r="G76" s="16">
        <f>K56</f>
        <v>1.4256823410742016E-3</v>
      </c>
    </row>
    <row r="77" spans="1:30" x14ac:dyDescent="0.2">
      <c r="A77" t="s">
        <v>6</v>
      </c>
      <c r="B77" s="49">
        <f t="shared" si="20"/>
        <v>0.125</v>
      </c>
      <c r="C77" s="49">
        <f t="shared" si="20"/>
        <v>0.125</v>
      </c>
      <c r="D77" s="49">
        <f t="shared" si="20"/>
        <v>0.125</v>
      </c>
      <c r="E77" s="49">
        <v>0</v>
      </c>
      <c r="G77" s="16">
        <f>L56</f>
        <v>2.4047070249338131E-3</v>
      </c>
    </row>
    <row r="78" spans="1:30" x14ac:dyDescent="0.2">
      <c r="A78" t="s">
        <v>55</v>
      </c>
      <c r="B78" s="49">
        <f t="shared" si="20"/>
        <v>0.125</v>
      </c>
      <c r="C78" s="49">
        <f t="shared" si="20"/>
        <v>0.125</v>
      </c>
      <c r="D78" s="49">
        <f t="shared" si="20"/>
        <v>0.125</v>
      </c>
      <c r="E78" s="49">
        <v>0</v>
      </c>
      <c r="G78" s="16">
        <f>M56</f>
        <v>1.3191668448500977E-3</v>
      </c>
    </row>
    <row r="79" spans="1:30" x14ac:dyDescent="0.2">
      <c r="A79" t="s">
        <v>7</v>
      </c>
      <c r="B79" s="49">
        <f t="shared" si="20"/>
        <v>0.125</v>
      </c>
      <c r="C79" s="49">
        <f t="shared" si="20"/>
        <v>0.125</v>
      </c>
      <c r="D79" s="49">
        <f t="shared" si="20"/>
        <v>0.125</v>
      </c>
      <c r="E79" s="49">
        <v>0</v>
      </c>
      <c r="G79" s="16">
        <f>N56</f>
        <v>3.7661110793461528E-3</v>
      </c>
    </row>
    <row r="80" spans="1:30" x14ac:dyDescent="0.2">
      <c r="A80" t="s">
        <v>59</v>
      </c>
      <c r="B80" s="49">
        <f t="shared" si="20"/>
        <v>0.125</v>
      </c>
      <c r="C80" s="49">
        <f t="shared" si="20"/>
        <v>0.125</v>
      </c>
      <c r="D80" s="49">
        <f t="shared" si="20"/>
        <v>0.125</v>
      </c>
      <c r="E80" s="49">
        <v>0</v>
      </c>
      <c r="G80" s="16">
        <f>O56</f>
        <v>-1.2806751699128511E-3</v>
      </c>
    </row>
    <row r="81" spans="1:7" x14ac:dyDescent="0.2">
      <c r="A81" t="s">
        <v>8</v>
      </c>
      <c r="B81" s="49">
        <f t="shared" si="20"/>
        <v>0.125</v>
      </c>
      <c r="C81" s="49">
        <f t="shared" si="20"/>
        <v>0.125</v>
      </c>
      <c r="D81" s="49">
        <f t="shared" si="20"/>
        <v>0.125</v>
      </c>
      <c r="E81" s="49">
        <v>0</v>
      </c>
      <c r="G81" s="16">
        <f>P56</f>
        <v>-3.51361407303906E-3</v>
      </c>
    </row>
    <row r="82" spans="1:7" x14ac:dyDescent="0.2">
      <c r="A82" s="4" t="s">
        <v>60</v>
      </c>
      <c r="B82" s="50">
        <f t="shared" si="20"/>
        <v>0.125</v>
      </c>
      <c r="C82" s="50">
        <f t="shared" si="20"/>
        <v>0.125</v>
      </c>
      <c r="D82" s="50">
        <f t="shared" si="20"/>
        <v>0.125</v>
      </c>
      <c r="E82" s="50">
        <v>0</v>
      </c>
      <c r="G82" s="16">
        <f>Q56</f>
        <v>8.0665138216348469E-4</v>
      </c>
    </row>
    <row r="83" spans="1:7" x14ac:dyDescent="0.2">
      <c r="A83" t="s">
        <v>95</v>
      </c>
      <c r="B83" s="5">
        <f>SUM(B75:B82)</f>
        <v>1</v>
      </c>
      <c r="C83" s="5">
        <f t="shared" ref="C83:E83" si="21">SUM(C75:C82)</f>
        <v>1</v>
      </c>
      <c r="D83" s="5">
        <f t="shared" si="21"/>
        <v>1</v>
      </c>
      <c r="E83" s="5">
        <f t="shared" si="21"/>
        <v>0.99999999999999978</v>
      </c>
    </row>
    <row r="84" spans="1:7" x14ac:dyDescent="0.2">
      <c r="A84" t="s">
        <v>85</v>
      </c>
      <c r="B84" s="19">
        <f t="array" ref="B84">MMULT(TRANSPOSE(B75:B82),$G$75:$G$82)</f>
        <v>1.3758954472076256E-3</v>
      </c>
      <c r="C84" s="19">
        <f t="array" ref="C84">MMULT(TRANSPOSE(C75:C82),$G$75:$G$82)</f>
        <v>1.3758954472076256E-3</v>
      </c>
      <c r="D84" s="19">
        <f t="array" ref="D84">MMULT(TRANSPOSE(D75:D82),$G$75:$G$82)</f>
        <v>1.3758954472076256E-3</v>
      </c>
      <c r="E84" s="19">
        <f t="array" ref="E84">MMULT(TRANSPOSE(E75:E82),$G$75:$G$82)</f>
        <v>6.0791341482451635E-3</v>
      </c>
    </row>
    <row r="85" spans="1:7" x14ac:dyDescent="0.2">
      <c r="A85" s="5" t="s">
        <v>86</v>
      </c>
      <c r="B85" s="19">
        <f t="array" ref="B85">SQRT(MMULT(MMULT(TRANSPOSE(B75:B82), $B$60:$I$67), B75:B82))</f>
        <v>2.4166069251409773E-2</v>
      </c>
      <c r="C85" s="19">
        <f t="array" ref="C85">SQRT(MMULT(MMULT(TRANSPOSE(C75:C82), $B$60:$I$67), C75:C82))</f>
        <v>2.4166069251409773E-2</v>
      </c>
      <c r="D85" s="19">
        <f t="array" ref="D85">SQRT(MMULT(MMULT(TRANSPOSE(D75:D82), $B$60:$I$67), D75:D82))</f>
        <v>2.4166069251409773E-2</v>
      </c>
      <c r="E85" s="19">
        <f t="array" ref="E85">SQRT(MMULT(MMULT(TRANSPOSE(E75:E82), $B$60:$I$67), E75:E82))</f>
        <v>3.5778120276871668E-2</v>
      </c>
    </row>
    <row r="86" spans="1:7" x14ac:dyDescent="0.2">
      <c r="A86" t="s">
        <v>97</v>
      </c>
      <c r="B86" s="17">
        <f>B84/B85</f>
        <v>5.6935012181485001E-2</v>
      </c>
      <c r="C86" s="17">
        <f t="shared" ref="C86:E86" si="22">C84/C85</f>
        <v>5.6935012181485001E-2</v>
      </c>
      <c r="D86" s="17">
        <f t="shared" si="22"/>
        <v>5.6935012181485001E-2</v>
      </c>
      <c r="E86" s="17">
        <f t="shared" si="22"/>
        <v>0.16991206081262314</v>
      </c>
    </row>
  </sheetData>
  <mergeCells count="7">
    <mergeCell ref="A70:E70"/>
    <mergeCell ref="B74:E74"/>
    <mergeCell ref="J1:Q1"/>
    <mergeCell ref="R1:Y1"/>
    <mergeCell ref="A58:I58"/>
    <mergeCell ref="K58:S58"/>
    <mergeCell ref="V58:AD5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55" zoomScale="75" workbookViewId="0">
      <selection sqref="A1:C1"/>
    </sheetView>
  </sheetViews>
  <sheetFormatPr baseColWidth="10" defaultRowHeight="15" x14ac:dyDescent="0.2"/>
  <cols>
    <col min="10" max="10" width="12.6640625" bestFit="1" customWidth="1"/>
    <col min="11" max="11" width="16" customWidth="1"/>
  </cols>
  <sheetData>
    <row r="1" spans="1:11" x14ac:dyDescent="0.2">
      <c r="A1" t="s">
        <v>33</v>
      </c>
      <c r="B1" t="s">
        <v>53</v>
      </c>
      <c r="C1" t="s">
        <v>58</v>
      </c>
      <c r="D1" s="41" t="s">
        <v>19</v>
      </c>
      <c r="E1" s="76" t="s">
        <v>110</v>
      </c>
      <c r="F1" s="77"/>
      <c r="G1" s="78"/>
      <c r="H1" s="76" t="s">
        <v>107</v>
      </c>
      <c r="I1" s="77"/>
      <c r="J1" s="78"/>
      <c r="K1" s="52" t="s">
        <v>134</v>
      </c>
    </row>
    <row r="2" spans="1:11" x14ac:dyDescent="0.2">
      <c r="A2">
        <v>122.95</v>
      </c>
      <c r="B2">
        <v>4.9580000000000002</v>
      </c>
      <c r="C2">
        <v>90.8</v>
      </c>
      <c r="D2" s="41">
        <v>0.40300000000000002</v>
      </c>
      <c r="G2" s="40"/>
      <c r="J2" s="40"/>
      <c r="K2" s="9"/>
    </row>
    <row r="3" spans="1:11" x14ac:dyDescent="0.2">
      <c r="A3">
        <v>124.4</v>
      </c>
      <c r="B3">
        <v>5.03</v>
      </c>
      <c r="C3">
        <v>91.98</v>
      </c>
      <c r="D3" s="41">
        <v>0.32800000000000001</v>
      </c>
      <c r="E3" s="5">
        <f>A3/A2-1</f>
        <v>1.1793411956079636E-2</v>
      </c>
      <c r="F3" s="5">
        <f t="shared" ref="F3:G18" si="0">B3/B2-1</f>
        <v>1.452198467123833E-2</v>
      </c>
      <c r="G3" s="42">
        <f t="shared" si="0"/>
        <v>1.2995594713656411E-2</v>
      </c>
      <c r="H3" s="16">
        <f>E3-E$56</f>
        <v>5.6463676194849037E-3</v>
      </c>
      <c r="I3" s="16">
        <f t="shared" ref="I3:J3" si="1">F3-F$56</f>
        <v>1.5370431736053384E-2</v>
      </c>
      <c r="J3" s="44">
        <f t="shared" si="1"/>
        <v>1.4178455826768376E-2</v>
      </c>
      <c r="K3" s="48">
        <f t="array" ref="K3">MMULT(TRANSPOSE($B$70:$B$72),TRANSPOSE(E3:G3))</f>
        <v>1.3103663780324792E-2</v>
      </c>
    </row>
    <row r="4" spans="1:11" x14ac:dyDescent="0.2">
      <c r="A4">
        <v>123.95</v>
      </c>
      <c r="B4">
        <v>4.952</v>
      </c>
      <c r="C4">
        <v>91.79</v>
      </c>
      <c r="D4" s="41">
        <v>0.22800000000000001</v>
      </c>
      <c r="E4" s="5">
        <f t="shared" ref="E4:E54" si="2">A4/A3-1</f>
        <v>-3.6173633440514941E-3</v>
      </c>
      <c r="F4" s="5">
        <f t="shared" si="0"/>
        <v>-1.5506958250497083E-2</v>
      </c>
      <c r="G4" s="42">
        <f t="shared" si="0"/>
        <v>-2.0656664492281207E-3</v>
      </c>
      <c r="H4" s="16">
        <f t="shared" ref="H4:H54" si="3">E4-E$56</f>
        <v>-9.7644076806462261E-3</v>
      </c>
      <c r="I4" s="16">
        <f t="shared" ref="I4:I54" si="4">F4-F$56</f>
        <v>-1.465851118568203E-2</v>
      </c>
      <c r="J4" s="44">
        <f t="shared" ref="J4:J54" si="5">G4-G$56</f>
        <v>-8.828053361161557E-4</v>
      </c>
      <c r="K4" s="48">
        <f t="array" ref="K4">MMULT(TRANSPOSE($B$70:$B$72),TRANSPOSE(E4:G4))</f>
        <v>-7.0633293479255661E-3</v>
      </c>
    </row>
    <row r="5" spans="1:11" x14ac:dyDescent="0.2">
      <c r="A5">
        <v>122</v>
      </c>
      <c r="B5">
        <v>4.9480000000000004</v>
      </c>
      <c r="C5">
        <v>91.1</v>
      </c>
      <c r="D5" s="41">
        <v>0.187</v>
      </c>
      <c r="E5" s="5">
        <f t="shared" si="2"/>
        <v>-1.5732150060508321E-2</v>
      </c>
      <c r="F5" s="5">
        <f t="shared" si="0"/>
        <v>-8.0775444264935548E-4</v>
      </c>
      <c r="G5" s="42">
        <f t="shared" si="0"/>
        <v>-7.517158731888185E-3</v>
      </c>
      <c r="H5" s="16">
        <f t="shared" si="3"/>
        <v>-2.1879194397103053E-2</v>
      </c>
      <c r="I5" s="16">
        <f t="shared" si="4"/>
        <v>4.0692622165697484E-5</v>
      </c>
      <c r="J5" s="44">
        <f t="shared" si="5"/>
        <v>-6.3342976187762204E-3</v>
      </c>
      <c r="K5" s="48">
        <f t="array" ref="K5">MMULT(TRANSPOSE($B$70:$B$72),TRANSPOSE(E5:G5))</f>
        <v>-8.0190210783486204E-3</v>
      </c>
    </row>
    <row r="6" spans="1:11" x14ac:dyDescent="0.2">
      <c r="A6">
        <v>121.6</v>
      </c>
      <c r="B6">
        <v>4.8319999999999999</v>
      </c>
      <c r="C6">
        <v>90.92</v>
      </c>
      <c r="D6" s="41">
        <v>0.253</v>
      </c>
      <c r="E6" s="5">
        <f t="shared" si="2"/>
        <v>-3.2786885245902342E-3</v>
      </c>
      <c r="F6" s="5">
        <f t="shared" si="0"/>
        <v>-2.3443815683104385E-2</v>
      </c>
      <c r="G6" s="42">
        <f t="shared" si="0"/>
        <v>-1.9758507135015924E-3</v>
      </c>
      <c r="H6" s="16">
        <f t="shared" si="3"/>
        <v>-9.4257328611849663E-3</v>
      </c>
      <c r="I6" s="16">
        <f t="shared" si="4"/>
        <v>-2.2595368618289334E-2</v>
      </c>
      <c r="J6" s="44">
        <f t="shared" si="5"/>
        <v>-7.9298960038962736E-4</v>
      </c>
      <c r="K6" s="48">
        <f t="array" ref="K6">MMULT(TRANSPOSE($B$70:$B$72),TRANSPOSE(E6:G6))</f>
        <v>-9.5661183070654028E-3</v>
      </c>
    </row>
    <row r="7" spans="1:11" x14ac:dyDescent="0.2">
      <c r="A7">
        <v>121.35</v>
      </c>
      <c r="B7">
        <v>5.25</v>
      </c>
      <c r="C7">
        <v>92.07</v>
      </c>
      <c r="D7" s="41">
        <v>0.317</v>
      </c>
      <c r="E7" s="5">
        <f t="shared" si="2"/>
        <v>-2.0559210526315264E-3</v>
      </c>
      <c r="F7" s="5">
        <f t="shared" si="0"/>
        <v>8.6506622516556275E-2</v>
      </c>
      <c r="G7" s="42">
        <f t="shared" si="0"/>
        <v>1.2648482182137988E-2</v>
      </c>
      <c r="H7" s="16">
        <f t="shared" si="3"/>
        <v>-8.2029653892262584E-3</v>
      </c>
      <c r="I7" s="16">
        <f t="shared" si="4"/>
        <v>8.7355069581371333E-2</v>
      </c>
      <c r="J7" s="44">
        <f t="shared" si="5"/>
        <v>1.3831343295249952E-2</v>
      </c>
      <c r="K7" s="48">
        <f t="array" ref="K7">MMULT(TRANSPOSE($B$70:$B$72),TRANSPOSE(E7:G7))</f>
        <v>3.2366394548687581E-2</v>
      </c>
    </row>
    <row r="8" spans="1:11" x14ac:dyDescent="0.2">
      <c r="A8">
        <v>122.7</v>
      </c>
      <c r="B8">
        <v>5.59</v>
      </c>
      <c r="C8">
        <v>93.84</v>
      </c>
      <c r="D8" s="41">
        <v>0.41799999999999998</v>
      </c>
      <c r="E8" s="5">
        <f t="shared" si="2"/>
        <v>1.1124845488257096E-2</v>
      </c>
      <c r="F8" s="5">
        <f t="shared" si="0"/>
        <v>6.4761904761904798E-2</v>
      </c>
      <c r="G8" s="42">
        <f t="shared" si="0"/>
        <v>1.9224503095470968E-2</v>
      </c>
      <c r="H8" s="16">
        <f t="shared" si="3"/>
        <v>4.9778011516623637E-3</v>
      </c>
      <c r="I8" s="16">
        <f t="shared" si="4"/>
        <v>6.5610351826719857E-2</v>
      </c>
      <c r="J8" s="44">
        <f t="shared" si="5"/>
        <v>2.0407364208582933E-2</v>
      </c>
      <c r="K8" s="48">
        <f t="array" ref="K8">MMULT(TRANSPOSE($B$70:$B$72),TRANSPOSE(E8:G8))</f>
        <v>3.1703751115210954E-2</v>
      </c>
    </row>
    <row r="9" spans="1:11" x14ac:dyDescent="0.2">
      <c r="A9">
        <v>123.55</v>
      </c>
      <c r="B9">
        <v>5.64</v>
      </c>
      <c r="C9">
        <v>94.66</v>
      </c>
      <c r="D9" s="41">
        <v>0.39100000000000001</v>
      </c>
      <c r="E9" s="5">
        <f t="shared" si="2"/>
        <v>6.9274653626731908E-3</v>
      </c>
      <c r="F9" s="5">
        <f t="shared" si="0"/>
        <v>8.9445438282647061E-3</v>
      </c>
      <c r="G9" s="42">
        <f t="shared" si="0"/>
        <v>8.7382779198634797E-3</v>
      </c>
      <c r="H9" s="16">
        <f t="shared" si="3"/>
        <v>7.8042102607845873E-4</v>
      </c>
      <c r="I9" s="16">
        <f t="shared" si="4"/>
        <v>9.7929908930797591E-3</v>
      </c>
      <c r="J9" s="44">
        <f t="shared" si="5"/>
        <v>9.9211390329754442E-3</v>
      </c>
      <c r="K9" s="48">
        <f t="array" ref="K9">MMULT(TRANSPOSE($B$70:$B$72),TRANSPOSE(E9:G9))</f>
        <v>8.203429036933791E-3</v>
      </c>
    </row>
    <row r="10" spans="1:11" x14ac:dyDescent="0.2">
      <c r="A10">
        <v>120.45</v>
      </c>
      <c r="B10">
        <v>5.5649999999999995</v>
      </c>
      <c r="C10">
        <v>94.1</v>
      </c>
      <c r="D10" s="41">
        <v>0.36799999999999999</v>
      </c>
      <c r="E10" s="5">
        <f t="shared" si="2"/>
        <v>-2.5091056252529276E-2</v>
      </c>
      <c r="F10" s="5">
        <f t="shared" si="0"/>
        <v>-1.3297872340425565E-2</v>
      </c>
      <c r="G10" s="42">
        <f t="shared" si="0"/>
        <v>-5.9159095710965559E-3</v>
      </c>
      <c r="H10" s="16">
        <f t="shared" si="3"/>
        <v>-3.1238100589124008E-2</v>
      </c>
      <c r="I10" s="16">
        <f t="shared" si="4"/>
        <v>-1.2449425275610512E-2</v>
      </c>
      <c r="J10" s="44">
        <f t="shared" si="5"/>
        <v>-4.7330484579845913E-3</v>
      </c>
      <c r="K10" s="48">
        <f t="array" ref="K10">MMULT(TRANSPOSE($B$70:$B$72),TRANSPOSE(E10:G10))</f>
        <v>-1.4768279388017131E-2</v>
      </c>
    </row>
    <row r="11" spans="1:11" x14ac:dyDescent="0.2">
      <c r="A11">
        <v>119.8</v>
      </c>
      <c r="B11">
        <v>5.7350000000000003</v>
      </c>
      <c r="C11">
        <v>94.82</v>
      </c>
      <c r="D11" s="41">
        <v>0.33100000000000002</v>
      </c>
      <c r="E11" s="5">
        <f t="shared" si="2"/>
        <v>-5.3964300539643961E-3</v>
      </c>
      <c r="F11" s="5">
        <f t="shared" si="0"/>
        <v>3.0548068283917429E-2</v>
      </c>
      <c r="G11" s="42">
        <f t="shared" si="0"/>
        <v>7.6514346439957581E-3</v>
      </c>
      <c r="H11" s="16">
        <f t="shared" si="3"/>
        <v>-1.1543474390559128E-2</v>
      </c>
      <c r="I11" s="16">
        <f t="shared" si="4"/>
        <v>3.139651534873248E-2</v>
      </c>
      <c r="J11" s="44">
        <f t="shared" si="5"/>
        <v>8.8342957571077227E-3</v>
      </c>
      <c r="K11" s="48">
        <f t="array" ref="K11">MMULT(TRANSPOSE($B$70:$B$72),TRANSPOSE(E11:G11))</f>
        <v>1.0934357624649596E-2</v>
      </c>
    </row>
    <row r="12" spans="1:11" x14ac:dyDescent="0.2">
      <c r="A12">
        <v>118.95</v>
      </c>
      <c r="B12">
        <v>5.83</v>
      </c>
      <c r="C12">
        <v>96.1</v>
      </c>
      <c r="D12" s="41">
        <v>0.27400000000000002</v>
      </c>
      <c r="E12" s="5">
        <f t="shared" si="2"/>
        <v>-7.0951585976627429E-3</v>
      </c>
      <c r="F12" s="5">
        <f t="shared" si="0"/>
        <v>1.6564952048822912E-2</v>
      </c>
      <c r="G12" s="42">
        <f t="shared" si="0"/>
        <v>1.3499261759122527E-2</v>
      </c>
      <c r="H12" s="16">
        <f t="shared" si="3"/>
        <v>-1.3242202934257475E-2</v>
      </c>
      <c r="I12" s="16">
        <f t="shared" si="4"/>
        <v>1.7413399113637963E-2</v>
      </c>
      <c r="J12" s="44">
        <f t="shared" si="5"/>
        <v>1.4682122872234492E-2</v>
      </c>
      <c r="K12" s="48">
        <f t="array" ref="K12">MMULT(TRANSPOSE($B$70:$B$72),TRANSPOSE(E12:G12))</f>
        <v>7.6563517367608984E-3</v>
      </c>
    </row>
    <row r="13" spans="1:11" x14ac:dyDescent="0.2">
      <c r="A13">
        <v>119.9</v>
      </c>
      <c r="B13">
        <v>5.8100000000000005</v>
      </c>
      <c r="C13">
        <v>96</v>
      </c>
      <c r="D13" s="41">
        <v>0.26400000000000001</v>
      </c>
      <c r="E13" s="5">
        <f t="shared" si="2"/>
        <v>7.9865489701556047E-3</v>
      </c>
      <c r="F13" s="5">
        <f t="shared" si="0"/>
        <v>-3.4305317324184736E-3</v>
      </c>
      <c r="G13" s="42">
        <f t="shared" si="0"/>
        <v>-1.0405827263266776E-3</v>
      </c>
      <c r="H13" s="16">
        <f t="shared" si="3"/>
        <v>1.8395046335608727E-3</v>
      </c>
      <c r="I13" s="16">
        <f t="shared" si="4"/>
        <v>-2.5820846676034206E-3</v>
      </c>
      <c r="J13" s="44">
        <f t="shared" si="5"/>
        <v>1.4227838678528741E-4</v>
      </c>
      <c r="K13" s="48">
        <f t="array" ref="K13">MMULT(TRANSPOSE($B$70:$B$72),TRANSPOSE(E13:G13))</f>
        <v>1.1718115038034844E-3</v>
      </c>
    </row>
    <row r="14" spans="1:11" x14ac:dyDescent="0.2">
      <c r="A14">
        <v>116</v>
      </c>
      <c r="B14">
        <v>5.72</v>
      </c>
      <c r="C14">
        <v>94.4</v>
      </c>
      <c r="D14" s="41">
        <v>0.27600000000000002</v>
      </c>
      <c r="E14" s="5">
        <f t="shared" si="2"/>
        <v>-3.2527105921601351E-2</v>
      </c>
      <c r="F14" s="5">
        <f t="shared" si="0"/>
        <v>-1.5490533562822817E-2</v>
      </c>
      <c r="G14" s="42">
        <f t="shared" si="0"/>
        <v>-1.6666666666666607E-2</v>
      </c>
      <c r="H14" s="16">
        <f t="shared" si="3"/>
        <v>-3.867415025819608E-2</v>
      </c>
      <c r="I14" s="16">
        <f t="shared" si="4"/>
        <v>-1.4642086498007764E-2</v>
      </c>
      <c r="J14" s="44">
        <f t="shared" si="5"/>
        <v>-1.5483805553554643E-2</v>
      </c>
      <c r="K14" s="48">
        <f t="array" ref="K14">MMULT(TRANSPOSE($B$70:$B$72),TRANSPOSE(E14:G14))</f>
        <v>-2.1561435383696925E-2</v>
      </c>
    </row>
    <row r="15" spans="1:11" x14ac:dyDescent="0.2">
      <c r="A15">
        <v>120</v>
      </c>
      <c r="B15">
        <v>5.76</v>
      </c>
      <c r="C15">
        <v>95.93</v>
      </c>
      <c r="D15" s="41">
        <v>0.255</v>
      </c>
      <c r="E15" s="5">
        <f t="shared" si="2"/>
        <v>3.4482758620689724E-2</v>
      </c>
      <c r="F15" s="5">
        <f t="shared" si="0"/>
        <v>6.9930069930070893E-3</v>
      </c>
      <c r="G15" s="42">
        <f t="shared" si="0"/>
        <v>1.6207627118643986E-2</v>
      </c>
      <c r="H15" s="16">
        <f t="shared" si="3"/>
        <v>2.8335714284094992E-2</v>
      </c>
      <c r="I15" s="16">
        <f t="shared" si="4"/>
        <v>7.8414540578221423E-3</v>
      </c>
      <c r="J15" s="44">
        <f t="shared" si="5"/>
        <v>1.739048823175595E-2</v>
      </c>
      <c r="K15" s="48">
        <f t="array" ref="K15">MMULT(TRANSPOSE($B$70:$B$72),TRANSPOSE(E15:G15))</f>
        <v>1.9227797577446932E-2</v>
      </c>
    </row>
    <row r="16" spans="1:11" x14ac:dyDescent="0.2">
      <c r="A16">
        <v>114.1</v>
      </c>
      <c r="B16">
        <v>5.3550000000000004</v>
      </c>
      <c r="C16">
        <v>91.45</v>
      </c>
      <c r="D16" s="41">
        <v>0.46600000000000003</v>
      </c>
      <c r="E16" s="5">
        <f t="shared" si="2"/>
        <v>-4.9166666666666692E-2</v>
      </c>
      <c r="F16" s="5">
        <f t="shared" si="0"/>
        <v>-7.0312499999999889E-2</v>
      </c>
      <c r="G16" s="42">
        <f t="shared" si="0"/>
        <v>-4.6700719274471059E-2</v>
      </c>
      <c r="H16" s="16">
        <f t="shared" si="3"/>
        <v>-5.531371100326142E-2</v>
      </c>
      <c r="I16" s="16">
        <f t="shared" si="4"/>
        <v>-6.9464052935184831E-2</v>
      </c>
      <c r="J16" s="44">
        <f t="shared" si="5"/>
        <v>-4.5517858161359094E-2</v>
      </c>
      <c r="K16" s="48">
        <f t="array" ref="K16">MMULT(TRANSPOSE($B$70:$B$72),TRANSPOSE(E16:G16))</f>
        <v>-5.5393295313712537E-2</v>
      </c>
    </row>
    <row r="17" spans="1:11" x14ac:dyDescent="0.2">
      <c r="A17">
        <v>116.5</v>
      </c>
      <c r="B17">
        <v>5.4749999999999996</v>
      </c>
      <c r="C17">
        <v>90.36</v>
      </c>
      <c r="D17" s="41">
        <v>0.57299999999999995</v>
      </c>
      <c r="E17" s="5">
        <f t="shared" si="2"/>
        <v>2.103418054338313E-2</v>
      </c>
      <c r="F17" s="5">
        <f t="shared" si="0"/>
        <v>2.2408963585434094E-2</v>
      </c>
      <c r="G17" s="42">
        <f t="shared" si="0"/>
        <v>-1.1919081465281645E-2</v>
      </c>
      <c r="H17" s="16">
        <f t="shared" si="3"/>
        <v>1.4887136206788398E-2</v>
      </c>
      <c r="I17" s="16">
        <f t="shared" si="4"/>
        <v>2.3257410650249145E-2</v>
      </c>
      <c r="J17" s="44">
        <f t="shared" si="5"/>
        <v>-1.073622035216968E-2</v>
      </c>
      <c r="K17" s="48">
        <f t="array" ref="K17">MMULT(TRANSPOSE($B$70:$B$72),TRANSPOSE(E17:G17))</f>
        <v>1.0508020887845193E-2</v>
      </c>
    </row>
    <row r="18" spans="1:11" x14ac:dyDescent="0.2">
      <c r="A18">
        <v>121.6</v>
      </c>
      <c r="B18">
        <v>5.4950000000000001</v>
      </c>
      <c r="C18">
        <v>91.34</v>
      </c>
      <c r="D18" s="41">
        <v>0.59699999999999998</v>
      </c>
      <c r="E18" s="5">
        <f t="shared" si="2"/>
        <v>4.3776824034334805E-2</v>
      </c>
      <c r="F18" s="5">
        <f t="shared" si="0"/>
        <v>3.6529680365298134E-3</v>
      </c>
      <c r="G18" s="42">
        <f t="shared" si="0"/>
        <v>1.0845506861443255E-2</v>
      </c>
      <c r="H18" s="16">
        <f t="shared" si="3"/>
        <v>3.7629779697740076E-2</v>
      </c>
      <c r="I18" s="16">
        <f t="shared" si="4"/>
        <v>4.5014151013448665E-3</v>
      </c>
      <c r="J18" s="44">
        <f t="shared" si="5"/>
        <v>1.2028367974555219E-2</v>
      </c>
      <c r="K18" s="48">
        <f t="array" ref="K18">MMULT(TRANSPOSE($B$70:$B$72),TRANSPOSE(E18:G18))</f>
        <v>1.9425099644102623E-2</v>
      </c>
    </row>
    <row r="19" spans="1:11" x14ac:dyDescent="0.2">
      <c r="A19">
        <v>131.6</v>
      </c>
      <c r="B19">
        <v>5.3250000000000002</v>
      </c>
      <c r="C19">
        <v>88.88</v>
      </c>
      <c r="D19" s="41">
        <v>0.50600000000000001</v>
      </c>
      <c r="E19" s="5">
        <f t="shared" si="2"/>
        <v>8.2236842105263053E-2</v>
      </c>
      <c r="F19" s="5">
        <f t="shared" ref="F19:F54" si="6">B19/B18-1</f>
        <v>-3.0937215650591487E-2</v>
      </c>
      <c r="G19" s="42">
        <f t="shared" ref="G19:G54" si="7">C19/C18-1</f>
        <v>-2.6932340705058122E-2</v>
      </c>
      <c r="H19" s="16">
        <f t="shared" si="3"/>
        <v>7.6089797768668324E-2</v>
      </c>
      <c r="I19" s="16">
        <f t="shared" si="4"/>
        <v>-3.0088768585776436E-2</v>
      </c>
      <c r="J19" s="44">
        <f t="shared" si="5"/>
        <v>-2.5749479591946157E-2</v>
      </c>
      <c r="K19" s="48">
        <f t="array" ref="K19">MMULT(TRANSPOSE($B$70:$B$72),TRANSPOSE(E19:G19))</f>
        <v>8.1224285832044805E-3</v>
      </c>
    </row>
    <row r="20" spans="1:11" x14ac:dyDescent="0.2">
      <c r="A20">
        <v>129.85</v>
      </c>
      <c r="B20">
        <v>5.39</v>
      </c>
      <c r="C20">
        <v>90.3</v>
      </c>
      <c r="D20" s="41">
        <v>0.54200000000000004</v>
      </c>
      <c r="E20" s="5">
        <f t="shared" si="2"/>
        <v>-1.3297872340425565E-2</v>
      </c>
      <c r="F20" s="5">
        <f t="shared" si="6"/>
        <v>1.2206572769952961E-2</v>
      </c>
      <c r="G20" s="42">
        <f t="shared" si="7"/>
        <v>1.597659765976589E-2</v>
      </c>
      <c r="H20" s="16">
        <f t="shared" si="3"/>
        <v>-1.9444916677020297E-2</v>
      </c>
      <c r="I20" s="16">
        <f t="shared" si="4"/>
        <v>1.3055019834768014E-2</v>
      </c>
      <c r="J20" s="44">
        <f t="shared" si="5"/>
        <v>1.7159458772877854E-2</v>
      </c>
      <c r="K20" s="48">
        <f t="array" ref="K20">MMULT(TRANSPOSE($B$70:$B$72),TRANSPOSE(E20:G20))</f>
        <v>4.961766029764429E-3</v>
      </c>
    </row>
    <row r="21" spans="1:11" x14ac:dyDescent="0.2">
      <c r="A21">
        <v>129.85</v>
      </c>
      <c r="B21">
        <v>5.5600000000000005</v>
      </c>
      <c r="C21">
        <v>91.44</v>
      </c>
      <c r="D21" s="41">
        <v>0.46800000000000003</v>
      </c>
      <c r="E21" s="5">
        <f t="shared" si="2"/>
        <v>0</v>
      </c>
      <c r="F21" s="5">
        <f t="shared" si="6"/>
        <v>3.1539888682746042E-2</v>
      </c>
      <c r="G21" s="42">
        <f t="shared" si="7"/>
        <v>1.2624584717608078E-2</v>
      </c>
      <c r="H21" s="16">
        <f t="shared" si="3"/>
        <v>-6.1470443365947321E-3</v>
      </c>
      <c r="I21" s="16">
        <f t="shared" si="4"/>
        <v>3.2388335747561094E-2</v>
      </c>
      <c r="J21" s="44">
        <f t="shared" si="5"/>
        <v>1.3807445830720043E-2</v>
      </c>
      <c r="K21" s="48">
        <f t="array" ref="K21">MMULT(TRANSPOSE($B$70:$B$72),TRANSPOSE(E21:G21))</f>
        <v>1.4721491133451373E-2</v>
      </c>
    </row>
    <row r="22" spans="1:11" x14ac:dyDescent="0.2">
      <c r="A22">
        <v>127.25</v>
      </c>
      <c r="B22">
        <v>5.28</v>
      </c>
      <c r="C22">
        <v>88.43</v>
      </c>
      <c r="D22" s="41">
        <v>0.38200000000000001</v>
      </c>
      <c r="E22" s="5">
        <f t="shared" si="2"/>
        <v>-2.0023103581054968E-2</v>
      </c>
      <c r="F22" s="5">
        <f t="shared" si="6"/>
        <v>-5.0359712230215847E-2</v>
      </c>
      <c r="G22" s="42">
        <f t="shared" si="7"/>
        <v>-3.2917760279964958E-2</v>
      </c>
      <c r="H22" s="16">
        <f t="shared" si="3"/>
        <v>-2.6170147917649701E-2</v>
      </c>
      <c r="I22" s="16">
        <f t="shared" si="4"/>
        <v>-4.9511265165400796E-2</v>
      </c>
      <c r="J22" s="44">
        <f t="shared" si="5"/>
        <v>-3.1734899166852994E-2</v>
      </c>
      <c r="K22" s="48">
        <f t="array" ref="K22">MMULT(TRANSPOSE($B$70:$B$72),TRANSPOSE(E22:G22))</f>
        <v>-3.4433525363745256E-2</v>
      </c>
    </row>
    <row r="23" spans="1:11" x14ac:dyDescent="0.2">
      <c r="A23">
        <v>129.1</v>
      </c>
      <c r="B23">
        <v>5.26</v>
      </c>
      <c r="C23">
        <v>89.24</v>
      </c>
      <c r="D23" s="41">
        <v>0.41399999999999998</v>
      </c>
      <c r="E23" s="5">
        <f t="shared" si="2"/>
        <v>1.4538310412573585E-2</v>
      </c>
      <c r="F23" s="5">
        <f t="shared" si="6"/>
        <v>-3.7878787878788955E-3</v>
      </c>
      <c r="G23" s="42">
        <f t="shared" si="7"/>
        <v>9.1597874024651471E-3</v>
      </c>
      <c r="H23" s="16">
        <f t="shared" si="3"/>
        <v>8.3912660759788531E-3</v>
      </c>
      <c r="I23" s="16">
        <f t="shared" si="4"/>
        <v>-2.9394317230638425E-3</v>
      </c>
      <c r="J23" s="44">
        <f t="shared" si="5"/>
        <v>1.0342648515577112E-2</v>
      </c>
      <c r="K23" s="48">
        <f t="array" ref="K23">MMULT(TRANSPOSE($B$70:$B$72),TRANSPOSE(E23:G23))</f>
        <v>6.6367396757199453E-3</v>
      </c>
    </row>
    <row r="24" spans="1:11" x14ac:dyDescent="0.2">
      <c r="A24">
        <v>129.6</v>
      </c>
      <c r="B24">
        <v>5.23</v>
      </c>
      <c r="C24">
        <v>88.35</v>
      </c>
      <c r="D24" s="41">
        <v>0.38</v>
      </c>
      <c r="E24" s="5">
        <f t="shared" si="2"/>
        <v>3.8729666924863793E-3</v>
      </c>
      <c r="F24" s="5">
        <f t="shared" si="6"/>
        <v>-5.7034220532318214E-3</v>
      </c>
      <c r="G24" s="42">
        <f t="shared" si="7"/>
        <v>-9.9731062303899387E-3</v>
      </c>
      <c r="H24" s="16">
        <f t="shared" si="3"/>
        <v>-2.2740776441083528E-3</v>
      </c>
      <c r="I24" s="16">
        <f t="shared" si="4"/>
        <v>-4.8549749884167683E-3</v>
      </c>
      <c r="J24" s="44">
        <f t="shared" si="5"/>
        <v>-8.7902451172779741E-3</v>
      </c>
      <c r="K24" s="48">
        <f t="array" ref="K24">MMULT(TRANSPOSE($B$70:$B$72),TRANSPOSE(E24:G24))</f>
        <v>-3.9345205303784603E-3</v>
      </c>
    </row>
    <row r="25" spans="1:11" x14ac:dyDescent="0.2">
      <c r="A25">
        <v>132.1</v>
      </c>
      <c r="B25">
        <v>5.2350000000000003</v>
      </c>
      <c r="C25">
        <v>88.6</v>
      </c>
      <c r="D25" s="41">
        <v>0.379</v>
      </c>
      <c r="E25" s="5">
        <f t="shared" si="2"/>
        <v>1.9290123456790154E-2</v>
      </c>
      <c r="F25" s="5">
        <f t="shared" si="6"/>
        <v>9.5602294455066072E-4</v>
      </c>
      <c r="G25" s="42">
        <f t="shared" si="7"/>
        <v>2.8296547821164975E-3</v>
      </c>
      <c r="H25" s="16">
        <f t="shared" si="3"/>
        <v>1.3143079120195422E-2</v>
      </c>
      <c r="I25" s="16">
        <f t="shared" si="4"/>
        <v>1.8044700093657138E-3</v>
      </c>
      <c r="J25" s="44">
        <f t="shared" si="5"/>
        <v>4.012515895228462E-3</v>
      </c>
      <c r="K25" s="48">
        <f t="array" ref="K25">MMULT(TRANSPOSE($B$70:$B$72),TRANSPOSE(E25:G25))</f>
        <v>7.6919337278191034E-3</v>
      </c>
    </row>
    <row r="26" spans="1:11" x14ac:dyDescent="0.2">
      <c r="A26">
        <v>133.15</v>
      </c>
      <c r="B26">
        <v>4.9960000000000004</v>
      </c>
      <c r="C26">
        <v>90.54</v>
      </c>
      <c r="D26" s="41">
        <v>0.312</v>
      </c>
      <c r="E26" s="5">
        <f t="shared" si="2"/>
        <v>7.9485238455716534E-3</v>
      </c>
      <c r="F26" s="5">
        <f t="shared" si="6"/>
        <v>-4.565425023877745E-2</v>
      </c>
      <c r="G26" s="42">
        <f t="shared" si="7"/>
        <v>2.18961625282168E-2</v>
      </c>
      <c r="H26" s="16">
        <f t="shared" si="3"/>
        <v>1.8014795089769213E-3</v>
      </c>
      <c r="I26" s="16">
        <f t="shared" si="4"/>
        <v>-4.4805803173962398E-2</v>
      </c>
      <c r="J26" s="44">
        <f t="shared" si="5"/>
        <v>2.3079023641328765E-2</v>
      </c>
      <c r="K26" s="48">
        <f t="array" ref="K26">MMULT(TRANSPOSE($B$70:$B$72),TRANSPOSE(E26:G26))</f>
        <v>-5.2698546216629989E-3</v>
      </c>
    </row>
    <row r="27" spans="1:11" x14ac:dyDescent="0.2">
      <c r="A27">
        <v>135.85</v>
      </c>
      <c r="B27">
        <v>5.2</v>
      </c>
      <c r="C27">
        <v>92.01</v>
      </c>
      <c r="D27" s="41">
        <v>0.433</v>
      </c>
      <c r="E27" s="5">
        <f t="shared" si="2"/>
        <v>2.0277882087870847E-2</v>
      </c>
      <c r="F27" s="5">
        <f t="shared" si="6"/>
        <v>4.083266613290637E-2</v>
      </c>
      <c r="G27" s="42">
        <f t="shared" si="7"/>
        <v>1.6235917826375124E-2</v>
      </c>
      <c r="H27" s="16">
        <f t="shared" si="3"/>
        <v>1.4130837751276114E-2</v>
      </c>
      <c r="I27" s="16">
        <f t="shared" si="4"/>
        <v>4.1681113197721421E-2</v>
      </c>
      <c r="J27" s="44">
        <f t="shared" si="5"/>
        <v>1.7418778939487088E-2</v>
      </c>
      <c r="K27" s="48">
        <f t="array" ref="K27">MMULT(TRANSPOSE($B$70:$B$72),TRANSPOSE(E27:G27))</f>
        <v>2.5782155349050775E-2</v>
      </c>
    </row>
    <row r="28" spans="1:11" x14ac:dyDescent="0.2">
      <c r="A28">
        <v>138.94999999999999</v>
      </c>
      <c r="B28">
        <v>5.05</v>
      </c>
      <c r="C28">
        <v>92.09</v>
      </c>
      <c r="D28" s="41">
        <v>0.44700000000000001</v>
      </c>
      <c r="E28" s="5">
        <f t="shared" si="2"/>
        <v>2.2819285977180748E-2</v>
      </c>
      <c r="F28" s="5">
        <f t="shared" si="6"/>
        <v>-2.8846153846153966E-2</v>
      </c>
      <c r="G28" s="42">
        <f t="shared" si="7"/>
        <v>8.6947070970544438E-4</v>
      </c>
      <c r="H28" s="16">
        <f t="shared" si="3"/>
        <v>1.6672241640586016E-2</v>
      </c>
      <c r="I28" s="16">
        <f t="shared" si="4"/>
        <v>-2.7997706781338914E-2</v>
      </c>
      <c r="J28" s="44">
        <f t="shared" si="5"/>
        <v>2.0523318228174094E-3</v>
      </c>
      <c r="K28" s="48">
        <f t="array" ref="K28">MMULT(TRANSPOSE($B$70:$B$72),TRANSPOSE(E28:G28))</f>
        <v>-1.7191323864225901E-3</v>
      </c>
    </row>
    <row r="29" spans="1:11" x14ac:dyDescent="0.2">
      <c r="A29">
        <v>144.05000000000001</v>
      </c>
      <c r="B29">
        <v>5.08</v>
      </c>
      <c r="C29">
        <v>92.69</v>
      </c>
      <c r="D29" s="41">
        <v>0.46400000000000002</v>
      </c>
      <c r="E29" s="5">
        <f t="shared" si="2"/>
        <v>3.6703850305865648E-2</v>
      </c>
      <c r="F29" s="5">
        <f t="shared" si="6"/>
        <v>5.9405940594059459E-3</v>
      </c>
      <c r="G29" s="42">
        <f t="shared" si="7"/>
        <v>6.5153654034095787E-3</v>
      </c>
      <c r="H29" s="16">
        <f t="shared" si="3"/>
        <v>3.0556805969270916E-2</v>
      </c>
      <c r="I29" s="16">
        <f t="shared" si="4"/>
        <v>6.7890411242209989E-3</v>
      </c>
      <c r="J29" s="44">
        <f t="shared" si="5"/>
        <v>7.6982265165215433E-3</v>
      </c>
      <c r="K29" s="48">
        <f t="array" ref="K29">MMULT(TRANSPOSE($B$70:$B$72),TRANSPOSE(E29:G29))</f>
        <v>1.6386603256227057E-2</v>
      </c>
    </row>
    <row r="30" spans="1:11" x14ac:dyDescent="0.2">
      <c r="A30">
        <v>143.4</v>
      </c>
      <c r="B30">
        <v>5.0549999999999997</v>
      </c>
      <c r="C30">
        <v>94.3</v>
      </c>
      <c r="D30" s="41">
        <v>0.45900000000000002</v>
      </c>
      <c r="E30" s="5">
        <f t="shared" si="2"/>
        <v>-4.5123221103783306E-3</v>
      </c>
      <c r="F30" s="5">
        <f t="shared" si="6"/>
        <v>-4.9212598425197873E-3</v>
      </c>
      <c r="G30" s="42">
        <f t="shared" si="7"/>
        <v>1.7369727047146455E-2</v>
      </c>
      <c r="H30" s="16">
        <f t="shared" si="3"/>
        <v>-1.0659366446973063E-2</v>
      </c>
      <c r="I30" s="16">
        <f t="shared" si="4"/>
        <v>-4.0728127777047343E-3</v>
      </c>
      <c r="J30" s="44">
        <f t="shared" si="5"/>
        <v>1.8552588160258419E-2</v>
      </c>
      <c r="K30" s="48">
        <f t="array" ref="K30">MMULT(TRANSPOSE($B$70:$B$72),TRANSPOSE(E30:G30))</f>
        <v>2.6453816980827787E-3</v>
      </c>
    </row>
    <row r="31" spans="1:11" x14ac:dyDescent="0.2">
      <c r="A31">
        <v>148.30000000000001</v>
      </c>
      <c r="B31">
        <v>5.0049999999999999</v>
      </c>
      <c r="C31">
        <v>95.12</v>
      </c>
      <c r="D31" s="41">
        <v>0.40300000000000002</v>
      </c>
      <c r="E31" s="5">
        <f t="shared" si="2"/>
        <v>3.4170153417015348E-2</v>
      </c>
      <c r="F31" s="5">
        <f t="shared" si="6"/>
        <v>-9.8911968348169843E-3</v>
      </c>
      <c r="G31" s="42">
        <f t="shared" si="7"/>
        <v>8.6956521739132153E-3</v>
      </c>
      <c r="H31" s="16">
        <f t="shared" si="3"/>
        <v>2.8023109080420616E-2</v>
      </c>
      <c r="I31" s="16">
        <f t="shared" si="4"/>
        <v>-9.0427497700019312E-3</v>
      </c>
      <c r="J31" s="44">
        <f t="shared" si="5"/>
        <v>9.8785132870251799E-3</v>
      </c>
      <c r="K31" s="48">
        <f t="array" ref="K31">MMULT(TRANSPOSE($B$70:$B$72),TRANSPOSE(E31:G31))</f>
        <v>1.0991536252037193E-2</v>
      </c>
    </row>
    <row r="32" spans="1:11" x14ac:dyDescent="0.2">
      <c r="A32">
        <v>148.5</v>
      </c>
      <c r="B32">
        <v>5.16</v>
      </c>
      <c r="C32">
        <v>95.22</v>
      </c>
      <c r="D32" s="41">
        <v>0.45200000000000001</v>
      </c>
      <c r="E32" s="5">
        <f t="shared" si="2"/>
        <v>1.3486176668913163E-3</v>
      </c>
      <c r="F32" s="5">
        <f t="shared" si="6"/>
        <v>3.096903096903092E-2</v>
      </c>
      <c r="G32" s="42">
        <f t="shared" si="7"/>
        <v>1.0513036164843115E-3</v>
      </c>
      <c r="H32" s="16">
        <f t="shared" si="3"/>
        <v>-4.7984266697034157E-3</v>
      </c>
      <c r="I32" s="16">
        <f t="shared" si="4"/>
        <v>3.1817478033845971E-2</v>
      </c>
      <c r="J32" s="44">
        <f t="shared" si="5"/>
        <v>2.2341647295962765E-3</v>
      </c>
      <c r="K32" s="48">
        <f t="array" ref="K32">MMULT(TRANSPOSE($B$70:$B$72),TRANSPOSE(E32:G32))</f>
        <v>1.1122984084135515E-2</v>
      </c>
    </row>
    <row r="33" spans="1:11" x14ac:dyDescent="0.2">
      <c r="A33">
        <v>153.30000000000001</v>
      </c>
      <c r="B33">
        <v>4.2220000000000004</v>
      </c>
      <c r="C33">
        <v>98.32</v>
      </c>
      <c r="D33" s="41">
        <v>0.38300000000000001</v>
      </c>
      <c r="E33" s="5">
        <f t="shared" si="2"/>
        <v>3.2323232323232309E-2</v>
      </c>
      <c r="F33" s="5">
        <f t="shared" si="6"/>
        <v>-0.18178294573643405</v>
      </c>
      <c r="G33" s="42">
        <f t="shared" si="7"/>
        <v>3.2556185675278293E-2</v>
      </c>
      <c r="H33" s="16">
        <f t="shared" si="3"/>
        <v>2.6176187986637577E-2</v>
      </c>
      <c r="I33" s="16">
        <f t="shared" si="4"/>
        <v>-0.18093449867161901</v>
      </c>
      <c r="J33" s="44">
        <f t="shared" si="5"/>
        <v>3.3739046788390258E-2</v>
      </c>
      <c r="K33" s="48">
        <f t="array" ref="K33">MMULT(TRANSPOSE($B$70:$B$72),TRANSPOSE(E33:G33))</f>
        <v>-3.8967842579307813E-2</v>
      </c>
    </row>
    <row r="34" spans="1:11" x14ac:dyDescent="0.2">
      <c r="A34">
        <v>157.6</v>
      </c>
      <c r="B34">
        <v>4.3220000000000001</v>
      </c>
      <c r="C34">
        <v>98.85</v>
      </c>
      <c r="D34" s="41">
        <v>0.36399999999999999</v>
      </c>
      <c r="E34" s="5">
        <f t="shared" si="2"/>
        <v>2.8049575994781417E-2</v>
      </c>
      <c r="F34" s="5">
        <f t="shared" si="6"/>
        <v>2.3685457129322574E-2</v>
      </c>
      <c r="G34" s="42">
        <f t="shared" si="7"/>
        <v>5.390561432058627E-3</v>
      </c>
      <c r="H34" s="16">
        <f t="shared" si="3"/>
        <v>2.1902531658186685E-2</v>
      </c>
      <c r="I34" s="16">
        <f t="shared" si="4"/>
        <v>2.4533904194137625E-2</v>
      </c>
      <c r="J34" s="44">
        <f t="shared" si="5"/>
        <v>6.5734225451705916E-3</v>
      </c>
      <c r="K34" s="48">
        <f t="array" ref="K34">MMULT(TRANSPOSE($B$70:$B$72),TRANSPOSE(E34:G34))</f>
        <v>1.9041864852054207E-2</v>
      </c>
    </row>
    <row r="35" spans="1:11" x14ac:dyDescent="0.2">
      <c r="A35">
        <v>153</v>
      </c>
      <c r="B35">
        <v>4.2039999999999997</v>
      </c>
      <c r="C35">
        <v>96.26</v>
      </c>
      <c r="D35" s="41">
        <v>0.41</v>
      </c>
      <c r="E35" s="5">
        <f t="shared" si="2"/>
        <v>-2.9187817258883197E-2</v>
      </c>
      <c r="F35" s="5">
        <f t="shared" si="6"/>
        <v>-2.7302174919019095E-2</v>
      </c>
      <c r="G35" s="42">
        <f t="shared" si="7"/>
        <v>-2.6201315123924984E-2</v>
      </c>
      <c r="H35" s="16">
        <f t="shared" si="3"/>
        <v>-3.5334861595477926E-2</v>
      </c>
      <c r="I35" s="16">
        <f t="shared" si="4"/>
        <v>-2.6453727854204044E-2</v>
      </c>
      <c r="J35" s="44">
        <f t="shared" si="5"/>
        <v>-2.501845401081302E-2</v>
      </c>
      <c r="K35" s="48">
        <f t="array" ref="K35">MMULT(TRANSPOSE($B$70:$B$72),TRANSPOSE(E35:G35))</f>
        <v>-2.7563769100609092E-2</v>
      </c>
    </row>
    <row r="36" spans="1:11" x14ac:dyDescent="0.2">
      <c r="A36">
        <v>152.85</v>
      </c>
      <c r="B36">
        <v>4.1779999999999999</v>
      </c>
      <c r="C36">
        <v>96.51</v>
      </c>
      <c r="D36" s="41">
        <v>0.36099999999999999</v>
      </c>
      <c r="E36" s="5">
        <f t="shared" si="2"/>
        <v>-9.8039215686274161E-4</v>
      </c>
      <c r="F36" s="5">
        <f t="shared" si="6"/>
        <v>-6.1845861084680598E-3</v>
      </c>
      <c r="G36" s="42">
        <f t="shared" si="7"/>
        <v>2.5971327654270571E-3</v>
      </c>
      <c r="H36" s="16">
        <f t="shared" si="3"/>
        <v>-7.1274364934574737E-3</v>
      </c>
      <c r="I36" s="16">
        <f t="shared" si="4"/>
        <v>-5.3361390436530067E-3</v>
      </c>
      <c r="J36" s="44">
        <f t="shared" si="5"/>
        <v>3.7799938785390221E-3</v>
      </c>
      <c r="K36" s="48">
        <f t="array" ref="K36">MMULT(TRANSPOSE($B$70:$B$72),TRANSPOSE(E36:G36))</f>
        <v>-1.5226151666345813E-3</v>
      </c>
    </row>
    <row r="37" spans="1:11" x14ac:dyDescent="0.2">
      <c r="A37">
        <v>155.80000000000001</v>
      </c>
      <c r="B37">
        <v>4.26</v>
      </c>
      <c r="C37">
        <v>97.25</v>
      </c>
      <c r="D37" s="41">
        <v>0.36</v>
      </c>
      <c r="E37" s="5">
        <f t="shared" si="2"/>
        <v>1.9299967288191056E-2</v>
      </c>
      <c r="F37" s="5">
        <f t="shared" si="6"/>
        <v>1.96266156055529E-2</v>
      </c>
      <c r="G37" s="42">
        <f t="shared" si="7"/>
        <v>7.6675992125168069E-3</v>
      </c>
      <c r="H37" s="16">
        <f t="shared" si="3"/>
        <v>1.3152922951596323E-2</v>
      </c>
      <c r="I37" s="16">
        <f t="shared" si="4"/>
        <v>2.0475062670367951E-2</v>
      </c>
      <c r="J37" s="44">
        <f t="shared" si="5"/>
        <v>8.8504603256287714E-3</v>
      </c>
      <c r="K37" s="48">
        <f t="array" ref="K37">MMULT(TRANSPOSE($B$70:$B$72),TRANSPOSE(E37:G37))</f>
        <v>1.5531394035420254E-2</v>
      </c>
    </row>
    <row r="38" spans="1:11" x14ac:dyDescent="0.2">
      <c r="A38">
        <v>144.15</v>
      </c>
      <c r="B38">
        <v>4.1319999999999997</v>
      </c>
      <c r="C38">
        <v>93.17</v>
      </c>
      <c r="D38" s="41">
        <v>0.30499999999999999</v>
      </c>
      <c r="E38" s="5">
        <f t="shared" si="2"/>
        <v>-7.477535301668814E-2</v>
      </c>
      <c r="F38" s="5">
        <f t="shared" si="6"/>
        <v>-3.0046948356807546E-2</v>
      </c>
      <c r="G38" s="42">
        <f t="shared" si="7"/>
        <v>-4.1953727506426675E-2</v>
      </c>
      <c r="H38" s="16">
        <f t="shared" si="3"/>
        <v>-8.0922397353282868E-2</v>
      </c>
      <c r="I38" s="16">
        <f t="shared" si="4"/>
        <v>-2.9198501291992494E-2</v>
      </c>
      <c r="J38" s="44">
        <f t="shared" si="5"/>
        <v>-4.077086639331471E-2</v>
      </c>
      <c r="K38" s="48">
        <f t="array" ref="K38">MMULT(TRANSPOSE($B$70:$B$72),TRANSPOSE(E38:G38))</f>
        <v>-4.8925342959974118E-2</v>
      </c>
    </row>
    <row r="39" spans="1:11" x14ac:dyDescent="0.2">
      <c r="A39">
        <v>146.85</v>
      </c>
      <c r="B39">
        <v>3.9340000000000002</v>
      </c>
      <c r="C39">
        <v>95.54</v>
      </c>
      <c r="D39" s="41">
        <v>0.307</v>
      </c>
      <c r="E39" s="5">
        <f t="shared" si="2"/>
        <v>1.8730489073881307E-2</v>
      </c>
      <c r="F39" s="5">
        <f t="shared" si="6"/>
        <v>-4.7918683446272925E-2</v>
      </c>
      <c r="G39" s="42">
        <f t="shared" si="7"/>
        <v>2.543737254481071E-2</v>
      </c>
      <c r="H39" s="16">
        <f t="shared" si="3"/>
        <v>1.2583444737286575E-2</v>
      </c>
      <c r="I39" s="16">
        <f t="shared" si="4"/>
        <v>-4.7070236381457874E-2</v>
      </c>
      <c r="J39" s="44">
        <f t="shared" si="5"/>
        <v>2.6620233657922675E-2</v>
      </c>
      <c r="K39" s="48">
        <f t="array" ref="K39">MMULT(TRANSPOSE($B$70:$B$72),TRANSPOSE(E39:G39))</f>
        <v>-1.2502739425269676E-3</v>
      </c>
    </row>
    <row r="40" spans="1:11" x14ac:dyDescent="0.2">
      <c r="A40">
        <v>145.85</v>
      </c>
      <c r="B40">
        <v>3.92</v>
      </c>
      <c r="C40">
        <v>97.35</v>
      </c>
      <c r="D40" s="41">
        <v>0.30099999999999999</v>
      </c>
      <c r="E40" s="5">
        <f t="shared" si="2"/>
        <v>-6.8096697310180421E-3</v>
      </c>
      <c r="F40" s="5">
        <f t="shared" si="6"/>
        <v>-3.558718861210064E-3</v>
      </c>
      <c r="G40" s="42">
        <f t="shared" si="7"/>
        <v>1.8944944525852936E-2</v>
      </c>
      <c r="H40" s="16">
        <f t="shared" si="3"/>
        <v>-1.2956714067612774E-2</v>
      </c>
      <c r="I40" s="16">
        <f t="shared" si="4"/>
        <v>-2.7102717963950109E-3</v>
      </c>
      <c r="J40" s="44">
        <f t="shared" si="5"/>
        <v>2.01278056389649E-2</v>
      </c>
      <c r="K40" s="48">
        <f t="array" ref="K40">MMULT(TRANSPOSE($B$70:$B$72),TRANSPOSE(E40:G40))</f>
        <v>2.8588519778749437E-3</v>
      </c>
    </row>
    <row r="41" spans="1:11" x14ac:dyDescent="0.2">
      <c r="A41">
        <v>147</v>
      </c>
      <c r="B41">
        <v>4.0339999999999998</v>
      </c>
      <c r="C41">
        <v>94.58</v>
      </c>
      <c r="D41" s="41">
        <v>0.42</v>
      </c>
      <c r="E41" s="5">
        <f t="shared" si="2"/>
        <v>7.8848131642097474E-3</v>
      </c>
      <c r="F41" s="5">
        <f t="shared" si="6"/>
        <v>2.9081632653061185E-2</v>
      </c>
      <c r="G41" s="42">
        <f t="shared" si="7"/>
        <v>-2.8454031843862304E-2</v>
      </c>
      <c r="H41" s="16">
        <f t="shared" si="3"/>
        <v>1.7377688276150154E-3</v>
      </c>
      <c r="I41" s="16">
        <f t="shared" si="4"/>
        <v>2.9930079717876236E-2</v>
      </c>
      <c r="J41" s="44">
        <f t="shared" si="5"/>
        <v>-2.727117073075034E-2</v>
      </c>
      <c r="K41" s="48">
        <f t="array" ref="K41">MMULT(TRANSPOSE($B$70:$B$72),TRANSPOSE(E41:G41))</f>
        <v>2.8374713244695426E-3</v>
      </c>
    </row>
    <row r="42" spans="1:11" x14ac:dyDescent="0.2">
      <c r="A42">
        <v>145.15</v>
      </c>
      <c r="B42">
        <v>3.8940000000000001</v>
      </c>
      <c r="C42">
        <v>93.45</v>
      </c>
      <c r="D42" s="41">
        <v>0.42699999999999999</v>
      </c>
      <c r="E42" s="5">
        <f t="shared" si="2"/>
        <v>-1.2585034013605445E-2</v>
      </c>
      <c r="F42" s="5">
        <f t="shared" si="6"/>
        <v>-3.4705007436787283E-2</v>
      </c>
      <c r="G42" s="42">
        <f t="shared" si="7"/>
        <v>-1.1947557623176119E-2</v>
      </c>
      <c r="H42" s="16">
        <f t="shared" si="3"/>
        <v>-1.8732078350200177E-2</v>
      </c>
      <c r="I42" s="16">
        <f t="shared" si="4"/>
        <v>-3.3856560371972232E-2</v>
      </c>
      <c r="J42" s="44">
        <f t="shared" si="5"/>
        <v>-1.0764696510064155E-2</v>
      </c>
      <c r="K42" s="48">
        <f t="array" ref="K42">MMULT(TRANSPOSE($B$70:$B$72),TRANSPOSE(E42:G42))</f>
        <v>-1.974586635785628E-2</v>
      </c>
    </row>
    <row r="43" spans="1:11" x14ac:dyDescent="0.2">
      <c r="A43">
        <v>151.85</v>
      </c>
      <c r="B43">
        <v>4.0620000000000003</v>
      </c>
      <c r="C43">
        <v>96.44</v>
      </c>
      <c r="D43" s="41">
        <v>0.439</v>
      </c>
      <c r="E43" s="5">
        <f t="shared" si="2"/>
        <v>4.6159145711333061E-2</v>
      </c>
      <c r="F43" s="5">
        <f t="shared" si="6"/>
        <v>4.3143297380585643E-2</v>
      </c>
      <c r="G43" s="42">
        <f t="shared" si="7"/>
        <v>3.1995719636169095E-2</v>
      </c>
      <c r="H43" s="16">
        <f t="shared" si="3"/>
        <v>4.0012101374738332E-2</v>
      </c>
      <c r="I43" s="16">
        <f t="shared" si="4"/>
        <v>4.3991744445400695E-2</v>
      </c>
      <c r="J43" s="44">
        <f t="shared" si="5"/>
        <v>3.317858074928106E-2</v>
      </c>
      <c r="K43" s="48">
        <f t="array" ref="K43">MMULT(TRANSPOSE($B$70:$B$72),TRANSPOSE(E43:G43))</f>
        <v>4.0432720909362597E-2</v>
      </c>
    </row>
    <row r="44" spans="1:11" x14ac:dyDescent="0.2">
      <c r="A44">
        <v>149.35</v>
      </c>
      <c r="B44">
        <v>3.9969999999999999</v>
      </c>
      <c r="C44">
        <v>90.73</v>
      </c>
      <c r="D44" s="41">
        <v>0.58099999999999996</v>
      </c>
      <c r="E44" s="5">
        <f t="shared" si="2"/>
        <v>-1.646361540994401E-2</v>
      </c>
      <c r="F44" s="5">
        <f t="shared" si="6"/>
        <v>-1.6001969473166011E-2</v>
      </c>
      <c r="G44" s="42">
        <f t="shared" si="7"/>
        <v>-5.9207797594359124E-2</v>
      </c>
      <c r="H44" s="16">
        <f t="shared" si="3"/>
        <v>-2.2610659746538742E-2</v>
      </c>
      <c r="I44" s="16">
        <f t="shared" si="4"/>
        <v>-1.5153522408350958E-2</v>
      </c>
      <c r="J44" s="44">
        <f t="shared" si="5"/>
        <v>-5.8024936481247159E-2</v>
      </c>
      <c r="K44" s="48">
        <f t="array" ref="K44">MMULT(TRANSPOSE($B$70:$B$72),TRANSPOSE(E44:G44))</f>
        <v>-3.0557794159156378E-2</v>
      </c>
    </row>
    <row r="45" spans="1:11" x14ac:dyDescent="0.2">
      <c r="A45">
        <v>166.9</v>
      </c>
      <c r="B45">
        <v>3.9740000000000002</v>
      </c>
      <c r="C45">
        <v>92.3</v>
      </c>
      <c r="D45" s="41">
        <v>0.56799999999999995</v>
      </c>
      <c r="E45" s="5">
        <f t="shared" si="2"/>
        <v>0.11750920656176778</v>
      </c>
      <c r="F45" s="5">
        <f t="shared" si="6"/>
        <v>-5.7543157368025177E-3</v>
      </c>
      <c r="G45" s="42">
        <f t="shared" si="7"/>
        <v>1.7304089055439231E-2</v>
      </c>
      <c r="H45" s="16">
        <f t="shared" si="3"/>
        <v>0.11136216222517305</v>
      </c>
      <c r="I45" s="16">
        <f t="shared" si="4"/>
        <v>-4.9058686719874647E-3</v>
      </c>
      <c r="J45" s="44">
        <f t="shared" si="5"/>
        <v>1.8486950168551196E-2</v>
      </c>
      <c r="K45" s="48">
        <f t="array" ref="K45">MMULT(TRANSPOSE($B$70:$B$72),TRANSPOSE(E45:G45))</f>
        <v>4.3019659960134828E-2</v>
      </c>
    </row>
    <row r="46" spans="1:11" x14ac:dyDescent="0.2">
      <c r="A46">
        <v>165.8</v>
      </c>
      <c r="B46">
        <v>3.875</v>
      </c>
      <c r="C46">
        <v>91.72</v>
      </c>
      <c r="D46" s="41">
        <v>0.629</v>
      </c>
      <c r="E46" s="5">
        <f t="shared" si="2"/>
        <v>-6.5907729179148777E-3</v>
      </c>
      <c r="F46" s="5">
        <f t="shared" si="6"/>
        <v>-2.4911927528938116E-2</v>
      </c>
      <c r="G46" s="42">
        <f t="shared" si="7"/>
        <v>-6.2838569880823147E-3</v>
      </c>
      <c r="H46" s="16">
        <f t="shared" si="3"/>
        <v>-1.273781725450961E-2</v>
      </c>
      <c r="I46" s="16">
        <f t="shared" si="4"/>
        <v>-2.4063480464123065E-2</v>
      </c>
      <c r="J46" s="44">
        <f t="shared" si="5"/>
        <v>-5.1009958749703502E-3</v>
      </c>
      <c r="K46" s="48">
        <f t="array" ref="K46">MMULT(TRANSPOSE($B$70:$B$72),TRANSPOSE(E46:G46))</f>
        <v>-1.2595519144978435E-2</v>
      </c>
    </row>
    <row r="47" spans="1:11" x14ac:dyDescent="0.2">
      <c r="A47">
        <v>158.15</v>
      </c>
      <c r="B47">
        <v>4.4000000000000004</v>
      </c>
      <c r="C47">
        <v>88</v>
      </c>
      <c r="D47" s="41">
        <v>0.76700000000000002</v>
      </c>
      <c r="E47" s="5">
        <f t="shared" si="2"/>
        <v>-4.613992762364294E-2</v>
      </c>
      <c r="F47" s="5">
        <f t="shared" si="6"/>
        <v>0.13548387096774195</v>
      </c>
      <c r="G47" s="42">
        <f t="shared" si="7"/>
        <v>-4.0558220671609191E-2</v>
      </c>
      <c r="H47" s="16">
        <f t="shared" si="3"/>
        <v>-5.2286971960237669E-2</v>
      </c>
      <c r="I47" s="16">
        <f t="shared" si="4"/>
        <v>0.13633231803255699</v>
      </c>
      <c r="J47" s="44">
        <f t="shared" si="5"/>
        <v>-3.9375359558497226E-2</v>
      </c>
      <c r="K47" s="48">
        <f t="array" ref="K47">MMULT(TRANSPOSE($B$70:$B$72),TRANSPOSE(E47:G47))</f>
        <v>1.6261907557496607E-2</v>
      </c>
    </row>
    <row r="48" spans="1:11" x14ac:dyDescent="0.2">
      <c r="A48">
        <v>147.19999999999999</v>
      </c>
      <c r="B48">
        <v>4.3810000000000002</v>
      </c>
      <c r="C48">
        <v>82.86</v>
      </c>
      <c r="D48" s="41">
        <v>0.745</v>
      </c>
      <c r="E48" s="5">
        <f t="shared" si="2"/>
        <v>-6.9238065128043091E-2</v>
      </c>
      <c r="F48" s="5">
        <f t="shared" si="6"/>
        <v>-4.3181818181818876E-3</v>
      </c>
      <c r="G48" s="42">
        <f t="shared" si="7"/>
        <v>-5.8409090909090966E-2</v>
      </c>
      <c r="H48" s="16">
        <f t="shared" si="3"/>
        <v>-7.538510946463782E-2</v>
      </c>
      <c r="I48" s="16">
        <f t="shared" si="4"/>
        <v>-3.4697347533668346E-3</v>
      </c>
      <c r="J48" s="44">
        <f t="shared" si="5"/>
        <v>-5.7226229795979001E-2</v>
      </c>
      <c r="K48" s="48">
        <f t="array" ref="K48">MMULT(TRANSPOSE($B$70:$B$72),TRANSPOSE(E48:G48))</f>
        <v>-4.3988445951771982E-2</v>
      </c>
    </row>
    <row r="49" spans="1:15" x14ac:dyDescent="0.2">
      <c r="A49">
        <v>155.80000000000001</v>
      </c>
      <c r="B49">
        <v>4.6580000000000004</v>
      </c>
      <c r="C49">
        <v>84.31</v>
      </c>
      <c r="D49" s="41">
        <v>0.70599999999999996</v>
      </c>
      <c r="E49" s="5">
        <f t="shared" si="2"/>
        <v>5.8423913043478493E-2</v>
      </c>
      <c r="F49" s="5">
        <f t="shared" si="6"/>
        <v>6.3227573613330312E-2</v>
      </c>
      <c r="G49" s="42">
        <f t="shared" si="7"/>
        <v>1.7499396572532078E-2</v>
      </c>
      <c r="H49" s="16">
        <f t="shared" si="3"/>
        <v>5.2276868706883764E-2</v>
      </c>
      <c r="I49" s="16">
        <f t="shared" si="4"/>
        <v>6.4076020678145371E-2</v>
      </c>
      <c r="J49" s="44">
        <f t="shared" si="5"/>
        <v>1.8682257685644042E-2</v>
      </c>
      <c r="K49" s="48">
        <f t="array" ref="K49">MMULT(TRANSPOSE($B$70:$B$72),TRANSPOSE(E49:G49))</f>
        <v>4.6383627743113623E-2</v>
      </c>
    </row>
    <row r="50" spans="1:15" x14ac:dyDescent="0.2">
      <c r="A50">
        <v>158.55000000000001</v>
      </c>
      <c r="B50">
        <v>4.6850000000000005</v>
      </c>
      <c r="C50">
        <v>84.52</v>
      </c>
      <c r="D50" s="41">
        <v>0.65300000000000002</v>
      </c>
      <c r="E50" s="5">
        <f t="shared" si="2"/>
        <v>1.7650834403080795E-2</v>
      </c>
      <c r="F50" s="5">
        <f t="shared" si="6"/>
        <v>5.7964791756117684E-3</v>
      </c>
      <c r="G50" s="42">
        <f t="shared" si="7"/>
        <v>2.4908077333649636E-3</v>
      </c>
      <c r="H50" s="16">
        <f t="shared" si="3"/>
        <v>1.1503790066486063E-2</v>
      </c>
      <c r="I50" s="16">
        <f t="shared" si="4"/>
        <v>6.6449262404268215E-3</v>
      </c>
      <c r="J50" s="44">
        <f t="shared" si="5"/>
        <v>3.6736688464769286E-3</v>
      </c>
      <c r="K50" s="48">
        <f t="array" ref="K50">MMULT(TRANSPOSE($B$70:$B$72),TRANSPOSE(E50:G50))</f>
        <v>8.6460404373525073E-3</v>
      </c>
    </row>
    <row r="51" spans="1:15" x14ac:dyDescent="0.2">
      <c r="A51">
        <v>154.35</v>
      </c>
      <c r="B51">
        <v>4.6500000000000004</v>
      </c>
      <c r="C51">
        <v>82.47</v>
      </c>
      <c r="D51" s="41">
        <v>0.65100000000000002</v>
      </c>
      <c r="E51" s="5">
        <f t="shared" si="2"/>
        <v>-2.6490066225165698E-2</v>
      </c>
      <c r="F51" s="5">
        <f t="shared" si="6"/>
        <v>-7.4706510138741189E-3</v>
      </c>
      <c r="G51" s="42">
        <f t="shared" si="7"/>
        <v>-2.4254614292475107E-2</v>
      </c>
      <c r="H51" s="16">
        <f t="shared" si="3"/>
        <v>-3.2637110561760427E-2</v>
      </c>
      <c r="I51" s="16">
        <f t="shared" si="4"/>
        <v>-6.6222039490590658E-3</v>
      </c>
      <c r="J51" s="44">
        <f t="shared" si="5"/>
        <v>-2.3071753179363143E-2</v>
      </c>
      <c r="K51" s="48">
        <f t="array" ref="K51">MMULT(TRANSPOSE($B$70:$B$72),TRANSPOSE(E51:G51))</f>
        <v>-1.9405110510504975E-2</v>
      </c>
    </row>
    <row r="52" spans="1:15" x14ac:dyDescent="0.2">
      <c r="A52">
        <v>169.2</v>
      </c>
      <c r="B52">
        <v>4.7919999999999998</v>
      </c>
      <c r="C52">
        <v>88.39</v>
      </c>
      <c r="D52" s="41">
        <v>0.64800000000000002</v>
      </c>
      <c r="E52" s="5">
        <f t="shared" si="2"/>
        <v>9.6209912536443065E-2</v>
      </c>
      <c r="F52" s="5">
        <f t="shared" si="6"/>
        <v>3.0537634408602132E-2</v>
      </c>
      <c r="G52" s="42">
        <f t="shared" si="7"/>
        <v>7.1783678913544424E-2</v>
      </c>
      <c r="H52" s="16">
        <f t="shared" si="3"/>
        <v>9.0062868199848337E-2</v>
      </c>
      <c r="I52" s="16">
        <f t="shared" si="4"/>
        <v>3.1386081473417184E-2</v>
      </c>
      <c r="J52" s="44">
        <f t="shared" si="5"/>
        <v>7.2966540026656396E-2</v>
      </c>
      <c r="K52" s="48">
        <f t="array" ref="K52">MMULT(TRANSPOSE($B$70:$B$72),TRANSPOSE(E52:G52))</f>
        <v>6.6177075286196541E-2</v>
      </c>
    </row>
    <row r="53" spans="1:15" x14ac:dyDescent="0.2">
      <c r="A53">
        <v>174.2</v>
      </c>
      <c r="B53">
        <v>4.6779999999999999</v>
      </c>
      <c r="C53">
        <v>87.35</v>
      </c>
      <c r="D53" s="41">
        <v>0.57099999999999995</v>
      </c>
      <c r="E53" s="5">
        <f t="shared" si="2"/>
        <v>2.9550827423167947E-2</v>
      </c>
      <c r="F53" s="5">
        <f t="shared" si="6"/>
        <v>-2.3789649415692837E-2</v>
      </c>
      <c r="G53" s="42">
        <f t="shared" si="7"/>
        <v>-1.1766036882000286E-2</v>
      </c>
      <c r="H53" s="16">
        <f t="shared" si="3"/>
        <v>2.3403783086573215E-2</v>
      </c>
      <c r="I53" s="16">
        <f t="shared" si="4"/>
        <v>-2.2941202350877786E-2</v>
      </c>
      <c r="J53" s="44">
        <f t="shared" si="5"/>
        <v>-1.0583175768888321E-2</v>
      </c>
      <c r="K53" s="48">
        <f t="array" ref="K53">MMULT(TRANSPOSE($B$70:$B$72),TRANSPOSE(E53:G53))</f>
        <v>-2.0016196248417257E-3</v>
      </c>
    </row>
    <row r="54" spans="1:15" x14ac:dyDescent="0.2">
      <c r="A54">
        <v>163.5</v>
      </c>
      <c r="B54">
        <v>4.51</v>
      </c>
      <c r="C54">
        <v>84.07</v>
      </c>
      <c r="D54" s="41">
        <v>0.52700000000000002</v>
      </c>
      <c r="E54" s="5">
        <f t="shared" si="2"/>
        <v>-6.1423650975889754E-2</v>
      </c>
      <c r="F54" s="5">
        <f t="shared" si="6"/>
        <v>-3.591278324070124E-2</v>
      </c>
      <c r="G54" s="42">
        <f t="shared" si="7"/>
        <v>-3.755008586147679E-2</v>
      </c>
      <c r="H54" s="16">
        <f t="shared" si="3"/>
        <v>-6.7570695312484483E-2</v>
      </c>
      <c r="I54" s="16">
        <f t="shared" si="4"/>
        <v>-3.5064336175886189E-2</v>
      </c>
      <c r="J54" s="44">
        <f t="shared" si="5"/>
        <v>-3.6367224748364825E-2</v>
      </c>
      <c r="K54" s="48">
        <f t="array" ref="K54">MMULT(TRANSPOSE($B$70:$B$72),TRANSPOSE(E54:G54))</f>
        <v>-4.4962173359355928E-2</v>
      </c>
    </row>
    <row r="55" spans="1:15" x14ac:dyDescent="0.2">
      <c r="D55" s="40"/>
      <c r="G55" s="40"/>
    </row>
    <row r="56" spans="1:15" x14ac:dyDescent="0.2">
      <c r="D56" s="40"/>
      <c r="E56" s="5">
        <f>AVERAGE(E3:E54)</f>
        <v>6.1470443365947321E-3</v>
      </c>
      <c r="F56" s="5">
        <f t="shared" ref="F56:G56" si="8">AVERAGE(F3:F54)</f>
        <v>-8.4844706481505296E-4</v>
      </c>
      <c r="G56" s="5">
        <f t="shared" si="8"/>
        <v>-1.182861113111965E-3</v>
      </c>
    </row>
    <row r="58" spans="1:15" x14ac:dyDescent="0.2">
      <c r="A58" s="77" t="s">
        <v>110</v>
      </c>
      <c r="B58" s="77"/>
      <c r="C58" s="77"/>
      <c r="D58" s="77"/>
      <c r="F58" s="77" t="s">
        <v>110</v>
      </c>
      <c r="G58" s="77"/>
      <c r="H58" s="77"/>
      <c r="I58" s="77"/>
      <c r="L58" s="77" t="s">
        <v>110</v>
      </c>
      <c r="M58" s="77"/>
      <c r="N58" s="77"/>
      <c r="O58" s="77"/>
    </row>
    <row r="59" spans="1:15" x14ac:dyDescent="0.2">
      <c r="B59" t="s">
        <v>33</v>
      </c>
      <c r="C59" t="s">
        <v>53</v>
      </c>
      <c r="D59" t="s">
        <v>58</v>
      </c>
      <c r="G59" t="s">
        <v>33</v>
      </c>
      <c r="H59" t="s">
        <v>53</v>
      </c>
      <c r="I59" t="s">
        <v>58</v>
      </c>
      <c r="J59" t="s">
        <v>96</v>
      </c>
      <c r="M59" t="s">
        <v>33</v>
      </c>
      <c r="N59" t="s">
        <v>53</v>
      </c>
      <c r="O59" t="s">
        <v>58</v>
      </c>
    </row>
    <row r="60" spans="1:15" x14ac:dyDescent="0.2">
      <c r="A60" t="s">
        <v>33</v>
      </c>
      <c r="B60">
        <f t="array" ref="B60:D62">MMULT(TRANSPOSE(H3:J54),H3:J54)/52</f>
        <v>1.3203904377500496E-3</v>
      </c>
      <c r="C60">
        <v>1.2076093044125844E-4</v>
      </c>
      <c r="D60">
        <v>5.8538005829390143E-4</v>
      </c>
      <c r="F60" t="s">
        <v>33</v>
      </c>
      <c r="G60">
        <f t="array" ref="G60:I62">MMULT(J60:J62,TRANSPOSE(J60:J62))</f>
        <v>1.3203904377500496E-3</v>
      </c>
      <c r="H60">
        <v>1.5799583856641296E-3</v>
      </c>
      <c r="I60">
        <v>8.8278008782588404E-4</v>
      </c>
      <c r="J60" s="45">
        <f>_xlfn.STDEV.P(E3:E54)</f>
        <v>3.633717707458918E-2</v>
      </c>
      <c r="L60" t="s">
        <v>33</v>
      </c>
      <c r="M60" s="5">
        <f t="array" ref="M60:O62">B60:D62/G60:I62</f>
        <v>1</v>
      </c>
      <c r="N60" s="5">
        <v>7.6432981739893754E-2</v>
      </c>
      <c r="O60" s="5">
        <v>0.66310972162453152</v>
      </c>
    </row>
    <row r="61" spans="1:15" x14ac:dyDescent="0.2">
      <c r="A61" t="s">
        <v>53</v>
      </c>
      <c r="B61">
        <v>1.2076093044125844E-4</v>
      </c>
      <c r="C61">
        <v>1.8905533007979472E-3</v>
      </c>
      <c r="D61">
        <v>1.1803777130618877E-4</v>
      </c>
      <c r="F61" t="s">
        <v>53</v>
      </c>
      <c r="G61">
        <v>1.5799583856641296E-3</v>
      </c>
      <c r="H61">
        <v>1.8905533007979468E-3</v>
      </c>
      <c r="I61">
        <v>1.0563207386100823E-3</v>
      </c>
      <c r="J61" s="45">
        <f>_xlfn.STDEV.P(F3:F54)</f>
        <v>4.3480493336644041E-2</v>
      </c>
      <c r="L61" t="s">
        <v>53</v>
      </c>
      <c r="M61" s="5">
        <v>7.6432981739893754E-2</v>
      </c>
      <c r="N61" s="5">
        <v>1.0000000000000002</v>
      </c>
      <c r="O61" s="5">
        <v>0.11174425247155904</v>
      </c>
    </row>
    <row r="62" spans="1:15" x14ac:dyDescent="0.2">
      <c r="A62" t="s">
        <v>58</v>
      </c>
      <c r="B62">
        <v>5.8538005829390143E-4</v>
      </c>
      <c r="C62">
        <v>1.1803777130618877E-4</v>
      </c>
      <c r="D62">
        <v>5.9020473125343681E-4</v>
      </c>
      <c r="F62" t="s">
        <v>58</v>
      </c>
      <c r="G62">
        <v>8.8278008782588404E-4</v>
      </c>
      <c r="H62">
        <v>1.0563207386100823E-3</v>
      </c>
      <c r="I62">
        <v>5.902047312534367E-4</v>
      </c>
      <c r="J62" s="53">
        <f>_xlfn.STDEV.P(G3:G54)</f>
        <v>2.4294129563609327E-2</v>
      </c>
      <c r="L62" t="s">
        <v>58</v>
      </c>
      <c r="M62" s="5">
        <v>0.66310972162453152</v>
      </c>
      <c r="N62" s="5">
        <v>0.11174425247155904</v>
      </c>
      <c r="O62" s="5">
        <v>1.0000000000000002</v>
      </c>
    </row>
    <row r="65" spans="1:7" x14ac:dyDescent="0.2">
      <c r="A65" s="74" t="s">
        <v>88</v>
      </c>
      <c r="B65" s="74"/>
      <c r="C65" s="74"/>
      <c r="D65" s="74"/>
      <c r="E65" s="74"/>
    </row>
    <row r="66" spans="1:7" x14ac:dyDescent="0.2">
      <c r="B66" t="s">
        <v>89</v>
      </c>
      <c r="C66" s="5" t="s">
        <v>90</v>
      </c>
      <c r="D66" s="5" t="s">
        <v>98</v>
      </c>
      <c r="E66" s="5" t="s">
        <v>91</v>
      </c>
    </row>
    <row r="67" spans="1:7" x14ac:dyDescent="0.2">
      <c r="A67" t="s">
        <v>93</v>
      </c>
      <c r="C67" s="5">
        <f>MIN(J60:J62)</f>
        <v>2.4294129563609327E-2</v>
      </c>
      <c r="D67" s="5">
        <f>MAX(G70:G72)</f>
        <v>6.1470443365947321E-3</v>
      </c>
      <c r="E67" s="5"/>
    </row>
    <row r="68" spans="1:7" x14ac:dyDescent="0.2">
      <c r="A68" t="s">
        <v>92</v>
      </c>
      <c r="C68" s="5"/>
      <c r="D68" s="5"/>
      <c r="E68" s="5"/>
    </row>
    <row r="69" spans="1:7" x14ac:dyDescent="0.2">
      <c r="B69" s="75" t="s">
        <v>94</v>
      </c>
      <c r="C69" s="75"/>
      <c r="D69" s="75"/>
      <c r="E69" s="75"/>
      <c r="G69" t="s">
        <v>109</v>
      </c>
    </row>
    <row r="70" spans="1:7" x14ac:dyDescent="0.2">
      <c r="A70" t="s">
        <v>33</v>
      </c>
      <c r="B70" s="5">
        <f>1/3</f>
        <v>0.33333333333333331</v>
      </c>
      <c r="C70" s="5">
        <f t="shared" ref="C70:D70" si="9">1/3</f>
        <v>0.33333333333333331</v>
      </c>
      <c r="D70" s="5">
        <f t="shared" si="9"/>
        <v>0.33333333333333331</v>
      </c>
      <c r="E70" s="5">
        <v>1</v>
      </c>
      <c r="G70" s="16">
        <f>E56</f>
        <v>6.1470443365947321E-3</v>
      </c>
    </row>
    <row r="71" spans="1:7" x14ac:dyDescent="0.2">
      <c r="A71" t="s">
        <v>53</v>
      </c>
      <c r="B71" s="5">
        <f t="shared" ref="B71:D72" si="10">1/3</f>
        <v>0.33333333333333331</v>
      </c>
      <c r="C71" s="5">
        <f t="shared" si="10"/>
        <v>0.33333333333333331</v>
      </c>
      <c r="D71" s="5">
        <f t="shared" si="10"/>
        <v>0.33333333333333331</v>
      </c>
      <c r="E71" s="5">
        <v>0</v>
      </c>
      <c r="G71" s="16">
        <f>F56</f>
        <v>-8.4844706481505296E-4</v>
      </c>
    </row>
    <row r="72" spans="1:7" x14ac:dyDescent="0.2">
      <c r="A72" s="4" t="s">
        <v>58</v>
      </c>
      <c r="B72" s="11">
        <f t="shared" si="10"/>
        <v>0.33333333333333331</v>
      </c>
      <c r="C72" s="11">
        <f t="shared" si="10"/>
        <v>0.33333333333333331</v>
      </c>
      <c r="D72" s="11">
        <f t="shared" si="10"/>
        <v>0.33333333333333331</v>
      </c>
      <c r="E72" s="11">
        <v>0</v>
      </c>
      <c r="G72" s="16">
        <f>G56</f>
        <v>-1.182861113111965E-3</v>
      </c>
    </row>
    <row r="73" spans="1:7" x14ac:dyDescent="0.2">
      <c r="A73" t="s">
        <v>95</v>
      </c>
      <c r="B73" s="5">
        <f>SUM(B70:B72)</f>
        <v>1</v>
      </c>
      <c r="C73" s="5">
        <f>SUM(C70:C72)</f>
        <v>1</v>
      </c>
      <c r="D73" s="5">
        <f>SUM(D70:D72)</f>
        <v>1</v>
      </c>
      <c r="E73" s="5">
        <f>SUM(E70:E72)</f>
        <v>1</v>
      </c>
    </row>
    <row r="74" spans="1:7" x14ac:dyDescent="0.2">
      <c r="A74" t="s">
        <v>85</v>
      </c>
      <c r="B74" s="19">
        <f t="array" ref="B74">MMULT(TRANSPOSE(B70:B72),$G$70:$G$72)</f>
        <v>1.371912052889238E-3</v>
      </c>
      <c r="C74" s="19">
        <f t="array" ref="C74">MMULT(TRANSPOSE(C70:C72),$G$70:$G$72)</f>
        <v>1.371912052889238E-3</v>
      </c>
      <c r="D74" s="19">
        <f t="array" ref="D74">MMULT(TRANSPOSE(D70:D72),$G$70:$G$72)</f>
        <v>1.371912052889238E-3</v>
      </c>
      <c r="E74" s="19">
        <f t="array" ref="E74">MMULT(TRANSPOSE(E70:E72),$G$70:$G$72)</f>
        <v>6.1470443365947321E-3</v>
      </c>
    </row>
    <row r="75" spans="1:7" x14ac:dyDescent="0.2">
      <c r="A75" s="5" t="s">
        <v>86</v>
      </c>
      <c r="B75" s="19">
        <f t="array" ref="B75">SQRT(MMULT(MMULT(TRANSPOSE(B70:B72), $B$60:$D$62), B70:B72))</f>
        <v>2.4606923122216667E-2</v>
      </c>
      <c r="C75" s="19">
        <f t="array" ref="C75">SQRT(MMULT(MMULT(TRANSPOSE(C70:C72), $B$60:$D$62), C70:C72))</f>
        <v>2.4606923122216667E-2</v>
      </c>
      <c r="D75" s="19">
        <f t="array" ref="D75">SQRT(MMULT(MMULT(TRANSPOSE(D70:D72), $B$60:$D$62), D70:D72))</f>
        <v>2.4606923122216667E-2</v>
      </c>
      <c r="E75" s="19">
        <f t="array" ref="E75">SQRT(MMULT(MMULT(TRANSPOSE(E70:E72), $B$60:$D$62), E70:E72))</f>
        <v>3.633717707458918E-2</v>
      </c>
    </row>
    <row r="76" spans="1:7" x14ac:dyDescent="0.2">
      <c r="A76" t="s">
        <v>97</v>
      </c>
      <c r="B76" s="17">
        <f t="array" ref="B76">B74/B75</f>
        <v>5.575309217147064E-2</v>
      </c>
      <c r="C76" s="17">
        <f t="array" ref="C76">C74/C75</f>
        <v>5.575309217147064E-2</v>
      </c>
      <c r="D76" s="17">
        <f t="array" ref="D76">D74/D75</f>
        <v>5.575309217147064E-2</v>
      </c>
      <c r="E76" s="17">
        <f t="array" ref="E76">E74/E75</f>
        <v>0.16916681017836688</v>
      </c>
    </row>
  </sheetData>
  <mergeCells count="7">
    <mergeCell ref="L58:O58"/>
    <mergeCell ref="A65:E65"/>
    <mergeCell ref="B69:E69"/>
    <mergeCell ref="E1:G1"/>
    <mergeCell ref="H1:J1"/>
    <mergeCell ref="A58:D58"/>
    <mergeCell ref="F58:I5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B41" zoomScale="67" zoomScaleNormal="60" zoomScalePageLayoutView="60" workbookViewId="0">
      <selection activeCell="I62" sqref="I62"/>
    </sheetView>
  </sheetViews>
  <sheetFormatPr baseColWidth="10" defaultRowHeight="15" x14ac:dyDescent="0.2"/>
  <cols>
    <col min="11" max="11" width="16.5" bestFit="1" customWidth="1"/>
  </cols>
  <sheetData>
    <row r="1" spans="1:11" x14ac:dyDescent="0.2">
      <c r="A1" t="s">
        <v>30</v>
      </c>
      <c r="B1" t="s">
        <v>9</v>
      </c>
      <c r="C1" t="s">
        <v>38</v>
      </c>
      <c r="D1" s="41" t="s">
        <v>19</v>
      </c>
      <c r="E1" s="76" t="s">
        <v>101</v>
      </c>
      <c r="F1" s="77"/>
      <c r="G1" s="78"/>
      <c r="H1" s="76" t="s">
        <v>116</v>
      </c>
      <c r="I1" s="77"/>
      <c r="J1" s="78"/>
      <c r="K1" s="56" t="s">
        <v>134</v>
      </c>
    </row>
    <row r="2" spans="1:11" x14ac:dyDescent="0.2">
      <c r="A2">
        <v>96.545500000000004</v>
      </c>
      <c r="B2">
        <v>90.26</v>
      </c>
      <c r="C2">
        <v>32.619999999999997</v>
      </c>
      <c r="D2" s="41">
        <v>0.40300000000000002</v>
      </c>
      <c r="G2" s="40"/>
      <c r="J2" s="40"/>
    </row>
    <row r="3" spans="1:11" x14ac:dyDescent="0.2">
      <c r="A3">
        <v>97.363600000000005</v>
      </c>
      <c r="B3">
        <v>92.92</v>
      </c>
      <c r="C3">
        <v>33.07</v>
      </c>
      <c r="D3" s="41">
        <v>0.32800000000000001</v>
      </c>
      <c r="E3" s="5">
        <f>A3/A2-1</f>
        <v>8.4737248240467355E-3</v>
      </c>
      <c r="F3" s="5">
        <f t="shared" ref="F3:G3" si="0">B3/B2-1</f>
        <v>2.9470418790161768E-2</v>
      </c>
      <c r="G3" s="42">
        <f t="shared" si="0"/>
        <v>1.3795217657878611E-2</v>
      </c>
      <c r="H3" s="16">
        <f>E3-E$56</f>
        <v>7.6371792336468519E-3</v>
      </c>
      <c r="I3" s="16">
        <f t="shared" ref="I3:J3" si="1">F3-F$56</f>
        <v>3.1177318969041214E-2</v>
      </c>
      <c r="J3" s="44">
        <f t="shared" si="1"/>
        <v>1.6767531802269961E-2</v>
      </c>
      <c r="K3">
        <f t="array" ref="K3">MMULT(TRANSPOSE($B$70:$B$72),TRANSPOSE(E3:G3))</f>
        <v>1.7246453757362369E-2</v>
      </c>
    </row>
    <row r="4" spans="1:11" x14ac:dyDescent="0.2">
      <c r="A4">
        <v>99.318200000000004</v>
      </c>
      <c r="B4">
        <v>93.27</v>
      </c>
      <c r="C4">
        <v>32.659999999999997</v>
      </c>
      <c r="D4" s="41">
        <v>0.22800000000000001</v>
      </c>
      <c r="E4" s="5">
        <f t="shared" ref="E4:E54" si="2">A4/A3-1</f>
        <v>2.0075264267138904E-2</v>
      </c>
      <c r="F4" s="5">
        <f t="shared" ref="F4:F54" si="3">B4/B3-1</f>
        <v>3.7666810159275865E-3</v>
      </c>
      <c r="G4" s="42">
        <f t="shared" ref="G4:G54" si="4">C4/C3-1</f>
        <v>-1.2397943755669938E-2</v>
      </c>
      <c r="H4" s="16">
        <f t="shared" ref="H4:H54" si="5">E4-E$56</f>
        <v>1.9238718676739021E-2</v>
      </c>
      <c r="I4" s="16">
        <f t="shared" ref="I4:I54" si="6">F4-F$56</f>
        <v>5.473581194807035E-3</v>
      </c>
      <c r="J4" s="44">
        <f t="shared" ref="J4:J54" si="7">G4-G$56</f>
        <v>-9.4256296112785881E-3</v>
      </c>
      <c r="K4">
        <f t="array" ref="K4">MMULT(TRANSPOSE($B$70:$B$72),TRANSPOSE(E4:G4))</f>
        <v>3.8146671757988502E-3</v>
      </c>
    </row>
    <row r="5" spans="1:11" x14ac:dyDescent="0.2">
      <c r="A5">
        <v>97.7273</v>
      </c>
      <c r="B5">
        <v>90.77</v>
      </c>
      <c r="C5">
        <v>31.78</v>
      </c>
      <c r="D5" s="41">
        <v>0.187</v>
      </c>
      <c r="E5" s="5">
        <f t="shared" si="2"/>
        <v>-1.6018212170579083E-2</v>
      </c>
      <c r="F5" s="5">
        <f t="shared" si="3"/>
        <v>-2.680390264822563E-2</v>
      </c>
      <c r="G5" s="42">
        <f t="shared" si="4"/>
        <v>-2.6944274341702212E-2</v>
      </c>
      <c r="H5" s="16">
        <f t="shared" si="5"/>
        <v>-1.6854757760978965E-2</v>
      </c>
      <c r="I5" s="16">
        <f t="shared" si="6"/>
        <v>-2.5097002469346184E-2</v>
      </c>
      <c r="J5" s="44">
        <f t="shared" si="7"/>
        <v>-2.3971960197310863E-2</v>
      </c>
      <c r="K5">
        <f t="array" ref="K5">MMULT(TRANSPOSE($B$70:$B$72),TRANSPOSE(E5:G5))</f>
        <v>-2.3255463053502307E-2</v>
      </c>
    </row>
    <row r="6" spans="1:11" x14ac:dyDescent="0.2">
      <c r="A6">
        <v>96.136399999999995</v>
      </c>
      <c r="B6">
        <v>88.77</v>
      </c>
      <c r="C6">
        <v>32.44</v>
      </c>
      <c r="D6" s="41">
        <v>0.253</v>
      </c>
      <c r="E6" s="5">
        <f t="shared" si="2"/>
        <v>-1.6278972201217101E-2</v>
      </c>
      <c r="F6" s="5">
        <f t="shared" si="3"/>
        <v>-2.2033711578715476E-2</v>
      </c>
      <c r="G6" s="42">
        <f t="shared" si="4"/>
        <v>2.0767778477029486E-2</v>
      </c>
      <c r="H6" s="16">
        <f t="shared" si="5"/>
        <v>-1.7115517791616984E-2</v>
      </c>
      <c r="I6" s="16">
        <f t="shared" si="6"/>
        <v>-2.0326811399836029E-2</v>
      </c>
      <c r="J6" s="44">
        <f t="shared" si="7"/>
        <v>2.3740092621420836E-2</v>
      </c>
      <c r="K6">
        <f t="array" ref="K6">MMULT(TRANSPOSE($B$70:$B$72),TRANSPOSE(E6:G6))</f>
        <v>-5.8483017676343634E-3</v>
      </c>
    </row>
    <row r="7" spans="1:11" x14ac:dyDescent="0.2">
      <c r="A7">
        <v>100.5455</v>
      </c>
      <c r="B7">
        <v>89.46</v>
      </c>
      <c r="C7">
        <v>33.475000000000001</v>
      </c>
      <c r="D7" s="41">
        <v>0.317</v>
      </c>
      <c r="E7" s="5">
        <f t="shared" si="2"/>
        <v>4.5862961375712219E-2</v>
      </c>
      <c r="F7" s="5">
        <f t="shared" si="3"/>
        <v>7.7728962487326747E-3</v>
      </c>
      <c r="G7" s="42">
        <f t="shared" si="4"/>
        <v>3.1905055487053247E-2</v>
      </c>
      <c r="H7" s="16">
        <f t="shared" si="5"/>
        <v>4.5026415785312336E-2</v>
      </c>
      <c r="I7" s="16">
        <f t="shared" si="6"/>
        <v>9.4797964276121232E-3</v>
      </c>
      <c r="J7" s="44">
        <f t="shared" si="7"/>
        <v>3.4877369631444596E-2</v>
      </c>
      <c r="K7">
        <f t="array" ref="K7">MMULT(TRANSPOSE($B$70:$B$72),TRANSPOSE(E7:G7))</f>
        <v>2.8513637703832709E-2</v>
      </c>
    </row>
    <row r="8" spans="1:11" x14ac:dyDescent="0.2">
      <c r="A8">
        <v>104.6818</v>
      </c>
      <c r="B8">
        <v>90.14</v>
      </c>
      <c r="C8">
        <v>34.53</v>
      </c>
      <c r="D8" s="41">
        <v>0.41799999999999998</v>
      </c>
      <c r="E8" s="5">
        <f t="shared" si="2"/>
        <v>4.1138588997021053E-2</v>
      </c>
      <c r="F8" s="5">
        <f t="shared" si="3"/>
        <v>7.6011625307401687E-3</v>
      </c>
      <c r="G8" s="42">
        <f t="shared" si="4"/>
        <v>3.1516056758775113E-2</v>
      </c>
      <c r="H8" s="16">
        <f t="shared" si="5"/>
        <v>4.030204340662117E-2</v>
      </c>
      <c r="I8" s="16">
        <f t="shared" si="6"/>
        <v>9.3080627096196172E-3</v>
      </c>
      <c r="J8" s="44">
        <f t="shared" si="7"/>
        <v>3.4488370903166463E-2</v>
      </c>
      <c r="K8">
        <f t="array" ref="K8">MMULT(TRANSPOSE($B$70:$B$72),TRANSPOSE(E8:G8))</f>
        <v>2.6751936095512109E-2</v>
      </c>
    </row>
    <row r="9" spans="1:11" x14ac:dyDescent="0.2">
      <c r="A9">
        <v>103.9091</v>
      </c>
      <c r="B9">
        <v>89.56</v>
      </c>
      <c r="C9">
        <v>33.805</v>
      </c>
      <c r="D9" s="41">
        <v>0.39100000000000001</v>
      </c>
      <c r="E9" s="5">
        <f t="shared" si="2"/>
        <v>-7.3814168269937808E-3</v>
      </c>
      <c r="F9" s="5">
        <f t="shared" si="3"/>
        <v>-6.4344353228311668E-3</v>
      </c>
      <c r="G9" s="42">
        <f t="shared" si="4"/>
        <v>-2.0996235157833776E-2</v>
      </c>
      <c r="H9" s="16">
        <f t="shared" si="5"/>
        <v>-8.2179624173936636E-3</v>
      </c>
      <c r="I9" s="16">
        <f t="shared" si="6"/>
        <v>-4.7275351439517183E-3</v>
      </c>
      <c r="J9" s="44">
        <f t="shared" si="7"/>
        <v>-1.8023921013442426E-2</v>
      </c>
      <c r="K9">
        <f t="array" ref="K9">MMULT(TRANSPOSE($B$70:$B$72),TRANSPOSE(E9:G9))</f>
        <v>-1.1604029102552907E-2</v>
      </c>
    </row>
    <row r="10" spans="1:11" x14ac:dyDescent="0.2">
      <c r="A10">
        <v>100.7273</v>
      </c>
      <c r="B10">
        <v>85.74</v>
      </c>
      <c r="C10">
        <v>32.715000000000003</v>
      </c>
      <c r="D10" s="41">
        <v>0.36799999999999999</v>
      </c>
      <c r="E10" s="5">
        <f t="shared" si="2"/>
        <v>-3.0620994696325843E-2</v>
      </c>
      <c r="F10" s="5">
        <f t="shared" si="3"/>
        <v>-4.2652970075926833E-2</v>
      </c>
      <c r="G10" s="42">
        <f t="shared" si="4"/>
        <v>-3.2243750924419334E-2</v>
      </c>
      <c r="H10" s="16">
        <f t="shared" si="5"/>
        <v>-3.1457540286725726E-2</v>
      </c>
      <c r="I10" s="16">
        <f t="shared" si="6"/>
        <v>-4.0946069897047382E-2</v>
      </c>
      <c r="J10" s="44">
        <f t="shared" si="7"/>
        <v>-2.9271436780027985E-2</v>
      </c>
      <c r="K10">
        <f t="array" ref="K10">MMULT(TRANSPOSE($B$70:$B$72),TRANSPOSE(E10:G10))</f>
        <v>-3.517257189889067E-2</v>
      </c>
    </row>
    <row r="11" spans="1:11" x14ac:dyDescent="0.2">
      <c r="A11">
        <v>100.86360000000001</v>
      </c>
      <c r="B11">
        <v>83.86</v>
      </c>
      <c r="C11">
        <v>31.934999999999999</v>
      </c>
      <c r="D11" s="41">
        <v>0.33100000000000002</v>
      </c>
      <c r="E11" s="5">
        <f t="shared" si="2"/>
        <v>1.3531584783867956E-3</v>
      </c>
      <c r="F11" s="5">
        <f t="shared" si="3"/>
        <v>-2.1926755306741263E-2</v>
      </c>
      <c r="G11" s="42">
        <f t="shared" si="4"/>
        <v>-2.3842274186153256E-2</v>
      </c>
      <c r="H11" s="16">
        <f t="shared" si="5"/>
        <v>5.1661288798691225E-4</v>
      </c>
      <c r="I11" s="16">
        <f t="shared" si="6"/>
        <v>-2.0219855127861817E-2</v>
      </c>
      <c r="J11" s="44">
        <f t="shared" si="7"/>
        <v>-2.0869960041761906E-2</v>
      </c>
      <c r="K11">
        <f t="array" ref="K11">MMULT(TRANSPOSE($B$70:$B$72),TRANSPOSE(E11:G11))</f>
        <v>-1.480529033816924E-2</v>
      </c>
    </row>
    <row r="12" spans="1:11" x14ac:dyDescent="0.2">
      <c r="A12">
        <v>101</v>
      </c>
      <c r="B12">
        <v>85.31</v>
      </c>
      <c r="C12">
        <v>32.44</v>
      </c>
      <c r="D12" s="41">
        <v>0.27400000000000002</v>
      </c>
      <c r="E12" s="5">
        <f t="shared" si="2"/>
        <v>1.3523213527972811E-3</v>
      </c>
      <c r="F12" s="5">
        <f t="shared" si="3"/>
        <v>1.7290722632959721E-2</v>
      </c>
      <c r="G12" s="42">
        <f t="shared" si="4"/>
        <v>1.5813370909660174E-2</v>
      </c>
      <c r="H12" s="16">
        <f t="shared" si="5"/>
        <v>5.1577576239739771E-4</v>
      </c>
      <c r="I12" s="16">
        <f t="shared" si="6"/>
        <v>1.8997622811839168E-2</v>
      </c>
      <c r="J12" s="44">
        <f t="shared" si="7"/>
        <v>1.8785685054051524E-2</v>
      </c>
      <c r="K12">
        <f t="array" ref="K12">MMULT(TRANSPOSE($B$70:$B$72),TRANSPOSE(E12:G12))</f>
        <v>1.1485471631805725E-2</v>
      </c>
    </row>
    <row r="13" spans="1:11" x14ac:dyDescent="0.2">
      <c r="A13">
        <v>99.818200000000004</v>
      </c>
      <c r="B13">
        <v>86.59</v>
      </c>
      <c r="C13">
        <v>32.725000000000001</v>
      </c>
      <c r="D13" s="41">
        <v>0.26400000000000001</v>
      </c>
      <c r="E13" s="5">
        <f t="shared" si="2"/>
        <v>-1.1700990099009823E-2</v>
      </c>
      <c r="F13" s="5">
        <f t="shared" si="3"/>
        <v>1.5004102684327725E-2</v>
      </c>
      <c r="G13" s="42">
        <f t="shared" si="4"/>
        <v>8.7854500616524334E-3</v>
      </c>
      <c r="H13" s="16">
        <f t="shared" si="5"/>
        <v>-1.2537535689409705E-2</v>
      </c>
      <c r="I13" s="16">
        <f t="shared" si="6"/>
        <v>1.6711002863207172E-2</v>
      </c>
      <c r="J13" s="44">
        <f t="shared" si="7"/>
        <v>1.1757764206043783E-2</v>
      </c>
      <c r="K13">
        <f t="array" ref="K13">MMULT(TRANSPOSE($B$70:$B$72),TRANSPOSE(E13:G13))</f>
        <v>4.0295208823234443E-3</v>
      </c>
    </row>
    <row r="14" spans="1:11" x14ac:dyDescent="0.2">
      <c r="A14">
        <v>99.818200000000004</v>
      </c>
      <c r="B14">
        <v>85.03</v>
      </c>
      <c r="C14">
        <v>32.25</v>
      </c>
      <c r="D14" s="41">
        <v>0.27600000000000002</v>
      </c>
      <c r="E14" s="5">
        <f t="shared" si="2"/>
        <v>0</v>
      </c>
      <c r="F14" s="5">
        <f t="shared" si="3"/>
        <v>-1.8015937175193453E-2</v>
      </c>
      <c r="G14" s="42">
        <f t="shared" si="4"/>
        <v>-1.4514896867838134E-2</v>
      </c>
      <c r="H14" s="16">
        <f t="shared" si="5"/>
        <v>-8.3654559039988334E-4</v>
      </c>
      <c r="I14" s="16">
        <f t="shared" si="6"/>
        <v>-1.6309036996314006E-2</v>
      </c>
      <c r="J14" s="44">
        <f t="shared" si="7"/>
        <v>-1.1542582723446784E-2</v>
      </c>
      <c r="K14">
        <f t="array" ref="K14">MMULT(TRANSPOSE($B$70:$B$72),TRANSPOSE(E14:G14))</f>
        <v>-1.0843611347677196E-2</v>
      </c>
    </row>
    <row r="15" spans="1:11" x14ac:dyDescent="0.2">
      <c r="A15">
        <v>101.36360000000001</v>
      </c>
      <c r="B15">
        <v>84.98</v>
      </c>
      <c r="C15">
        <v>32.17</v>
      </c>
      <c r="D15" s="41">
        <v>0.255</v>
      </c>
      <c r="E15" s="5">
        <f t="shared" si="2"/>
        <v>1.5482146542414199E-2</v>
      </c>
      <c r="F15" s="5">
        <f t="shared" si="3"/>
        <v>-5.8802775490995884E-4</v>
      </c>
      <c r="G15" s="42">
        <f t="shared" si="4"/>
        <v>-2.480620155038693E-3</v>
      </c>
      <c r="H15" s="16">
        <f t="shared" si="5"/>
        <v>1.4645600952014316E-2</v>
      </c>
      <c r="I15" s="16">
        <f t="shared" si="6"/>
        <v>1.1188724239694892E-3</v>
      </c>
      <c r="J15" s="44">
        <f t="shared" si="7"/>
        <v>4.9169398935265587E-4</v>
      </c>
      <c r="K15">
        <f t="array" ref="K15">MMULT(TRANSPOSE($B$70:$B$72),TRANSPOSE(E15:G15))</f>
        <v>4.1378328774885152E-3</v>
      </c>
    </row>
    <row r="16" spans="1:11" x14ac:dyDescent="0.2">
      <c r="A16">
        <v>98.363600000000005</v>
      </c>
      <c r="B16">
        <v>81.09</v>
      </c>
      <c r="C16">
        <v>30.975000000000001</v>
      </c>
      <c r="D16" s="41">
        <v>0.46600000000000003</v>
      </c>
      <c r="E16" s="5">
        <f t="shared" si="2"/>
        <v>-2.9596423173604669E-2</v>
      </c>
      <c r="F16" s="5">
        <f t="shared" si="3"/>
        <v>-4.5775476582725405E-2</v>
      </c>
      <c r="G16" s="42">
        <f t="shared" si="4"/>
        <v>-3.7146409698476823E-2</v>
      </c>
      <c r="H16" s="16">
        <f t="shared" si="5"/>
        <v>-3.0432968764004552E-2</v>
      </c>
      <c r="I16" s="16">
        <f t="shared" si="6"/>
        <v>-4.4068576403845955E-2</v>
      </c>
      <c r="J16" s="44">
        <f t="shared" si="7"/>
        <v>-3.4174095554085474E-2</v>
      </c>
      <c r="K16">
        <f t="array" ref="K16">MMULT(TRANSPOSE($B$70:$B$72),TRANSPOSE(E16:G16))</f>
        <v>-3.7506103151602299E-2</v>
      </c>
    </row>
    <row r="17" spans="1:11" x14ac:dyDescent="0.2">
      <c r="A17">
        <v>97.636399999999995</v>
      </c>
      <c r="B17">
        <v>81.12</v>
      </c>
      <c r="C17">
        <v>31.344999999999999</v>
      </c>
      <c r="D17" s="41">
        <v>0.57299999999999995</v>
      </c>
      <c r="E17" s="5">
        <f t="shared" si="2"/>
        <v>-7.3929787035041938E-3</v>
      </c>
      <c r="F17" s="5">
        <f t="shared" si="3"/>
        <v>3.6995930447658587E-4</v>
      </c>
      <c r="G17" s="42">
        <f t="shared" si="4"/>
        <v>1.1945117029862784E-2</v>
      </c>
      <c r="H17" s="16">
        <f t="shared" si="5"/>
        <v>-8.2295242939040766E-3</v>
      </c>
      <c r="I17" s="16">
        <f t="shared" si="6"/>
        <v>2.0768594833560339E-3</v>
      </c>
      <c r="J17" s="44">
        <f t="shared" si="7"/>
        <v>1.4917431174254134E-2</v>
      </c>
      <c r="K17">
        <f t="array" ref="K17">MMULT(TRANSPOSE($B$70:$B$72),TRANSPOSE(E17:G17))</f>
        <v>1.6406992102783922E-3</v>
      </c>
    </row>
    <row r="18" spans="1:11" x14ac:dyDescent="0.2">
      <c r="A18">
        <v>99.454499999999996</v>
      </c>
      <c r="B18">
        <v>83.72</v>
      </c>
      <c r="C18">
        <v>31.49</v>
      </c>
      <c r="D18" s="41">
        <v>0.59699999999999998</v>
      </c>
      <c r="E18" s="5">
        <f t="shared" si="2"/>
        <v>1.8621129005166104E-2</v>
      </c>
      <c r="F18" s="5">
        <f t="shared" si="3"/>
        <v>3.2051282051281937E-2</v>
      </c>
      <c r="G18" s="42">
        <f t="shared" si="4"/>
        <v>4.6259371510608549E-3</v>
      </c>
      <c r="H18" s="16">
        <f t="shared" si="5"/>
        <v>1.7784583414766221E-2</v>
      </c>
      <c r="I18" s="16">
        <f t="shared" si="6"/>
        <v>3.3758182230161388E-2</v>
      </c>
      <c r="J18" s="44">
        <f t="shared" si="7"/>
        <v>7.5982512954522038E-3</v>
      </c>
      <c r="K18">
        <f t="array" ref="K18">MMULT(TRANSPOSE($B$70:$B$72),TRANSPOSE(E18:G18))</f>
        <v>1.84327827358363E-2</v>
      </c>
    </row>
    <row r="19" spans="1:11" x14ac:dyDescent="0.2">
      <c r="A19">
        <v>96.409099999999995</v>
      </c>
      <c r="B19">
        <v>80.88</v>
      </c>
      <c r="C19">
        <v>30.3</v>
      </c>
      <c r="D19" s="41">
        <v>0.50600000000000001</v>
      </c>
      <c r="E19" s="5">
        <f t="shared" si="2"/>
        <v>-3.0621037760986236E-2</v>
      </c>
      <c r="F19" s="5">
        <f t="shared" si="3"/>
        <v>-3.3922599139990517E-2</v>
      </c>
      <c r="G19" s="42">
        <f t="shared" si="4"/>
        <v>-3.7789774531597264E-2</v>
      </c>
      <c r="H19" s="16">
        <f t="shared" si="5"/>
        <v>-3.1457583351386119E-2</v>
      </c>
      <c r="I19" s="16">
        <f t="shared" si="6"/>
        <v>-3.2215698961111067E-2</v>
      </c>
      <c r="J19" s="44">
        <f t="shared" si="7"/>
        <v>-3.4817460387205915E-2</v>
      </c>
      <c r="K19">
        <f t="array" ref="K19">MMULT(TRANSPOSE($B$70:$B$72),TRANSPOSE(E19:G19))</f>
        <v>-3.4111137144191339E-2</v>
      </c>
    </row>
    <row r="20" spans="1:11" x14ac:dyDescent="0.2">
      <c r="A20">
        <v>95.454499999999996</v>
      </c>
      <c r="B20">
        <v>79.64</v>
      </c>
      <c r="C20">
        <v>29.734999999999999</v>
      </c>
      <c r="D20" s="41">
        <v>0.54200000000000004</v>
      </c>
      <c r="E20" s="5">
        <f t="shared" si="2"/>
        <v>-9.9015549362041488E-3</v>
      </c>
      <c r="F20" s="5">
        <f t="shared" si="3"/>
        <v>-1.5331355093966326E-2</v>
      </c>
      <c r="G20" s="42">
        <f t="shared" si="4"/>
        <v>-1.86468646864687E-2</v>
      </c>
      <c r="H20" s="16">
        <f t="shared" si="5"/>
        <v>-1.0738100526604032E-2</v>
      </c>
      <c r="I20" s="16">
        <f t="shared" si="6"/>
        <v>-1.3624454915086877E-2</v>
      </c>
      <c r="J20" s="44">
        <f t="shared" si="7"/>
        <v>-1.5674550542077351E-2</v>
      </c>
      <c r="K20">
        <f t="array" ref="K20">MMULT(TRANSPOSE($B$70:$B$72),TRANSPOSE(E20:G20))</f>
        <v>-1.4626591572213056E-2</v>
      </c>
    </row>
    <row r="21" spans="1:11" x14ac:dyDescent="0.2">
      <c r="A21">
        <v>96.318200000000004</v>
      </c>
      <c r="B21">
        <v>82.11</v>
      </c>
      <c r="C21">
        <v>29.88</v>
      </c>
      <c r="D21" s="41">
        <v>0.46800000000000003</v>
      </c>
      <c r="E21" s="5">
        <f t="shared" si="2"/>
        <v>9.0482900229953422E-3</v>
      </c>
      <c r="F21" s="5">
        <f t="shared" si="3"/>
        <v>3.1014565544952299E-2</v>
      </c>
      <c r="G21" s="42">
        <f t="shared" si="4"/>
        <v>4.8764082730787806E-3</v>
      </c>
      <c r="H21" s="16">
        <f t="shared" si="5"/>
        <v>8.2117444325954594E-3</v>
      </c>
      <c r="I21" s="16">
        <f t="shared" si="6"/>
        <v>3.272146572383175E-2</v>
      </c>
      <c r="J21" s="44">
        <f t="shared" si="7"/>
        <v>7.8487224174701303E-3</v>
      </c>
      <c r="K21">
        <f t="array" ref="K21">MMULT(TRANSPOSE($B$70:$B$72),TRANSPOSE(E21:G21))</f>
        <v>1.4979754613675473E-2</v>
      </c>
    </row>
    <row r="22" spans="1:11" x14ac:dyDescent="0.2">
      <c r="A22">
        <v>93.5</v>
      </c>
      <c r="B22">
        <v>79.87</v>
      </c>
      <c r="C22">
        <v>28.85</v>
      </c>
      <c r="D22" s="41">
        <v>0.38200000000000001</v>
      </c>
      <c r="E22" s="5">
        <f t="shared" si="2"/>
        <v>-2.9259267718873549E-2</v>
      </c>
      <c r="F22" s="5">
        <f t="shared" si="3"/>
        <v>-2.7280477408354598E-2</v>
      </c>
      <c r="G22" s="42">
        <f t="shared" si="4"/>
        <v>-3.4471218206157839E-2</v>
      </c>
      <c r="H22" s="16">
        <f t="shared" si="5"/>
        <v>-3.0095813309273432E-2</v>
      </c>
      <c r="I22" s="16">
        <f t="shared" si="6"/>
        <v>-2.5573577229475151E-2</v>
      </c>
      <c r="J22" s="44">
        <f t="shared" si="7"/>
        <v>-3.1498904061766489E-2</v>
      </c>
      <c r="K22">
        <f t="array" ref="K22">MMULT(TRANSPOSE($B$70:$B$72),TRANSPOSE(E22:G22))</f>
        <v>-3.0336987777795327E-2</v>
      </c>
    </row>
    <row r="23" spans="1:11" x14ac:dyDescent="0.2">
      <c r="A23">
        <v>93.681799999999996</v>
      </c>
      <c r="B23">
        <v>81.400000000000006</v>
      </c>
      <c r="C23">
        <v>29.285</v>
      </c>
      <c r="D23" s="41">
        <v>0.41399999999999998</v>
      </c>
      <c r="E23" s="5">
        <f t="shared" si="2"/>
        <v>1.9443850267379936E-3</v>
      </c>
      <c r="F23" s="5">
        <f t="shared" si="3"/>
        <v>1.9156128709152398E-2</v>
      </c>
      <c r="G23" s="42">
        <f t="shared" si="4"/>
        <v>1.5077989601386399E-2</v>
      </c>
      <c r="H23" s="16">
        <f t="shared" si="5"/>
        <v>1.1078394363381104E-3</v>
      </c>
      <c r="I23" s="16">
        <f t="shared" si="6"/>
        <v>2.0863028888031845E-2</v>
      </c>
      <c r="J23" s="44">
        <f t="shared" si="7"/>
        <v>1.8050303745777749E-2</v>
      </c>
      <c r="K23">
        <f t="array" ref="K23">MMULT(TRANSPOSE($B$70:$B$72),TRANSPOSE(E23:G23))</f>
        <v>1.2059501112425597E-2</v>
      </c>
    </row>
    <row r="24" spans="1:11" x14ac:dyDescent="0.2">
      <c r="A24">
        <v>93.7273</v>
      </c>
      <c r="B24">
        <v>82.3</v>
      </c>
      <c r="C24">
        <v>29.66</v>
      </c>
      <c r="D24" s="41">
        <v>0.38</v>
      </c>
      <c r="E24" s="5">
        <f t="shared" si="2"/>
        <v>4.8568665418469159E-4</v>
      </c>
      <c r="F24" s="5">
        <f t="shared" si="3"/>
        <v>1.1056511056510843E-2</v>
      </c>
      <c r="G24" s="42">
        <f t="shared" si="4"/>
        <v>1.2805190370496877E-2</v>
      </c>
      <c r="H24" s="16">
        <f t="shared" si="5"/>
        <v>-3.5085893621519175E-4</v>
      </c>
      <c r="I24" s="16">
        <f t="shared" si="6"/>
        <v>1.2763411235390291E-2</v>
      </c>
      <c r="J24" s="44">
        <f t="shared" si="7"/>
        <v>1.5777504514888227E-2</v>
      </c>
      <c r="K24">
        <f t="array" ref="K24">MMULT(TRANSPOSE($B$70:$B$72),TRANSPOSE(E24:G24))</f>
        <v>8.1157960270641372E-3</v>
      </c>
    </row>
    <row r="25" spans="1:11" x14ac:dyDescent="0.2">
      <c r="A25">
        <v>93.590900000000005</v>
      </c>
      <c r="B25">
        <v>82.44</v>
      </c>
      <c r="C25">
        <v>29.85</v>
      </c>
      <c r="D25" s="41">
        <v>0.379</v>
      </c>
      <c r="E25" s="5">
        <f t="shared" si="2"/>
        <v>-1.4552857065123215E-3</v>
      </c>
      <c r="F25" s="5">
        <f t="shared" si="3"/>
        <v>1.7010935601458055E-3</v>
      </c>
      <c r="G25" s="42">
        <f t="shared" si="4"/>
        <v>6.4059339177344743E-3</v>
      </c>
      <c r="H25" s="16">
        <f t="shared" si="5"/>
        <v>-2.2918312969122047E-3</v>
      </c>
      <c r="I25" s="16">
        <f t="shared" si="6"/>
        <v>3.4079937390252535E-3</v>
      </c>
      <c r="J25" s="44">
        <f t="shared" si="7"/>
        <v>9.3782480621258241E-3</v>
      </c>
      <c r="K25">
        <f t="array" ref="K25">MMULT(TRANSPOSE($B$70:$B$72),TRANSPOSE(E25:G25))</f>
        <v>2.2172472571226525E-3</v>
      </c>
    </row>
    <row r="26" spans="1:11" x14ac:dyDescent="0.2">
      <c r="A26">
        <v>93.909099999999995</v>
      </c>
      <c r="B26">
        <v>84.4</v>
      </c>
      <c r="C26">
        <v>29.09</v>
      </c>
      <c r="D26" s="41">
        <v>0.312</v>
      </c>
      <c r="E26" s="5">
        <f t="shared" si="2"/>
        <v>3.3999031957165915E-3</v>
      </c>
      <c r="F26" s="5">
        <f t="shared" si="3"/>
        <v>2.3774866569626463E-2</v>
      </c>
      <c r="G26" s="42">
        <f t="shared" si="4"/>
        <v>-2.5460636515912904E-2</v>
      </c>
      <c r="H26" s="16">
        <f t="shared" si="5"/>
        <v>2.5633576053167083E-3</v>
      </c>
      <c r="I26" s="16">
        <f t="shared" si="6"/>
        <v>2.5481766748505909E-2</v>
      </c>
      <c r="J26" s="44">
        <f t="shared" si="7"/>
        <v>-2.2488322371521555E-2</v>
      </c>
      <c r="K26">
        <f t="array" ref="K26">MMULT(TRANSPOSE($B$70:$B$72),TRANSPOSE(E26:G26))</f>
        <v>5.713777498100505E-4</v>
      </c>
    </row>
    <row r="27" spans="1:11" x14ac:dyDescent="0.2">
      <c r="A27">
        <v>96.2727</v>
      </c>
      <c r="B27">
        <v>86.2</v>
      </c>
      <c r="C27">
        <v>29.984999999999999</v>
      </c>
      <c r="D27" s="41">
        <v>0.433</v>
      </c>
      <c r="E27" s="5">
        <f t="shared" si="2"/>
        <v>2.5169019828749306E-2</v>
      </c>
      <c r="F27" s="5">
        <f t="shared" si="3"/>
        <v>2.1327014218009532E-2</v>
      </c>
      <c r="G27" s="42">
        <f t="shared" si="4"/>
        <v>3.0766586455826639E-2</v>
      </c>
      <c r="H27" s="16">
        <f t="shared" si="5"/>
        <v>2.4332474238349423E-2</v>
      </c>
      <c r="I27" s="16">
        <f t="shared" si="6"/>
        <v>2.3033914396888979E-2</v>
      </c>
      <c r="J27" s="44">
        <f t="shared" si="7"/>
        <v>3.3738900600217989E-2</v>
      </c>
      <c r="K27">
        <f t="array" ref="K27">MMULT(TRANSPOSE($B$70:$B$72),TRANSPOSE(E27:G27))</f>
        <v>2.5754206834195159E-2</v>
      </c>
    </row>
    <row r="28" spans="1:11" x14ac:dyDescent="0.2">
      <c r="A28">
        <v>99.7727</v>
      </c>
      <c r="B28">
        <v>88.34</v>
      </c>
      <c r="C28">
        <v>30.745000000000001</v>
      </c>
      <c r="D28" s="41">
        <v>0.44700000000000001</v>
      </c>
      <c r="E28" s="5">
        <f t="shared" si="2"/>
        <v>3.6355062234672886E-2</v>
      </c>
      <c r="F28" s="5">
        <f t="shared" si="3"/>
        <v>2.482598607888642E-2</v>
      </c>
      <c r="G28" s="42">
        <f t="shared" si="4"/>
        <v>2.5346006336501636E-2</v>
      </c>
      <c r="H28" s="16">
        <f t="shared" si="5"/>
        <v>3.5518516644273003E-2</v>
      </c>
      <c r="I28" s="16">
        <f t="shared" si="6"/>
        <v>2.6532886257765866E-2</v>
      </c>
      <c r="J28" s="44">
        <f t="shared" si="7"/>
        <v>2.8318320480892986E-2</v>
      </c>
      <c r="K28">
        <f t="array" ref="K28">MMULT(TRANSPOSE($B$70:$B$72),TRANSPOSE(E28:G28))</f>
        <v>2.8842351550020313E-2</v>
      </c>
    </row>
    <row r="29" spans="1:11" x14ac:dyDescent="0.2">
      <c r="A29">
        <v>102.5909</v>
      </c>
      <c r="B29">
        <v>90.04</v>
      </c>
      <c r="C29">
        <v>32.274999999999999</v>
      </c>
      <c r="D29" s="41">
        <v>0.46400000000000002</v>
      </c>
      <c r="E29" s="5">
        <f t="shared" si="2"/>
        <v>2.824620362083019E-2</v>
      </c>
      <c r="F29" s="5">
        <f t="shared" si="3"/>
        <v>1.9243830654290361E-2</v>
      </c>
      <c r="G29" s="42">
        <f t="shared" si="4"/>
        <v>4.9764189299073003E-2</v>
      </c>
      <c r="H29" s="16">
        <f t="shared" si="5"/>
        <v>2.7409658030430308E-2</v>
      </c>
      <c r="I29" s="16">
        <f t="shared" si="6"/>
        <v>2.0950730833169808E-2</v>
      </c>
      <c r="J29" s="44">
        <f t="shared" si="7"/>
        <v>5.2736503443464353E-2</v>
      </c>
      <c r="K29">
        <f t="array" ref="K29">MMULT(TRANSPOSE($B$70:$B$72),TRANSPOSE(E29:G29))</f>
        <v>3.241807452473118E-2</v>
      </c>
    </row>
    <row r="30" spans="1:11" x14ac:dyDescent="0.2">
      <c r="A30">
        <v>104.25</v>
      </c>
      <c r="B30">
        <v>89.97</v>
      </c>
      <c r="C30">
        <v>30.914999999999999</v>
      </c>
      <c r="D30" s="41">
        <v>0.45900000000000002</v>
      </c>
      <c r="E30" s="5">
        <f t="shared" si="2"/>
        <v>1.6171999660788527E-2</v>
      </c>
      <c r="F30" s="5">
        <f t="shared" si="3"/>
        <v>-7.7743225233239954E-4</v>
      </c>
      <c r="G30" s="42">
        <f t="shared" si="4"/>
        <v>-4.2137877614252472E-2</v>
      </c>
      <c r="H30" s="16">
        <f t="shared" si="5"/>
        <v>1.5335454070388645E-2</v>
      </c>
      <c r="I30" s="16">
        <f t="shared" si="6"/>
        <v>9.2946792654704851E-4</v>
      </c>
      <c r="J30" s="44">
        <f t="shared" si="7"/>
        <v>-3.9165563469861123E-2</v>
      </c>
      <c r="K30">
        <f t="array" ref="K30">MMULT(TRANSPOSE($B$70:$B$72),TRANSPOSE(E30:G30))</f>
        <v>-8.9144367352654488E-3</v>
      </c>
    </row>
    <row r="31" spans="1:11" x14ac:dyDescent="0.2">
      <c r="A31">
        <v>104.4</v>
      </c>
      <c r="B31">
        <v>88.9</v>
      </c>
      <c r="C31">
        <v>31</v>
      </c>
      <c r="D31" s="41">
        <v>0.40300000000000002</v>
      </c>
      <c r="E31" s="5">
        <f t="shared" si="2"/>
        <v>1.4388489208634336E-3</v>
      </c>
      <c r="F31" s="5">
        <f t="shared" si="3"/>
        <v>-1.1892853173279927E-2</v>
      </c>
      <c r="G31" s="42">
        <f t="shared" si="4"/>
        <v>2.7494743651950149E-3</v>
      </c>
      <c r="H31" s="16">
        <f t="shared" si="5"/>
        <v>6.0230333046355029E-4</v>
      </c>
      <c r="I31" s="16">
        <f t="shared" si="6"/>
        <v>-1.0185952994400478E-2</v>
      </c>
      <c r="J31" s="44">
        <f t="shared" si="7"/>
        <v>5.7217885095863638E-3</v>
      </c>
      <c r="K31">
        <f t="array" ref="K31">MMULT(TRANSPOSE($B$70:$B$72),TRANSPOSE(E31:G31))</f>
        <v>-2.5681766290738262E-3</v>
      </c>
    </row>
    <row r="32" spans="1:11" x14ac:dyDescent="0.2">
      <c r="A32">
        <v>104.95</v>
      </c>
      <c r="B32">
        <v>90.45</v>
      </c>
      <c r="C32">
        <v>31.25</v>
      </c>
      <c r="D32" s="41">
        <v>0.45200000000000001</v>
      </c>
      <c r="E32" s="5">
        <f t="shared" si="2"/>
        <v>5.268199233716464E-3</v>
      </c>
      <c r="F32" s="5">
        <f t="shared" si="3"/>
        <v>1.7435320584926917E-2</v>
      </c>
      <c r="G32" s="42">
        <f t="shared" si="4"/>
        <v>8.0645161290322509E-3</v>
      </c>
      <c r="H32" s="16">
        <f t="shared" si="5"/>
        <v>4.4316536433165804E-3</v>
      </c>
      <c r="I32" s="16">
        <f t="shared" si="6"/>
        <v>1.9142220763806363E-2</v>
      </c>
      <c r="J32" s="44">
        <f t="shared" si="7"/>
        <v>1.1036830273423601E-2</v>
      </c>
      <c r="K32">
        <f t="array" ref="K32">MMULT(TRANSPOSE($B$70:$B$72),TRANSPOSE(E32:G32))</f>
        <v>1.0256011982558544E-2</v>
      </c>
    </row>
    <row r="33" spans="1:11" x14ac:dyDescent="0.2">
      <c r="A33">
        <v>109.2</v>
      </c>
      <c r="B33">
        <v>93.83</v>
      </c>
      <c r="C33">
        <v>32.47</v>
      </c>
      <c r="D33" s="41">
        <v>0.38300000000000001</v>
      </c>
      <c r="E33" s="5">
        <f t="shared" si="2"/>
        <v>4.0495474035254775E-2</v>
      </c>
      <c r="F33" s="5">
        <f t="shared" si="3"/>
        <v>3.7368711995577675E-2</v>
      </c>
      <c r="G33" s="42">
        <f t="shared" si="4"/>
        <v>3.9039999999999964E-2</v>
      </c>
      <c r="H33" s="16">
        <f t="shared" si="5"/>
        <v>3.9658928444854892E-2</v>
      </c>
      <c r="I33" s="16">
        <f t="shared" si="6"/>
        <v>3.9075612174457125E-2</v>
      </c>
      <c r="J33" s="44">
        <f t="shared" si="7"/>
        <v>4.2012314144391313E-2</v>
      </c>
      <c r="K33">
        <f t="array" ref="K33">MMULT(TRANSPOSE($B$70:$B$72),TRANSPOSE(E33:G33))</f>
        <v>3.8968062010277471E-2</v>
      </c>
    </row>
    <row r="34" spans="1:11" x14ac:dyDescent="0.2">
      <c r="A34">
        <v>111.45</v>
      </c>
      <c r="B34">
        <v>97.01</v>
      </c>
      <c r="C34">
        <v>31.48</v>
      </c>
      <c r="D34" s="41">
        <v>0.36399999999999999</v>
      </c>
      <c r="E34" s="5">
        <f t="shared" si="2"/>
        <v>2.0604395604395531E-2</v>
      </c>
      <c r="F34" s="5">
        <f t="shared" si="3"/>
        <v>3.389107961206439E-2</v>
      </c>
      <c r="G34" s="42">
        <f t="shared" si="4"/>
        <v>-3.0489682784108352E-2</v>
      </c>
      <c r="H34" s="16">
        <f t="shared" si="5"/>
        <v>1.9767850013995648E-2</v>
      </c>
      <c r="I34" s="16">
        <f t="shared" si="6"/>
        <v>3.559797979094384E-2</v>
      </c>
      <c r="J34" s="44">
        <f t="shared" si="7"/>
        <v>-2.7517368639717002E-2</v>
      </c>
      <c r="K34">
        <f t="array" ref="K34">MMULT(TRANSPOSE($B$70:$B$72),TRANSPOSE(E34:G34))</f>
        <v>8.0019308107838541E-3</v>
      </c>
    </row>
    <row r="35" spans="1:11" x14ac:dyDescent="0.2">
      <c r="A35">
        <v>106.65</v>
      </c>
      <c r="B35">
        <v>94.43</v>
      </c>
      <c r="C35">
        <v>30.6</v>
      </c>
      <c r="D35" s="41">
        <v>0.41</v>
      </c>
      <c r="E35" s="5">
        <f t="shared" si="2"/>
        <v>-4.3068640646029555E-2</v>
      </c>
      <c r="F35" s="5">
        <f t="shared" si="3"/>
        <v>-2.659519637150809E-2</v>
      </c>
      <c r="G35" s="42">
        <f t="shared" si="4"/>
        <v>-2.7954256670902122E-2</v>
      </c>
      <c r="H35" s="16">
        <f t="shared" si="5"/>
        <v>-4.3905186236429437E-2</v>
      </c>
      <c r="I35" s="16">
        <f t="shared" si="6"/>
        <v>-2.4888296192628643E-2</v>
      </c>
      <c r="J35" s="44">
        <f t="shared" si="7"/>
        <v>-2.4981942526510773E-2</v>
      </c>
      <c r="K35">
        <f t="array" ref="K35">MMULT(TRANSPOSE($B$70:$B$72),TRANSPOSE(E35:G35))</f>
        <v>-3.2539364562813256E-2</v>
      </c>
    </row>
    <row r="36" spans="1:11" x14ac:dyDescent="0.2">
      <c r="A36">
        <v>105.1</v>
      </c>
      <c r="B36">
        <v>92.01</v>
      </c>
      <c r="C36">
        <v>30.32</v>
      </c>
      <c r="D36" s="41">
        <v>0.36099999999999999</v>
      </c>
      <c r="E36" s="5">
        <f t="shared" si="2"/>
        <v>-1.453352086263493E-2</v>
      </c>
      <c r="F36" s="5">
        <f t="shared" si="3"/>
        <v>-2.5627448903950079E-2</v>
      </c>
      <c r="G36" s="42">
        <f t="shared" si="4"/>
        <v>-9.1503267973856994E-3</v>
      </c>
      <c r="H36" s="16">
        <f t="shared" si="5"/>
        <v>-1.5370066453034813E-2</v>
      </c>
      <c r="I36" s="16">
        <f t="shared" si="6"/>
        <v>-2.3920548725070632E-2</v>
      </c>
      <c r="J36" s="44">
        <f t="shared" si="7"/>
        <v>-6.1780126529943505E-3</v>
      </c>
      <c r="K36">
        <f t="array" ref="K36">MMULT(TRANSPOSE($B$70:$B$72),TRANSPOSE(E36:G36))</f>
        <v>-1.6437098854656901E-2</v>
      </c>
    </row>
    <row r="37" spans="1:11" x14ac:dyDescent="0.2">
      <c r="A37">
        <v>106.3</v>
      </c>
      <c r="B37">
        <v>95.1</v>
      </c>
      <c r="C37">
        <v>29.555</v>
      </c>
      <c r="D37" s="41">
        <v>0.36</v>
      </c>
      <c r="E37" s="5">
        <f t="shared" si="2"/>
        <v>1.1417697431018059E-2</v>
      </c>
      <c r="F37" s="5">
        <f t="shared" si="3"/>
        <v>3.3583306162373594E-2</v>
      </c>
      <c r="G37" s="42">
        <f t="shared" si="4"/>
        <v>-2.5230870712401043E-2</v>
      </c>
      <c r="H37" s="16">
        <f t="shared" si="5"/>
        <v>1.0581151840618176E-2</v>
      </c>
      <c r="I37" s="16">
        <f t="shared" si="6"/>
        <v>3.5290206341253044E-2</v>
      </c>
      <c r="J37" s="44">
        <f t="shared" si="7"/>
        <v>-2.2258556568009694E-2</v>
      </c>
      <c r="K37">
        <f t="array" ref="K37">MMULT(TRANSPOSE($B$70:$B$72),TRANSPOSE(E37:G37))</f>
        <v>6.590044293663536E-3</v>
      </c>
    </row>
    <row r="38" spans="1:11" x14ac:dyDescent="0.2">
      <c r="A38">
        <v>103.2</v>
      </c>
      <c r="B38">
        <v>92.64</v>
      </c>
      <c r="C38">
        <v>28.835000000000001</v>
      </c>
      <c r="D38" s="41">
        <v>0.30499999999999999</v>
      </c>
      <c r="E38" s="5">
        <f t="shared" si="2"/>
        <v>-2.9162746942615225E-2</v>
      </c>
      <c r="F38" s="5">
        <f t="shared" si="3"/>
        <v>-2.5867507886435215E-2</v>
      </c>
      <c r="G38" s="42">
        <f t="shared" si="4"/>
        <v>-2.4361360175943148E-2</v>
      </c>
      <c r="H38" s="16">
        <f t="shared" si="5"/>
        <v>-2.9999292533015108E-2</v>
      </c>
      <c r="I38" s="16">
        <f t="shared" si="6"/>
        <v>-2.4160607707555768E-2</v>
      </c>
      <c r="J38" s="44">
        <f t="shared" si="7"/>
        <v>-2.1389046031551798E-2</v>
      </c>
      <c r="K38">
        <f t="array" ref="K38">MMULT(TRANSPOSE($B$70:$B$72),TRANSPOSE(E38:G38))</f>
        <v>-2.6463871668331192E-2</v>
      </c>
    </row>
    <row r="39" spans="1:11" x14ac:dyDescent="0.2">
      <c r="A39">
        <v>107.85</v>
      </c>
      <c r="B39">
        <v>94.08</v>
      </c>
      <c r="C39">
        <v>29.92</v>
      </c>
      <c r="D39" s="41">
        <v>0.307</v>
      </c>
      <c r="E39" s="5">
        <f t="shared" si="2"/>
        <v>4.505813953488369E-2</v>
      </c>
      <c r="F39" s="5">
        <f t="shared" si="3"/>
        <v>1.5544041450777257E-2</v>
      </c>
      <c r="G39" s="42">
        <f t="shared" si="4"/>
        <v>3.7627882781342104E-2</v>
      </c>
      <c r="H39" s="16">
        <f t="shared" si="5"/>
        <v>4.4221593944483807E-2</v>
      </c>
      <c r="I39" s="16">
        <f t="shared" si="6"/>
        <v>1.7250941629656704E-2</v>
      </c>
      <c r="J39" s="44">
        <f t="shared" si="7"/>
        <v>4.0600196925733453E-2</v>
      </c>
      <c r="K39">
        <f t="array" ref="K39">MMULT(TRANSPOSE($B$70:$B$72),TRANSPOSE(E39:G39))</f>
        <v>3.2743354589001017E-2</v>
      </c>
    </row>
    <row r="40" spans="1:11" x14ac:dyDescent="0.2">
      <c r="A40">
        <v>108.4</v>
      </c>
      <c r="B40">
        <v>93.67</v>
      </c>
      <c r="C40">
        <v>28.54</v>
      </c>
      <c r="D40" s="41">
        <v>0.30099999999999999</v>
      </c>
      <c r="E40" s="5">
        <f t="shared" si="2"/>
        <v>5.0996754751970741E-3</v>
      </c>
      <c r="F40" s="5">
        <f t="shared" si="3"/>
        <v>-4.3579931972789199E-3</v>
      </c>
      <c r="G40" s="42">
        <f t="shared" si="4"/>
        <v>-4.6122994652406546E-2</v>
      </c>
      <c r="H40" s="16">
        <f t="shared" si="5"/>
        <v>4.2631298847971904E-3</v>
      </c>
      <c r="I40" s="16">
        <f t="shared" si="6"/>
        <v>-2.6510930183994718E-3</v>
      </c>
      <c r="J40" s="44">
        <f t="shared" si="7"/>
        <v>-4.3150680508015196E-2</v>
      </c>
      <c r="K40">
        <f t="array" ref="K40">MMULT(TRANSPOSE($B$70:$B$72),TRANSPOSE(E40:G40))</f>
        <v>-1.5127104124829463E-2</v>
      </c>
    </row>
    <row r="41" spans="1:11" x14ac:dyDescent="0.2">
      <c r="A41">
        <v>106.55</v>
      </c>
      <c r="B41">
        <v>93.51</v>
      </c>
      <c r="C41">
        <v>29.96</v>
      </c>
      <c r="D41" s="41">
        <v>0.42</v>
      </c>
      <c r="E41" s="5">
        <f t="shared" si="2"/>
        <v>-1.7066420664206716E-2</v>
      </c>
      <c r="F41" s="5">
        <f t="shared" si="3"/>
        <v>-1.7081242660402784E-3</v>
      </c>
      <c r="G41" s="42">
        <f t="shared" si="4"/>
        <v>4.9754730203223518E-2</v>
      </c>
      <c r="H41" s="16">
        <f t="shared" si="5"/>
        <v>-1.7902966254606599E-2</v>
      </c>
      <c r="I41" s="16">
        <f t="shared" si="6"/>
        <v>-1.2240871608303928E-6</v>
      </c>
      <c r="J41" s="44">
        <f t="shared" si="7"/>
        <v>5.2727044347614868E-2</v>
      </c>
      <c r="K41">
        <f t="array" ref="K41">MMULT(TRANSPOSE($B$70:$B$72),TRANSPOSE(E41:G41))</f>
        <v>1.0326728424325507E-2</v>
      </c>
    </row>
    <row r="42" spans="1:11" x14ac:dyDescent="0.2">
      <c r="A42">
        <v>105.05</v>
      </c>
      <c r="B42">
        <v>91.74</v>
      </c>
      <c r="C42">
        <v>29.954999999999998</v>
      </c>
      <c r="D42" s="41">
        <v>0.42699999999999999</v>
      </c>
      <c r="E42" s="5">
        <f t="shared" si="2"/>
        <v>-1.4077897700610076E-2</v>
      </c>
      <c r="F42" s="5">
        <f t="shared" si="3"/>
        <v>-1.8928456849534925E-2</v>
      </c>
      <c r="G42" s="42">
        <f t="shared" si="4"/>
        <v>-1.6688918558083188E-4</v>
      </c>
      <c r="H42" s="16">
        <f t="shared" si="5"/>
        <v>-1.4914443291009959E-2</v>
      </c>
      <c r="I42" s="16">
        <f t="shared" si="6"/>
        <v>-1.7221556670655478E-2</v>
      </c>
      <c r="J42" s="44">
        <f t="shared" si="7"/>
        <v>2.805424958810517E-3</v>
      </c>
      <c r="K42">
        <f t="array" ref="K42">MMULT(TRANSPOSE($B$70:$B$72),TRANSPOSE(E42:G42))</f>
        <v>-1.1057747911908609E-2</v>
      </c>
    </row>
    <row r="43" spans="1:11" x14ac:dyDescent="0.2">
      <c r="A43">
        <v>108.6</v>
      </c>
      <c r="B43">
        <v>94.85</v>
      </c>
      <c r="C43">
        <v>31.07</v>
      </c>
      <c r="D43" s="41">
        <v>0.439</v>
      </c>
      <c r="E43" s="5">
        <f t="shared" si="2"/>
        <v>3.3793431699190801E-2</v>
      </c>
      <c r="F43" s="5">
        <f t="shared" si="3"/>
        <v>3.3900152605188527E-2</v>
      </c>
      <c r="G43" s="42">
        <f t="shared" si="4"/>
        <v>3.7222500417292581E-2</v>
      </c>
      <c r="H43" s="16">
        <f t="shared" si="5"/>
        <v>3.2956886108790918E-2</v>
      </c>
      <c r="I43" s="16">
        <f t="shared" si="6"/>
        <v>3.5607052784067977E-2</v>
      </c>
      <c r="J43" s="44">
        <f t="shared" si="7"/>
        <v>4.0194814561683931E-2</v>
      </c>
      <c r="K43">
        <f t="array" ref="K43">MMULT(TRANSPOSE($B$70:$B$72),TRANSPOSE(E43:G43))</f>
        <v>3.4972028240557299E-2</v>
      </c>
    </row>
    <row r="44" spans="1:11" x14ac:dyDescent="0.2">
      <c r="A44">
        <v>107.8</v>
      </c>
      <c r="B44">
        <v>94.87</v>
      </c>
      <c r="C44">
        <v>30.43</v>
      </c>
      <c r="D44" s="41">
        <v>0.58099999999999996</v>
      </c>
      <c r="E44" s="5">
        <f t="shared" si="2"/>
        <v>-7.3664825046040328E-3</v>
      </c>
      <c r="F44" s="5">
        <f t="shared" si="3"/>
        <v>2.108592514498131E-4</v>
      </c>
      <c r="G44" s="42">
        <f t="shared" si="4"/>
        <v>-2.0598648213711046E-2</v>
      </c>
      <c r="H44" s="16">
        <f t="shared" si="5"/>
        <v>-8.2030280950039156E-3</v>
      </c>
      <c r="I44" s="16">
        <f t="shared" si="6"/>
        <v>1.9177594303292612E-3</v>
      </c>
      <c r="J44" s="44">
        <f t="shared" si="7"/>
        <v>-1.7626334069319696E-2</v>
      </c>
      <c r="K44">
        <f t="array" ref="K44">MMULT(TRANSPOSE($B$70:$B$72),TRANSPOSE(E44:G44))</f>
        <v>-9.2514238222884213E-3</v>
      </c>
    </row>
    <row r="45" spans="1:11" x14ac:dyDescent="0.2">
      <c r="A45">
        <v>109</v>
      </c>
      <c r="B45">
        <v>97.67</v>
      </c>
      <c r="C45">
        <v>30.29</v>
      </c>
      <c r="D45" s="41">
        <v>0.56799999999999995</v>
      </c>
      <c r="E45" s="5">
        <f t="shared" si="2"/>
        <v>1.1131725417439675E-2</v>
      </c>
      <c r="F45" s="5">
        <f t="shared" si="3"/>
        <v>2.9514071887846605E-2</v>
      </c>
      <c r="G45" s="42">
        <f t="shared" si="4"/>
        <v>-4.6007229707525354E-3</v>
      </c>
      <c r="H45" s="16">
        <f t="shared" si="5"/>
        <v>1.0295179827039792E-2</v>
      </c>
      <c r="I45" s="16">
        <f t="shared" si="6"/>
        <v>3.1220972066726051E-2</v>
      </c>
      <c r="J45" s="44">
        <f t="shared" si="7"/>
        <v>-1.6284088263611865E-3</v>
      </c>
      <c r="K45">
        <f t="array" ref="K45">MMULT(TRANSPOSE($B$70:$B$72),TRANSPOSE(E45:G45))</f>
        <v>1.2015024778177914E-2</v>
      </c>
    </row>
    <row r="46" spans="1:11" x14ac:dyDescent="0.2">
      <c r="A46">
        <v>108.85</v>
      </c>
      <c r="B46">
        <v>95.29</v>
      </c>
      <c r="C46">
        <v>31.03</v>
      </c>
      <c r="D46" s="41">
        <v>0.629</v>
      </c>
      <c r="E46" s="5">
        <f t="shared" si="2"/>
        <v>-1.3761467889908952E-3</v>
      </c>
      <c r="F46" s="5">
        <f t="shared" si="3"/>
        <v>-2.436776901812221E-2</v>
      </c>
      <c r="G46" s="42">
        <f t="shared" si="4"/>
        <v>2.4430505117200463E-2</v>
      </c>
      <c r="H46" s="16">
        <f t="shared" si="5"/>
        <v>-2.2126923793907784E-3</v>
      </c>
      <c r="I46" s="16">
        <f t="shared" si="6"/>
        <v>-2.2660868839242763E-2</v>
      </c>
      <c r="J46" s="44">
        <f t="shared" si="7"/>
        <v>2.7402819261591813E-2</v>
      </c>
      <c r="K46">
        <f t="array" ref="K46">MMULT(TRANSPOSE($B$70:$B$72),TRANSPOSE(E46:G46))</f>
        <v>-4.3780356330421454E-4</v>
      </c>
    </row>
    <row r="47" spans="1:11" x14ac:dyDescent="0.2">
      <c r="A47">
        <v>104.45</v>
      </c>
      <c r="B47">
        <v>90.39</v>
      </c>
      <c r="C47">
        <v>28.89</v>
      </c>
      <c r="D47" s="41">
        <v>0.76700000000000002</v>
      </c>
      <c r="E47" s="5">
        <f t="shared" si="2"/>
        <v>-4.0422599908130352E-2</v>
      </c>
      <c r="F47" s="5">
        <f t="shared" si="3"/>
        <v>-5.1421975023612232E-2</v>
      </c>
      <c r="G47" s="42">
        <f t="shared" si="4"/>
        <v>-6.8965517241379337E-2</v>
      </c>
      <c r="H47" s="16">
        <f t="shared" si="5"/>
        <v>-4.1259145498530235E-2</v>
      </c>
      <c r="I47" s="16">
        <f t="shared" si="6"/>
        <v>-4.9715074844732782E-2</v>
      </c>
      <c r="J47" s="44">
        <f t="shared" si="7"/>
        <v>-6.5993203096987987E-2</v>
      </c>
      <c r="K47">
        <f t="array" ref="K47">MMULT(TRANSPOSE($B$70:$B$72),TRANSPOSE(E47:G47))</f>
        <v>-5.3603364057707298E-2</v>
      </c>
    </row>
    <row r="48" spans="1:11" x14ac:dyDescent="0.2">
      <c r="A48">
        <v>97.94</v>
      </c>
      <c r="B48">
        <v>84.83</v>
      </c>
      <c r="C48">
        <v>26.76</v>
      </c>
      <c r="D48" s="41">
        <v>0.745</v>
      </c>
      <c r="E48" s="5">
        <f t="shared" si="2"/>
        <v>-6.2326471996170474E-2</v>
      </c>
      <c r="F48" s="5">
        <f t="shared" si="3"/>
        <v>-6.1511229118265343E-2</v>
      </c>
      <c r="G48" s="42">
        <f t="shared" si="4"/>
        <v>-7.3727933541017587E-2</v>
      </c>
      <c r="H48" s="16">
        <f t="shared" si="5"/>
        <v>-6.3163017586570364E-2</v>
      </c>
      <c r="I48" s="16">
        <f t="shared" si="6"/>
        <v>-5.9804328939385892E-2</v>
      </c>
      <c r="J48" s="44">
        <f t="shared" si="7"/>
        <v>-7.0755619396626238E-2</v>
      </c>
      <c r="K48">
        <f t="array" ref="K48">MMULT(TRANSPOSE($B$70:$B$72),TRANSPOSE(E48:G48))</f>
        <v>-6.5855211551817797E-2</v>
      </c>
    </row>
    <row r="49" spans="1:15" x14ac:dyDescent="0.2">
      <c r="A49">
        <v>102</v>
      </c>
      <c r="B49">
        <v>86.74</v>
      </c>
      <c r="C49">
        <v>28.06</v>
      </c>
      <c r="D49" s="41">
        <v>0.70599999999999996</v>
      </c>
      <c r="E49" s="5">
        <f t="shared" si="2"/>
        <v>4.1453951398815692E-2</v>
      </c>
      <c r="F49" s="5">
        <f t="shared" si="3"/>
        <v>2.2515619474242632E-2</v>
      </c>
      <c r="G49" s="42">
        <f t="shared" si="4"/>
        <v>4.8579970104633663E-2</v>
      </c>
      <c r="H49" s="16">
        <f t="shared" si="5"/>
        <v>4.0617405808415809E-2</v>
      </c>
      <c r="I49" s="16">
        <f t="shared" si="6"/>
        <v>2.4222519653122079E-2</v>
      </c>
      <c r="J49" s="44">
        <f t="shared" si="7"/>
        <v>5.1552284249025013E-2</v>
      </c>
      <c r="K49">
        <f t="array" ref="K49">MMULT(TRANSPOSE($B$70:$B$72),TRANSPOSE(E49:G49))</f>
        <v>3.7516513659230658E-2</v>
      </c>
    </row>
    <row r="50" spans="1:15" x14ac:dyDescent="0.2">
      <c r="A50">
        <v>102.85</v>
      </c>
      <c r="B50">
        <v>88.07</v>
      </c>
      <c r="C50">
        <v>28</v>
      </c>
      <c r="D50" s="41">
        <v>0.65300000000000002</v>
      </c>
      <c r="E50" s="5">
        <f t="shared" si="2"/>
        <v>8.3333333333333037E-3</v>
      </c>
      <c r="F50" s="5">
        <f t="shared" si="3"/>
        <v>1.5333179617246895E-2</v>
      </c>
      <c r="G50" s="42">
        <f t="shared" si="4"/>
        <v>-2.1382751247326359E-3</v>
      </c>
      <c r="H50" s="16">
        <f t="shared" si="5"/>
        <v>7.4967877429334201E-3</v>
      </c>
      <c r="I50" s="16">
        <f t="shared" si="6"/>
        <v>1.7040079796126342E-2</v>
      </c>
      <c r="J50" s="44">
        <f t="shared" si="7"/>
        <v>8.3403901965871299E-4</v>
      </c>
      <c r="K50">
        <f t="array" ref="K50">MMULT(TRANSPOSE($B$70:$B$72),TRANSPOSE(E50:G50))</f>
        <v>7.17607927528252E-3</v>
      </c>
    </row>
    <row r="51" spans="1:15" x14ac:dyDescent="0.2">
      <c r="A51">
        <v>99.62</v>
      </c>
      <c r="B51">
        <v>82.82</v>
      </c>
      <c r="C51">
        <v>27.5</v>
      </c>
      <c r="D51" s="41">
        <v>0.65100000000000002</v>
      </c>
      <c r="E51" s="5">
        <f t="shared" si="2"/>
        <v>-3.140495867768589E-2</v>
      </c>
      <c r="F51" s="5">
        <f t="shared" si="3"/>
        <v>-5.9611672533212201E-2</v>
      </c>
      <c r="G51" s="42">
        <f t="shared" si="4"/>
        <v>-1.7857142857142905E-2</v>
      </c>
      <c r="H51" s="16">
        <f t="shared" si="5"/>
        <v>-3.2241504268085773E-2</v>
      </c>
      <c r="I51" s="16">
        <f t="shared" si="6"/>
        <v>-5.7904772354332751E-2</v>
      </c>
      <c r="J51" s="44">
        <f t="shared" si="7"/>
        <v>-1.4884828712751555E-2</v>
      </c>
      <c r="K51">
        <f t="array" ref="K51">MMULT(TRANSPOSE($B$70:$B$72),TRANSPOSE(E51:G51))</f>
        <v>-3.629125802268033E-2</v>
      </c>
    </row>
    <row r="52" spans="1:15" x14ac:dyDescent="0.2">
      <c r="A52">
        <v>103.3</v>
      </c>
      <c r="B52">
        <v>84.99</v>
      </c>
      <c r="C52">
        <v>27.52</v>
      </c>
      <c r="D52" s="41">
        <v>0.64800000000000002</v>
      </c>
      <c r="E52" s="5">
        <f t="shared" si="2"/>
        <v>3.6940373418992145E-2</v>
      </c>
      <c r="F52" s="5">
        <f t="shared" si="3"/>
        <v>2.6201400627867688E-2</v>
      </c>
      <c r="G52" s="42">
        <f t="shared" si="4"/>
        <v>7.2727272727268755E-4</v>
      </c>
      <c r="H52" s="16">
        <f t="shared" si="5"/>
        <v>3.6103827828592262E-2</v>
      </c>
      <c r="I52" s="16">
        <f t="shared" si="6"/>
        <v>2.7908300806747135E-2</v>
      </c>
      <c r="J52" s="44">
        <f t="shared" si="7"/>
        <v>3.6995868716640365E-3</v>
      </c>
      <c r="K52">
        <f t="array" ref="K52">MMULT(TRANSPOSE($B$70:$B$72),TRANSPOSE(E52:G52))</f>
        <v>2.128968225804417E-2</v>
      </c>
    </row>
    <row r="53" spans="1:15" x14ac:dyDescent="0.2">
      <c r="A53">
        <v>101.65</v>
      </c>
      <c r="B53">
        <v>84.74</v>
      </c>
      <c r="C53">
        <v>28.19</v>
      </c>
      <c r="D53" s="41">
        <v>0.57099999999999995</v>
      </c>
      <c r="E53" s="5">
        <f t="shared" si="2"/>
        <v>-1.5972894482090938E-2</v>
      </c>
      <c r="F53" s="5">
        <f t="shared" si="3"/>
        <v>-2.9415225320625904E-3</v>
      </c>
      <c r="G53" s="42">
        <f t="shared" si="4"/>
        <v>2.4345930232558155E-2</v>
      </c>
      <c r="H53" s="16">
        <f t="shared" si="5"/>
        <v>-1.6809440072490821E-2</v>
      </c>
      <c r="I53" s="16">
        <f t="shared" si="6"/>
        <v>-1.2346223531831423E-3</v>
      </c>
      <c r="J53" s="44">
        <f t="shared" si="7"/>
        <v>2.7318244376949505E-2</v>
      </c>
      <c r="K53">
        <f t="array" ref="K53">MMULT(TRANSPOSE($B$70:$B$72),TRANSPOSE(E53:G53))</f>
        <v>1.810504406134875E-3</v>
      </c>
    </row>
    <row r="54" spans="1:15" x14ac:dyDescent="0.2">
      <c r="A54">
        <v>99.24</v>
      </c>
      <c r="B54">
        <v>81.069999999999993</v>
      </c>
      <c r="C54">
        <v>27.32</v>
      </c>
      <c r="D54" s="41">
        <v>0.52700000000000002</v>
      </c>
      <c r="E54" s="5">
        <f t="shared" si="2"/>
        <v>-2.3708804722085697E-2</v>
      </c>
      <c r="F54" s="5">
        <f t="shared" si="3"/>
        <v>-4.3308945008260546E-2</v>
      </c>
      <c r="G54" s="42">
        <f t="shared" si="4"/>
        <v>-3.0862007804185909E-2</v>
      </c>
      <c r="H54" s="16">
        <f t="shared" si="5"/>
        <v>-2.454535031248558E-2</v>
      </c>
      <c r="I54" s="16">
        <f t="shared" si="6"/>
        <v>-4.1602044829381096E-2</v>
      </c>
      <c r="J54" s="44">
        <f t="shared" si="7"/>
        <v>-2.7889693659794559E-2</v>
      </c>
      <c r="K54">
        <f t="array" ref="K54">MMULT(TRANSPOSE($B$70:$B$72),TRANSPOSE(E54:G54))</f>
        <v>-3.2626585844844049E-2</v>
      </c>
    </row>
    <row r="55" spans="1:15" x14ac:dyDescent="0.2">
      <c r="D55" s="40"/>
      <c r="E55" s="5"/>
      <c r="F55" s="5"/>
      <c r="G55" s="42"/>
    </row>
    <row r="56" spans="1:15" x14ac:dyDescent="0.2">
      <c r="D56" s="40"/>
      <c r="E56" s="5">
        <f>AVERAGE(E3:E54)</f>
        <v>8.3654559039988334E-4</v>
      </c>
      <c r="F56" s="5">
        <f t="shared" ref="F56:G56" si="8">AVERAGE(F3:F54)</f>
        <v>-1.7069001788794481E-3</v>
      </c>
      <c r="G56" s="5">
        <f t="shared" si="8"/>
        <v>-2.9723141443913489E-3</v>
      </c>
    </row>
    <row r="58" spans="1:15" x14ac:dyDescent="0.2">
      <c r="A58" s="77" t="s">
        <v>110</v>
      </c>
      <c r="B58" s="77"/>
      <c r="C58" s="77"/>
      <c r="D58" s="77"/>
      <c r="F58" s="77" t="s">
        <v>110</v>
      </c>
      <c r="G58" s="77"/>
      <c r="H58" s="77"/>
      <c r="I58" s="77"/>
      <c r="L58" s="77" t="s">
        <v>110</v>
      </c>
      <c r="M58" s="77"/>
      <c r="N58" s="77"/>
      <c r="O58" s="77"/>
    </row>
    <row r="59" spans="1:15" x14ac:dyDescent="0.2">
      <c r="B59" t="s">
        <v>30</v>
      </c>
      <c r="C59" t="s">
        <v>9</v>
      </c>
      <c r="D59" t="s">
        <v>38</v>
      </c>
      <c r="G59" t="s">
        <v>30</v>
      </c>
      <c r="H59" t="s">
        <v>9</v>
      </c>
      <c r="I59" t="s">
        <v>38</v>
      </c>
      <c r="J59" t="s">
        <v>96</v>
      </c>
      <c r="M59" t="s">
        <v>30</v>
      </c>
      <c r="N59" t="s">
        <v>9</v>
      </c>
      <c r="O59" t="s">
        <v>38</v>
      </c>
    </row>
    <row r="60" spans="1:15" x14ac:dyDescent="0.2">
      <c r="A60" t="s">
        <v>30</v>
      </c>
      <c r="B60">
        <f t="array" ref="B60:D62">MMULT(TRANSPOSE(H3:J54),H3:J54)/52</f>
        <v>6.1336539484316862E-4</v>
      </c>
      <c r="C60">
        <v>5.3150416333715936E-4</v>
      </c>
      <c r="D60">
        <v>4.7496985698447915E-4</v>
      </c>
      <c r="F60" t="s">
        <v>30</v>
      </c>
      <c r="G60">
        <f t="array" ref="G60:I62">MMULT(J60:J62,TRANSPOSE(J60:J62))</f>
        <v>6.1336539484316873E-4</v>
      </c>
      <c r="H60">
        <v>6.5740642365306318E-4</v>
      </c>
      <c r="I60">
        <v>7.2522320510472291E-4</v>
      </c>
      <c r="J60" s="45">
        <f t="array" ref="J60">_xlfn.STDEV.P(E3:E54)</f>
        <v>2.4766214786340862E-2</v>
      </c>
      <c r="L60" t="s">
        <v>30</v>
      </c>
      <c r="M60" s="5">
        <f t="array" ref="M60:O62">B60:D62/G60:I62</f>
        <v>0.99999999999999978</v>
      </c>
      <c r="N60" s="5">
        <v>0.80848641603425075</v>
      </c>
      <c r="O60" s="5">
        <v>0.65492920474861671</v>
      </c>
    </row>
    <row r="61" spans="1:15" x14ac:dyDescent="0.2">
      <c r="A61" t="s">
        <v>9</v>
      </c>
      <c r="B61">
        <v>5.3150416333715936E-4</v>
      </c>
      <c r="C61">
        <v>7.0460969838511279E-4</v>
      </c>
      <c r="D61">
        <v>4.6518468437248457E-4</v>
      </c>
      <c r="F61" t="s">
        <v>9</v>
      </c>
      <c r="G61">
        <v>6.5740642365306318E-4</v>
      </c>
      <c r="H61">
        <v>7.046096983851129E-4</v>
      </c>
      <c r="I61">
        <v>7.7729587881300685E-4</v>
      </c>
      <c r="J61" s="45">
        <f>_xlfn.STDEV.P(F3:F54)</f>
        <v>2.6544485272559211E-2</v>
      </c>
      <c r="L61" t="s">
        <v>9</v>
      </c>
      <c r="M61" s="5">
        <v>0.80848641603425075</v>
      </c>
      <c r="N61" s="5">
        <v>0.99999999999999989</v>
      </c>
      <c r="O61" s="5">
        <v>0.59846539400525178</v>
      </c>
    </row>
    <row r="62" spans="1:15" x14ac:dyDescent="0.2">
      <c r="A62" t="s">
        <v>38</v>
      </c>
      <c r="B62">
        <v>4.7496985698447915E-4</v>
      </c>
      <c r="C62">
        <v>4.6518468437248457E-4</v>
      </c>
      <c r="D62">
        <v>8.57480225725559E-4</v>
      </c>
      <c r="F62" t="s">
        <v>38</v>
      </c>
      <c r="G62">
        <v>7.2522320510472291E-4</v>
      </c>
      <c r="H62">
        <v>7.7729587881300685E-4</v>
      </c>
      <c r="I62">
        <v>8.574802257255591E-4</v>
      </c>
      <c r="J62" s="53">
        <f>_xlfn.STDEV.P(G3:G54)</f>
        <v>2.9282763287052659E-2</v>
      </c>
      <c r="L62" t="s">
        <v>38</v>
      </c>
      <c r="M62" s="5">
        <v>0.65492920474861671</v>
      </c>
      <c r="N62" s="5">
        <v>0.59846539400525178</v>
      </c>
      <c r="O62" s="5">
        <v>0.99999999999999989</v>
      </c>
    </row>
    <row r="65" spans="1:7" x14ac:dyDescent="0.2">
      <c r="A65" s="74" t="s">
        <v>88</v>
      </c>
      <c r="B65" s="74"/>
      <c r="C65" s="74"/>
      <c r="D65" s="74"/>
      <c r="E65" s="74"/>
    </row>
    <row r="66" spans="1:7" x14ac:dyDescent="0.2">
      <c r="B66" t="s">
        <v>89</v>
      </c>
      <c r="C66" s="5" t="s">
        <v>90</v>
      </c>
      <c r="D66" s="5" t="s">
        <v>98</v>
      </c>
      <c r="E66" s="5" t="s">
        <v>91</v>
      </c>
    </row>
    <row r="67" spans="1:7" x14ac:dyDescent="0.2">
      <c r="A67" t="s">
        <v>93</v>
      </c>
      <c r="C67" s="5">
        <f>MIN(J60:J62)</f>
        <v>2.4766214786340862E-2</v>
      </c>
      <c r="D67" s="5">
        <f>MAX(G70:G72)</f>
        <v>8.3654559039988334E-4</v>
      </c>
      <c r="E67" s="5"/>
    </row>
    <row r="68" spans="1:7" x14ac:dyDescent="0.2">
      <c r="A68" t="s">
        <v>92</v>
      </c>
      <c r="C68" s="5"/>
      <c r="D68" s="5"/>
      <c r="E68" s="5"/>
    </row>
    <row r="69" spans="1:7" x14ac:dyDescent="0.2">
      <c r="B69" s="75" t="s">
        <v>94</v>
      </c>
      <c r="C69" s="75"/>
      <c r="D69" s="75"/>
      <c r="E69" s="75"/>
      <c r="G69" t="s">
        <v>109</v>
      </c>
    </row>
    <row r="70" spans="1:7" x14ac:dyDescent="0.2">
      <c r="A70" t="s">
        <v>30</v>
      </c>
      <c r="B70" s="5">
        <f>1/3</f>
        <v>0.33333333333333331</v>
      </c>
      <c r="C70" s="5">
        <f t="shared" ref="C70:D70" si="9">1/3</f>
        <v>0.33333333333333331</v>
      </c>
      <c r="D70" s="5">
        <f t="shared" si="9"/>
        <v>0.33333333333333331</v>
      </c>
      <c r="E70" s="5">
        <v>0.99999999999999978</v>
      </c>
      <c r="G70" s="16">
        <f>E56</f>
        <v>8.3654559039988334E-4</v>
      </c>
    </row>
    <row r="71" spans="1:7" x14ac:dyDescent="0.2">
      <c r="A71" t="s">
        <v>9</v>
      </c>
      <c r="B71" s="5">
        <f t="shared" ref="B71:D72" si="10">1/3</f>
        <v>0.33333333333333331</v>
      </c>
      <c r="C71" s="5">
        <f t="shared" si="10"/>
        <v>0.33333333333333331</v>
      </c>
      <c r="D71" s="5">
        <f t="shared" si="10"/>
        <v>0.33333333333333331</v>
      </c>
      <c r="E71" s="5">
        <v>0</v>
      </c>
      <c r="G71" s="16">
        <f>F56</f>
        <v>-1.7069001788794481E-3</v>
      </c>
    </row>
    <row r="72" spans="1:7" x14ac:dyDescent="0.2">
      <c r="A72" t="s">
        <v>38</v>
      </c>
      <c r="B72" s="11">
        <f t="shared" si="10"/>
        <v>0.33333333333333331</v>
      </c>
      <c r="C72" s="11">
        <f t="shared" si="10"/>
        <v>0.33333333333333331</v>
      </c>
      <c r="D72" s="11">
        <f t="shared" si="10"/>
        <v>0.33333333333333331</v>
      </c>
      <c r="E72" s="11">
        <v>0</v>
      </c>
      <c r="G72" s="16">
        <f>G56</f>
        <v>-2.9723141443913489E-3</v>
      </c>
    </row>
    <row r="73" spans="1:7" x14ac:dyDescent="0.2">
      <c r="A73" t="s">
        <v>95</v>
      </c>
      <c r="B73" s="5">
        <f>SUM(B70:B72)</f>
        <v>1</v>
      </c>
      <c r="C73" s="5">
        <f>SUM(C70:C72)</f>
        <v>1</v>
      </c>
      <c r="D73" s="5">
        <f>SUM(D70:D72)</f>
        <v>1</v>
      </c>
      <c r="E73" s="5">
        <f>SUM(E70:E72)</f>
        <v>0.99999999999999978</v>
      </c>
    </row>
    <row r="74" spans="1:7" x14ac:dyDescent="0.2">
      <c r="A74" t="s">
        <v>85</v>
      </c>
      <c r="B74" s="19">
        <f t="array" ref="B74">MMULT(TRANSPOSE(B70:B72),$G$70:$G$72)</f>
        <v>-1.2808895776236378E-3</v>
      </c>
      <c r="C74" s="19">
        <f t="array" ref="C74">MMULT(TRANSPOSE(C70:C72),$G$70:$G$72)</f>
        <v>-1.2808895776236378E-3</v>
      </c>
      <c r="D74" s="19">
        <f t="array" ref="D74">MMULT(TRANSPOSE(D70:D72),$G$70:$G$72)</f>
        <v>-1.2808895776236378E-3</v>
      </c>
      <c r="E74" s="19">
        <f t="array" ref="E74">MMULT(TRANSPOSE(E70:E72),$G$70:$G$72)</f>
        <v>8.3654559039988312E-4</v>
      </c>
    </row>
    <row r="75" spans="1:7" x14ac:dyDescent="0.2">
      <c r="A75" s="5" t="s">
        <v>86</v>
      </c>
      <c r="B75" s="19">
        <f t="array" ref="B75">SQRT(MMULT(MMULT(TRANSPOSE(B70:B72), $B$60:$D$62), B70:B72))</f>
        <v>2.3848532981534585E-2</v>
      </c>
      <c r="C75" s="19">
        <f t="array" ref="C75">SQRT(MMULT(MMULT(TRANSPOSE(C70:C72), $B$60:$D$62), C70:C72))</f>
        <v>2.3848532981534585E-2</v>
      </c>
      <c r="D75" s="19">
        <f t="array" ref="D75">SQRT(MMULT(MMULT(TRANSPOSE(D70:D72), $B$60:$D$62), D70:D72))</f>
        <v>2.3848532981534585E-2</v>
      </c>
      <c r="E75" s="19">
        <f t="array" ref="E75">SQRT(MMULT(MMULT(TRANSPOSE(E70:E72), $B$60:$D$62), E70:E72))</f>
        <v>2.4766214786340855E-2</v>
      </c>
    </row>
    <row r="76" spans="1:7" x14ac:dyDescent="0.2">
      <c r="A76" t="s">
        <v>97</v>
      </c>
      <c r="B76" s="17">
        <f t="array" ref="B76">B74/B75</f>
        <v>-5.3709365629131298E-2</v>
      </c>
      <c r="C76" s="17">
        <f t="array" ref="C76">C74/C75</f>
        <v>-5.3709365629131298E-2</v>
      </c>
      <c r="D76" s="17">
        <f t="array" ref="D76">D74/D75</f>
        <v>-5.3709365629131298E-2</v>
      </c>
      <c r="E76" s="17">
        <f t="array" ref="E76">E74/E75</f>
        <v>3.3777692619433211E-2</v>
      </c>
    </row>
  </sheetData>
  <mergeCells count="7">
    <mergeCell ref="L58:O58"/>
    <mergeCell ref="A65:E65"/>
    <mergeCell ref="B69:E69"/>
    <mergeCell ref="E1:G1"/>
    <mergeCell ref="H1:J1"/>
    <mergeCell ref="A58:D58"/>
    <mergeCell ref="F58:I5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8" workbookViewId="0">
      <selection activeCell="B57" sqref="B57"/>
    </sheetView>
  </sheetViews>
  <sheetFormatPr baseColWidth="10" defaultRowHeight="15" x14ac:dyDescent="0.2"/>
  <sheetData>
    <row r="1" spans="1:3" x14ac:dyDescent="0.2">
      <c r="A1" t="s">
        <v>10</v>
      </c>
      <c r="B1" s="41" t="s">
        <v>19</v>
      </c>
      <c r="C1" s="41" t="s">
        <v>101</v>
      </c>
    </row>
    <row r="2" spans="1:3" x14ac:dyDescent="0.2">
      <c r="A2">
        <v>222.7</v>
      </c>
      <c r="B2" s="41">
        <v>0.40300000000000002</v>
      </c>
      <c r="C2" s="41"/>
    </row>
    <row r="3" spans="1:3" x14ac:dyDescent="0.2">
      <c r="A3">
        <v>219.1</v>
      </c>
      <c r="B3" s="41">
        <v>0.32800000000000001</v>
      </c>
      <c r="C3" s="54">
        <f>A3/A2-1</f>
        <v>-1.616524472384373E-2</v>
      </c>
    </row>
    <row r="4" spans="1:3" x14ac:dyDescent="0.2">
      <c r="A4">
        <v>223.5</v>
      </c>
      <c r="B4" s="41">
        <v>0.22800000000000001</v>
      </c>
      <c r="C4" s="54">
        <f t="shared" ref="C4:C54" si="0">A4/A3-1</f>
        <v>2.0082154267457852E-2</v>
      </c>
    </row>
    <row r="5" spans="1:3" x14ac:dyDescent="0.2">
      <c r="A5">
        <v>224.1</v>
      </c>
      <c r="B5" s="41">
        <v>0.187</v>
      </c>
      <c r="C5" s="54">
        <f t="shared" si="0"/>
        <v>2.6845637583892135E-3</v>
      </c>
    </row>
    <row r="6" spans="1:3" x14ac:dyDescent="0.2">
      <c r="A6">
        <v>219.65</v>
      </c>
      <c r="B6" s="41">
        <v>0.253</v>
      </c>
      <c r="C6" s="54">
        <f t="shared" si="0"/>
        <v>-1.9857206604194544E-2</v>
      </c>
    </row>
    <row r="7" spans="1:3" x14ac:dyDescent="0.2">
      <c r="A7">
        <v>225.45</v>
      </c>
      <c r="B7" s="41">
        <v>0.317</v>
      </c>
      <c r="C7" s="54">
        <f t="shared" si="0"/>
        <v>2.6405645344866668E-2</v>
      </c>
    </row>
    <row r="8" spans="1:3" x14ac:dyDescent="0.2">
      <c r="A8">
        <v>229.6</v>
      </c>
      <c r="B8" s="41">
        <v>0.41799999999999998</v>
      </c>
      <c r="C8" s="54">
        <f t="shared" si="0"/>
        <v>1.8407629186072416E-2</v>
      </c>
    </row>
    <row r="9" spans="1:3" x14ac:dyDescent="0.2">
      <c r="A9">
        <v>236.8</v>
      </c>
      <c r="B9" s="41">
        <v>0.39100000000000001</v>
      </c>
      <c r="C9" s="54">
        <f t="shared" si="0"/>
        <v>3.1358885017421567E-2</v>
      </c>
    </row>
    <row r="10" spans="1:3" x14ac:dyDescent="0.2">
      <c r="A10">
        <v>229.8</v>
      </c>
      <c r="B10" s="41">
        <v>0.36799999999999999</v>
      </c>
      <c r="C10" s="54">
        <f t="shared" si="0"/>
        <v>-2.9560810810810856E-2</v>
      </c>
    </row>
    <row r="11" spans="1:3" x14ac:dyDescent="0.2">
      <c r="A11">
        <v>232</v>
      </c>
      <c r="B11" s="41">
        <v>0.33100000000000002</v>
      </c>
      <c r="C11" s="54">
        <f t="shared" si="0"/>
        <v>9.5735422106177914E-3</v>
      </c>
    </row>
    <row r="12" spans="1:3" x14ac:dyDescent="0.2">
      <c r="A12">
        <v>236.15</v>
      </c>
      <c r="B12" s="41">
        <v>0.27400000000000002</v>
      </c>
      <c r="C12" s="54">
        <f t="shared" si="0"/>
        <v>1.7887931034482829E-2</v>
      </c>
    </row>
    <row r="13" spans="1:3" x14ac:dyDescent="0.2">
      <c r="A13">
        <v>233.55</v>
      </c>
      <c r="B13" s="41">
        <v>0.26400000000000001</v>
      </c>
      <c r="C13" s="54">
        <f t="shared" si="0"/>
        <v>-1.1009951302138443E-2</v>
      </c>
    </row>
    <row r="14" spans="1:3" x14ac:dyDescent="0.2">
      <c r="A14">
        <v>232</v>
      </c>
      <c r="B14" s="41">
        <v>0.27600000000000002</v>
      </c>
      <c r="C14" s="54">
        <f t="shared" si="0"/>
        <v>-6.6366944979662224E-3</v>
      </c>
    </row>
    <row r="15" spans="1:3" x14ac:dyDescent="0.2">
      <c r="A15">
        <v>232.85</v>
      </c>
      <c r="B15" s="41">
        <v>0.255</v>
      </c>
      <c r="C15" s="54">
        <f t="shared" si="0"/>
        <v>3.6637931034482207E-3</v>
      </c>
    </row>
    <row r="16" spans="1:3" x14ac:dyDescent="0.2">
      <c r="A16">
        <v>220.65</v>
      </c>
      <c r="B16" s="41">
        <v>0.46600000000000003</v>
      </c>
      <c r="C16" s="54">
        <f t="shared" si="0"/>
        <v>-5.2394245222246005E-2</v>
      </c>
    </row>
    <row r="17" spans="1:3" x14ac:dyDescent="0.2">
      <c r="A17">
        <v>213.55</v>
      </c>
      <c r="B17" s="41">
        <v>0.57299999999999995</v>
      </c>
      <c r="C17" s="54">
        <f t="shared" si="0"/>
        <v>-3.2177656922728226E-2</v>
      </c>
    </row>
    <row r="18" spans="1:3" x14ac:dyDescent="0.2">
      <c r="A18">
        <v>215.3</v>
      </c>
      <c r="B18" s="41">
        <v>0.59699999999999998</v>
      </c>
      <c r="C18" s="54">
        <f t="shared" si="0"/>
        <v>8.1948021540623195E-3</v>
      </c>
    </row>
    <row r="19" spans="1:3" x14ac:dyDescent="0.2">
      <c r="A19">
        <v>215.35</v>
      </c>
      <c r="B19" s="41">
        <v>0.50600000000000001</v>
      </c>
      <c r="C19" s="54">
        <f t="shared" si="0"/>
        <v>2.3223409196471145E-4</v>
      </c>
    </row>
    <row r="20" spans="1:3" x14ac:dyDescent="0.2">
      <c r="A20">
        <v>213.45</v>
      </c>
      <c r="B20" s="41">
        <v>0.54200000000000004</v>
      </c>
      <c r="C20" s="54">
        <f t="shared" si="0"/>
        <v>-8.822846528906414E-3</v>
      </c>
    </row>
    <row r="21" spans="1:3" x14ac:dyDescent="0.2">
      <c r="A21">
        <v>214.2</v>
      </c>
      <c r="B21" s="41">
        <v>0.46800000000000003</v>
      </c>
      <c r="C21" s="54">
        <f t="shared" si="0"/>
        <v>3.5137034434293835E-3</v>
      </c>
    </row>
    <row r="22" spans="1:3" x14ac:dyDescent="0.2">
      <c r="A22">
        <v>208.15</v>
      </c>
      <c r="B22" s="41">
        <v>0.38200000000000001</v>
      </c>
      <c r="C22" s="54">
        <f t="shared" si="0"/>
        <v>-2.8244631185807556E-2</v>
      </c>
    </row>
    <row r="23" spans="1:3" x14ac:dyDescent="0.2">
      <c r="A23">
        <v>213.8</v>
      </c>
      <c r="B23" s="41">
        <v>0.41399999999999998</v>
      </c>
      <c r="C23" s="54">
        <f t="shared" si="0"/>
        <v>2.7143886620225821E-2</v>
      </c>
    </row>
    <row r="24" spans="1:3" x14ac:dyDescent="0.2">
      <c r="A24">
        <v>212.15</v>
      </c>
      <c r="B24" s="41">
        <v>0.38</v>
      </c>
      <c r="C24" s="54">
        <f t="shared" si="0"/>
        <v>-7.7174929840972961E-3</v>
      </c>
    </row>
    <row r="25" spans="1:3" x14ac:dyDescent="0.2">
      <c r="A25">
        <v>211.05</v>
      </c>
      <c r="B25" s="41">
        <v>0.379</v>
      </c>
      <c r="C25" s="54">
        <f t="shared" si="0"/>
        <v>-5.1850106057035328E-3</v>
      </c>
    </row>
    <row r="26" spans="1:3" x14ac:dyDescent="0.2">
      <c r="A26">
        <v>212.6</v>
      </c>
      <c r="B26" s="41">
        <v>0.312</v>
      </c>
      <c r="C26" s="54">
        <f t="shared" si="0"/>
        <v>7.3442312248281905E-3</v>
      </c>
    </row>
    <row r="27" spans="1:3" x14ac:dyDescent="0.2">
      <c r="A27">
        <v>208.3</v>
      </c>
      <c r="B27" s="41">
        <v>0.433</v>
      </c>
      <c r="C27" s="54">
        <f t="shared" si="0"/>
        <v>-2.0225776105362137E-2</v>
      </c>
    </row>
    <row r="28" spans="1:3" x14ac:dyDescent="0.2">
      <c r="A28">
        <v>205</v>
      </c>
      <c r="B28" s="41">
        <v>0.44700000000000001</v>
      </c>
      <c r="C28" s="54">
        <f t="shared" si="0"/>
        <v>-1.5842534805568964E-2</v>
      </c>
    </row>
    <row r="29" spans="1:3" x14ac:dyDescent="0.2">
      <c r="A29">
        <v>205.75</v>
      </c>
      <c r="B29" s="41">
        <v>0.46400000000000002</v>
      </c>
      <c r="C29" s="54">
        <f t="shared" si="0"/>
        <v>3.6585365853658569E-3</v>
      </c>
    </row>
    <row r="30" spans="1:3" x14ac:dyDescent="0.2">
      <c r="A30">
        <v>205.8</v>
      </c>
      <c r="B30" s="41">
        <v>0.45900000000000002</v>
      </c>
      <c r="C30" s="54">
        <f t="shared" si="0"/>
        <v>2.4301336573517851E-4</v>
      </c>
    </row>
    <row r="31" spans="1:3" x14ac:dyDescent="0.2">
      <c r="A31">
        <v>208.2</v>
      </c>
      <c r="B31" s="41">
        <v>0.40300000000000002</v>
      </c>
      <c r="C31" s="54">
        <f t="shared" si="0"/>
        <v>1.1661807580174877E-2</v>
      </c>
    </row>
    <row r="32" spans="1:3" x14ac:dyDescent="0.2">
      <c r="A32">
        <v>206.9</v>
      </c>
      <c r="B32" s="41">
        <v>0.45200000000000001</v>
      </c>
      <c r="C32" s="54">
        <f t="shared" si="0"/>
        <v>-6.2439961575407876E-3</v>
      </c>
    </row>
    <row r="33" spans="1:3" x14ac:dyDescent="0.2">
      <c r="A33">
        <v>212.9</v>
      </c>
      <c r="B33" s="41">
        <v>0.38300000000000001</v>
      </c>
      <c r="C33" s="54">
        <f t="shared" si="0"/>
        <v>2.8999516674722114E-2</v>
      </c>
    </row>
    <row r="34" spans="1:3" x14ac:dyDescent="0.2">
      <c r="A34">
        <v>216.05</v>
      </c>
      <c r="B34" s="41">
        <v>0.36399999999999999</v>
      </c>
      <c r="C34" s="54">
        <f t="shared" si="0"/>
        <v>1.4795678722404837E-2</v>
      </c>
    </row>
    <row r="35" spans="1:3" x14ac:dyDescent="0.2">
      <c r="A35">
        <v>218.85</v>
      </c>
      <c r="B35" s="41">
        <v>0.41</v>
      </c>
      <c r="C35" s="54">
        <f t="shared" si="0"/>
        <v>1.2959962971534233E-2</v>
      </c>
    </row>
    <row r="36" spans="1:3" x14ac:dyDescent="0.2">
      <c r="A36">
        <v>218.2</v>
      </c>
      <c r="B36" s="41">
        <v>0.36099999999999999</v>
      </c>
      <c r="C36" s="54">
        <f t="shared" si="0"/>
        <v>-2.970070824765858E-3</v>
      </c>
    </row>
    <row r="37" spans="1:3" x14ac:dyDescent="0.2">
      <c r="A37">
        <v>218.3</v>
      </c>
      <c r="B37" s="41">
        <v>0.36</v>
      </c>
      <c r="C37" s="54">
        <f t="shared" si="0"/>
        <v>4.5829514207151867E-4</v>
      </c>
    </row>
    <row r="38" spans="1:3" x14ac:dyDescent="0.2">
      <c r="A38">
        <v>214.55</v>
      </c>
      <c r="B38" s="41">
        <v>0.30499999999999999</v>
      </c>
      <c r="C38" s="54">
        <f t="shared" si="0"/>
        <v>-1.7178195144296859E-2</v>
      </c>
    </row>
    <row r="39" spans="1:3" x14ac:dyDescent="0.2">
      <c r="A39">
        <v>224.5</v>
      </c>
      <c r="B39" s="41">
        <v>0.307</v>
      </c>
      <c r="C39" s="54">
        <f t="shared" si="0"/>
        <v>4.6376136098811305E-2</v>
      </c>
    </row>
    <row r="40" spans="1:3" x14ac:dyDescent="0.2">
      <c r="A40">
        <v>212.05</v>
      </c>
      <c r="B40" s="41">
        <v>0.30099999999999999</v>
      </c>
      <c r="C40" s="54">
        <f t="shared" si="0"/>
        <v>-5.5456570155901996E-2</v>
      </c>
    </row>
    <row r="41" spans="1:3" x14ac:dyDescent="0.2">
      <c r="A41">
        <v>210.65</v>
      </c>
      <c r="B41" s="41">
        <v>0.42</v>
      </c>
      <c r="C41" s="54">
        <f t="shared" si="0"/>
        <v>-6.6022164583824372E-3</v>
      </c>
    </row>
    <row r="42" spans="1:3" x14ac:dyDescent="0.2">
      <c r="A42">
        <v>210</v>
      </c>
      <c r="B42" s="41">
        <v>0.42699999999999999</v>
      </c>
      <c r="C42" s="54">
        <f t="shared" si="0"/>
        <v>-3.0856871587942036E-3</v>
      </c>
    </row>
    <row r="43" spans="1:3" x14ac:dyDescent="0.2">
      <c r="A43">
        <v>211.1</v>
      </c>
      <c r="B43" s="41">
        <v>0.439</v>
      </c>
      <c r="C43" s="54">
        <f t="shared" si="0"/>
        <v>5.2380952380952639E-3</v>
      </c>
    </row>
    <row r="44" spans="1:3" x14ac:dyDescent="0.2">
      <c r="A44">
        <v>204.4</v>
      </c>
      <c r="B44" s="41">
        <v>0.58099999999999996</v>
      </c>
      <c r="C44" s="54">
        <f t="shared" si="0"/>
        <v>-3.1738512553292186E-2</v>
      </c>
    </row>
    <row r="45" spans="1:3" x14ac:dyDescent="0.2">
      <c r="A45">
        <v>203</v>
      </c>
      <c r="B45" s="41">
        <v>0.56799999999999995</v>
      </c>
      <c r="C45" s="54">
        <f t="shared" si="0"/>
        <v>-6.8493150684931781E-3</v>
      </c>
    </row>
    <row r="46" spans="1:3" x14ac:dyDescent="0.2">
      <c r="A46">
        <v>205.1</v>
      </c>
      <c r="B46" s="41">
        <v>0.629</v>
      </c>
      <c r="C46" s="54">
        <f t="shared" si="0"/>
        <v>1.0344827586206806E-2</v>
      </c>
    </row>
    <row r="47" spans="1:3" x14ac:dyDescent="0.2">
      <c r="A47">
        <v>201.1</v>
      </c>
      <c r="B47" s="41">
        <v>0.76700000000000002</v>
      </c>
      <c r="C47" s="54">
        <f t="shared" si="0"/>
        <v>-1.9502681618722595E-2</v>
      </c>
    </row>
    <row r="48" spans="1:3" x14ac:dyDescent="0.2">
      <c r="A48">
        <v>187.35</v>
      </c>
      <c r="B48" s="41">
        <v>0.745</v>
      </c>
      <c r="C48" s="54">
        <f t="shared" si="0"/>
        <v>-6.8373943311785146E-2</v>
      </c>
    </row>
    <row r="49" spans="1:3" x14ac:dyDescent="0.2">
      <c r="A49">
        <v>188.85</v>
      </c>
      <c r="B49" s="41">
        <v>0.70599999999999996</v>
      </c>
      <c r="C49" s="54">
        <f t="shared" si="0"/>
        <v>8.0064051240993361E-3</v>
      </c>
    </row>
    <row r="50" spans="1:3" x14ac:dyDescent="0.2">
      <c r="A50">
        <v>192.55</v>
      </c>
      <c r="B50" s="41">
        <v>0.65300000000000002</v>
      </c>
      <c r="C50" s="54">
        <f t="shared" si="0"/>
        <v>1.9592268996558193E-2</v>
      </c>
    </row>
    <row r="51" spans="1:3" x14ac:dyDescent="0.2">
      <c r="A51">
        <v>187.4</v>
      </c>
      <c r="B51" s="41">
        <v>0.65100000000000002</v>
      </c>
      <c r="C51" s="54">
        <f t="shared" si="0"/>
        <v>-2.6746299662425366E-2</v>
      </c>
    </row>
    <row r="52" spans="1:3" x14ac:dyDescent="0.2">
      <c r="A52">
        <v>190.75</v>
      </c>
      <c r="B52" s="41">
        <v>0.64800000000000002</v>
      </c>
      <c r="C52" s="54">
        <f t="shared" si="0"/>
        <v>1.7876200640341455E-2</v>
      </c>
    </row>
    <row r="53" spans="1:3" x14ac:dyDescent="0.2">
      <c r="A53">
        <v>191.6</v>
      </c>
      <c r="B53" s="41">
        <v>0.57099999999999995</v>
      </c>
      <c r="C53" s="54">
        <f t="shared" si="0"/>
        <v>4.4560943643512374E-3</v>
      </c>
    </row>
    <row r="54" spans="1:3" x14ac:dyDescent="0.2">
      <c r="A54">
        <v>185.75</v>
      </c>
      <c r="B54" s="41">
        <v>0.52700000000000002</v>
      </c>
      <c r="C54" s="54">
        <f t="shared" si="0"/>
        <v>-3.0532359081419602E-2</v>
      </c>
    </row>
    <row r="57" spans="1:3" x14ac:dyDescent="0.2">
      <c r="A57" t="s">
        <v>85</v>
      </c>
      <c r="B57" s="19">
        <f>AVERAGE(C3:C54)</f>
        <v>-3.2300020951433642E-3</v>
      </c>
    </row>
    <row r="58" spans="1:3" x14ac:dyDescent="0.2">
      <c r="A58" s="5" t="s">
        <v>86</v>
      </c>
      <c r="B58" s="19">
        <f>_xlfn.STDEV.P(C3:C54)</f>
        <v>2.2343001219849095E-2</v>
      </c>
    </row>
    <row r="59" spans="1:3" x14ac:dyDescent="0.2">
      <c r="A59" t="s">
        <v>97</v>
      </c>
      <c r="B59" s="17">
        <f t="array" ref="B59">B57/B58</f>
        <v>-0.14456437894627566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45" workbookViewId="0">
      <selection activeCell="K3" sqref="K3:K54"/>
    </sheetView>
  </sheetViews>
  <sheetFormatPr baseColWidth="10" defaultRowHeight="15" x14ac:dyDescent="0.2"/>
  <cols>
    <col min="11" max="11" width="13.33203125" bestFit="1" customWidth="1"/>
  </cols>
  <sheetData>
    <row r="1" spans="1:11" x14ac:dyDescent="0.2">
      <c r="A1" t="s">
        <v>42</v>
      </c>
      <c r="B1" t="s">
        <v>54</v>
      </c>
      <c r="C1" s="40" t="s">
        <v>61</v>
      </c>
      <c r="D1" s="41" t="s">
        <v>19</v>
      </c>
      <c r="E1" s="76" t="s">
        <v>101</v>
      </c>
      <c r="F1" s="77"/>
      <c r="G1" s="78"/>
      <c r="H1" s="76" t="s">
        <v>116</v>
      </c>
      <c r="I1" s="77"/>
      <c r="J1" s="78"/>
      <c r="K1" s="56" t="s">
        <v>134</v>
      </c>
    </row>
    <row r="2" spans="1:11" x14ac:dyDescent="0.2">
      <c r="A2">
        <v>16.145</v>
      </c>
      <c r="B2">
        <v>14.65</v>
      </c>
      <c r="C2" s="40">
        <v>10.445</v>
      </c>
      <c r="D2" s="41">
        <v>0.40300000000000002</v>
      </c>
      <c r="G2" s="40"/>
      <c r="J2" s="40"/>
    </row>
    <row r="3" spans="1:11" x14ac:dyDescent="0.2">
      <c r="A3">
        <v>16.425000000000001</v>
      </c>
      <c r="B3">
        <v>14.565</v>
      </c>
      <c r="C3" s="40">
        <v>10.484999999999999</v>
      </c>
      <c r="D3" s="41">
        <v>0.32800000000000001</v>
      </c>
      <c r="E3" s="5">
        <f>A3/A2-1</f>
        <v>1.7342830597708359E-2</v>
      </c>
      <c r="F3" s="5">
        <f t="shared" ref="F3:G18" si="0">B3/B2-1</f>
        <v>-5.8020477815700078E-3</v>
      </c>
      <c r="G3" s="42">
        <f t="shared" si="0"/>
        <v>3.8295835327908367E-3</v>
      </c>
      <c r="H3" s="16">
        <f>E3-E$56</f>
        <v>2.1298622991872941E-2</v>
      </c>
      <c r="I3" s="16">
        <f t="shared" ref="I3:J18" si="1">F3-F$56</f>
        <v>-4.5330565432319964E-3</v>
      </c>
      <c r="J3" s="44">
        <f t="shared" si="1"/>
        <v>9.1138808569730043E-3</v>
      </c>
      <c r="K3">
        <f t="array" ref="K3">MMULT(TRANSPOSE($B$70:$B$72),TRANSPOSE(E3:G3))</f>
        <v>5.1234554496430613E-3</v>
      </c>
    </row>
    <row r="4" spans="1:11" x14ac:dyDescent="0.2">
      <c r="A4">
        <v>16.18</v>
      </c>
      <c r="B4">
        <v>14.305</v>
      </c>
      <c r="C4" s="40">
        <v>10.45</v>
      </c>
      <c r="D4" s="41">
        <v>0.22800000000000001</v>
      </c>
      <c r="E4" s="5">
        <f t="shared" ref="E4:G54" si="2">A4/A3-1</f>
        <v>-1.4916286149162961E-2</v>
      </c>
      <c r="F4" s="5">
        <f t="shared" si="0"/>
        <v>-1.7851012701682101E-2</v>
      </c>
      <c r="G4" s="42">
        <f t="shared" si="0"/>
        <v>-3.3381020505484083E-3</v>
      </c>
      <c r="H4" s="16">
        <f t="shared" ref="H4:J54" si="3">E4-E$56</f>
        <v>-1.0960493754998378E-2</v>
      </c>
      <c r="I4" s="16">
        <f t="shared" si="1"/>
        <v>-1.6582021463344091E-2</v>
      </c>
      <c r="J4" s="44">
        <f t="shared" si="1"/>
        <v>1.9461952736337601E-3</v>
      </c>
      <c r="K4">
        <f t="array" ref="K4">MMULT(TRANSPOSE($B$70:$B$72),TRANSPOSE(E4:G4))</f>
        <v>-1.2035133633797821E-2</v>
      </c>
    </row>
    <row r="5" spans="1:11" x14ac:dyDescent="0.2">
      <c r="A5">
        <v>16.055</v>
      </c>
      <c r="B5">
        <v>14.15</v>
      </c>
      <c r="C5" s="40">
        <v>10.234999999999999</v>
      </c>
      <c r="D5" s="41">
        <v>0.187</v>
      </c>
      <c r="E5" s="5">
        <f t="shared" si="2"/>
        <v>-7.725587144623014E-3</v>
      </c>
      <c r="F5" s="5">
        <f t="shared" si="0"/>
        <v>-1.0835372247465891E-2</v>
      </c>
      <c r="G5" s="42">
        <f t="shared" si="0"/>
        <v>-2.05741626794258E-2</v>
      </c>
      <c r="H5" s="16">
        <f t="shared" si="3"/>
        <v>-3.7697947504584323E-3</v>
      </c>
      <c r="I5" s="16">
        <f t="shared" si="1"/>
        <v>-9.5663810091278795E-3</v>
      </c>
      <c r="J5" s="44">
        <f t="shared" si="1"/>
        <v>-1.5289865355243633E-2</v>
      </c>
      <c r="K5">
        <f t="array" ref="K5">MMULT(TRANSPOSE($B$70:$B$72),TRANSPOSE(E5:G5))</f>
        <v>-1.3045040690504901E-2</v>
      </c>
    </row>
    <row r="6" spans="1:11" x14ac:dyDescent="0.2">
      <c r="A6">
        <v>15.93</v>
      </c>
      <c r="B6">
        <v>14.01</v>
      </c>
      <c r="C6" s="40">
        <v>10.16</v>
      </c>
      <c r="D6" s="41">
        <v>0.253</v>
      </c>
      <c r="E6" s="5">
        <f t="shared" si="2"/>
        <v>-7.7857365306758242E-3</v>
      </c>
      <c r="F6" s="5">
        <f t="shared" si="0"/>
        <v>-9.8939929328621945E-3</v>
      </c>
      <c r="G6" s="42">
        <f t="shared" si="0"/>
        <v>-7.3277967757693352E-3</v>
      </c>
      <c r="H6" s="16">
        <f t="shared" si="3"/>
        <v>-3.8299441365112425E-3</v>
      </c>
      <c r="I6" s="16">
        <f t="shared" si="1"/>
        <v>-8.6250016945241832E-3</v>
      </c>
      <c r="J6" s="44">
        <f t="shared" si="1"/>
        <v>-2.0434994515871668E-3</v>
      </c>
      <c r="K6">
        <f t="array" ref="K6">MMULT(TRANSPOSE($B$70:$B$72),TRANSPOSE(E6:G6))</f>
        <v>-8.335842079769118E-3</v>
      </c>
    </row>
    <row r="7" spans="1:11" x14ac:dyDescent="0.2">
      <c r="A7">
        <v>16.100000000000001</v>
      </c>
      <c r="B7">
        <v>14.2</v>
      </c>
      <c r="C7" s="40">
        <v>10.154999999999999</v>
      </c>
      <c r="D7" s="41">
        <v>0.317</v>
      </c>
      <c r="E7" s="5">
        <f t="shared" si="2"/>
        <v>1.0671688637790444E-2</v>
      </c>
      <c r="F7" s="5">
        <f t="shared" si="0"/>
        <v>1.3561741613133504E-2</v>
      </c>
      <c r="G7" s="42">
        <f t="shared" si="0"/>
        <v>-4.9212598425207865E-4</v>
      </c>
      <c r="H7" s="16">
        <f t="shared" si="3"/>
        <v>1.4627481031955027E-2</v>
      </c>
      <c r="I7" s="16">
        <f t="shared" si="1"/>
        <v>1.4830732851471516E-2</v>
      </c>
      <c r="J7" s="44">
        <f t="shared" si="1"/>
        <v>4.7921713399300897E-3</v>
      </c>
      <c r="K7">
        <f t="array" ref="K7">MMULT(TRANSPOSE($B$70:$B$72),TRANSPOSE(E7:G7))</f>
        <v>7.9137680888906221E-3</v>
      </c>
    </row>
    <row r="8" spans="1:11" x14ac:dyDescent="0.2">
      <c r="A8">
        <v>16.61</v>
      </c>
      <c r="B8">
        <v>15</v>
      </c>
      <c r="C8" s="40">
        <v>10.5</v>
      </c>
      <c r="D8" s="41">
        <v>0.41799999999999998</v>
      </c>
      <c r="E8" s="5">
        <f t="shared" si="2"/>
        <v>3.1677018633540222E-2</v>
      </c>
      <c r="F8" s="5">
        <f t="shared" si="0"/>
        <v>5.6338028169014231E-2</v>
      </c>
      <c r="G8" s="42">
        <f t="shared" si="0"/>
        <v>3.3973412112260126E-2</v>
      </c>
      <c r="H8" s="16">
        <f t="shared" si="3"/>
        <v>3.5632811027704804E-2</v>
      </c>
      <c r="I8" s="16">
        <f t="shared" si="1"/>
        <v>5.7607019407352245E-2</v>
      </c>
      <c r="J8" s="44">
        <f t="shared" si="1"/>
        <v>3.9257709436442294E-2</v>
      </c>
      <c r="K8">
        <f t="array" ref="K8">MMULT(TRANSPOSE($B$70:$B$72),TRANSPOSE(E8:G8))</f>
        <v>4.0662819638271522E-2</v>
      </c>
    </row>
    <row r="9" spans="1:11" x14ac:dyDescent="0.2">
      <c r="A9">
        <v>17.53</v>
      </c>
      <c r="B9">
        <v>15.324999999999999</v>
      </c>
      <c r="C9" s="40">
        <v>10.055</v>
      </c>
      <c r="D9" s="41">
        <v>0.39100000000000001</v>
      </c>
      <c r="E9" s="5">
        <f t="shared" si="2"/>
        <v>5.5388320288982662E-2</v>
      </c>
      <c r="F9" s="5">
        <f t="shared" si="0"/>
        <v>2.1666666666666723E-2</v>
      </c>
      <c r="G9" s="42">
        <f t="shared" si="0"/>
        <v>-4.2380952380952408E-2</v>
      </c>
      <c r="H9" s="16">
        <f t="shared" si="3"/>
        <v>5.9344112683147245E-2</v>
      </c>
      <c r="I9" s="16">
        <f t="shared" si="1"/>
        <v>2.2935657905004733E-2</v>
      </c>
      <c r="J9" s="44">
        <f t="shared" si="1"/>
        <v>-3.709665505677024E-2</v>
      </c>
      <c r="K9">
        <f t="array" ref="K9">MMULT(TRANSPOSE($B$70:$B$72),TRANSPOSE(E9:G9))</f>
        <v>1.1558011524898991E-2</v>
      </c>
    </row>
    <row r="10" spans="1:11" x14ac:dyDescent="0.2">
      <c r="A10">
        <v>17.8</v>
      </c>
      <c r="B10">
        <v>15.29</v>
      </c>
      <c r="C10" s="40">
        <v>9.9439999999999991</v>
      </c>
      <c r="D10" s="41">
        <v>0.36799999999999999</v>
      </c>
      <c r="E10" s="5">
        <f t="shared" si="2"/>
        <v>1.540216771249292E-2</v>
      </c>
      <c r="F10" s="5">
        <f t="shared" si="0"/>
        <v>-2.283849918433889E-3</v>
      </c>
      <c r="G10" s="42">
        <f t="shared" si="0"/>
        <v>-1.1039283938339195E-2</v>
      </c>
      <c r="H10" s="16">
        <f t="shared" si="3"/>
        <v>1.9357960106657503E-2</v>
      </c>
      <c r="I10" s="16">
        <f t="shared" si="1"/>
        <v>-1.014858680095878E-3</v>
      </c>
      <c r="J10" s="44">
        <f t="shared" si="1"/>
        <v>-5.7549866141570266E-3</v>
      </c>
      <c r="K10">
        <f t="array" ref="K10">MMULT(TRANSPOSE($B$70:$B$72),TRANSPOSE(E10:G10))</f>
        <v>6.9301128523994527E-4</v>
      </c>
    </row>
    <row r="11" spans="1:11" x14ac:dyDescent="0.2">
      <c r="A11">
        <v>17.91</v>
      </c>
      <c r="B11">
        <v>15.73</v>
      </c>
      <c r="C11" s="40">
        <v>10.050000000000001</v>
      </c>
      <c r="D11" s="41">
        <v>0.33100000000000002</v>
      </c>
      <c r="E11" s="5">
        <f t="shared" si="2"/>
        <v>6.1797752808987472E-3</v>
      </c>
      <c r="F11" s="5">
        <f t="shared" si="0"/>
        <v>2.877697841726623E-2</v>
      </c>
      <c r="G11" s="42">
        <f t="shared" si="0"/>
        <v>1.0659694288013055E-2</v>
      </c>
      <c r="H11" s="16">
        <f t="shared" si="3"/>
        <v>1.013556767506333E-2</v>
      </c>
      <c r="I11" s="16">
        <f t="shared" si="1"/>
        <v>3.004596965560424E-2</v>
      </c>
      <c r="J11" s="44">
        <f t="shared" si="1"/>
        <v>1.5943991612195223E-2</v>
      </c>
      <c r="K11">
        <f t="array" ref="K11">MMULT(TRANSPOSE($B$70:$B$72),TRANSPOSE(E11:G11))</f>
        <v>1.5205482662059341E-2</v>
      </c>
    </row>
    <row r="12" spans="1:11" x14ac:dyDescent="0.2">
      <c r="A12">
        <v>17.38</v>
      </c>
      <c r="B12">
        <v>15.55</v>
      </c>
      <c r="C12" s="40">
        <v>10.015000000000001</v>
      </c>
      <c r="D12" s="41">
        <v>0.27400000000000002</v>
      </c>
      <c r="E12" s="5">
        <f t="shared" si="2"/>
        <v>-2.9592406476828703E-2</v>
      </c>
      <c r="F12" s="5">
        <f t="shared" si="0"/>
        <v>-1.1443102352193257E-2</v>
      </c>
      <c r="G12" s="42">
        <f t="shared" si="0"/>
        <v>-3.4825870646766344E-3</v>
      </c>
      <c r="H12" s="16">
        <f t="shared" si="3"/>
        <v>-2.5636614082664121E-2</v>
      </c>
      <c r="I12" s="16">
        <f t="shared" si="1"/>
        <v>-1.0174111113855246E-2</v>
      </c>
      <c r="J12" s="44">
        <f t="shared" si="1"/>
        <v>1.801710259505534E-3</v>
      </c>
      <c r="K12">
        <f t="array" ref="K12">MMULT(TRANSPOSE($B$70:$B$72),TRANSPOSE(E12:G12))</f>
        <v>-1.483936529789953E-2</v>
      </c>
    </row>
    <row r="13" spans="1:11" x14ac:dyDescent="0.2">
      <c r="A13">
        <v>17.125</v>
      </c>
      <c r="B13">
        <v>15.27</v>
      </c>
      <c r="C13" s="40">
        <v>10.06</v>
      </c>
      <c r="D13" s="41">
        <v>0.26400000000000001</v>
      </c>
      <c r="E13" s="5">
        <f t="shared" si="2"/>
        <v>-1.4672036823935475E-2</v>
      </c>
      <c r="F13" s="5">
        <f t="shared" si="0"/>
        <v>-1.8006430868167222E-2</v>
      </c>
      <c r="G13" s="42">
        <f t="shared" si="0"/>
        <v>4.4932601098353064E-3</v>
      </c>
      <c r="H13" s="16">
        <f t="shared" si="3"/>
        <v>-1.0716244429770892E-2</v>
      </c>
      <c r="I13" s="16">
        <f t="shared" si="1"/>
        <v>-1.6737439629829213E-2</v>
      </c>
      <c r="J13" s="44">
        <f t="shared" si="1"/>
        <v>9.777557434017474E-3</v>
      </c>
      <c r="K13">
        <f t="array" ref="K13">MMULT(TRANSPOSE($B$70:$B$72),TRANSPOSE(E13:G13))</f>
        <v>-9.3950691940891309E-3</v>
      </c>
    </row>
    <row r="14" spans="1:11" x14ac:dyDescent="0.2">
      <c r="A14">
        <v>16.690000000000001</v>
      </c>
      <c r="B14">
        <v>14.734999999999999</v>
      </c>
      <c r="C14" s="40">
        <v>9.625</v>
      </c>
      <c r="D14" s="41">
        <v>0.27600000000000002</v>
      </c>
      <c r="E14" s="5">
        <f t="shared" si="2"/>
        <v>-2.5401459854014541E-2</v>
      </c>
      <c r="F14" s="5">
        <f t="shared" si="0"/>
        <v>-3.5036018336607744E-2</v>
      </c>
      <c r="G14" s="42">
        <f t="shared" si="0"/>
        <v>-4.3240556660039786E-2</v>
      </c>
      <c r="H14" s="16">
        <f t="shared" si="3"/>
        <v>-2.1445667459849958E-2</v>
      </c>
      <c r="I14" s="16">
        <f t="shared" si="1"/>
        <v>-3.3767027098269731E-2</v>
      </c>
      <c r="J14" s="44">
        <f t="shared" si="1"/>
        <v>-3.7956259335857619E-2</v>
      </c>
      <c r="K14">
        <f t="array" ref="K14">MMULT(TRANSPOSE($B$70:$B$72),TRANSPOSE(E14:G14))</f>
        <v>-3.4559344950220686E-2</v>
      </c>
    </row>
    <row r="15" spans="1:11" x14ac:dyDescent="0.2">
      <c r="A15">
        <v>16.66</v>
      </c>
      <c r="B15">
        <v>14.37</v>
      </c>
      <c r="C15" s="40">
        <v>9.4960000000000004</v>
      </c>
      <c r="D15" s="41">
        <v>0.255</v>
      </c>
      <c r="E15" s="5">
        <f t="shared" si="2"/>
        <v>-1.7974835230677444E-3</v>
      </c>
      <c r="F15" s="5">
        <f t="shared" si="0"/>
        <v>-2.4770953512046168E-2</v>
      </c>
      <c r="G15" s="42">
        <f t="shared" si="0"/>
        <v>-1.3402597402597305E-2</v>
      </c>
      <c r="H15" s="16">
        <f t="shared" si="3"/>
        <v>2.1583088710968373E-3</v>
      </c>
      <c r="I15" s="16">
        <f t="shared" si="1"/>
        <v>-2.3501962273708158E-2</v>
      </c>
      <c r="J15" s="44">
        <f t="shared" si="1"/>
        <v>-8.1183000784151374E-3</v>
      </c>
      <c r="K15">
        <f t="array" ref="K15">MMULT(TRANSPOSE($B$70:$B$72),TRANSPOSE(E15:G15))</f>
        <v>-1.3323678145903737E-2</v>
      </c>
    </row>
    <row r="16" spans="1:11" x14ac:dyDescent="0.2">
      <c r="A16">
        <v>15.72</v>
      </c>
      <c r="B16">
        <v>13.89</v>
      </c>
      <c r="C16" s="40">
        <v>9.0380000000000003</v>
      </c>
      <c r="D16" s="41">
        <v>0.46600000000000003</v>
      </c>
      <c r="E16" s="5">
        <f t="shared" si="2"/>
        <v>-5.6422569027611003E-2</v>
      </c>
      <c r="F16" s="5">
        <f t="shared" si="0"/>
        <v>-3.3402922755741082E-2</v>
      </c>
      <c r="G16" s="42">
        <f t="shared" si="0"/>
        <v>-4.8230834035383308E-2</v>
      </c>
      <c r="H16" s="16">
        <f t="shared" si="3"/>
        <v>-5.246677663344642E-2</v>
      </c>
      <c r="I16" s="16">
        <f t="shared" si="1"/>
        <v>-3.2133931517403069E-2</v>
      </c>
      <c r="J16" s="44">
        <f t="shared" si="1"/>
        <v>-4.294653671120114E-2</v>
      </c>
      <c r="K16">
        <f t="array" ref="K16">MMULT(TRANSPOSE($B$70:$B$72),TRANSPOSE(E16:G16))</f>
        <v>-4.6018775272911795E-2</v>
      </c>
    </row>
    <row r="17" spans="1:11" x14ac:dyDescent="0.2">
      <c r="A17">
        <v>15.57</v>
      </c>
      <c r="B17">
        <v>14.005000000000001</v>
      </c>
      <c r="C17" s="40">
        <v>9.0510000000000002</v>
      </c>
      <c r="D17" s="41">
        <v>0.57299999999999995</v>
      </c>
      <c r="E17" s="5">
        <f t="shared" si="2"/>
        <v>-9.5419847328244156E-3</v>
      </c>
      <c r="F17" s="5">
        <f t="shared" si="0"/>
        <v>8.2793376529877172E-3</v>
      </c>
      <c r="G17" s="42">
        <f t="shared" si="0"/>
        <v>1.438371321088816E-3</v>
      </c>
      <c r="H17" s="16">
        <f t="shared" si="3"/>
        <v>-5.5861923386598339E-3</v>
      </c>
      <c r="I17" s="16">
        <f t="shared" si="1"/>
        <v>9.5483288913257285E-3</v>
      </c>
      <c r="J17" s="44">
        <f t="shared" si="1"/>
        <v>6.7226686452709844E-3</v>
      </c>
      <c r="K17">
        <f t="array" ref="K17">MMULT(TRANSPOSE($B$70:$B$72),TRANSPOSE(E17:G17))</f>
        <v>5.8574747084039311E-5</v>
      </c>
    </row>
    <row r="18" spans="1:11" x14ac:dyDescent="0.2">
      <c r="A18">
        <v>15.84</v>
      </c>
      <c r="B18">
        <v>14.295</v>
      </c>
      <c r="C18" s="40">
        <v>9.2940000000000005</v>
      </c>
      <c r="D18" s="41">
        <v>0.59699999999999998</v>
      </c>
      <c r="E18" s="5">
        <f t="shared" si="2"/>
        <v>1.7341040462427681E-2</v>
      </c>
      <c r="F18" s="5">
        <f t="shared" si="0"/>
        <v>2.0706890396287037E-2</v>
      </c>
      <c r="G18" s="42">
        <f t="shared" si="0"/>
        <v>2.6847862114683485E-2</v>
      </c>
      <c r="H18" s="16">
        <f t="shared" si="3"/>
        <v>2.1296832856592264E-2</v>
      </c>
      <c r="I18" s="16">
        <f t="shared" si="1"/>
        <v>2.1975881634625046E-2</v>
      </c>
      <c r="J18" s="44">
        <f t="shared" si="1"/>
        <v>3.2132159438865653E-2</v>
      </c>
      <c r="K18">
        <f t="array" ref="K18">MMULT(TRANSPOSE($B$70:$B$72),TRANSPOSE(E18:G18))</f>
        <v>2.1631930991132732E-2</v>
      </c>
    </row>
    <row r="19" spans="1:11" x14ac:dyDescent="0.2">
      <c r="A19">
        <v>15.574999999999999</v>
      </c>
      <c r="B19">
        <v>14.225</v>
      </c>
      <c r="C19" s="40">
        <v>9.2850000000000001</v>
      </c>
      <c r="D19" s="41">
        <v>0.50600000000000001</v>
      </c>
      <c r="E19" s="5">
        <f t="shared" si="2"/>
        <v>-1.6729797979798011E-2</v>
      </c>
      <c r="F19" s="5">
        <f t="shared" si="2"/>
        <v>-4.8968170689052126E-3</v>
      </c>
      <c r="G19" s="42">
        <f t="shared" si="2"/>
        <v>-9.6836668818600646E-4</v>
      </c>
      <c r="H19" s="16">
        <f t="shared" si="3"/>
        <v>-1.2774005585633429E-2</v>
      </c>
      <c r="I19" s="16">
        <f t="shared" si="3"/>
        <v>-3.6278258305672017E-3</v>
      </c>
      <c r="J19" s="44">
        <f t="shared" si="3"/>
        <v>4.3159306359961619E-3</v>
      </c>
      <c r="K19">
        <f t="array" ref="K19">MMULT(TRANSPOSE($B$70:$B$72),TRANSPOSE(E19:G19))</f>
        <v>-7.5316605789630771E-3</v>
      </c>
    </row>
    <row r="20" spans="1:11" x14ac:dyDescent="0.2">
      <c r="A20">
        <v>15.565</v>
      </c>
      <c r="B20">
        <v>14.324999999999999</v>
      </c>
      <c r="C20" s="40">
        <v>9.6219999999999999</v>
      </c>
      <c r="D20" s="41">
        <v>0.54200000000000004</v>
      </c>
      <c r="E20" s="5">
        <f t="shared" si="2"/>
        <v>-6.4205457463883953E-4</v>
      </c>
      <c r="F20" s="5">
        <f t="shared" si="2"/>
        <v>7.0298769771528491E-3</v>
      </c>
      <c r="G20" s="42">
        <f t="shared" si="2"/>
        <v>3.6295099623047999E-2</v>
      </c>
      <c r="H20" s="16">
        <f t="shared" si="3"/>
        <v>3.3137378195257422E-3</v>
      </c>
      <c r="I20" s="16">
        <f t="shared" si="3"/>
        <v>8.2988682154908604E-3</v>
      </c>
      <c r="J20" s="44">
        <f t="shared" si="3"/>
        <v>4.1579396947230167E-2</v>
      </c>
      <c r="K20">
        <f t="array" ref="K20">MMULT(TRANSPOSE($B$70:$B$72),TRANSPOSE(E20:G20))</f>
        <v>1.4227640675187335E-2</v>
      </c>
    </row>
    <row r="21" spans="1:11" x14ac:dyDescent="0.2">
      <c r="A21">
        <v>15.75</v>
      </c>
      <c r="B21">
        <v>14.455</v>
      </c>
      <c r="C21" s="40">
        <v>9.7070000000000007</v>
      </c>
      <c r="D21" s="41">
        <v>0.46800000000000003</v>
      </c>
      <c r="E21" s="5">
        <f t="shared" si="2"/>
        <v>1.1885640860905822E-2</v>
      </c>
      <c r="F21" s="5">
        <f t="shared" si="2"/>
        <v>9.075043630017543E-3</v>
      </c>
      <c r="G21" s="42">
        <f t="shared" si="2"/>
        <v>8.8339222614841617E-3</v>
      </c>
      <c r="H21" s="16">
        <f t="shared" si="3"/>
        <v>1.5841433255070404E-2</v>
      </c>
      <c r="I21" s="16">
        <f t="shared" si="3"/>
        <v>1.0344034868355554E-2</v>
      </c>
      <c r="J21" s="44">
        <f t="shared" si="3"/>
        <v>1.4118219585666329E-2</v>
      </c>
      <c r="K21">
        <f t="array" ref="K21">MMULT(TRANSPOSE($B$70:$B$72),TRANSPOSE(E21:G21))</f>
        <v>9.9315355841358421E-3</v>
      </c>
    </row>
    <row r="22" spans="1:11" x14ac:dyDescent="0.2">
      <c r="A22">
        <v>15.5</v>
      </c>
      <c r="B22">
        <v>14.065</v>
      </c>
      <c r="C22" s="40">
        <v>9.1950000000000003</v>
      </c>
      <c r="D22" s="41">
        <v>0.38200000000000001</v>
      </c>
      <c r="E22" s="5">
        <f t="shared" si="2"/>
        <v>-1.5873015873015928E-2</v>
      </c>
      <c r="F22" s="5">
        <f t="shared" si="2"/>
        <v>-2.6980283638879277E-2</v>
      </c>
      <c r="G22" s="42">
        <f t="shared" si="2"/>
        <v>-5.2745441434016715E-2</v>
      </c>
      <c r="H22" s="16">
        <f t="shared" si="3"/>
        <v>-1.1917223478851345E-2</v>
      </c>
      <c r="I22" s="16">
        <f t="shared" si="3"/>
        <v>-2.5711292400541267E-2</v>
      </c>
      <c r="J22" s="44">
        <f t="shared" si="3"/>
        <v>-4.7461144109834548E-2</v>
      </c>
      <c r="K22">
        <f t="array" ref="K22">MMULT(TRANSPOSE($B$70:$B$72),TRANSPOSE(E22:G22))</f>
        <v>-3.1866246981970638E-2</v>
      </c>
    </row>
    <row r="23" spans="1:11" x14ac:dyDescent="0.2">
      <c r="A23">
        <v>15.51</v>
      </c>
      <c r="B23">
        <v>14.225</v>
      </c>
      <c r="C23" s="40">
        <v>9.1769999999999996</v>
      </c>
      <c r="D23" s="41">
        <v>0.41399999999999998</v>
      </c>
      <c r="E23" s="5">
        <f t="shared" si="2"/>
        <v>6.4516129032266001E-4</v>
      </c>
      <c r="F23" s="5">
        <f t="shared" si="2"/>
        <v>1.1375755421258349E-2</v>
      </c>
      <c r="G23" s="42">
        <f t="shared" si="2"/>
        <v>-1.9575856443719841E-3</v>
      </c>
      <c r="H23" s="16">
        <f t="shared" si="3"/>
        <v>4.6009536844872417E-3</v>
      </c>
      <c r="I23" s="16">
        <f t="shared" si="3"/>
        <v>1.264474665959636E-2</v>
      </c>
      <c r="J23" s="44">
        <f t="shared" si="3"/>
        <v>3.3267116798101843E-3</v>
      </c>
      <c r="K23">
        <f t="array" ref="K23">MMULT(TRANSPOSE($B$70:$B$72),TRANSPOSE(E23:G23))</f>
        <v>3.3544436890696749E-3</v>
      </c>
    </row>
    <row r="24" spans="1:11" x14ac:dyDescent="0.2">
      <c r="A24">
        <v>15.3</v>
      </c>
      <c r="B24">
        <v>14.15</v>
      </c>
      <c r="C24" s="40">
        <v>9.1129999999999995</v>
      </c>
      <c r="D24" s="41">
        <v>0.38</v>
      </c>
      <c r="E24" s="5">
        <f t="shared" si="2"/>
        <v>-1.3539651837524147E-2</v>
      </c>
      <c r="F24" s="5">
        <f t="shared" si="2"/>
        <v>-5.2724077328646368E-3</v>
      </c>
      <c r="G24" s="42">
        <f t="shared" si="2"/>
        <v>-6.9739566307072121E-3</v>
      </c>
      <c r="H24" s="16">
        <f t="shared" si="3"/>
        <v>-9.5838594433595645E-3</v>
      </c>
      <c r="I24" s="16">
        <f t="shared" si="3"/>
        <v>-4.0034164945266255E-3</v>
      </c>
      <c r="J24" s="44">
        <f t="shared" si="3"/>
        <v>-1.6896593065250437E-3</v>
      </c>
      <c r="K24">
        <f t="array" ref="K24">MMULT(TRANSPOSE($B$70:$B$72),TRANSPOSE(E24:G24))</f>
        <v>-8.5953387336986653E-3</v>
      </c>
    </row>
    <row r="25" spans="1:11" x14ac:dyDescent="0.2">
      <c r="A25">
        <v>15.115</v>
      </c>
      <c r="B25">
        <v>14.255000000000001</v>
      </c>
      <c r="C25" s="40">
        <v>9.0559999999999992</v>
      </c>
      <c r="D25" s="41">
        <v>0.379</v>
      </c>
      <c r="E25" s="5">
        <f t="shared" si="2"/>
        <v>-1.2091503267973924E-2</v>
      </c>
      <c r="F25" s="5">
        <f t="shared" si="2"/>
        <v>7.4204946996465626E-3</v>
      </c>
      <c r="G25" s="42">
        <f t="shared" si="2"/>
        <v>-6.2548008339734507E-3</v>
      </c>
      <c r="H25" s="16">
        <f t="shared" si="3"/>
        <v>-8.1357108738093417E-3</v>
      </c>
      <c r="I25" s="16">
        <f t="shared" si="3"/>
        <v>8.689485937984574E-3</v>
      </c>
      <c r="J25" s="44">
        <f t="shared" si="3"/>
        <v>-9.7050350979128227E-4</v>
      </c>
      <c r="K25">
        <f t="array" ref="K25">MMULT(TRANSPOSE($B$70:$B$72),TRANSPOSE(E25:G25))</f>
        <v>-3.6419364674336037E-3</v>
      </c>
    </row>
    <row r="26" spans="1:11" x14ac:dyDescent="0.2">
      <c r="A26">
        <v>15.03</v>
      </c>
      <c r="B26">
        <v>13.81</v>
      </c>
      <c r="C26" s="40">
        <v>8.9570000000000007</v>
      </c>
      <c r="D26" s="41">
        <v>0.312</v>
      </c>
      <c r="E26" s="5">
        <f t="shared" si="2"/>
        <v>-5.6235527621568693E-3</v>
      </c>
      <c r="F26" s="5">
        <f t="shared" si="2"/>
        <v>-3.121711680112238E-2</v>
      </c>
      <c r="G26" s="42">
        <f t="shared" si="2"/>
        <v>-1.0931978798586428E-2</v>
      </c>
      <c r="H26" s="16">
        <f t="shared" si="3"/>
        <v>-1.6677603679922876E-3</v>
      </c>
      <c r="I26" s="16">
        <f t="shared" si="3"/>
        <v>-2.994812556278437E-2</v>
      </c>
      <c r="J26" s="44">
        <f t="shared" si="3"/>
        <v>-5.6476814744042597E-3</v>
      </c>
      <c r="K26">
        <f t="array" ref="K26">MMULT(TRANSPOSE($B$70:$B$72),TRANSPOSE(E26:G26))</f>
        <v>-1.5924216120621892E-2</v>
      </c>
    </row>
    <row r="27" spans="1:11" x14ac:dyDescent="0.2">
      <c r="A27">
        <v>15.005000000000001</v>
      </c>
      <c r="B27">
        <v>13.895</v>
      </c>
      <c r="C27" s="40">
        <v>9.0920000000000005</v>
      </c>
      <c r="D27" s="41">
        <v>0.433</v>
      </c>
      <c r="E27" s="5">
        <f t="shared" si="2"/>
        <v>-1.663339986693213E-3</v>
      </c>
      <c r="F27" s="5">
        <f t="shared" si="2"/>
        <v>6.1549601737871384E-3</v>
      </c>
      <c r="G27" s="42">
        <f t="shared" si="2"/>
        <v>1.507201071787434E-2</v>
      </c>
      <c r="H27" s="16">
        <f t="shared" si="3"/>
        <v>2.2924524074713687E-3</v>
      </c>
      <c r="I27" s="16">
        <f t="shared" si="3"/>
        <v>7.4239514121251498E-3</v>
      </c>
      <c r="J27" s="44">
        <f t="shared" si="3"/>
        <v>2.0356308042056508E-2</v>
      </c>
      <c r="K27">
        <f t="array" ref="K27">MMULT(TRANSPOSE($B$70:$B$72),TRANSPOSE(E27:G27))</f>
        <v>6.5212103016560885E-3</v>
      </c>
    </row>
    <row r="28" spans="1:11" x14ac:dyDescent="0.2">
      <c r="A28">
        <v>15.46</v>
      </c>
      <c r="B28">
        <v>13.78</v>
      </c>
      <c r="C28" s="40">
        <v>9.0470000000000006</v>
      </c>
      <c r="D28" s="41">
        <v>0.44700000000000001</v>
      </c>
      <c r="E28" s="5">
        <f t="shared" si="2"/>
        <v>3.0323225591469605E-2</v>
      </c>
      <c r="F28" s="5">
        <f t="shared" si="2"/>
        <v>-8.2763584023030079E-3</v>
      </c>
      <c r="G28" s="42">
        <f t="shared" si="2"/>
        <v>-4.9494060712714782E-3</v>
      </c>
      <c r="H28" s="16">
        <f t="shared" si="3"/>
        <v>3.4279017985634187E-2</v>
      </c>
      <c r="I28" s="16">
        <f t="shared" si="3"/>
        <v>-7.0073671639649966E-3</v>
      </c>
      <c r="J28" s="44">
        <f t="shared" si="3"/>
        <v>3.3489125291069014E-4</v>
      </c>
      <c r="K28">
        <f t="array" ref="K28">MMULT(TRANSPOSE($B$70:$B$72),TRANSPOSE(E28:G28))</f>
        <v>5.6991537059650392E-3</v>
      </c>
    </row>
    <row r="29" spans="1:11" x14ac:dyDescent="0.2">
      <c r="A29">
        <v>15.785</v>
      </c>
      <c r="B29">
        <v>13.86</v>
      </c>
      <c r="C29" s="40">
        <v>9.1920000000000002</v>
      </c>
      <c r="D29" s="41">
        <v>0.46400000000000002</v>
      </c>
      <c r="E29" s="5">
        <f t="shared" si="2"/>
        <v>2.1021992238033693E-2</v>
      </c>
      <c r="F29" s="5">
        <f t="shared" si="2"/>
        <v>5.8055152394775877E-3</v>
      </c>
      <c r="G29" s="42">
        <f t="shared" si="2"/>
        <v>1.6027412401901087E-2</v>
      </c>
      <c r="H29" s="16">
        <f t="shared" si="3"/>
        <v>2.4977784632198276E-2</v>
      </c>
      <c r="I29" s="16">
        <f t="shared" si="3"/>
        <v>7.0745064778155991E-3</v>
      </c>
      <c r="J29" s="44">
        <f t="shared" si="3"/>
        <v>2.1311709726083254E-2</v>
      </c>
      <c r="K29">
        <f t="array" ref="K29">MMULT(TRANSPOSE($B$70:$B$72),TRANSPOSE(E29:G29))</f>
        <v>1.4284973293137455E-2</v>
      </c>
    </row>
    <row r="30" spans="1:11" x14ac:dyDescent="0.2">
      <c r="A30">
        <v>15.695</v>
      </c>
      <c r="B30">
        <v>13.835000000000001</v>
      </c>
      <c r="C30" s="40">
        <v>9.0009999999999994</v>
      </c>
      <c r="D30" s="41">
        <v>0.45900000000000002</v>
      </c>
      <c r="E30" s="5">
        <f t="shared" si="2"/>
        <v>-5.7016154577129718E-3</v>
      </c>
      <c r="F30" s="5">
        <f t="shared" si="2"/>
        <v>-1.8037518037516964E-3</v>
      </c>
      <c r="G30" s="42">
        <f t="shared" si="2"/>
        <v>-2.0778938207136721E-2</v>
      </c>
      <c r="H30" s="16">
        <f t="shared" si="3"/>
        <v>-1.7458230635483902E-3</v>
      </c>
      <c r="I30" s="16">
        <f t="shared" si="3"/>
        <v>-5.347605654136855E-4</v>
      </c>
      <c r="J30" s="44">
        <f t="shared" si="3"/>
        <v>-1.5494640882954554E-2</v>
      </c>
      <c r="K30">
        <f t="array" ref="K30">MMULT(TRANSPOSE($B$70:$B$72),TRANSPOSE(E30:G30))</f>
        <v>-9.4281018228671298E-3</v>
      </c>
    </row>
    <row r="31" spans="1:11" x14ac:dyDescent="0.2">
      <c r="A31">
        <v>15.45</v>
      </c>
      <c r="B31">
        <v>13.83</v>
      </c>
      <c r="C31" s="40">
        <v>9.2040000000000006</v>
      </c>
      <c r="D31" s="41">
        <v>0.40300000000000002</v>
      </c>
      <c r="E31" s="5">
        <f t="shared" si="2"/>
        <v>-1.5610066900286768E-2</v>
      </c>
      <c r="F31" s="5">
        <f t="shared" si="2"/>
        <v>-3.6140224069391991E-4</v>
      </c>
      <c r="G31" s="42">
        <f t="shared" si="2"/>
        <v>2.2553049661148794E-2</v>
      </c>
      <c r="H31" s="16">
        <f t="shared" si="3"/>
        <v>-1.1654274506122185E-2</v>
      </c>
      <c r="I31" s="16">
        <f t="shared" si="3"/>
        <v>9.0758899764409101E-4</v>
      </c>
      <c r="J31" s="44">
        <f t="shared" si="3"/>
        <v>2.7837346985330962E-2</v>
      </c>
      <c r="K31">
        <f t="array" ref="K31">MMULT(TRANSPOSE($B$70:$B$72),TRANSPOSE(E31:G31))</f>
        <v>2.1938601733893694E-3</v>
      </c>
    </row>
    <row r="32" spans="1:11" x14ac:dyDescent="0.2">
      <c r="A32">
        <v>15.404999999999999</v>
      </c>
      <c r="B32">
        <v>13.65</v>
      </c>
      <c r="C32" s="40">
        <v>8.8640000000000008</v>
      </c>
      <c r="D32" s="41">
        <v>0.45200000000000001</v>
      </c>
      <c r="E32" s="5">
        <f t="shared" si="2"/>
        <v>-2.9126213592233219E-3</v>
      </c>
      <c r="F32" s="5">
        <f t="shared" si="2"/>
        <v>-1.3015184381778733E-2</v>
      </c>
      <c r="G32" s="42">
        <f t="shared" si="2"/>
        <v>-3.6940460669274255E-2</v>
      </c>
      <c r="H32" s="16">
        <f t="shared" si="3"/>
        <v>1.0431710349412598E-3</v>
      </c>
      <c r="I32" s="16">
        <f t="shared" si="3"/>
        <v>-1.1746193143440721E-2</v>
      </c>
      <c r="J32" s="44">
        <f t="shared" si="3"/>
        <v>-3.1656163345092088E-2</v>
      </c>
      <c r="K32">
        <f t="array" ref="K32">MMULT(TRANSPOSE($B$70:$B$72),TRANSPOSE(E32:G32))</f>
        <v>-1.7622755470092101E-2</v>
      </c>
    </row>
    <row r="33" spans="1:11" x14ac:dyDescent="0.2">
      <c r="A33">
        <v>15.6</v>
      </c>
      <c r="B33">
        <v>13.95</v>
      </c>
      <c r="C33" s="40">
        <v>8.6920000000000002</v>
      </c>
      <c r="D33" s="41">
        <v>0.38300000000000001</v>
      </c>
      <c r="E33" s="5">
        <f t="shared" si="2"/>
        <v>1.2658227848101333E-2</v>
      </c>
      <c r="F33" s="5">
        <f t="shared" si="2"/>
        <v>2.19780219780219E-2</v>
      </c>
      <c r="G33" s="42">
        <f t="shared" si="2"/>
        <v>-1.9404332129963953E-2</v>
      </c>
      <c r="H33" s="16">
        <f t="shared" si="3"/>
        <v>1.6614020242265916E-2</v>
      </c>
      <c r="I33" s="16">
        <f t="shared" si="3"/>
        <v>2.324701321635991E-2</v>
      </c>
      <c r="J33" s="44">
        <f t="shared" si="3"/>
        <v>-1.4120034805781785E-2</v>
      </c>
      <c r="K33">
        <f t="array" ref="K33">MMULT(TRANSPOSE($B$70:$B$72),TRANSPOSE(E33:G33))</f>
        <v>5.077305898719759E-3</v>
      </c>
    </row>
    <row r="34" spans="1:11" x14ac:dyDescent="0.2">
      <c r="A34">
        <v>15.64</v>
      </c>
      <c r="B34">
        <v>14.29</v>
      </c>
      <c r="C34" s="40">
        <v>8.891</v>
      </c>
      <c r="D34" s="41">
        <v>0.36399999999999999</v>
      </c>
      <c r="E34" s="5">
        <f t="shared" si="2"/>
        <v>2.564102564102555E-3</v>
      </c>
      <c r="F34" s="5">
        <f t="shared" si="2"/>
        <v>2.4372759856630788E-2</v>
      </c>
      <c r="G34" s="42">
        <f t="shared" si="2"/>
        <v>2.2894615738610291E-2</v>
      </c>
      <c r="H34" s="16">
        <f t="shared" si="3"/>
        <v>6.5198949582671367E-3</v>
      </c>
      <c r="I34" s="16">
        <f t="shared" si="3"/>
        <v>2.5641751094968798E-2</v>
      </c>
      <c r="J34" s="44">
        <f t="shared" si="3"/>
        <v>2.8178913062792459E-2</v>
      </c>
      <c r="K34">
        <f t="array" ref="K34">MMULT(TRANSPOSE($B$70:$B$72),TRANSPOSE(E34:G34))</f>
        <v>1.6610492719781211E-2</v>
      </c>
    </row>
    <row r="35" spans="1:11" x14ac:dyDescent="0.2">
      <c r="A35">
        <v>15.074999999999999</v>
      </c>
      <c r="B35">
        <v>14.265000000000001</v>
      </c>
      <c r="C35" s="40">
        <v>8.6120000000000001</v>
      </c>
      <c r="D35" s="41">
        <v>0.41</v>
      </c>
      <c r="E35" s="5">
        <f t="shared" si="2"/>
        <v>-3.6125319693094737E-2</v>
      </c>
      <c r="F35" s="5">
        <f t="shared" si="2"/>
        <v>-1.7494751574527179E-3</v>
      </c>
      <c r="G35" s="42">
        <f t="shared" si="2"/>
        <v>-3.1380047238780739E-2</v>
      </c>
      <c r="H35" s="16">
        <f t="shared" si="3"/>
        <v>-3.2169527298930155E-2</v>
      </c>
      <c r="I35" s="16">
        <f t="shared" si="3"/>
        <v>-4.8048391911470695E-4</v>
      </c>
      <c r="J35" s="44">
        <f t="shared" si="3"/>
        <v>-2.6095749914598572E-2</v>
      </c>
      <c r="K35">
        <f t="array" ref="K35">MMULT(TRANSPOSE($B$70:$B$72),TRANSPOSE(E35:G35))</f>
        <v>-2.3084947363109398E-2</v>
      </c>
    </row>
    <row r="36" spans="1:11" x14ac:dyDescent="0.2">
      <c r="A36">
        <v>14.96</v>
      </c>
      <c r="B36">
        <v>14.11</v>
      </c>
      <c r="C36" s="40">
        <v>8.532</v>
      </c>
      <c r="D36" s="41">
        <v>0.36099999999999999</v>
      </c>
      <c r="E36" s="5">
        <f t="shared" si="2"/>
        <v>-7.6285240464344373E-3</v>
      </c>
      <c r="F36" s="5">
        <f t="shared" si="2"/>
        <v>-1.0865755345250694E-2</v>
      </c>
      <c r="G36" s="42">
        <f t="shared" si="2"/>
        <v>-9.289363678588014E-3</v>
      </c>
      <c r="H36" s="16">
        <f t="shared" si="3"/>
        <v>-3.6727316522698556E-3</v>
      </c>
      <c r="I36" s="16">
        <f t="shared" si="3"/>
        <v>-9.5967641069126825E-3</v>
      </c>
      <c r="J36" s="44">
        <f t="shared" si="3"/>
        <v>-4.0050663544058457E-3</v>
      </c>
      <c r="K36">
        <f t="array" ref="K36">MMULT(TRANSPOSE($B$70:$B$72),TRANSPOSE(E36:G36))</f>
        <v>-9.2612143567577139E-3</v>
      </c>
    </row>
    <row r="37" spans="1:11" x14ac:dyDescent="0.2">
      <c r="A37">
        <v>14.805</v>
      </c>
      <c r="B37">
        <v>14.265000000000001</v>
      </c>
      <c r="C37" s="40">
        <v>8.5370000000000008</v>
      </c>
      <c r="D37" s="41">
        <v>0.36</v>
      </c>
      <c r="E37" s="5">
        <f t="shared" si="2"/>
        <v>-1.0360962566845044E-2</v>
      </c>
      <c r="F37" s="5">
        <f t="shared" si="2"/>
        <v>1.0985116938341699E-2</v>
      </c>
      <c r="G37" s="42">
        <f t="shared" si="2"/>
        <v>5.8602906704185997E-4</v>
      </c>
      <c r="H37" s="16">
        <f t="shared" si="3"/>
        <v>-6.4051701726804628E-3</v>
      </c>
      <c r="I37" s="16">
        <f t="shared" si="3"/>
        <v>1.225410817667971E-2</v>
      </c>
      <c r="J37" s="44">
        <f t="shared" si="3"/>
        <v>5.8703263912240284E-3</v>
      </c>
      <c r="K37">
        <f t="array" ref="K37">MMULT(TRANSPOSE($B$70:$B$72),TRANSPOSE(E37:G37))</f>
        <v>4.0339447951283846E-4</v>
      </c>
    </row>
    <row r="38" spans="1:11" x14ac:dyDescent="0.2">
      <c r="A38">
        <v>14.975</v>
      </c>
      <c r="B38">
        <v>14.45</v>
      </c>
      <c r="C38" s="40">
        <v>8.5619999999999994</v>
      </c>
      <c r="D38" s="41">
        <v>0.30499999999999999</v>
      </c>
      <c r="E38" s="5">
        <f t="shared" si="2"/>
        <v>1.1482607227288E-2</v>
      </c>
      <c r="F38" s="5">
        <f t="shared" si="2"/>
        <v>1.2968804766911868E-2</v>
      </c>
      <c r="G38" s="42">
        <f t="shared" si="2"/>
        <v>2.9284291905820048E-3</v>
      </c>
      <c r="H38" s="16">
        <f t="shared" si="3"/>
        <v>1.5438399621452582E-2</v>
      </c>
      <c r="I38" s="16">
        <f t="shared" si="3"/>
        <v>1.4237796005249879E-2</v>
      </c>
      <c r="J38" s="44">
        <f t="shared" si="3"/>
        <v>8.2127265147641723E-3</v>
      </c>
      <c r="K38">
        <f t="array" ref="K38">MMULT(TRANSPOSE($B$70:$B$72),TRANSPOSE(E38:G38))</f>
        <v>9.1266137282606241E-3</v>
      </c>
    </row>
    <row r="39" spans="1:11" x14ac:dyDescent="0.2">
      <c r="A39">
        <v>15.52</v>
      </c>
      <c r="B39">
        <v>14.64</v>
      </c>
      <c r="C39" s="40">
        <v>8.6259999999999994</v>
      </c>
      <c r="D39" s="41">
        <v>0.307</v>
      </c>
      <c r="E39" s="5">
        <f t="shared" si="2"/>
        <v>3.6393989983305453E-2</v>
      </c>
      <c r="F39" s="5">
        <f t="shared" si="2"/>
        <v>1.314878892733562E-2</v>
      </c>
      <c r="G39" s="42">
        <f t="shared" si="2"/>
        <v>7.4748890446156846E-3</v>
      </c>
      <c r="H39" s="16">
        <f t="shared" si="3"/>
        <v>4.0349782377470035E-2</v>
      </c>
      <c r="I39" s="16">
        <f t="shared" si="3"/>
        <v>1.4417780165673631E-2</v>
      </c>
      <c r="J39" s="44">
        <f t="shared" si="3"/>
        <v>1.2759186368797852E-2</v>
      </c>
      <c r="K39">
        <f t="array" ref="K39">MMULT(TRANSPOSE($B$70:$B$72),TRANSPOSE(E39:G39))</f>
        <v>1.9005889318418918E-2</v>
      </c>
    </row>
    <row r="40" spans="1:11" x14ac:dyDescent="0.2">
      <c r="A40">
        <v>15.065</v>
      </c>
      <c r="B40">
        <v>14.66</v>
      </c>
      <c r="C40" s="40">
        <v>8.2509999999999994</v>
      </c>
      <c r="D40" s="41">
        <v>0.30099999999999999</v>
      </c>
      <c r="E40" s="5">
        <f t="shared" si="2"/>
        <v>-2.9317010309278357E-2</v>
      </c>
      <c r="F40" s="5">
        <f t="shared" si="2"/>
        <v>1.366120218579292E-3</v>
      </c>
      <c r="G40" s="42">
        <f t="shared" si="2"/>
        <v>-4.3473220496174414E-2</v>
      </c>
      <c r="H40" s="16">
        <f t="shared" si="3"/>
        <v>-2.5361217915113775E-2</v>
      </c>
      <c r="I40" s="16">
        <f t="shared" si="3"/>
        <v>2.6351114569173029E-3</v>
      </c>
      <c r="J40" s="44">
        <f t="shared" si="3"/>
        <v>-3.8188923171992246E-2</v>
      </c>
      <c r="K40">
        <f t="array" ref="K40">MMULT(TRANSPOSE($B$70:$B$72),TRANSPOSE(E40:G40))</f>
        <v>-2.380803686229116E-2</v>
      </c>
    </row>
    <row r="41" spans="1:11" x14ac:dyDescent="0.2">
      <c r="A41">
        <v>15.005000000000001</v>
      </c>
      <c r="B41">
        <v>14.64</v>
      </c>
      <c r="C41" s="40">
        <v>8.2550000000000008</v>
      </c>
      <c r="D41" s="41">
        <v>0.42</v>
      </c>
      <c r="E41" s="5">
        <f t="shared" si="2"/>
        <v>-3.982741453700589E-3</v>
      </c>
      <c r="F41" s="5">
        <f t="shared" si="2"/>
        <v>-1.3642564802182067E-3</v>
      </c>
      <c r="G41" s="42">
        <f t="shared" si="2"/>
        <v>4.8478972245802332E-4</v>
      </c>
      <c r="H41" s="16">
        <f t="shared" si="3"/>
        <v>-2.6949059536007271E-5</v>
      </c>
      <c r="I41" s="16">
        <f t="shared" si="3"/>
        <v>-9.5265241880195754E-5</v>
      </c>
      <c r="J41" s="44">
        <f t="shared" si="3"/>
        <v>5.7690870466401917E-3</v>
      </c>
      <c r="K41">
        <f t="array" ref="K41">MMULT(TRANSPOSE($B$70:$B$72),TRANSPOSE(E41:G41))</f>
        <v>-1.620736070486924E-3</v>
      </c>
    </row>
    <row r="42" spans="1:11" x14ac:dyDescent="0.2">
      <c r="A42">
        <v>14.795</v>
      </c>
      <c r="B42">
        <v>14.475</v>
      </c>
      <c r="C42" s="40">
        <v>8.125</v>
      </c>
      <c r="D42" s="41">
        <v>0.42699999999999999</v>
      </c>
      <c r="E42" s="5">
        <f t="shared" si="2"/>
        <v>-1.399533488837057E-2</v>
      </c>
      <c r="F42" s="5">
        <f t="shared" si="2"/>
        <v>-1.127049180327877E-2</v>
      </c>
      <c r="G42" s="42">
        <f t="shared" si="2"/>
        <v>-1.5748031496063075E-2</v>
      </c>
      <c r="H42" s="16">
        <f t="shared" si="3"/>
        <v>-1.0039542494205987E-2</v>
      </c>
      <c r="I42" s="16">
        <f t="shared" si="3"/>
        <v>-1.0001500564940759E-2</v>
      </c>
      <c r="J42" s="44">
        <f t="shared" si="3"/>
        <v>-1.0463734171880908E-2</v>
      </c>
      <c r="K42">
        <f t="array" ref="K42">MMULT(TRANSPOSE($B$70:$B$72),TRANSPOSE(E42:G42))</f>
        <v>-1.3671286062570804E-2</v>
      </c>
    </row>
    <row r="43" spans="1:11" x14ac:dyDescent="0.2">
      <c r="A43">
        <v>14.95</v>
      </c>
      <c r="B43">
        <v>14.62</v>
      </c>
      <c r="C43" s="40">
        <v>8.3580000000000005</v>
      </c>
      <c r="D43" s="41">
        <v>0.439</v>
      </c>
      <c r="E43" s="5">
        <f t="shared" si="2"/>
        <v>1.0476512335248378E-2</v>
      </c>
      <c r="F43" s="5">
        <f t="shared" si="2"/>
        <v>1.0017271157167551E-2</v>
      </c>
      <c r="G43" s="42">
        <f t="shared" si="2"/>
        <v>2.8676923076923044E-2</v>
      </c>
      <c r="H43" s="16">
        <f t="shared" si="3"/>
        <v>1.4432304729412961E-2</v>
      </c>
      <c r="I43" s="16">
        <f t="shared" si="3"/>
        <v>1.1286262395505562E-2</v>
      </c>
      <c r="J43" s="44">
        <f t="shared" si="3"/>
        <v>3.3961220401105212E-2</v>
      </c>
      <c r="K43">
        <f t="array" ref="K43">MMULT(TRANSPOSE($B$70:$B$72),TRANSPOSE(E43:G43))</f>
        <v>1.639023552311299E-2</v>
      </c>
    </row>
    <row r="44" spans="1:11" x14ac:dyDescent="0.2">
      <c r="A44">
        <v>14.46</v>
      </c>
      <c r="B44">
        <v>14.465</v>
      </c>
      <c r="C44" s="40">
        <v>8.1989999999999998</v>
      </c>
      <c r="D44" s="41">
        <v>0.58099999999999996</v>
      </c>
      <c r="E44" s="5">
        <f t="shared" si="2"/>
        <v>-3.2775919732441317E-2</v>
      </c>
      <c r="F44" s="5">
        <f t="shared" si="2"/>
        <v>-1.0601915184678457E-2</v>
      </c>
      <c r="G44" s="42">
        <f t="shared" si="2"/>
        <v>-1.9023689877961325E-2</v>
      </c>
      <c r="H44" s="16">
        <f t="shared" si="3"/>
        <v>-2.8820127338276734E-2</v>
      </c>
      <c r="I44" s="16">
        <f t="shared" si="3"/>
        <v>-9.3329239463404452E-3</v>
      </c>
      <c r="J44" s="44">
        <f t="shared" si="3"/>
        <v>-1.3739392553779158E-2</v>
      </c>
      <c r="K44">
        <f t="array" ref="K44">MMULT(TRANSPOSE($B$70:$B$72),TRANSPOSE(E44:G44))</f>
        <v>-2.080050826502703E-2</v>
      </c>
    </row>
    <row r="45" spans="1:11" x14ac:dyDescent="0.2">
      <c r="A45">
        <v>14.43</v>
      </c>
      <c r="B45">
        <v>14.45</v>
      </c>
      <c r="C45" s="40">
        <v>8.2579999999999991</v>
      </c>
      <c r="D45" s="41">
        <v>0.56799999999999995</v>
      </c>
      <c r="E45" s="5">
        <f t="shared" si="2"/>
        <v>-2.0746887966806016E-3</v>
      </c>
      <c r="F45" s="5">
        <f t="shared" si="2"/>
        <v>-1.0369858278603816E-3</v>
      </c>
      <c r="G45" s="42">
        <f t="shared" si="2"/>
        <v>7.1959995121355647E-3</v>
      </c>
      <c r="H45" s="16">
        <f t="shared" si="3"/>
        <v>1.8811035974839801E-3</v>
      </c>
      <c r="I45" s="16">
        <f t="shared" si="3"/>
        <v>2.3200541047762929E-4</v>
      </c>
      <c r="J45" s="44">
        <f t="shared" si="3"/>
        <v>1.2480296836317732E-2</v>
      </c>
      <c r="K45">
        <f t="array" ref="K45">MMULT(TRANSPOSE($B$70:$B$72),TRANSPOSE(E45:G45))</f>
        <v>1.3614416291981939E-3</v>
      </c>
    </row>
    <row r="46" spans="1:11" x14ac:dyDescent="0.2">
      <c r="A46">
        <v>14.574999999999999</v>
      </c>
      <c r="B46">
        <v>14.845000000000001</v>
      </c>
      <c r="C46" s="40">
        <v>8.5030000000000001</v>
      </c>
      <c r="D46" s="41">
        <v>0.629</v>
      </c>
      <c r="E46" s="5">
        <f t="shared" si="2"/>
        <v>1.0048510048509929E-2</v>
      </c>
      <c r="F46" s="5">
        <f t="shared" si="2"/>
        <v>2.733564013840839E-2</v>
      </c>
      <c r="G46" s="42">
        <f t="shared" si="2"/>
        <v>2.9668200532816824E-2</v>
      </c>
      <c r="H46" s="16">
        <f t="shared" si="3"/>
        <v>1.4004302442674511E-2</v>
      </c>
      <c r="I46" s="16">
        <f t="shared" si="3"/>
        <v>2.86046313767464E-2</v>
      </c>
      <c r="J46" s="44">
        <f t="shared" si="3"/>
        <v>3.4952497856998992E-2</v>
      </c>
      <c r="K46">
        <f t="array" ref="K46">MMULT(TRANSPOSE($B$70:$B$72),TRANSPOSE(E46:G46))</f>
        <v>2.2350783573245044E-2</v>
      </c>
    </row>
    <row r="47" spans="1:11" x14ac:dyDescent="0.2">
      <c r="A47">
        <v>13.805</v>
      </c>
      <c r="B47">
        <v>14.16</v>
      </c>
      <c r="C47" s="40">
        <v>8.0519999999999996</v>
      </c>
      <c r="D47" s="41">
        <v>0.76700000000000002</v>
      </c>
      <c r="E47" s="5">
        <f t="shared" si="2"/>
        <v>-5.2830188679245271E-2</v>
      </c>
      <c r="F47" s="5">
        <f t="shared" si="2"/>
        <v>-4.6143482654092294E-2</v>
      </c>
      <c r="G47" s="42">
        <f t="shared" si="2"/>
        <v>-5.3040103492884905E-2</v>
      </c>
      <c r="H47" s="16">
        <f t="shared" si="3"/>
        <v>-4.8874396285080689E-2</v>
      </c>
      <c r="I47" s="16">
        <f t="shared" si="3"/>
        <v>-4.4874491415754281E-2</v>
      </c>
      <c r="J47" s="44">
        <f t="shared" si="3"/>
        <v>-4.7755806168702737E-2</v>
      </c>
      <c r="K47">
        <f t="array" ref="K47">MMULT(TRANSPOSE($B$70:$B$72),TRANSPOSE(E47:G47))</f>
        <v>-5.0671258275407485E-2</v>
      </c>
    </row>
    <row r="48" spans="1:11" x14ac:dyDescent="0.2">
      <c r="A48">
        <v>12.96</v>
      </c>
      <c r="B48">
        <v>13.4</v>
      </c>
      <c r="C48" s="40">
        <v>7.5220000000000002</v>
      </c>
      <c r="D48" s="41">
        <v>0.745</v>
      </c>
      <c r="E48" s="5">
        <f t="shared" si="2"/>
        <v>-6.1209706628033267E-2</v>
      </c>
      <c r="F48" s="5">
        <f t="shared" si="2"/>
        <v>-5.3672316384180796E-2</v>
      </c>
      <c r="G48" s="42">
        <f t="shared" si="2"/>
        <v>-6.5822155986090314E-2</v>
      </c>
      <c r="H48" s="16">
        <f t="shared" si="3"/>
        <v>-5.7253914233868684E-2</v>
      </c>
      <c r="I48" s="16">
        <f t="shared" si="3"/>
        <v>-5.2403325145842783E-2</v>
      </c>
      <c r="J48" s="44">
        <f t="shared" si="3"/>
        <v>-6.0537858661908146E-2</v>
      </c>
      <c r="K48">
        <f t="array" ref="K48">MMULT(TRANSPOSE($B$70:$B$72),TRANSPOSE(E48:G48))</f>
        <v>-6.0234726332768121E-2</v>
      </c>
    </row>
    <row r="49" spans="1:15" x14ac:dyDescent="0.2">
      <c r="A49">
        <v>13.16</v>
      </c>
      <c r="B49">
        <v>13.645</v>
      </c>
      <c r="C49" s="40">
        <v>7.6360000000000001</v>
      </c>
      <c r="D49" s="41">
        <v>0.70599999999999996</v>
      </c>
      <c r="E49" s="5">
        <f t="shared" si="2"/>
        <v>1.5432098765431945E-2</v>
      </c>
      <c r="F49" s="5">
        <f t="shared" si="2"/>
        <v>1.8283582089552164E-2</v>
      </c>
      <c r="G49" s="42">
        <f t="shared" si="2"/>
        <v>1.5155543738367472E-2</v>
      </c>
      <c r="H49" s="16">
        <f t="shared" si="3"/>
        <v>1.9387891159596528E-2</v>
      </c>
      <c r="I49" s="16">
        <f t="shared" si="3"/>
        <v>1.9552573327890174E-2</v>
      </c>
      <c r="J49" s="44">
        <f t="shared" si="3"/>
        <v>2.0439841062549639E-2</v>
      </c>
      <c r="K49">
        <f t="array" ref="K49">MMULT(TRANSPOSE($B$70:$B$72),TRANSPOSE(E49:G49))</f>
        <v>1.6290408197783858E-2</v>
      </c>
    </row>
    <row r="50" spans="1:15" x14ac:dyDescent="0.2">
      <c r="A50">
        <v>13.395</v>
      </c>
      <c r="B50">
        <v>14.015000000000001</v>
      </c>
      <c r="C50" s="40">
        <v>8.0210000000000008</v>
      </c>
      <c r="D50" s="41">
        <v>0.65300000000000002</v>
      </c>
      <c r="E50" s="5">
        <f t="shared" si="2"/>
        <v>1.7857142857142794E-2</v>
      </c>
      <c r="F50" s="5">
        <f t="shared" si="2"/>
        <v>2.7116159765481873E-2</v>
      </c>
      <c r="G50" s="42">
        <f t="shared" si="2"/>
        <v>5.0419067574646537E-2</v>
      </c>
      <c r="H50" s="16">
        <f t="shared" si="3"/>
        <v>2.1812935251307376E-2</v>
      </c>
      <c r="I50" s="16">
        <f t="shared" si="3"/>
        <v>2.8385151003819883E-2</v>
      </c>
      <c r="J50" s="44">
        <f t="shared" si="3"/>
        <v>5.5703364898828704E-2</v>
      </c>
      <c r="K50">
        <f t="array" ref="K50">MMULT(TRANSPOSE($B$70:$B$72),TRANSPOSE(E50:G50))</f>
        <v>3.1797456732423734E-2</v>
      </c>
    </row>
    <row r="51" spans="1:15" x14ac:dyDescent="0.2">
      <c r="A51">
        <v>12.875</v>
      </c>
      <c r="B51">
        <v>13.74</v>
      </c>
      <c r="C51" s="40">
        <v>7.8319999999999999</v>
      </c>
      <c r="D51" s="41">
        <v>0.65100000000000002</v>
      </c>
      <c r="E51" s="5">
        <f t="shared" si="2"/>
        <v>-3.8820455393803632E-2</v>
      </c>
      <c r="F51" s="5">
        <f t="shared" si="2"/>
        <v>-1.9621833749554063E-2</v>
      </c>
      <c r="G51" s="42">
        <f t="shared" si="2"/>
        <v>-2.3563146739808083E-2</v>
      </c>
      <c r="H51" s="16">
        <f t="shared" si="3"/>
        <v>-3.486466299963905E-2</v>
      </c>
      <c r="I51" s="16">
        <f t="shared" si="3"/>
        <v>-1.8352842511216053E-2</v>
      </c>
      <c r="J51" s="44">
        <f t="shared" si="3"/>
        <v>-1.8278849415625915E-2</v>
      </c>
      <c r="K51">
        <f t="array" ref="K51">MMULT(TRANSPOSE($B$70:$B$72),TRANSPOSE(E51:G51))</f>
        <v>-2.7335145294388592E-2</v>
      </c>
    </row>
    <row r="52" spans="1:15" x14ac:dyDescent="0.2">
      <c r="A52">
        <v>13.225</v>
      </c>
      <c r="B52">
        <v>14.22</v>
      </c>
      <c r="C52" s="40">
        <v>8.17</v>
      </c>
      <c r="D52" s="41">
        <v>0.64800000000000002</v>
      </c>
      <c r="E52" s="5">
        <f t="shared" si="2"/>
        <v>2.7184466019417375E-2</v>
      </c>
      <c r="F52" s="5">
        <f t="shared" si="2"/>
        <v>3.4934497816593968E-2</v>
      </c>
      <c r="G52" s="42">
        <f t="shared" si="2"/>
        <v>4.3156281920326833E-2</v>
      </c>
      <c r="H52" s="16">
        <f t="shared" si="3"/>
        <v>3.1140258413581957E-2</v>
      </c>
      <c r="I52" s="16">
        <f t="shared" si="3"/>
        <v>3.6203489054931981E-2</v>
      </c>
      <c r="J52" s="44">
        <f t="shared" si="3"/>
        <v>4.8440579244509001E-2</v>
      </c>
      <c r="K52">
        <f t="array" ref="K52">MMULT(TRANSPOSE($B$70:$B$72),TRANSPOSE(E52:G52))</f>
        <v>3.5091748585446059E-2</v>
      </c>
    </row>
    <row r="53" spans="1:15" x14ac:dyDescent="0.2">
      <c r="A53">
        <v>13.41</v>
      </c>
      <c r="B53">
        <v>14.035</v>
      </c>
      <c r="C53" s="40">
        <v>8.1999999999999993</v>
      </c>
      <c r="D53" s="41">
        <v>0.57099999999999995</v>
      </c>
      <c r="E53" s="5">
        <f t="shared" si="2"/>
        <v>1.3988657844990593E-2</v>
      </c>
      <c r="F53" s="5">
        <f t="shared" si="2"/>
        <v>-1.3009845288326383E-2</v>
      </c>
      <c r="G53" s="42">
        <f t="shared" si="2"/>
        <v>3.6719706242349659E-3</v>
      </c>
      <c r="H53" s="16">
        <f t="shared" si="3"/>
        <v>1.7944450239155176E-2</v>
      </c>
      <c r="I53" s="16">
        <f t="shared" si="3"/>
        <v>-1.1740854049988371E-2</v>
      </c>
      <c r="J53" s="44">
        <f t="shared" si="3"/>
        <v>8.9562679484171334E-3</v>
      </c>
      <c r="K53">
        <f t="array" ref="K53">MMULT(TRANSPOSE($B$70:$B$72),TRANSPOSE(E53:G53))</f>
        <v>1.5502610602997255E-3</v>
      </c>
    </row>
    <row r="54" spans="1:15" x14ac:dyDescent="0.2">
      <c r="A54">
        <v>12.95</v>
      </c>
      <c r="B54">
        <v>13.555</v>
      </c>
      <c r="C54" s="40">
        <v>7.7869999999999999</v>
      </c>
      <c r="D54" s="41">
        <v>0.52700000000000002</v>
      </c>
      <c r="E54" s="5">
        <f t="shared" si="2"/>
        <v>-3.4302759134973937E-2</v>
      </c>
      <c r="F54" s="5">
        <f t="shared" si="2"/>
        <v>-3.4200213751335973E-2</v>
      </c>
      <c r="G54" s="42">
        <f t="shared" si="2"/>
        <v>-5.0365853658536519E-2</v>
      </c>
      <c r="H54" s="16">
        <f t="shared" si="3"/>
        <v>-3.0346966740809354E-2</v>
      </c>
      <c r="I54" s="16">
        <f t="shared" si="3"/>
        <v>-3.293122251299796E-2</v>
      </c>
      <c r="J54" s="44">
        <f t="shared" si="3"/>
        <v>-4.5081556334354352E-2</v>
      </c>
      <c r="K54">
        <f t="array" ref="K54">MMULT(TRANSPOSE($B$70:$B$72),TRANSPOSE(E54:G54))</f>
        <v>-3.9622942181615474E-2</v>
      </c>
    </row>
    <row r="55" spans="1:15" x14ac:dyDescent="0.2">
      <c r="E55" s="5"/>
      <c r="F55" s="5"/>
      <c r="G55" s="42"/>
    </row>
    <row r="56" spans="1:15" x14ac:dyDescent="0.2">
      <c r="E56" s="5">
        <f>AVERAGE(E3:E54)</f>
        <v>-3.9557923941645817E-3</v>
      </c>
      <c r="F56" s="5">
        <f t="shared" ref="F56:G56" si="4">AVERAGE(F3:F54)</f>
        <v>-1.2689912383380109E-3</v>
      </c>
      <c r="G56" s="5">
        <f t="shared" si="4"/>
        <v>-5.2842973241821684E-3</v>
      </c>
    </row>
    <row r="58" spans="1:15" x14ac:dyDescent="0.2">
      <c r="A58" s="77" t="s">
        <v>110</v>
      </c>
      <c r="B58" s="77"/>
      <c r="C58" s="77"/>
      <c r="D58" s="77"/>
      <c r="F58" s="77" t="s">
        <v>110</v>
      </c>
      <c r="G58" s="77"/>
      <c r="H58" s="77"/>
      <c r="I58" s="77"/>
      <c r="L58" s="77" t="s">
        <v>110</v>
      </c>
      <c r="M58" s="77"/>
      <c r="N58" s="77"/>
      <c r="O58" s="77"/>
    </row>
    <row r="59" spans="1:15" x14ac:dyDescent="0.2">
      <c r="B59" t="s">
        <v>42</v>
      </c>
      <c r="C59" t="s">
        <v>54</v>
      </c>
      <c r="D59" s="40" t="s">
        <v>61</v>
      </c>
      <c r="G59" t="s">
        <v>42</v>
      </c>
      <c r="H59" t="s">
        <v>54</v>
      </c>
      <c r="I59" s="40" t="s">
        <v>61</v>
      </c>
      <c r="J59" t="s">
        <v>96</v>
      </c>
      <c r="M59" t="s">
        <v>42</v>
      </c>
      <c r="N59" t="s">
        <v>54</v>
      </c>
      <c r="O59" s="40" t="s">
        <v>61</v>
      </c>
    </row>
    <row r="60" spans="1:15" x14ac:dyDescent="0.2">
      <c r="A60" t="s">
        <v>42</v>
      </c>
      <c r="B60">
        <f t="array" ref="B60:D62">MMULT(TRANSPOSE(H3:J54),H3:J54)/52</f>
        <v>5.4723958180253392E-4</v>
      </c>
      <c r="C60">
        <v>3.6109724348400417E-4</v>
      </c>
      <c r="D60">
        <v>3.7015471357688387E-4</v>
      </c>
      <c r="F60" t="s">
        <v>42</v>
      </c>
      <c r="G60">
        <f t="array" ref="G60:I62">MMULT(J60:J62,TRANSPOSE(J60:J62))</f>
        <v>5.472395818025337E-4</v>
      </c>
      <c r="H60">
        <v>4.9425553364759311E-4</v>
      </c>
      <c r="I60">
        <v>6.1334804459276578E-4</v>
      </c>
      <c r="J60" s="45">
        <f t="array" ref="J60">_xlfn.STDEV.P(E3:E54)</f>
        <v>2.3393152455420233E-2</v>
      </c>
      <c r="L60" t="s">
        <v>42</v>
      </c>
      <c r="M60" s="5">
        <f t="array" ref="M60:O62">B60:D62/G60:I62</f>
        <v>1.0000000000000004</v>
      </c>
      <c r="N60" s="5">
        <v>0.73058816523330716</v>
      </c>
      <c r="O60" s="5">
        <v>0.60349864459525449</v>
      </c>
    </row>
    <row r="61" spans="1:15" x14ac:dyDescent="0.2">
      <c r="A61" t="s">
        <v>54</v>
      </c>
      <c r="B61">
        <v>3.6109724348400417E-4</v>
      </c>
      <c r="C61">
        <v>4.4640143122800694E-4</v>
      </c>
      <c r="D61">
        <v>4.0785836952304604E-4</v>
      </c>
      <c r="F61" t="s">
        <v>54</v>
      </c>
      <c r="G61">
        <v>4.9425553364759311E-4</v>
      </c>
      <c r="H61">
        <v>4.4640143122800694E-4</v>
      </c>
      <c r="I61">
        <v>5.5396333739852587E-4</v>
      </c>
      <c r="J61" s="45">
        <f>_xlfn.STDEV.P(F3:F54)</f>
        <v>2.1128214104083831E-2</v>
      </c>
      <c r="L61" t="s">
        <v>54</v>
      </c>
      <c r="M61" s="5">
        <v>0.73058816523330716</v>
      </c>
      <c r="N61" s="5">
        <v>1</v>
      </c>
      <c r="O61" s="5">
        <v>0.73625516706285077</v>
      </c>
    </row>
    <row r="62" spans="1:15" x14ac:dyDescent="0.2">
      <c r="A62" s="40" t="s">
        <v>61</v>
      </c>
      <c r="B62">
        <v>3.7015471357688387E-4</v>
      </c>
      <c r="C62">
        <v>4.0785836952304604E-4</v>
      </c>
      <c r="D62">
        <v>6.8744264178886849E-4</v>
      </c>
      <c r="F62" s="40" t="s">
        <v>61</v>
      </c>
      <c r="G62">
        <v>6.1334804459276578E-4</v>
      </c>
      <c r="H62">
        <v>5.5396333739852587E-4</v>
      </c>
      <c r="I62">
        <v>6.8744264178886871E-4</v>
      </c>
      <c r="J62" s="53">
        <f>_xlfn.STDEV.P(G3:G54)</f>
        <v>2.6219127403269329E-2</v>
      </c>
      <c r="L62" s="40" t="s">
        <v>61</v>
      </c>
      <c r="M62" s="5">
        <v>0.60349864459525449</v>
      </c>
      <c r="N62" s="5">
        <v>0.73625516706285077</v>
      </c>
      <c r="O62" s="5">
        <v>0.99999999999999967</v>
      </c>
    </row>
    <row r="65" spans="1:7" x14ac:dyDescent="0.2">
      <c r="A65" s="74" t="s">
        <v>88</v>
      </c>
      <c r="B65" s="74"/>
      <c r="C65" s="74"/>
      <c r="D65" s="74"/>
      <c r="E65" s="74"/>
    </row>
    <row r="66" spans="1:7" x14ac:dyDescent="0.2">
      <c r="B66" t="s">
        <v>89</v>
      </c>
      <c r="C66" s="5" t="s">
        <v>90</v>
      </c>
      <c r="D66" s="5" t="s">
        <v>98</v>
      </c>
      <c r="E66" s="5" t="s">
        <v>91</v>
      </c>
    </row>
    <row r="67" spans="1:7" x14ac:dyDescent="0.2">
      <c r="A67" t="s">
        <v>93</v>
      </c>
      <c r="C67" s="5">
        <f>MIN(J60:J62)</f>
        <v>2.1128214104083831E-2</v>
      </c>
      <c r="D67" s="5">
        <f>MAX(G70:G72)</f>
        <v>-1.2689912383380109E-3</v>
      </c>
      <c r="E67" s="5"/>
    </row>
    <row r="68" spans="1:7" x14ac:dyDescent="0.2">
      <c r="A68" t="s">
        <v>92</v>
      </c>
      <c r="C68" s="5"/>
      <c r="D68" s="5"/>
      <c r="E68" s="5"/>
    </row>
    <row r="69" spans="1:7" x14ac:dyDescent="0.2">
      <c r="B69" s="75" t="s">
        <v>94</v>
      </c>
      <c r="C69" s="75"/>
      <c r="D69" s="75"/>
      <c r="E69" s="75"/>
      <c r="G69" t="s">
        <v>109</v>
      </c>
    </row>
    <row r="70" spans="1:7" x14ac:dyDescent="0.2">
      <c r="A70" t="s">
        <v>42</v>
      </c>
      <c r="B70" s="5">
        <f>1/3</f>
        <v>0.33333333333333331</v>
      </c>
      <c r="C70" s="5">
        <f t="shared" ref="C70:D70" si="5">1/3</f>
        <v>0.33333333333333331</v>
      </c>
      <c r="D70" s="5">
        <f t="shared" si="5"/>
        <v>0.33333333333333331</v>
      </c>
      <c r="E70" s="5">
        <v>0</v>
      </c>
      <c r="G70" s="16">
        <f>E56</f>
        <v>-3.9557923941645817E-3</v>
      </c>
    </row>
    <row r="71" spans="1:7" x14ac:dyDescent="0.2">
      <c r="A71" t="s">
        <v>54</v>
      </c>
      <c r="B71" s="5">
        <f t="shared" ref="B71:D72" si="6">1/3</f>
        <v>0.33333333333333331</v>
      </c>
      <c r="C71" s="5">
        <f t="shared" si="6"/>
        <v>0.33333333333333331</v>
      </c>
      <c r="D71" s="5">
        <f t="shared" si="6"/>
        <v>0.33333333333333331</v>
      </c>
      <c r="E71" s="5">
        <v>1</v>
      </c>
      <c r="G71" s="16">
        <f>F56</f>
        <v>-1.2689912383380109E-3</v>
      </c>
    </row>
    <row r="72" spans="1:7" x14ac:dyDescent="0.2">
      <c r="A72" s="40" t="s">
        <v>61</v>
      </c>
      <c r="B72" s="11">
        <f t="shared" si="6"/>
        <v>0.33333333333333331</v>
      </c>
      <c r="C72" s="11">
        <f t="shared" si="6"/>
        <v>0.33333333333333331</v>
      </c>
      <c r="D72" s="11">
        <f t="shared" si="6"/>
        <v>0.33333333333333331</v>
      </c>
      <c r="E72" s="11">
        <v>0</v>
      </c>
      <c r="G72" s="16">
        <f>G56</f>
        <v>-5.2842973241821684E-3</v>
      </c>
    </row>
    <row r="73" spans="1:7" x14ac:dyDescent="0.2">
      <c r="A73" t="s">
        <v>95</v>
      </c>
      <c r="B73" s="5">
        <f>SUM(B70:B72)</f>
        <v>1</v>
      </c>
      <c r="C73" s="5">
        <f>SUM(C70:C72)</f>
        <v>1</v>
      </c>
      <c r="D73" s="5">
        <f>SUM(D70:D72)</f>
        <v>1</v>
      </c>
      <c r="E73" s="5">
        <f>SUM(E70:E72)</f>
        <v>1</v>
      </c>
    </row>
    <row r="74" spans="1:7" x14ac:dyDescent="0.2">
      <c r="A74" t="s">
        <v>85</v>
      </c>
      <c r="B74" s="19">
        <f t="array" ref="B74">MMULT(TRANSPOSE(B70:B72),$G$70:$G$72)</f>
        <v>-3.503026985561587E-3</v>
      </c>
      <c r="C74" s="19">
        <f t="array" ref="C74">MMULT(TRANSPOSE(C70:C72),$G$70:$G$72)</f>
        <v>-3.503026985561587E-3</v>
      </c>
      <c r="D74" s="19">
        <f t="array" ref="D74">MMULT(TRANSPOSE(D70:D72),$G$70:$G$72)</f>
        <v>-3.503026985561587E-3</v>
      </c>
      <c r="E74" s="19">
        <f t="array" ref="E74">MMULT(TRANSPOSE(E70:E72),$G$70:$G$72)</f>
        <v>-1.2689912383380109E-3</v>
      </c>
    </row>
    <row r="75" spans="1:7" x14ac:dyDescent="0.2">
      <c r="A75" s="5" t="s">
        <v>86</v>
      </c>
      <c r="B75" s="19">
        <f t="array" ref="B75">SQRT(MMULT(MMULT(TRANSPOSE(B70:B72), $B$60:$D$62), B70:B72))</f>
        <v>2.0974334337172069E-2</v>
      </c>
      <c r="C75" s="19">
        <f t="array" ref="C75">SQRT(MMULT(MMULT(TRANSPOSE(C70:C72), $B$60:$D$62), C70:C72))</f>
        <v>2.0974334337172069E-2</v>
      </c>
      <c r="D75" s="19">
        <f t="array" ref="D75">SQRT(MMULT(MMULT(TRANSPOSE(D70:D72), $B$60:$D$62), D70:D72))</f>
        <v>2.0974334337172069E-2</v>
      </c>
      <c r="E75" s="19">
        <f t="array" ref="E75">SQRT(MMULT(MMULT(TRANSPOSE(E70:E72), $B$60:$D$62), E70:E72))</f>
        <v>2.1128214104083831E-2</v>
      </c>
    </row>
    <row r="76" spans="1:7" x14ac:dyDescent="0.2">
      <c r="A76" t="s">
        <v>97</v>
      </c>
      <c r="B76" s="17">
        <f t="array" ref="B76">B74/B75</f>
        <v>-0.16701493021179206</v>
      </c>
      <c r="C76" s="17">
        <f t="array" ref="C76">C74/C75</f>
        <v>-0.16701493021179206</v>
      </c>
      <c r="D76" s="17">
        <f t="array" ref="D76">D74/D75</f>
        <v>-0.16701493021179206</v>
      </c>
      <c r="E76" s="17">
        <f t="array" ref="E76">E74/E75</f>
        <v>-6.0061452997711248E-2</v>
      </c>
    </row>
  </sheetData>
  <mergeCells count="7">
    <mergeCell ref="L58:O58"/>
    <mergeCell ref="A65:E65"/>
    <mergeCell ref="B69:E69"/>
    <mergeCell ref="E1:G1"/>
    <mergeCell ref="H1:J1"/>
    <mergeCell ref="A58:D58"/>
    <mergeCell ref="F58:I5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62" workbookViewId="0">
      <selection sqref="A1:D1"/>
    </sheetView>
  </sheetViews>
  <sheetFormatPr baseColWidth="10" defaultRowHeight="15" x14ac:dyDescent="0.2"/>
  <cols>
    <col min="14" max="14" width="13.33203125" bestFit="1" customWidth="1"/>
  </cols>
  <sheetData>
    <row r="1" spans="1:14" ht="16" x14ac:dyDescent="0.2">
      <c r="A1" t="s">
        <v>44</v>
      </c>
      <c r="B1" t="s">
        <v>12</v>
      </c>
      <c r="C1" t="s">
        <v>11</v>
      </c>
      <c r="D1" s="40" t="s">
        <v>48</v>
      </c>
      <c r="E1" s="40" t="s">
        <v>19</v>
      </c>
      <c r="F1" s="88" t="s">
        <v>101</v>
      </c>
      <c r="G1" s="88"/>
      <c r="H1" s="88"/>
      <c r="I1" s="88"/>
      <c r="J1" s="93" t="s">
        <v>107</v>
      </c>
      <c r="K1" s="94"/>
      <c r="L1" s="94"/>
      <c r="M1" s="94"/>
      <c r="N1" s="38" t="s">
        <v>134</v>
      </c>
    </row>
    <row r="2" spans="1:14" x14ac:dyDescent="0.2">
      <c r="A2">
        <v>4.2880000000000003</v>
      </c>
      <c r="B2">
        <v>12.58</v>
      </c>
      <c r="C2">
        <v>7.2620000000000005</v>
      </c>
      <c r="D2" s="40">
        <v>6.4850000000000003</v>
      </c>
      <c r="E2" s="40">
        <v>0.40300000000000002</v>
      </c>
      <c r="I2" s="40"/>
      <c r="J2" s="16">
        <f t="shared" ref="J2:J33" si="0">F3-F$56</f>
        <v>2.6609829122757316E-2</v>
      </c>
      <c r="K2" s="16">
        <f t="shared" ref="K2:K33" si="1">G3-G$56</f>
        <v>5.4254108801315197E-2</v>
      </c>
      <c r="L2" s="16">
        <f t="shared" ref="L2:L33" si="2">H3-H$56</f>
        <v>2.1495229023698187E-2</v>
      </c>
      <c r="M2" s="16">
        <f t="shared" ref="M2:M33" si="3">I3-I$56</f>
        <v>3.5864651565596962E-2</v>
      </c>
    </row>
    <row r="3" spans="1:14" x14ac:dyDescent="0.2">
      <c r="A3">
        <v>4.4139999999999997</v>
      </c>
      <c r="B3">
        <v>13.28</v>
      </c>
      <c r="C3">
        <v>7.4509999999999996</v>
      </c>
      <c r="D3" s="40">
        <v>6.7050000000000001</v>
      </c>
      <c r="E3" s="40">
        <v>0.32800000000000001</v>
      </c>
      <c r="F3" s="5">
        <f>A3/A2-1</f>
        <v>2.9384328358208922E-2</v>
      </c>
      <c r="G3" s="5">
        <f t="shared" ref="G3:I18" si="4">B3/B2-1</f>
        <v>5.5643879173290944E-2</v>
      </c>
      <c r="H3" s="5">
        <f t="shared" si="4"/>
        <v>2.6025888185072787E-2</v>
      </c>
      <c r="I3" s="42">
        <f t="shared" si="4"/>
        <v>3.3924441017733287E-2</v>
      </c>
      <c r="J3" s="16">
        <f t="shared" si="0"/>
        <v>-5.946225560779967E-3</v>
      </c>
      <c r="K3" s="16">
        <f t="shared" si="1"/>
        <v>1.1411434447301408E-2</v>
      </c>
      <c r="L3" s="16">
        <f t="shared" si="2"/>
        <v>-1.2717479722373111E-2</v>
      </c>
      <c r="M3" s="16">
        <f t="shared" si="3"/>
        <v>1.1485326133247743E-2</v>
      </c>
      <c r="N3">
        <f t="array" ref="N3">MMULT(TRANSPOSE($B$71:$B$74),TRANSPOSE(F3:I3))</f>
        <v>3.6244634183576485E-2</v>
      </c>
    </row>
    <row r="4" spans="1:14" x14ac:dyDescent="0.2">
      <c r="A4">
        <v>4.4000000000000004</v>
      </c>
      <c r="B4">
        <v>13.45</v>
      </c>
      <c r="C4">
        <v>7.39</v>
      </c>
      <c r="D4" s="40">
        <v>6.7690000000000001</v>
      </c>
      <c r="E4" s="40">
        <v>0.22800000000000001</v>
      </c>
      <c r="F4" s="5">
        <f t="shared" ref="F4:I54" si="5">A4/A3-1</f>
        <v>-3.1717263253283612E-3</v>
      </c>
      <c r="G4" s="5">
        <f t="shared" si="4"/>
        <v>1.2801204819277157E-2</v>
      </c>
      <c r="H4" s="5">
        <f t="shared" si="4"/>
        <v>-8.186820560998509E-3</v>
      </c>
      <c r="I4" s="42">
        <f t="shared" si="4"/>
        <v>9.5451155853840675E-3</v>
      </c>
      <c r="J4" s="16">
        <f t="shared" si="0"/>
        <v>-1.9138135599087964E-2</v>
      </c>
      <c r="K4" s="16">
        <f t="shared" si="1"/>
        <v>-2.2579361450042697E-2</v>
      </c>
      <c r="L4" s="16">
        <f t="shared" si="2"/>
        <v>-1.9145002869087685E-2</v>
      </c>
      <c r="M4" s="16">
        <f t="shared" si="3"/>
        <v>-1.0026106485671669E-2</v>
      </c>
      <c r="N4">
        <f t="array" ref="N4">MMULT(TRANSPOSE($B$71:$B$74),TRANSPOSE(F4:I4))</f>
        <v>2.7469433795835885E-3</v>
      </c>
    </row>
    <row r="5" spans="1:14" x14ac:dyDescent="0.2">
      <c r="A5">
        <v>4.3280000000000003</v>
      </c>
      <c r="B5">
        <v>13.164999999999999</v>
      </c>
      <c r="C5">
        <v>7.282</v>
      </c>
      <c r="D5" s="40">
        <v>6.6879999999999997</v>
      </c>
      <c r="E5" s="40">
        <v>0.187</v>
      </c>
      <c r="F5" s="5">
        <f t="shared" si="5"/>
        <v>-1.6363636363636358E-2</v>
      </c>
      <c r="G5" s="5">
        <f t="shared" si="4"/>
        <v>-2.1189591078066949E-2</v>
      </c>
      <c r="H5" s="5">
        <f t="shared" si="4"/>
        <v>-1.4614343707713084E-2</v>
      </c>
      <c r="I5" s="42">
        <f t="shared" si="4"/>
        <v>-1.1966317033535345E-2</v>
      </c>
      <c r="J5" s="16">
        <f t="shared" si="0"/>
        <v>-3.4659896647651248E-2</v>
      </c>
      <c r="K5" s="16">
        <f t="shared" si="1"/>
        <v>-3.0254183588838586E-2</v>
      </c>
      <c r="L5" s="16">
        <f t="shared" si="2"/>
        <v>-1.9361749521165844E-2</v>
      </c>
      <c r="M5" s="16">
        <f t="shared" si="3"/>
        <v>-2.4375578925820394E-2</v>
      </c>
      <c r="N5">
        <f t="array" ref="N5">MMULT(TRANSPOSE($B$71:$B$74),TRANSPOSE(F5:I5))</f>
        <v>-1.6033472045737934E-2</v>
      </c>
    </row>
    <row r="6" spans="1:14" x14ac:dyDescent="0.2">
      <c r="A6">
        <v>4.1900000000000004</v>
      </c>
      <c r="B6">
        <v>12.785</v>
      </c>
      <c r="C6">
        <v>7.1740000000000004</v>
      </c>
      <c r="D6" s="40">
        <v>6.5120000000000005</v>
      </c>
      <c r="E6" s="40">
        <v>0.253</v>
      </c>
      <c r="F6" s="5">
        <f t="shared" si="5"/>
        <v>-3.1885397412199645E-2</v>
      </c>
      <c r="G6" s="5">
        <f t="shared" si="4"/>
        <v>-2.8864413216862839E-2</v>
      </c>
      <c r="H6" s="5">
        <f t="shared" si="4"/>
        <v>-1.4831090359791244E-2</v>
      </c>
      <c r="I6" s="42">
        <f t="shared" si="4"/>
        <v>-2.631578947368407E-2</v>
      </c>
      <c r="J6" s="16">
        <f t="shared" si="0"/>
        <v>3.8752947065264207E-2</v>
      </c>
      <c r="K6" s="16">
        <f t="shared" si="1"/>
        <v>1.1515978552545039E-2</v>
      </c>
      <c r="L6" s="16">
        <f t="shared" si="2"/>
        <v>-6.9003274078201799E-3</v>
      </c>
      <c r="M6" s="16">
        <f t="shared" si="3"/>
        <v>1.5760849368502451E-2</v>
      </c>
      <c r="N6">
        <f t="array" ref="N6">MMULT(TRANSPOSE($B$71:$B$74),TRANSPOSE(F6:I6))</f>
        <v>-2.5474172615634449E-2</v>
      </c>
    </row>
    <row r="7" spans="1:14" x14ac:dyDescent="0.2">
      <c r="A7">
        <v>4.3639999999999999</v>
      </c>
      <c r="B7">
        <v>12.95</v>
      </c>
      <c r="C7">
        <v>7.157</v>
      </c>
      <c r="D7" s="40">
        <v>6.6020000000000003</v>
      </c>
      <c r="E7" s="40">
        <v>0.317</v>
      </c>
      <c r="F7" s="5">
        <f t="shared" si="5"/>
        <v>4.1527446300715809E-2</v>
      </c>
      <c r="G7" s="5">
        <f t="shared" si="4"/>
        <v>1.2905748924520788E-2</v>
      </c>
      <c r="H7" s="5">
        <f t="shared" si="4"/>
        <v>-2.3696682464455776E-3</v>
      </c>
      <c r="I7" s="42">
        <f t="shared" si="4"/>
        <v>1.3820638820638775E-2</v>
      </c>
      <c r="J7" s="16">
        <f t="shared" si="0"/>
        <v>4.6263080966198453E-2</v>
      </c>
      <c r="K7" s="16">
        <f t="shared" si="1"/>
        <v>6.656389758169233E-2</v>
      </c>
      <c r="L7" s="16">
        <f t="shared" si="2"/>
        <v>-1.7245483808573131E-2</v>
      </c>
      <c r="M7" s="16">
        <f t="shared" si="3"/>
        <v>4.6472170559981131E-2</v>
      </c>
      <c r="N7">
        <f t="array" ref="N7">MMULT(TRANSPOSE($B$71:$B$74),TRANSPOSE(F7:I7))</f>
        <v>1.6471041449857449E-2</v>
      </c>
    </row>
    <row r="8" spans="1:14" x14ac:dyDescent="0.2">
      <c r="A8">
        <v>4.5780000000000003</v>
      </c>
      <c r="B8">
        <v>13.83</v>
      </c>
      <c r="C8">
        <v>7.0659999999999998</v>
      </c>
      <c r="D8" s="40">
        <v>6.8959999999999999</v>
      </c>
      <c r="E8" s="40">
        <v>0.41799999999999998</v>
      </c>
      <c r="F8" s="5">
        <f t="shared" si="5"/>
        <v>4.9037580201650055E-2</v>
      </c>
      <c r="G8" s="5">
        <f t="shared" si="4"/>
        <v>6.7953667953668084E-2</v>
      </c>
      <c r="H8" s="5">
        <f t="shared" si="4"/>
        <v>-1.271482464719853E-2</v>
      </c>
      <c r="I8" s="42">
        <f t="shared" si="4"/>
        <v>4.4531960012117455E-2</v>
      </c>
      <c r="J8" s="16">
        <f t="shared" si="0"/>
        <v>-5.3957312144817977E-3</v>
      </c>
      <c r="K8" s="16">
        <f t="shared" si="1"/>
        <v>-3.5589677689388342E-3</v>
      </c>
      <c r="L8" s="16">
        <f t="shared" si="2"/>
        <v>1.5848621902876753E-2</v>
      </c>
      <c r="M8" s="16">
        <f t="shared" si="3"/>
        <v>-1.77813671783544E-2</v>
      </c>
      <c r="N8">
        <f t="array" ref="N8">MMULT(TRANSPOSE($B$71:$B$74),TRANSPOSE(F8:I8))</f>
        <v>3.7202095880059266E-2</v>
      </c>
    </row>
    <row r="9" spans="1:14" x14ac:dyDescent="0.2">
      <c r="A9">
        <v>4.5659999999999998</v>
      </c>
      <c r="B9">
        <v>13.8</v>
      </c>
      <c r="C9">
        <v>7.21</v>
      </c>
      <c r="D9" s="40">
        <v>6.76</v>
      </c>
      <c r="E9" s="40">
        <v>0.39100000000000001</v>
      </c>
      <c r="F9" s="5">
        <f t="shared" si="5"/>
        <v>-2.6212319790301919E-3</v>
      </c>
      <c r="G9" s="5">
        <f t="shared" si="4"/>
        <v>-2.1691973969630851E-3</v>
      </c>
      <c r="H9" s="5">
        <f t="shared" si="4"/>
        <v>2.0379281064251353E-2</v>
      </c>
      <c r="I9" s="42">
        <f t="shared" si="4"/>
        <v>-1.9721577726218076E-2</v>
      </c>
      <c r="J9" s="16">
        <f t="shared" si="0"/>
        <v>2.306868955123274E-2</v>
      </c>
      <c r="K9" s="16">
        <f t="shared" si="1"/>
        <v>-2.4578176169077211E-2</v>
      </c>
      <c r="L9" s="16">
        <f t="shared" si="2"/>
        <v>2.1128148050830658E-2</v>
      </c>
      <c r="M9" s="16">
        <f t="shared" si="3"/>
        <v>2.7827784512360933E-2</v>
      </c>
      <c r="N9">
        <f t="array" ref="N9">MMULT(TRANSPOSE($B$71:$B$74),TRANSPOSE(F9:I9))</f>
        <v>-1.0331815094899999E-3</v>
      </c>
    </row>
    <row r="10" spans="1:14" x14ac:dyDescent="0.2">
      <c r="A10">
        <v>4.6840000000000002</v>
      </c>
      <c r="B10">
        <v>13.48</v>
      </c>
      <c r="C10">
        <v>7.3949999999999996</v>
      </c>
      <c r="D10" s="40">
        <v>6.9350000000000005</v>
      </c>
      <c r="E10" s="40">
        <v>0.36799999999999999</v>
      </c>
      <c r="F10" s="5">
        <f t="shared" si="5"/>
        <v>2.5843188786684346E-2</v>
      </c>
      <c r="G10" s="5">
        <f t="shared" si="4"/>
        <v>-2.3188405797101463E-2</v>
      </c>
      <c r="H10" s="5">
        <f t="shared" si="4"/>
        <v>2.5658807212205259E-2</v>
      </c>
      <c r="I10" s="42">
        <f t="shared" si="4"/>
        <v>2.5887573964497257E-2</v>
      </c>
      <c r="J10" s="16">
        <f t="shared" si="0"/>
        <v>2.3698600679151176E-2</v>
      </c>
      <c r="K10" s="16">
        <f t="shared" si="1"/>
        <v>-1.919392467464643E-2</v>
      </c>
      <c r="L10" s="16">
        <f t="shared" si="2"/>
        <v>1.4806730967090646E-2</v>
      </c>
      <c r="M10" s="16">
        <f t="shared" si="3"/>
        <v>1.2178134123927133E-2</v>
      </c>
      <c r="N10">
        <f t="array" ref="N10">MMULT(TRANSPOSE($B$71:$B$74),TRANSPOSE(F10:I10))</f>
        <v>1.355029104157135E-2</v>
      </c>
    </row>
    <row r="11" spans="1:14" x14ac:dyDescent="0.2">
      <c r="A11">
        <v>4.8079999999999998</v>
      </c>
      <c r="B11">
        <v>13.24</v>
      </c>
      <c r="C11">
        <v>7.5380000000000003</v>
      </c>
      <c r="D11" s="40">
        <v>7.0060000000000002</v>
      </c>
      <c r="E11" s="40">
        <v>0.33100000000000002</v>
      </c>
      <c r="F11" s="5">
        <f t="shared" si="5"/>
        <v>2.6473099914602782E-2</v>
      </c>
      <c r="G11" s="5">
        <f t="shared" si="4"/>
        <v>-1.7804154302670683E-2</v>
      </c>
      <c r="H11" s="5">
        <f t="shared" si="4"/>
        <v>1.9337390128465248E-2</v>
      </c>
      <c r="I11" s="42">
        <f t="shared" si="4"/>
        <v>1.0237923576063457E-2</v>
      </c>
      <c r="J11" s="16">
        <f t="shared" si="0"/>
        <v>-1.8997460965900732E-2</v>
      </c>
      <c r="K11" s="16">
        <f t="shared" si="1"/>
        <v>1.8247691863673692E-2</v>
      </c>
      <c r="L11" s="16">
        <f t="shared" si="2"/>
        <v>3.4604389923263229E-2</v>
      </c>
      <c r="M11" s="16">
        <f t="shared" si="3"/>
        <v>2.206581717075843E-2</v>
      </c>
      <c r="N11">
        <f t="array" ref="N11">MMULT(TRANSPOSE($B$71:$B$74),TRANSPOSE(F11:I11))</f>
        <v>9.5610648291152012E-3</v>
      </c>
    </row>
    <row r="12" spans="1:14" x14ac:dyDescent="0.2">
      <c r="A12">
        <v>4.7300000000000004</v>
      </c>
      <c r="B12">
        <v>13.5</v>
      </c>
      <c r="C12">
        <v>7.8330000000000002</v>
      </c>
      <c r="D12" s="40">
        <v>7.1470000000000002</v>
      </c>
      <c r="E12" s="40">
        <v>0.27400000000000002</v>
      </c>
      <c r="F12" s="5">
        <f t="shared" si="5"/>
        <v>-1.6222961730449126E-2</v>
      </c>
      <c r="G12" s="5">
        <f t="shared" si="4"/>
        <v>1.9637462235649439E-2</v>
      </c>
      <c r="H12" s="5">
        <f t="shared" si="4"/>
        <v>3.913504908463783E-2</v>
      </c>
      <c r="I12" s="42">
        <f t="shared" si="4"/>
        <v>2.0125606622894754E-2</v>
      </c>
      <c r="J12" s="16">
        <f t="shared" si="0"/>
        <v>3.2743471166239643E-2</v>
      </c>
      <c r="K12" s="16">
        <f t="shared" si="1"/>
        <v>3.0462081479876051E-2</v>
      </c>
      <c r="L12" s="16">
        <f t="shared" si="2"/>
        <v>0.11853840760742421</v>
      </c>
      <c r="M12" s="16">
        <f t="shared" si="3"/>
        <v>2.3599670890697487E-3</v>
      </c>
      <c r="N12">
        <f t="array" ref="N12">MMULT(TRANSPOSE($B$71:$B$74),TRANSPOSE(F12:I12))</f>
        <v>1.5668789053183224E-2</v>
      </c>
    </row>
    <row r="13" spans="1:14" x14ac:dyDescent="0.2">
      <c r="A13">
        <v>4.8979999999999997</v>
      </c>
      <c r="B13">
        <v>13.93</v>
      </c>
      <c r="C13">
        <v>8.7970000000000006</v>
      </c>
      <c r="D13" s="40">
        <v>7.15</v>
      </c>
      <c r="E13" s="40">
        <v>0.26400000000000001</v>
      </c>
      <c r="F13" s="5">
        <f t="shared" si="5"/>
        <v>3.5517970401691246E-2</v>
      </c>
      <c r="G13" s="5">
        <f t="shared" si="4"/>
        <v>3.1851851851851798E-2</v>
      </c>
      <c r="H13" s="5">
        <f t="shared" si="4"/>
        <v>0.12306906676879881</v>
      </c>
      <c r="I13" s="42">
        <f t="shared" si="4"/>
        <v>4.1975654120607331E-4</v>
      </c>
      <c r="J13" s="16">
        <f t="shared" si="0"/>
        <v>1.7171300009713839E-3</v>
      </c>
      <c r="K13" s="16">
        <f t="shared" si="1"/>
        <v>4.7121678907665523E-3</v>
      </c>
      <c r="L13" s="16">
        <f t="shared" si="2"/>
        <v>3.5737084885614605E-4</v>
      </c>
      <c r="M13" s="16">
        <f t="shared" si="3"/>
        <v>6.1360147436677961E-3</v>
      </c>
      <c r="N13">
        <f t="array" ref="N13">MMULT(TRANSPOSE($B$71:$B$74),TRANSPOSE(F13:I13))</f>
        <v>4.7714661390886981E-2</v>
      </c>
    </row>
    <row r="14" spans="1:14" x14ac:dyDescent="0.2">
      <c r="A14">
        <v>4.92</v>
      </c>
      <c r="B14">
        <v>14.015000000000001</v>
      </c>
      <c r="C14">
        <v>8.84</v>
      </c>
      <c r="D14" s="40">
        <v>7.18</v>
      </c>
      <c r="E14" s="40">
        <v>0.27600000000000002</v>
      </c>
      <c r="F14" s="5">
        <f t="shared" si="5"/>
        <v>4.4916292364229893E-3</v>
      </c>
      <c r="G14" s="5">
        <f t="shared" si="4"/>
        <v>6.1019382627423013E-3</v>
      </c>
      <c r="H14" s="5">
        <f t="shared" si="4"/>
        <v>4.8880300102307483E-3</v>
      </c>
      <c r="I14" s="42">
        <f t="shared" si="4"/>
        <v>4.1958041958041203E-3</v>
      </c>
      <c r="J14" s="16">
        <f t="shared" si="0"/>
        <v>-7.2460439508988013E-3</v>
      </c>
      <c r="K14" s="16">
        <f t="shared" si="1"/>
        <v>-8.5249826445409436E-3</v>
      </c>
      <c r="L14" s="16">
        <f t="shared" si="2"/>
        <v>2.8222820150959598E-3</v>
      </c>
      <c r="M14" s="16">
        <f t="shared" si="3"/>
        <v>-1.3380123713974644E-2</v>
      </c>
      <c r="N14">
        <f t="array" ref="N14">MMULT(TRANSPOSE($B$71:$B$74),TRANSPOSE(F14:I14))</f>
        <v>4.9193504263000398E-3</v>
      </c>
    </row>
    <row r="15" spans="1:14" x14ac:dyDescent="0.2">
      <c r="A15">
        <v>4.8979999999999997</v>
      </c>
      <c r="B15">
        <v>13.914999999999999</v>
      </c>
      <c r="C15">
        <v>8.9049999999999994</v>
      </c>
      <c r="D15" s="40">
        <v>7.07</v>
      </c>
      <c r="E15" s="40">
        <v>0.255</v>
      </c>
      <c r="F15" s="5">
        <f t="shared" si="5"/>
        <v>-4.4715447154471955E-3</v>
      </c>
      <c r="G15" s="5">
        <f t="shared" si="4"/>
        <v>-7.1352122725651945E-3</v>
      </c>
      <c r="H15" s="5">
        <f t="shared" si="4"/>
        <v>7.3529411764705621E-3</v>
      </c>
      <c r="I15" s="42">
        <f t="shared" si="4"/>
        <v>-1.532033426183832E-2</v>
      </c>
      <c r="J15" s="16">
        <f t="shared" si="0"/>
        <v>-4.4424152155010513E-2</v>
      </c>
      <c r="K15" s="16">
        <f t="shared" si="1"/>
        <v>-5.1695196171472675E-2</v>
      </c>
      <c r="L15" s="16">
        <f t="shared" si="2"/>
        <v>-7.8309435129931576E-2</v>
      </c>
      <c r="M15" s="16">
        <f t="shared" si="3"/>
        <v>-1.7437441503055782E-2</v>
      </c>
      <c r="N15">
        <f t="array" ref="N15">MMULT(TRANSPOSE($B$71:$B$74),TRANSPOSE(F15:I15))</f>
        <v>-4.8935375183450369E-3</v>
      </c>
    </row>
    <row r="16" spans="1:14" x14ac:dyDescent="0.2">
      <c r="A16">
        <v>4.694</v>
      </c>
      <c r="B16">
        <v>13.215</v>
      </c>
      <c r="C16">
        <v>8.2479999999999993</v>
      </c>
      <c r="D16" s="40">
        <v>6.9329999999999998</v>
      </c>
      <c r="E16" s="40">
        <v>0.46600000000000003</v>
      </c>
      <c r="F16" s="5">
        <f t="shared" si="5"/>
        <v>-4.164965291955891E-2</v>
      </c>
      <c r="G16" s="5">
        <f t="shared" si="4"/>
        <v>-5.0305425799496928E-2</v>
      </c>
      <c r="H16" s="5">
        <f t="shared" si="4"/>
        <v>-7.3778775968556976E-2</v>
      </c>
      <c r="I16" s="42">
        <f t="shared" si="4"/>
        <v>-1.9377652050919458E-2</v>
      </c>
      <c r="J16" s="16">
        <f t="shared" si="0"/>
        <v>2.7644867040455931E-3</v>
      </c>
      <c r="K16" s="16">
        <f t="shared" si="1"/>
        <v>-1.0470360610341132E-2</v>
      </c>
      <c r="L16" s="16">
        <f t="shared" si="2"/>
        <v>-5.1368667268448538E-3</v>
      </c>
      <c r="M16" s="16">
        <f t="shared" si="3"/>
        <v>-3.5273117015961551E-2</v>
      </c>
      <c r="N16">
        <f t="array" ref="N16">MMULT(TRANSPOSE($B$71:$B$74),TRANSPOSE(F16:I16))</f>
        <v>-4.6277876684633068E-2</v>
      </c>
    </row>
    <row r="17" spans="1:14" x14ac:dyDescent="0.2">
      <c r="A17">
        <v>4.72</v>
      </c>
      <c r="B17">
        <v>13.095000000000001</v>
      </c>
      <c r="C17">
        <v>8.2430000000000003</v>
      </c>
      <c r="D17" s="40">
        <v>6.6749999999999998</v>
      </c>
      <c r="E17" s="40">
        <v>0.57299999999999995</v>
      </c>
      <c r="F17" s="5">
        <f t="shared" si="5"/>
        <v>5.5389859394971985E-3</v>
      </c>
      <c r="G17" s="5">
        <f t="shared" si="4"/>
        <v>-9.0805902383653825E-3</v>
      </c>
      <c r="H17" s="5">
        <f t="shared" si="4"/>
        <v>-6.0620756547025145E-4</v>
      </c>
      <c r="I17" s="42">
        <f t="shared" si="4"/>
        <v>-3.7213327563825227E-2</v>
      </c>
      <c r="J17" s="16">
        <f t="shared" si="0"/>
        <v>5.0191602459463622E-2</v>
      </c>
      <c r="K17" s="16">
        <f t="shared" si="1"/>
        <v>1.5410535088123392E-2</v>
      </c>
      <c r="L17" s="16">
        <f t="shared" si="2"/>
        <v>3.5381993998882338E-2</v>
      </c>
      <c r="M17" s="16">
        <f t="shared" si="3"/>
        <v>3.4149948375578977E-2</v>
      </c>
      <c r="N17">
        <f t="array" ref="N17">MMULT(TRANSPOSE($B$71:$B$74),TRANSPOSE(F17:I17))</f>
        <v>-1.0340284857040916E-2</v>
      </c>
    </row>
    <row r="18" spans="1:14" x14ac:dyDescent="0.2">
      <c r="A18">
        <v>4.97</v>
      </c>
      <c r="B18">
        <v>13.315</v>
      </c>
      <c r="C18">
        <v>8.5719999999999992</v>
      </c>
      <c r="D18" s="40">
        <v>6.89</v>
      </c>
      <c r="E18" s="40">
        <v>0.59699999999999998</v>
      </c>
      <c r="F18" s="5">
        <f t="shared" si="5"/>
        <v>5.2966101694915224E-2</v>
      </c>
      <c r="G18" s="5">
        <f t="shared" si="4"/>
        <v>1.6800305460099141E-2</v>
      </c>
      <c r="H18" s="5">
        <f t="shared" si="4"/>
        <v>3.9912653160256939E-2</v>
      </c>
      <c r="I18" s="42">
        <f t="shared" si="4"/>
        <v>3.2209737827715301E-2</v>
      </c>
      <c r="J18" s="16">
        <f t="shared" si="0"/>
        <v>-1.4846933843097449E-2</v>
      </c>
      <c r="K18" s="16">
        <f t="shared" si="1"/>
        <v>1.7761562711013361E-2</v>
      </c>
      <c r="L18" s="16">
        <f t="shared" si="2"/>
        <v>-2.9145684826330148E-2</v>
      </c>
      <c r="M18" s="16">
        <f t="shared" si="3"/>
        <v>-1.4895783646620996E-2</v>
      </c>
      <c r="N18">
        <f t="array" ref="N18">MMULT(TRANSPOSE($B$71:$B$74),TRANSPOSE(F18:I18))</f>
        <v>3.5472199535746651E-2</v>
      </c>
    </row>
    <row r="19" spans="1:14" x14ac:dyDescent="0.2">
      <c r="A19">
        <v>4.91</v>
      </c>
      <c r="B19">
        <v>13.57</v>
      </c>
      <c r="C19">
        <v>8.3610000000000007</v>
      </c>
      <c r="D19" s="40">
        <v>6.774</v>
      </c>
      <c r="E19" s="40">
        <v>0.50600000000000001</v>
      </c>
      <c r="F19" s="5">
        <f t="shared" si="5"/>
        <v>-1.2072434607645843E-2</v>
      </c>
      <c r="G19" s="5">
        <f t="shared" si="5"/>
        <v>1.9151333082989108E-2</v>
      </c>
      <c r="H19" s="5">
        <f t="shared" si="5"/>
        <v>-2.4615025664955548E-2</v>
      </c>
      <c r="I19" s="42">
        <f t="shared" si="5"/>
        <v>-1.6835994194484671E-2</v>
      </c>
      <c r="J19" s="16">
        <f t="shared" si="0"/>
        <v>-2.2326434062335494E-2</v>
      </c>
      <c r="K19" s="16">
        <f t="shared" si="1"/>
        <v>3.7686673583115973E-3</v>
      </c>
      <c r="L19" s="16">
        <f t="shared" si="2"/>
        <v>-1.6371348074184139E-2</v>
      </c>
      <c r="M19" s="16">
        <f t="shared" si="3"/>
        <v>-1.6069827834185278E-2</v>
      </c>
      <c r="N19">
        <f t="array" ref="N19">MMULT(TRANSPOSE($B$71:$B$74),TRANSPOSE(F19:I19))</f>
        <v>-8.5930303460242385E-3</v>
      </c>
    </row>
    <row r="20" spans="1:14" x14ac:dyDescent="0.2">
      <c r="A20">
        <v>4.8140000000000001</v>
      </c>
      <c r="B20">
        <v>13.64</v>
      </c>
      <c r="C20">
        <v>8.2620000000000005</v>
      </c>
      <c r="D20" s="40">
        <v>6.6520000000000001</v>
      </c>
      <c r="E20" s="40">
        <v>0.54200000000000004</v>
      </c>
      <c r="F20" s="5">
        <f t="shared" si="5"/>
        <v>-1.9551934826883888E-2</v>
      </c>
      <c r="G20" s="5">
        <f t="shared" si="5"/>
        <v>5.1584377302873463E-3</v>
      </c>
      <c r="H20" s="5">
        <f t="shared" si="5"/>
        <v>-1.1840688912809538E-2</v>
      </c>
      <c r="I20" s="42">
        <f t="shared" si="5"/>
        <v>-1.8010038382048954E-2</v>
      </c>
      <c r="J20" s="16">
        <f t="shared" si="0"/>
        <v>3.2539169231519657E-2</v>
      </c>
      <c r="K20" s="16">
        <f t="shared" si="1"/>
        <v>1.363955514122083E-2</v>
      </c>
      <c r="L20" s="16">
        <f t="shared" si="2"/>
        <v>6.1797106512796379E-2</v>
      </c>
      <c r="M20" s="16">
        <f t="shared" si="3"/>
        <v>3.155536388520578E-2</v>
      </c>
      <c r="N20">
        <f t="array" ref="N20">MMULT(TRANSPOSE($B$71:$B$74),TRANSPOSE(F20:I20))</f>
        <v>-1.1061056097863758E-2</v>
      </c>
    </row>
    <row r="21" spans="1:14" x14ac:dyDescent="0.2">
      <c r="A21">
        <v>4.984</v>
      </c>
      <c r="B21">
        <v>13.845000000000001</v>
      </c>
      <c r="C21">
        <v>8.81</v>
      </c>
      <c r="D21" s="40">
        <v>6.8490000000000002</v>
      </c>
      <c r="E21" s="40">
        <v>0.46800000000000003</v>
      </c>
      <c r="F21" s="5">
        <f t="shared" si="5"/>
        <v>3.531366846697126E-2</v>
      </c>
      <c r="G21" s="5">
        <f t="shared" si="5"/>
        <v>1.5029325513196579E-2</v>
      </c>
      <c r="H21" s="5">
        <f t="shared" si="5"/>
        <v>6.632776567417098E-2</v>
      </c>
      <c r="I21" s="42">
        <f t="shared" si="5"/>
        <v>2.9615153337342104E-2</v>
      </c>
      <c r="J21" s="16">
        <f t="shared" si="0"/>
        <v>-2.2036136474616903E-2</v>
      </c>
      <c r="K21" s="16">
        <f t="shared" si="1"/>
        <v>-2.197481912603861E-2</v>
      </c>
      <c r="L21" s="16">
        <f t="shared" si="2"/>
        <v>4.6320646173471897E-2</v>
      </c>
      <c r="M21" s="16">
        <f t="shared" si="3"/>
        <v>-1.923076331693415E-2</v>
      </c>
      <c r="N21">
        <f t="array" ref="N21">MMULT(TRANSPOSE($B$71:$B$74),TRANSPOSE(F21:I21))</f>
        <v>3.657147824792023E-2</v>
      </c>
    </row>
    <row r="22" spans="1:14" x14ac:dyDescent="0.2">
      <c r="A22">
        <v>4.8879999999999999</v>
      </c>
      <c r="B22">
        <v>13.56</v>
      </c>
      <c r="C22">
        <v>9.2579999999999991</v>
      </c>
      <c r="D22" s="40">
        <v>6.7039999999999997</v>
      </c>
      <c r="E22" s="40">
        <v>0.38200000000000001</v>
      </c>
      <c r="F22" s="5">
        <f t="shared" si="5"/>
        <v>-1.9261637239165297E-2</v>
      </c>
      <c r="G22" s="5">
        <f t="shared" si="5"/>
        <v>-2.0585048754062862E-2</v>
      </c>
      <c r="H22" s="5">
        <f t="shared" si="5"/>
        <v>5.0851305334846497E-2</v>
      </c>
      <c r="I22" s="42">
        <f t="shared" si="5"/>
        <v>-2.1170973864797826E-2</v>
      </c>
      <c r="J22" s="16">
        <f t="shared" si="0"/>
        <v>3.3436630060784109E-2</v>
      </c>
      <c r="K22" s="16">
        <f t="shared" si="1"/>
        <v>4.2120554111800039E-2</v>
      </c>
      <c r="L22" s="16">
        <f t="shared" si="2"/>
        <v>3.4678673307841384E-2</v>
      </c>
      <c r="M22" s="16">
        <f t="shared" si="3"/>
        <v>4.758460195597828E-2</v>
      </c>
      <c r="N22">
        <f t="array" ref="N22">MMULT(TRANSPOSE($B$71:$B$74),TRANSPOSE(F22:I22))</f>
        <v>-2.5415886307948721E-3</v>
      </c>
    </row>
    <row r="23" spans="1:14" x14ac:dyDescent="0.2">
      <c r="A23">
        <v>5.0650000000000004</v>
      </c>
      <c r="B23">
        <v>14.15</v>
      </c>
      <c r="C23">
        <v>9.6210000000000004</v>
      </c>
      <c r="D23" s="40">
        <v>7.01</v>
      </c>
      <c r="E23" s="40">
        <v>0.41399999999999998</v>
      </c>
      <c r="F23" s="5">
        <f t="shared" si="5"/>
        <v>3.6211129296235711E-2</v>
      </c>
      <c r="G23" s="5">
        <f t="shared" si="5"/>
        <v>4.3510324483775786E-2</v>
      </c>
      <c r="H23" s="5">
        <f t="shared" si="5"/>
        <v>3.9209332469215985E-2</v>
      </c>
      <c r="I23" s="42">
        <f t="shared" si="5"/>
        <v>4.5644391408114604E-2</v>
      </c>
      <c r="J23" s="16">
        <f t="shared" si="0"/>
        <v>3.1485017517150879E-3</v>
      </c>
      <c r="K23" s="16">
        <f t="shared" si="1"/>
        <v>1.1331077684561311E-2</v>
      </c>
      <c r="L23" s="16">
        <f t="shared" si="2"/>
        <v>-2.1680643570479802E-2</v>
      </c>
      <c r="M23" s="16">
        <f t="shared" si="3"/>
        <v>-8.0455241169010358E-3</v>
      </c>
      <c r="N23">
        <f t="array" ref="N23">MMULT(TRANSPOSE($B$71:$B$74),TRANSPOSE(F23:I23))</f>
        <v>4.1143794414335522E-2</v>
      </c>
    </row>
    <row r="24" spans="1:14" x14ac:dyDescent="0.2">
      <c r="A24">
        <v>5.0949999999999998</v>
      </c>
      <c r="B24">
        <v>14.33</v>
      </c>
      <c r="C24">
        <v>9.4559999999999995</v>
      </c>
      <c r="D24" s="40">
        <v>6.9399999999999995</v>
      </c>
      <c r="E24" s="40">
        <v>0.38</v>
      </c>
      <c r="F24" s="5">
        <f t="shared" si="5"/>
        <v>5.9230009871666933E-3</v>
      </c>
      <c r="G24" s="5">
        <f t="shared" si="5"/>
        <v>1.272084805653706E-2</v>
      </c>
      <c r="H24" s="5">
        <f t="shared" si="5"/>
        <v>-1.7149984409105201E-2</v>
      </c>
      <c r="I24" s="42">
        <f t="shared" si="5"/>
        <v>-9.9857346647647116E-3</v>
      </c>
      <c r="J24" s="16">
        <f t="shared" si="0"/>
        <v>6.0576891845679319E-3</v>
      </c>
      <c r="K24" s="16">
        <f t="shared" si="1"/>
        <v>-1.7440014614822925E-2</v>
      </c>
      <c r="L24" s="16">
        <f t="shared" si="2"/>
        <v>1.3764603105968968E-2</v>
      </c>
      <c r="M24" s="16">
        <f t="shared" si="3"/>
        <v>-8.1462447835483828E-3</v>
      </c>
      <c r="N24">
        <f t="array" ref="N24">MMULT(TRANSPOSE($B$71:$B$74),TRANSPOSE(F24:I24))</f>
        <v>-2.12296750754154E-3</v>
      </c>
    </row>
    <row r="25" spans="1:14" x14ac:dyDescent="0.2">
      <c r="A25">
        <v>5.14</v>
      </c>
      <c r="B25">
        <v>14.1</v>
      </c>
      <c r="C25">
        <v>9.6289999999999996</v>
      </c>
      <c r="D25" s="40">
        <v>6.87</v>
      </c>
      <c r="E25" s="40">
        <v>0.379</v>
      </c>
      <c r="F25" s="5">
        <f t="shared" si="5"/>
        <v>8.8321884200195377E-3</v>
      </c>
      <c r="G25" s="5">
        <f t="shared" si="5"/>
        <v>-1.6050244242847178E-2</v>
      </c>
      <c r="H25" s="5">
        <f t="shared" si="5"/>
        <v>1.8295262267343571E-2</v>
      </c>
      <c r="I25" s="42">
        <f t="shared" si="5"/>
        <v>-1.0086455331412059E-2</v>
      </c>
      <c r="J25" s="16">
        <f t="shared" si="0"/>
        <v>4.0348392859491482E-3</v>
      </c>
      <c r="K25" s="16">
        <f t="shared" si="1"/>
        <v>4.4709520408166108E-2</v>
      </c>
      <c r="L25" s="16">
        <f t="shared" si="2"/>
        <v>-9.5156004844610693E-3</v>
      </c>
      <c r="M25" s="16">
        <f t="shared" si="3"/>
        <v>4.8514186992463584E-3</v>
      </c>
      <c r="N25">
        <f t="array" ref="N25">MMULT(TRANSPOSE($B$71:$B$74),TRANSPOSE(F25:I25))</f>
        <v>2.4768777827596788E-4</v>
      </c>
    </row>
    <row r="26" spans="1:14" x14ac:dyDescent="0.2">
      <c r="A26">
        <v>5.1749999999999998</v>
      </c>
      <c r="B26">
        <v>14.75</v>
      </c>
      <c r="C26">
        <v>9.5809999999999995</v>
      </c>
      <c r="D26" s="40">
        <v>6.89</v>
      </c>
      <c r="E26" s="40">
        <v>0.312</v>
      </c>
      <c r="F26" s="5">
        <f t="shared" si="5"/>
        <v>6.809338521400754E-3</v>
      </c>
      <c r="G26" s="5">
        <f t="shared" si="5"/>
        <v>4.6099290780141855E-2</v>
      </c>
      <c r="H26" s="5">
        <f t="shared" si="5"/>
        <v>-4.984941323086467E-3</v>
      </c>
      <c r="I26" s="42">
        <f t="shared" si="5"/>
        <v>2.9112081513826826E-3</v>
      </c>
      <c r="J26" s="16">
        <f t="shared" si="0"/>
        <v>-1.6301069283760645E-2</v>
      </c>
      <c r="K26" s="16">
        <f t="shared" si="1"/>
        <v>-2.511858393129774E-2</v>
      </c>
      <c r="L26" s="16">
        <f t="shared" si="2"/>
        <v>-4.8576165893448348E-2</v>
      </c>
      <c r="M26" s="16">
        <f t="shared" si="3"/>
        <v>-1.8524230671294571E-2</v>
      </c>
      <c r="N26">
        <f t="array" ref="N26">MMULT(TRANSPOSE($B$71:$B$74),TRANSPOSE(F26:I26))</f>
        <v>1.2708724032459706E-2</v>
      </c>
    </row>
    <row r="27" spans="1:14" x14ac:dyDescent="0.2">
      <c r="A27">
        <v>5.1050000000000004</v>
      </c>
      <c r="B27">
        <v>14.4</v>
      </c>
      <c r="C27">
        <v>9.1590000000000007</v>
      </c>
      <c r="D27" s="40">
        <v>6.7489999999999997</v>
      </c>
      <c r="E27" s="40">
        <v>0.433</v>
      </c>
      <c r="F27" s="5">
        <f t="shared" si="5"/>
        <v>-1.3526570048309039E-2</v>
      </c>
      <c r="G27" s="5">
        <f t="shared" si="5"/>
        <v>-2.3728813559321993E-2</v>
      </c>
      <c r="H27" s="5">
        <f t="shared" si="5"/>
        <v>-4.4045506732073747E-2</v>
      </c>
      <c r="I27" s="42">
        <f t="shared" si="5"/>
        <v>-2.0464441219158247E-2</v>
      </c>
      <c r="J27" s="16">
        <f t="shared" si="0"/>
        <v>-3.7539311649326282E-3</v>
      </c>
      <c r="K27" s="16">
        <f t="shared" si="1"/>
        <v>-2.084214816420191E-3</v>
      </c>
      <c r="L27" s="16">
        <f t="shared" si="2"/>
        <v>1.2283403509222661E-2</v>
      </c>
      <c r="M27" s="16">
        <f t="shared" si="3"/>
        <v>-1.6136541563560224E-2</v>
      </c>
      <c r="N27">
        <f t="array" ref="N27">MMULT(TRANSPOSE($B$71:$B$74),TRANSPOSE(F27:I27))</f>
        <v>-2.5441332889715756E-2</v>
      </c>
    </row>
    <row r="28" spans="1:14" x14ac:dyDescent="0.2">
      <c r="A28">
        <v>5.0999999999999996</v>
      </c>
      <c r="B28">
        <v>14.39</v>
      </c>
      <c r="C28">
        <v>9.3130000000000006</v>
      </c>
      <c r="D28" s="40">
        <v>6.6269999999999998</v>
      </c>
      <c r="E28" s="40">
        <v>0.44700000000000001</v>
      </c>
      <c r="F28" s="5">
        <f t="shared" si="5"/>
        <v>-9.7943192948102276E-4</v>
      </c>
      <c r="G28" s="5">
        <f t="shared" si="5"/>
        <v>-6.9444444444444198E-4</v>
      </c>
      <c r="H28" s="5">
        <f t="shared" si="5"/>
        <v>1.6814062670597263E-2</v>
      </c>
      <c r="I28" s="42">
        <f t="shared" si="5"/>
        <v>-1.8076752111423899E-2</v>
      </c>
      <c r="J28" s="16">
        <f t="shared" si="0"/>
        <v>-3.754891392314347E-3</v>
      </c>
      <c r="K28" s="16">
        <f t="shared" si="1"/>
        <v>-2.779624437298964E-3</v>
      </c>
      <c r="L28" s="16">
        <f t="shared" si="2"/>
        <v>2.3709435330196232E-2</v>
      </c>
      <c r="M28" s="16">
        <f t="shared" si="3"/>
        <v>-6.3591707709834341E-3</v>
      </c>
      <c r="N28">
        <f t="array" ref="N28">MMULT(TRANSPOSE($B$71:$B$74),TRANSPOSE(F28:I28))</f>
        <v>-7.341414536880253E-4</v>
      </c>
    </row>
    <row r="29" spans="1:14" x14ac:dyDescent="0.2">
      <c r="A29">
        <v>5.0949999999999998</v>
      </c>
      <c r="B29">
        <v>14.37</v>
      </c>
      <c r="C29">
        <v>9.5760000000000005</v>
      </c>
      <c r="D29" s="40">
        <v>6.5720000000000001</v>
      </c>
      <c r="E29" s="40">
        <v>0.46400000000000002</v>
      </c>
      <c r="F29" s="5">
        <f t="shared" si="5"/>
        <v>-9.8039215686274161E-4</v>
      </c>
      <c r="G29" s="5">
        <f t="shared" si="5"/>
        <v>-1.389854065323215E-3</v>
      </c>
      <c r="H29" s="5">
        <f t="shared" si="5"/>
        <v>2.8240094491570833E-2</v>
      </c>
      <c r="I29" s="42">
        <f t="shared" si="5"/>
        <v>-8.2993813188471099E-3</v>
      </c>
      <c r="J29" s="16">
        <f t="shared" si="0"/>
        <v>-2.4560564004833325E-2</v>
      </c>
      <c r="K29" s="16">
        <f t="shared" si="1"/>
        <v>-5.5651357164433566E-3</v>
      </c>
      <c r="L29" s="16">
        <f t="shared" si="2"/>
        <v>-2.2909940698550874E-2</v>
      </c>
      <c r="M29" s="16">
        <f t="shared" si="3"/>
        <v>-1.5101785800279953E-2</v>
      </c>
      <c r="N29">
        <f t="array" ref="N29">MMULT(TRANSPOSE($B$71:$B$74),TRANSPOSE(F29:I29))</f>
        <v>4.3926167376344416E-3</v>
      </c>
    </row>
    <row r="30" spans="1:14" x14ac:dyDescent="0.2">
      <c r="A30">
        <v>4.984</v>
      </c>
      <c r="B30">
        <v>14.31</v>
      </c>
      <c r="C30">
        <v>9.4</v>
      </c>
      <c r="D30" s="40">
        <v>6.46</v>
      </c>
      <c r="E30" s="40">
        <v>0.45900000000000002</v>
      </c>
      <c r="F30" s="5">
        <f t="shared" si="5"/>
        <v>-2.1786064769381719E-2</v>
      </c>
      <c r="G30" s="5">
        <f t="shared" si="5"/>
        <v>-4.1753653444676075E-3</v>
      </c>
      <c r="H30" s="5">
        <f t="shared" si="5"/>
        <v>-1.8379281537176273E-2</v>
      </c>
      <c r="I30" s="42">
        <f t="shared" si="5"/>
        <v>-1.7041996348143629E-2</v>
      </c>
      <c r="J30" s="16">
        <f t="shared" si="0"/>
        <v>3.4544922915431195E-2</v>
      </c>
      <c r="K30" s="16">
        <f t="shared" si="1"/>
        <v>6.9959738628250136E-3</v>
      </c>
      <c r="L30" s="16">
        <f t="shared" si="2"/>
        <v>5.8235298285433862E-2</v>
      </c>
      <c r="M30" s="16">
        <f t="shared" si="3"/>
        <v>5.0237424170154678E-2</v>
      </c>
      <c r="N30">
        <f t="array" ref="N30">MMULT(TRANSPOSE($B$71:$B$74),TRANSPOSE(F30:I30))</f>
        <v>-1.5345676999792307E-2</v>
      </c>
    </row>
    <row r="31" spans="1:14" x14ac:dyDescent="0.2">
      <c r="A31">
        <v>5.17</v>
      </c>
      <c r="B31">
        <v>14.43</v>
      </c>
      <c r="C31">
        <v>9.99</v>
      </c>
      <c r="D31" s="40">
        <v>6.7720000000000002</v>
      </c>
      <c r="E31" s="40">
        <v>0.40300000000000002</v>
      </c>
      <c r="F31" s="5">
        <f t="shared" si="5"/>
        <v>3.7319422150882797E-2</v>
      </c>
      <c r="G31" s="5">
        <f t="shared" si="5"/>
        <v>8.3857442348007627E-3</v>
      </c>
      <c r="H31" s="5">
        <f t="shared" si="5"/>
        <v>6.2765957446808462E-2</v>
      </c>
      <c r="I31" s="42">
        <f t="shared" si="5"/>
        <v>4.8297213622291002E-2</v>
      </c>
      <c r="J31" s="16">
        <f t="shared" si="0"/>
        <v>-8.4026325866250499E-4</v>
      </c>
      <c r="K31" s="16">
        <f t="shared" si="1"/>
        <v>-9.012777994983354E-3</v>
      </c>
      <c r="L31" s="16">
        <f t="shared" si="2"/>
        <v>4.7434584363040093E-4</v>
      </c>
      <c r="M31" s="16">
        <f t="shared" si="3"/>
        <v>-8.6918036281552133E-3</v>
      </c>
      <c r="N31">
        <f t="array" ref="N31">MMULT(TRANSPOSE($B$71:$B$74),TRANSPOSE(F31:I31))</f>
        <v>3.9192084363695756E-2</v>
      </c>
    </row>
    <row r="32" spans="1:14" x14ac:dyDescent="0.2">
      <c r="A32">
        <v>5.18</v>
      </c>
      <c r="B32">
        <v>14.32</v>
      </c>
      <c r="C32">
        <v>10.039999999999999</v>
      </c>
      <c r="D32" s="40">
        <v>6.7</v>
      </c>
      <c r="E32" s="40">
        <v>0.45200000000000001</v>
      </c>
      <c r="F32" s="5">
        <f t="shared" si="5"/>
        <v>1.9342359767891004E-3</v>
      </c>
      <c r="G32" s="5">
        <f t="shared" si="5"/>
        <v>-7.6230076230076049E-3</v>
      </c>
      <c r="H32" s="5">
        <f t="shared" si="5"/>
        <v>5.0050050050050032E-3</v>
      </c>
      <c r="I32" s="42">
        <f t="shared" si="5"/>
        <v>-1.0632014176018889E-2</v>
      </c>
      <c r="J32" s="16">
        <f t="shared" si="0"/>
        <v>1.749577103481879E-2</v>
      </c>
      <c r="K32" s="16">
        <f t="shared" si="1"/>
        <v>1.1180062030258777E-2</v>
      </c>
      <c r="L32" s="16">
        <f t="shared" si="2"/>
        <v>-1.0446033844820641E-3</v>
      </c>
      <c r="M32" s="16">
        <f t="shared" si="3"/>
        <v>-1.0448640790020271E-3</v>
      </c>
      <c r="N32">
        <f t="array" ref="N32">MMULT(TRANSPOSE($B$71:$B$74),TRANSPOSE(F32:I32))</f>
        <v>-2.8289452043080976E-3</v>
      </c>
    </row>
    <row r="33" spans="1:14" x14ac:dyDescent="0.2">
      <c r="A33">
        <v>5.2850000000000001</v>
      </c>
      <c r="B33">
        <v>14.5</v>
      </c>
      <c r="C33">
        <v>10.074999999999999</v>
      </c>
      <c r="D33" s="40">
        <v>6.68</v>
      </c>
      <c r="E33" s="40">
        <v>0.38300000000000001</v>
      </c>
      <c r="F33" s="5">
        <f t="shared" si="5"/>
        <v>2.0270270270270396E-2</v>
      </c>
      <c r="G33" s="5">
        <f t="shared" si="5"/>
        <v>1.2569832402234526E-2</v>
      </c>
      <c r="H33" s="5">
        <f t="shared" si="5"/>
        <v>3.4860557768925382E-3</v>
      </c>
      <c r="I33" s="42">
        <f t="shared" si="5"/>
        <v>-2.9850746268657025E-3</v>
      </c>
      <c r="J33" s="16">
        <f t="shared" si="0"/>
        <v>1.4254829052154788E-2</v>
      </c>
      <c r="K33" s="16">
        <f t="shared" si="1"/>
        <v>7.9205744556104431E-3</v>
      </c>
      <c r="L33" s="16">
        <f t="shared" si="2"/>
        <v>2.4253459945325156E-2</v>
      </c>
      <c r="M33" s="16">
        <f t="shared" si="3"/>
        <v>2.8736617733492488E-2</v>
      </c>
      <c r="N33">
        <f t="array" ref="N33">MMULT(TRANSPOSE($B$71:$B$74),TRANSPOSE(F33:I33))</f>
        <v>8.3352709556329396E-3</v>
      </c>
    </row>
    <row r="34" spans="1:14" x14ac:dyDescent="0.2">
      <c r="A34">
        <v>5.375</v>
      </c>
      <c r="B34">
        <v>14.635</v>
      </c>
      <c r="C34">
        <v>10.365</v>
      </c>
      <c r="D34" s="40">
        <v>6.859</v>
      </c>
      <c r="E34" s="40">
        <v>0.36399999999999999</v>
      </c>
      <c r="F34" s="5">
        <f t="shared" si="5"/>
        <v>1.7029328287606393E-2</v>
      </c>
      <c r="G34" s="5">
        <f t="shared" si="5"/>
        <v>9.3103448275861922E-3</v>
      </c>
      <c r="H34" s="5">
        <f t="shared" si="5"/>
        <v>2.8784119106699757E-2</v>
      </c>
      <c r="I34" s="42">
        <f t="shared" si="5"/>
        <v>2.6796407185628812E-2</v>
      </c>
      <c r="J34" s="16">
        <f t="shared" ref="J34:J54" si="6">F35-F$56</f>
        <v>-2.1379150398242248E-2</v>
      </c>
      <c r="K34" s="16">
        <f t="shared" ref="K34:K54" si="7">G35-G$56</f>
        <v>5.4431643734974468E-3</v>
      </c>
      <c r="L34" s="16">
        <f t="shared" ref="L34:L54" si="8">H35-H$56</f>
        <v>-1.5143297849266464E-2</v>
      </c>
      <c r="M34" s="16">
        <f t="shared" ref="M34:M54" si="9">I35-I$56</f>
        <v>-3.6403571344540496E-2</v>
      </c>
      <c r="N34">
        <f t="array" ref="N34">MMULT(TRANSPOSE($B$71:$B$74),TRANSPOSE(F34:I34))</f>
        <v>2.0480049851880289E-2</v>
      </c>
    </row>
    <row r="35" spans="1:14" x14ac:dyDescent="0.2">
      <c r="A35">
        <v>5.2750000000000004</v>
      </c>
      <c r="B35">
        <v>14.734999999999999</v>
      </c>
      <c r="C35">
        <v>10.255000000000001</v>
      </c>
      <c r="D35" s="40">
        <v>6.5960000000000001</v>
      </c>
      <c r="E35" s="40">
        <v>0.41</v>
      </c>
      <c r="F35" s="5">
        <f t="shared" si="5"/>
        <v>-1.8604651162790642E-2</v>
      </c>
      <c r="G35" s="5">
        <f t="shared" si="5"/>
        <v>6.8329347454731959E-3</v>
      </c>
      <c r="H35" s="5">
        <f t="shared" si="5"/>
        <v>-1.0612638687891862E-2</v>
      </c>
      <c r="I35" s="42">
        <f t="shared" si="5"/>
        <v>-3.8343781892404172E-2</v>
      </c>
      <c r="J35" s="16">
        <f t="shared" si="6"/>
        <v>-1.4148906818390112E-2</v>
      </c>
      <c r="K35" s="16">
        <f t="shared" si="7"/>
        <v>-3.057198957794794E-2</v>
      </c>
      <c r="L35" s="16">
        <f t="shared" si="8"/>
        <v>-5.1044554822027938E-2</v>
      </c>
      <c r="M35" s="16">
        <f t="shared" si="9"/>
        <v>-1.7162275807503256E-2</v>
      </c>
      <c r="N35">
        <f t="array" ref="N35">MMULT(TRANSPOSE($B$71:$B$74),TRANSPOSE(F35:I35))</f>
        <v>-1.518203424940337E-2</v>
      </c>
    </row>
    <row r="36" spans="1:14" x14ac:dyDescent="0.2">
      <c r="A36">
        <v>5.2149999999999999</v>
      </c>
      <c r="B36">
        <v>14.305</v>
      </c>
      <c r="C36">
        <v>9.7780000000000005</v>
      </c>
      <c r="D36" s="40">
        <v>6.47</v>
      </c>
      <c r="E36" s="40">
        <v>0.36099999999999999</v>
      </c>
      <c r="F36" s="5">
        <f t="shared" si="5"/>
        <v>-1.1374407582938506E-2</v>
      </c>
      <c r="G36" s="5">
        <f t="shared" si="5"/>
        <v>-2.9182219205972193E-2</v>
      </c>
      <c r="H36" s="5">
        <f t="shared" si="5"/>
        <v>-4.6513895660653337E-2</v>
      </c>
      <c r="I36" s="42">
        <f t="shared" si="5"/>
        <v>-1.9102486355366932E-2</v>
      </c>
      <c r="J36" s="16">
        <f t="shared" si="6"/>
        <v>2.4071138348441195E-2</v>
      </c>
      <c r="K36" s="16">
        <f t="shared" si="7"/>
        <v>9.0960737384751991E-3</v>
      </c>
      <c r="L36" s="16">
        <f t="shared" si="8"/>
        <v>-1.0257801726316381E-2</v>
      </c>
      <c r="M36" s="16">
        <f t="shared" si="9"/>
        <v>-4.0876101631099546E-3</v>
      </c>
      <c r="N36">
        <f t="array" ref="N36">MMULT(TRANSPOSE($B$71:$B$74),TRANSPOSE(F36:I36))</f>
        <v>-2.6543252201232742E-2</v>
      </c>
    </row>
    <row r="37" spans="1:14" x14ac:dyDescent="0.2">
      <c r="A37">
        <v>5.3550000000000004</v>
      </c>
      <c r="B37">
        <v>14.455</v>
      </c>
      <c r="C37">
        <v>9.7219999999999995</v>
      </c>
      <c r="D37" s="40">
        <v>6.431</v>
      </c>
      <c r="E37" s="40">
        <v>0.36</v>
      </c>
      <c r="F37" s="5">
        <f t="shared" si="5"/>
        <v>2.6845637583892801E-2</v>
      </c>
      <c r="G37" s="5">
        <f t="shared" si="5"/>
        <v>1.0485844110450948E-2</v>
      </c>
      <c r="H37" s="5">
        <f t="shared" si="5"/>
        <v>-5.7271425649417784E-3</v>
      </c>
      <c r="I37" s="42">
        <f t="shared" si="5"/>
        <v>-6.0278207109736304E-3</v>
      </c>
      <c r="J37" s="16">
        <f t="shared" si="6"/>
        <v>2.6621212727656347E-5</v>
      </c>
      <c r="K37" s="16">
        <f t="shared" si="7"/>
        <v>1.4867580025810337E-2</v>
      </c>
      <c r="L37" s="16">
        <f t="shared" si="8"/>
        <v>-1.5639484505953732E-2</v>
      </c>
      <c r="M37" s="16">
        <f t="shared" si="9"/>
        <v>2.4487248333588986E-2</v>
      </c>
      <c r="N37">
        <f t="array" ref="N37">MMULT(TRANSPOSE($B$71:$B$74),TRANSPOSE(F37:I37))</f>
        <v>6.394129604607085E-3</v>
      </c>
    </row>
    <row r="38" spans="1:14" x14ac:dyDescent="0.2">
      <c r="A38">
        <v>5.37</v>
      </c>
      <c r="B38">
        <v>14.69</v>
      </c>
      <c r="C38">
        <v>9.6140000000000008</v>
      </c>
      <c r="D38" s="40">
        <v>6.5759999999999996</v>
      </c>
      <c r="E38" s="40">
        <v>0.30499999999999999</v>
      </c>
      <c r="F38" s="5">
        <f t="shared" si="5"/>
        <v>2.8011204481792618E-3</v>
      </c>
      <c r="G38" s="5">
        <f t="shared" si="5"/>
        <v>1.6257350397786086E-2</v>
      </c>
      <c r="H38" s="5">
        <f t="shared" si="5"/>
        <v>-1.1108825344579132E-2</v>
      </c>
      <c r="I38" s="42">
        <f t="shared" si="5"/>
        <v>2.254703778572531E-2</v>
      </c>
      <c r="J38" s="16">
        <f t="shared" si="6"/>
        <v>3.6331646015944949E-2</v>
      </c>
      <c r="K38" s="16">
        <f t="shared" si="7"/>
        <v>7.119419553143316E-3</v>
      </c>
      <c r="L38" s="16">
        <f t="shared" si="8"/>
        <v>1.3775976994231746E-2</v>
      </c>
      <c r="M38" s="16">
        <f t="shared" si="9"/>
        <v>2.3381816387279687E-2</v>
      </c>
      <c r="N38">
        <f t="array" ref="N38">MMULT(TRANSPOSE($B$71:$B$74),TRANSPOSE(F38:I38))</f>
        <v>7.6241708217778814E-3</v>
      </c>
    </row>
    <row r="39" spans="1:14" x14ac:dyDescent="0.2">
      <c r="A39">
        <v>5.58</v>
      </c>
      <c r="B39">
        <v>14.815</v>
      </c>
      <c r="C39">
        <v>9.7899999999999991</v>
      </c>
      <c r="D39" s="40">
        <v>6.7169999999999996</v>
      </c>
      <c r="E39" s="40">
        <v>0.307</v>
      </c>
      <c r="F39" s="5">
        <f t="shared" si="5"/>
        <v>3.9106145251396551E-2</v>
      </c>
      <c r="G39" s="5">
        <f t="shared" si="5"/>
        <v>8.509189925119065E-3</v>
      </c>
      <c r="H39" s="5">
        <f t="shared" si="5"/>
        <v>1.8306636155606348E-2</v>
      </c>
      <c r="I39" s="42">
        <f t="shared" si="5"/>
        <v>2.1441605839416011E-2</v>
      </c>
      <c r="J39" s="16">
        <f t="shared" si="6"/>
        <v>-4.3097079880612857E-2</v>
      </c>
      <c r="K39" s="16">
        <f t="shared" si="7"/>
        <v>-1.995203834362614E-2</v>
      </c>
      <c r="L39" s="16">
        <f t="shared" si="8"/>
        <v>-4.5695112685378597E-2</v>
      </c>
      <c r="M39" s="16">
        <f t="shared" si="9"/>
        <v>-1.8306923589399969E-2</v>
      </c>
      <c r="N39">
        <f t="array" ref="N39">MMULT(TRANSPOSE($B$71:$B$74),TRANSPOSE(F39:I39))</f>
        <v>2.1840894292884494E-2</v>
      </c>
    </row>
    <row r="40" spans="1:14" x14ac:dyDescent="0.2">
      <c r="A40">
        <v>5.3550000000000004</v>
      </c>
      <c r="B40">
        <v>14.54</v>
      </c>
      <c r="C40">
        <v>9.3870000000000005</v>
      </c>
      <c r="D40" s="40">
        <v>6.5809999999999995</v>
      </c>
      <c r="E40" s="40">
        <v>0.30099999999999999</v>
      </c>
      <c r="F40" s="5">
        <f t="shared" si="5"/>
        <v>-4.0322580645161255E-2</v>
      </c>
      <c r="G40" s="5">
        <f t="shared" si="5"/>
        <v>-1.8562267971650392E-2</v>
      </c>
      <c r="H40" s="5">
        <f t="shared" si="5"/>
        <v>-4.1164453524003997E-2</v>
      </c>
      <c r="I40" s="42">
        <f t="shared" si="5"/>
        <v>-2.0247134137263645E-2</v>
      </c>
      <c r="J40" s="16">
        <f t="shared" si="6"/>
        <v>-1.5846394660288272E-2</v>
      </c>
      <c r="K40" s="16">
        <f t="shared" si="7"/>
        <v>3.2962440106409072E-4</v>
      </c>
      <c r="L40" s="16">
        <f t="shared" si="8"/>
        <v>-2.3066932731205386E-2</v>
      </c>
      <c r="M40" s="16">
        <f t="shared" si="9"/>
        <v>-7.6328026720116834E-3</v>
      </c>
      <c r="N40">
        <f t="array" ref="N40">MMULT(TRANSPOSE($B$71:$B$74),TRANSPOSE(F40:I40))</f>
        <v>-3.0074109069519822E-2</v>
      </c>
    </row>
    <row r="41" spans="1:14" x14ac:dyDescent="0.2">
      <c r="A41">
        <v>5.2850000000000001</v>
      </c>
      <c r="B41">
        <v>14.565</v>
      </c>
      <c r="C41">
        <v>9.2129999999999992</v>
      </c>
      <c r="D41" s="40">
        <v>6.5179999999999998</v>
      </c>
      <c r="E41" s="40">
        <v>0.42</v>
      </c>
      <c r="F41" s="5">
        <f t="shared" si="5"/>
        <v>-1.3071895424836666E-2</v>
      </c>
      <c r="G41" s="5">
        <f t="shared" si="5"/>
        <v>1.7193947730398396E-3</v>
      </c>
      <c r="H41" s="5">
        <f t="shared" si="5"/>
        <v>-1.8536273569830786E-2</v>
      </c>
      <c r="I41" s="42">
        <f t="shared" si="5"/>
        <v>-9.5730132198753592E-3</v>
      </c>
      <c r="J41" s="16">
        <f t="shared" si="6"/>
        <v>-3.2102786841884959E-2</v>
      </c>
      <c r="K41" s="16">
        <f t="shared" si="7"/>
        <v>-1.7181050838848251E-2</v>
      </c>
      <c r="L41" s="16">
        <f t="shared" si="8"/>
        <v>-2.1029085298354872E-2</v>
      </c>
      <c r="M41" s="16">
        <f t="shared" si="9"/>
        <v>-6.9582245549285257E-3</v>
      </c>
      <c r="N41">
        <f t="array" ref="N41">MMULT(TRANSPOSE($B$71:$B$74),TRANSPOSE(F41:I41))</f>
        <v>-9.8654468603757428E-3</v>
      </c>
    </row>
    <row r="42" spans="1:14" x14ac:dyDescent="0.2">
      <c r="A42">
        <v>5.13</v>
      </c>
      <c r="B42">
        <v>14.335000000000001</v>
      </c>
      <c r="C42">
        <v>9.0609999999999999</v>
      </c>
      <c r="D42" s="40">
        <v>6.46</v>
      </c>
      <c r="E42" s="40">
        <v>0.42699999999999999</v>
      </c>
      <c r="F42" s="5">
        <f t="shared" si="5"/>
        <v>-2.9328287606433356E-2</v>
      </c>
      <c r="G42" s="5">
        <f t="shared" si="5"/>
        <v>-1.5791280466872504E-2</v>
      </c>
      <c r="H42" s="5">
        <f t="shared" si="5"/>
        <v>-1.6498426136980271E-2</v>
      </c>
      <c r="I42" s="42">
        <f t="shared" si="5"/>
        <v>-8.8984351027922015E-3</v>
      </c>
      <c r="J42" s="16">
        <f t="shared" si="6"/>
        <v>3.8161173279168334E-2</v>
      </c>
      <c r="K42" s="16">
        <f t="shared" si="7"/>
        <v>1.6747655508735686E-2</v>
      </c>
      <c r="L42" s="16">
        <f t="shared" si="8"/>
        <v>1.4893245484911692E-2</v>
      </c>
      <c r="M42" s="16">
        <f t="shared" si="9"/>
        <v>4.4974266275417819E-2</v>
      </c>
      <c r="N42">
        <f t="array" ref="N42">MMULT(TRANSPOSE($B$71:$B$74),TRANSPOSE(F42:I42))</f>
        <v>-1.7629107328269583E-2</v>
      </c>
    </row>
    <row r="43" spans="1:14" x14ac:dyDescent="0.2">
      <c r="A43">
        <v>5.34</v>
      </c>
      <c r="B43">
        <v>14.595000000000001</v>
      </c>
      <c r="C43">
        <v>9.2370000000000001</v>
      </c>
      <c r="D43" s="40">
        <v>6.7379999999999995</v>
      </c>
      <c r="E43" s="40">
        <v>0.439</v>
      </c>
      <c r="F43" s="5">
        <f t="shared" si="5"/>
        <v>4.0935672514619936E-2</v>
      </c>
      <c r="G43" s="5">
        <f t="shared" si="5"/>
        <v>1.8137425880711433E-2</v>
      </c>
      <c r="H43" s="5">
        <f t="shared" si="5"/>
        <v>1.9423904646286294E-2</v>
      </c>
      <c r="I43" s="42">
        <f t="shared" si="5"/>
        <v>4.3034055727554144E-2</v>
      </c>
      <c r="J43" s="16">
        <f t="shared" si="6"/>
        <v>-2.0564761407736238E-2</v>
      </c>
      <c r="K43" s="16">
        <f t="shared" si="7"/>
        <v>-3.7878519067479164E-3</v>
      </c>
      <c r="L43" s="16">
        <f t="shared" si="8"/>
        <v>-4.0473064704299871E-2</v>
      </c>
      <c r="M43" s="16">
        <f t="shared" si="9"/>
        <v>-2.8929483723433368E-2</v>
      </c>
      <c r="N43">
        <f t="array" ref="N43">MMULT(TRANSPOSE($B$71:$B$74),TRANSPOSE(F43:I43))</f>
        <v>3.0382764692292952E-2</v>
      </c>
    </row>
    <row r="44" spans="1:14" x14ac:dyDescent="0.2">
      <c r="A44">
        <v>5.2450000000000001</v>
      </c>
      <c r="B44">
        <v>14.56</v>
      </c>
      <c r="C44">
        <v>8.9049999999999994</v>
      </c>
      <c r="D44" s="40">
        <v>6.53</v>
      </c>
      <c r="E44" s="40">
        <v>0.58099999999999996</v>
      </c>
      <c r="F44" s="5">
        <f t="shared" si="5"/>
        <v>-1.7790262172284632E-2</v>
      </c>
      <c r="G44" s="5">
        <f t="shared" si="5"/>
        <v>-2.3980815347721673E-3</v>
      </c>
      <c r="H44" s="5">
        <f t="shared" si="5"/>
        <v>-3.5942405542925271E-2</v>
      </c>
      <c r="I44" s="42">
        <f t="shared" si="5"/>
        <v>-3.0869694271297043E-2</v>
      </c>
      <c r="J44" s="16">
        <f t="shared" si="6"/>
        <v>2.4870877313642663E-2</v>
      </c>
      <c r="K44" s="16">
        <f t="shared" si="7"/>
        <v>-1.1005154987360441E-2</v>
      </c>
      <c r="L44" s="16">
        <f t="shared" si="8"/>
        <v>-2.8462122214530667E-3</v>
      </c>
      <c r="M44" s="16">
        <f t="shared" si="9"/>
        <v>2.460483535643946E-2</v>
      </c>
      <c r="N44">
        <f t="array" ref="N44">MMULT(TRANSPOSE($B$71:$B$74),TRANSPOSE(F44:I44))</f>
        <v>-2.1750110880319778E-2</v>
      </c>
    </row>
    <row r="45" spans="1:14" x14ac:dyDescent="0.2">
      <c r="A45">
        <v>5.39</v>
      </c>
      <c r="B45">
        <v>14.42</v>
      </c>
      <c r="C45">
        <v>8.92</v>
      </c>
      <c r="D45" s="40">
        <v>6.6779999999999999</v>
      </c>
      <c r="E45" s="40">
        <v>0.56799999999999995</v>
      </c>
      <c r="F45" s="5">
        <f t="shared" si="5"/>
        <v>2.7645376549094269E-2</v>
      </c>
      <c r="G45" s="5">
        <f t="shared" si="5"/>
        <v>-9.6153846153846922E-3</v>
      </c>
      <c r="H45" s="5">
        <f t="shared" si="5"/>
        <v>1.6844469399215356E-3</v>
      </c>
      <c r="I45" s="42">
        <f t="shared" si="5"/>
        <v>2.2664624808575784E-2</v>
      </c>
      <c r="J45" s="16">
        <f t="shared" si="6"/>
        <v>-4.1735538196490576E-2</v>
      </c>
      <c r="K45" s="16">
        <f t="shared" si="7"/>
        <v>-3.0862724602211629E-2</v>
      </c>
      <c r="L45" s="16">
        <f t="shared" si="8"/>
        <v>-3.838716140352702E-2</v>
      </c>
      <c r="M45" s="16">
        <f t="shared" si="9"/>
        <v>3.737155741035315E-3</v>
      </c>
      <c r="N45">
        <f t="array" ref="N45">MMULT(TRANSPOSE($B$71:$B$74),TRANSPOSE(F45:I45))</f>
        <v>1.0594765920551724E-2</v>
      </c>
    </row>
    <row r="46" spans="1:14" x14ac:dyDescent="0.2">
      <c r="A46">
        <v>5.18</v>
      </c>
      <c r="B46">
        <v>13.994999999999999</v>
      </c>
      <c r="C46">
        <v>8.6180000000000003</v>
      </c>
      <c r="D46" s="40">
        <v>6.6899999999999995</v>
      </c>
      <c r="E46" s="40">
        <v>0.629</v>
      </c>
      <c r="F46" s="5">
        <f t="shared" si="5"/>
        <v>-3.8961038961038974E-2</v>
      </c>
      <c r="G46" s="5">
        <f t="shared" si="5"/>
        <v>-2.9472954230235882E-2</v>
      </c>
      <c r="H46" s="5">
        <f t="shared" si="5"/>
        <v>-3.385650224215242E-2</v>
      </c>
      <c r="I46" s="42">
        <f t="shared" si="5"/>
        <v>1.7969451931716396E-3</v>
      </c>
      <c r="J46" s="16">
        <f t="shared" si="6"/>
        <v>-4.3315039775992173E-2</v>
      </c>
      <c r="K46" s="16">
        <f t="shared" si="7"/>
        <v>-3.1400488485587748E-2</v>
      </c>
      <c r="L46" s="16">
        <f t="shared" si="8"/>
        <v>-4.8972525023523644E-2</v>
      </c>
      <c r="M46" s="16">
        <f t="shared" si="9"/>
        <v>-4.1109116806396361E-2</v>
      </c>
      <c r="N46">
        <f t="array" ref="N46">MMULT(TRANSPOSE($B$71:$B$74),TRANSPOSE(F46:I46))</f>
        <v>-2.5123387560063909E-2</v>
      </c>
    </row>
    <row r="47" spans="1:14" x14ac:dyDescent="0.2">
      <c r="A47">
        <v>4.97</v>
      </c>
      <c r="B47">
        <v>13.574999999999999</v>
      </c>
      <c r="C47">
        <v>8.2349999999999994</v>
      </c>
      <c r="D47" s="40">
        <v>6.4020000000000001</v>
      </c>
      <c r="E47" s="40">
        <v>0.76700000000000002</v>
      </c>
      <c r="F47" s="5">
        <f t="shared" si="5"/>
        <v>-4.0540540540540571E-2</v>
      </c>
      <c r="G47" s="5">
        <f t="shared" si="5"/>
        <v>-3.0010718113612E-2</v>
      </c>
      <c r="H47" s="5">
        <f t="shared" si="5"/>
        <v>-4.4441865862149044E-2</v>
      </c>
      <c r="I47" s="42">
        <f t="shared" si="5"/>
        <v>-4.3049327354260036E-2</v>
      </c>
      <c r="J47" s="16">
        <f t="shared" si="6"/>
        <v>-7.0380133038268414E-2</v>
      </c>
      <c r="K47" s="16">
        <f t="shared" si="7"/>
        <v>-7.0634705915253795E-2</v>
      </c>
      <c r="L47" s="16">
        <f t="shared" si="8"/>
        <v>-3.4038855882686042E-2</v>
      </c>
      <c r="M47" s="16">
        <f t="shared" si="9"/>
        <v>-6.4289092794841823E-2</v>
      </c>
      <c r="N47">
        <f t="array" ref="N47">MMULT(TRANSPOSE($B$71:$B$74),TRANSPOSE(F47:I47))</f>
        <v>-3.9510612967640413E-2</v>
      </c>
    </row>
    <row r="48" spans="1:14" x14ac:dyDescent="0.2">
      <c r="A48">
        <v>4.6340000000000003</v>
      </c>
      <c r="B48">
        <v>12.635</v>
      </c>
      <c r="C48">
        <v>7.992</v>
      </c>
      <c r="D48" s="40">
        <v>5.9779999999999998</v>
      </c>
      <c r="E48" s="40">
        <v>0.745</v>
      </c>
      <c r="F48" s="5">
        <f t="shared" si="5"/>
        <v>-6.7605633802816811E-2</v>
      </c>
      <c r="G48" s="5">
        <f t="shared" si="5"/>
        <v>-6.9244935543278041E-2</v>
      </c>
      <c r="H48" s="5">
        <f t="shared" si="5"/>
        <v>-2.9508196721311442E-2</v>
      </c>
      <c r="I48" s="42">
        <f t="shared" si="5"/>
        <v>-6.6229303342705492E-2</v>
      </c>
      <c r="J48" s="16">
        <f t="shared" si="6"/>
        <v>4.5995461921216493E-2</v>
      </c>
      <c r="K48" s="16">
        <f t="shared" si="7"/>
        <v>-2.025918994786964E-4</v>
      </c>
      <c r="L48" s="16">
        <f t="shared" si="8"/>
        <v>1.3987859357143998E-2</v>
      </c>
      <c r="M48" s="16">
        <f t="shared" si="9"/>
        <v>2.6028534401995519E-2</v>
      </c>
      <c r="N48">
        <f t="array" ref="N48">MMULT(TRANSPOSE($B$71:$B$74),TRANSPOSE(F48:I48))</f>
        <v>-5.8147017352527947E-2</v>
      </c>
    </row>
    <row r="49" spans="1:18" x14ac:dyDescent="0.2">
      <c r="A49">
        <v>4.8600000000000003</v>
      </c>
      <c r="B49">
        <v>12.65</v>
      </c>
      <c r="C49">
        <v>8.14</v>
      </c>
      <c r="D49" s="40">
        <v>6.1219999999999999</v>
      </c>
      <c r="E49" s="40">
        <v>0.70599999999999996</v>
      </c>
      <c r="F49" s="5">
        <f t="shared" si="5"/>
        <v>4.8769961156668096E-2</v>
      </c>
      <c r="G49" s="5">
        <f t="shared" si="5"/>
        <v>1.1871784724970524E-3</v>
      </c>
      <c r="H49" s="5">
        <f t="shared" si="5"/>
        <v>1.8518518518518601E-2</v>
      </c>
      <c r="I49" s="42">
        <f t="shared" si="5"/>
        <v>2.4088323854131843E-2</v>
      </c>
      <c r="J49" s="16">
        <f t="shared" si="6"/>
        <v>-7.9185321572623653E-3</v>
      </c>
      <c r="K49" s="16">
        <f t="shared" si="7"/>
        <v>2.4301929232767187E-2</v>
      </c>
      <c r="L49" s="16">
        <f t="shared" si="8"/>
        <v>6.2299807669092072E-2</v>
      </c>
      <c r="M49" s="16">
        <f t="shared" si="9"/>
        <v>-1.0000050679481389E-3</v>
      </c>
      <c r="N49">
        <f t="array" ref="N49">MMULT(TRANSPOSE($B$71:$B$74),TRANSPOSE(F49:I49))</f>
        <v>2.3140995500453898E-2</v>
      </c>
    </row>
    <row r="50" spans="1:18" x14ac:dyDescent="0.2">
      <c r="A50">
        <v>4.835</v>
      </c>
      <c r="B50">
        <v>12.975</v>
      </c>
      <c r="C50">
        <v>8.6839999999999993</v>
      </c>
      <c r="D50" s="40">
        <v>6.1040000000000001</v>
      </c>
      <c r="E50" s="40">
        <v>0.65300000000000002</v>
      </c>
      <c r="F50" s="5">
        <f t="shared" si="5"/>
        <v>-5.1440329218107594E-3</v>
      </c>
      <c r="G50" s="5">
        <f t="shared" si="5"/>
        <v>2.5691699604742935E-2</v>
      </c>
      <c r="H50" s="5">
        <f t="shared" si="5"/>
        <v>6.6830466830466673E-2</v>
      </c>
      <c r="I50" s="42">
        <f t="shared" si="5"/>
        <v>-2.9402156158118142E-3</v>
      </c>
      <c r="J50" s="16">
        <f t="shared" si="6"/>
        <v>-3.9589390652204473E-2</v>
      </c>
      <c r="K50" s="16">
        <f t="shared" si="7"/>
        <v>-5.5725030487582712E-2</v>
      </c>
      <c r="L50" s="16">
        <f t="shared" si="8"/>
        <v>-8.0187038709969766E-2</v>
      </c>
      <c r="M50" s="16">
        <f t="shared" si="9"/>
        <v>-2.689334122146788E-2</v>
      </c>
      <c r="N50">
        <f t="array" ref="N50">MMULT(TRANSPOSE($B$71:$B$74),TRANSPOSE(F50:I50))</f>
        <v>2.1109479474396758E-2</v>
      </c>
    </row>
    <row r="51" spans="1:18" x14ac:dyDescent="0.2">
      <c r="A51">
        <v>4.657</v>
      </c>
      <c r="B51">
        <v>12.27</v>
      </c>
      <c r="C51">
        <v>8.0269999999999992</v>
      </c>
      <c r="D51" s="40">
        <v>5.9279999999999999</v>
      </c>
      <c r="E51" s="40">
        <v>0.65100000000000002</v>
      </c>
      <c r="F51" s="5">
        <f t="shared" si="5"/>
        <v>-3.6814891416752871E-2</v>
      </c>
      <c r="G51" s="5">
        <f t="shared" si="5"/>
        <v>-5.4335260115606965E-2</v>
      </c>
      <c r="H51" s="5">
        <f t="shared" si="5"/>
        <v>-7.5656379548595165E-2</v>
      </c>
      <c r="I51" s="42">
        <f t="shared" si="5"/>
        <v>-2.8833551769331556E-2</v>
      </c>
      <c r="J51" s="16">
        <f t="shared" si="6"/>
        <v>3.56622626284092E-2</v>
      </c>
      <c r="K51" s="16">
        <f t="shared" si="7"/>
        <v>7.2367360842368375E-2</v>
      </c>
      <c r="L51" s="16">
        <f t="shared" si="8"/>
        <v>4.8540226599183584E-2</v>
      </c>
      <c r="M51" s="16">
        <f t="shared" si="9"/>
        <v>2.2857889360279361E-2</v>
      </c>
      <c r="N51">
        <f t="array" ref="N51">MMULT(TRANSPOSE($B$71:$B$74),TRANSPOSE(F51:I51))</f>
        <v>-4.8910020712571639E-2</v>
      </c>
    </row>
    <row r="52" spans="1:18" x14ac:dyDescent="0.2">
      <c r="A52">
        <v>4.8360000000000003</v>
      </c>
      <c r="B52">
        <v>13.175000000000001</v>
      </c>
      <c r="C52">
        <v>8.4529999999999994</v>
      </c>
      <c r="D52" s="40">
        <v>6.0519999999999996</v>
      </c>
      <c r="E52" s="40">
        <v>0.64800000000000002</v>
      </c>
      <c r="F52" s="5">
        <f t="shared" si="5"/>
        <v>3.8436761863860802E-2</v>
      </c>
      <c r="G52" s="5">
        <f t="shared" si="5"/>
        <v>7.3757131214344129E-2</v>
      </c>
      <c r="H52" s="5">
        <f t="shared" si="5"/>
        <v>5.3070885760558184E-2</v>
      </c>
      <c r="I52" s="42">
        <f t="shared" si="5"/>
        <v>2.0917678812415685E-2</v>
      </c>
      <c r="J52" s="16">
        <f t="shared" si="6"/>
        <v>1.6663052460164401E-2</v>
      </c>
      <c r="K52" s="16">
        <f t="shared" si="7"/>
        <v>2.6314214447758492E-2</v>
      </c>
      <c r="L52" s="16">
        <f t="shared" si="8"/>
        <v>6.4084033847024907E-2</v>
      </c>
      <c r="M52" s="16">
        <f t="shared" si="9"/>
        <v>-6.6519903774501996E-3</v>
      </c>
      <c r="N52">
        <f t="array" ref="N52">MMULT(TRANSPOSE($B$71:$B$74),TRANSPOSE(F52:I52))</f>
        <v>4.65456144127947E-2</v>
      </c>
    </row>
    <row r="53" spans="1:18" x14ac:dyDescent="0.2">
      <c r="A53">
        <v>4.93</v>
      </c>
      <c r="B53">
        <v>13.54</v>
      </c>
      <c r="C53">
        <v>9.0329999999999995</v>
      </c>
      <c r="D53" s="40">
        <v>6</v>
      </c>
      <c r="E53" s="40">
        <v>0.57099999999999995</v>
      </c>
      <c r="F53" s="5">
        <f t="shared" si="5"/>
        <v>1.9437551695616007E-2</v>
      </c>
      <c r="G53" s="5">
        <f t="shared" si="5"/>
        <v>2.770398481973424E-2</v>
      </c>
      <c r="H53" s="5">
        <f t="shared" si="5"/>
        <v>6.8614693008399508E-2</v>
      </c>
      <c r="I53" s="42">
        <f t="shared" si="5"/>
        <v>-8.5922009253138754E-3</v>
      </c>
      <c r="J53" s="16">
        <f t="shared" si="6"/>
        <v>-1.8798840006242674E-2</v>
      </c>
      <c r="K53" s="16">
        <f t="shared" si="7"/>
        <v>-2.2438514832832331E-2</v>
      </c>
      <c r="L53" s="16">
        <f t="shared" si="8"/>
        <v>-2.3239836621797377E-2</v>
      </c>
      <c r="M53" s="16">
        <f t="shared" si="9"/>
        <v>-3.7393122785469655E-2</v>
      </c>
      <c r="N53">
        <f t="array" ref="N53">MMULT(TRANSPOSE($B$71:$B$74),TRANSPOSE(F53:I53))</f>
        <v>2.679100714960897E-2</v>
      </c>
    </row>
    <row r="54" spans="1:18" x14ac:dyDescent="0.2">
      <c r="A54">
        <v>4.851</v>
      </c>
      <c r="B54">
        <v>13.255000000000001</v>
      </c>
      <c r="C54">
        <v>8.8640000000000008</v>
      </c>
      <c r="D54" s="40">
        <v>5.7640000000000002</v>
      </c>
      <c r="E54" s="40">
        <v>0.52700000000000002</v>
      </c>
      <c r="F54" s="5">
        <f t="shared" si="5"/>
        <v>-1.6024340770791068E-2</v>
      </c>
      <c r="G54" s="5">
        <f t="shared" si="5"/>
        <v>-2.1048744460856583E-2</v>
      </c>
      <c r="H54" s="5">
        <f t="shared" si="5"/>
        <v>-1.8709177460422777E-2</v>
      </c>
      <c r="I54" s="42">
        <f t="shared" si="5"/>
        <v>-3.9333333333333331E-2</v>
      </c>
      <c r="J54" s="16">
        <f t="shared" si="6"/>
        <v>-2.7744992354516054E-3</v>
      </c>
      <c r="K54" s="16">
        <f t="shared" si="7"/>
        <v>-1.3897703719757488E-3</v>
      </c>
      <c r="L54" s="16">
        <f t="shared" si="8"/>
        <v>-4.5306591613746023E-3</v>
      </c>
      <c r="M54" s="16">
        <f t="shared" si="9"/>
        <v>1.9402105478636754E-3</v>
      </c>
      <c r="N54">
        <f t="array" ref="N54">MMULT(TRANSPOSE($B$71:$B$74),TRANSPOSE(F54:I54))</f>
        <v>-2.377889900635094E-2</v>
      </c>
    </row>
    <row r="55" spans="1:18" x14ac:dyDescent="0.2">
      <c r="E55" s="40"/>
      <c r="I55" s="40"/>
    </row>
    <row r="56" spans="1:18" x14ac:dyDescent="0.2">
      <c r="E56" s="40"/>
      <c r="F56" s="16">
        <f>AVERAGE(F3:F54)</f>
        <v>2.7744992354516054E-3</v>
      </c>
      <c r="G56" s="16">
        <f t="shared" ref="G56:I56" si="10">AVERAGE(G3:G54)</f>
        <v>1.3897703719757488E-3</v>
      </c>
      <c r="H56" s="16">
        <f t="shared" si="10"/>
        <v>4.5306591613746023E-3</v>
      </c>
      <c r="I56" s="16">
        <f t="shared" si="10"/>
        <v>-1.9402105478636754E-3</v>
      </c>
    </row>
    <row r="58" spans="1:18" x14ac:dyDescent="0.2">
      <c r="A58" s="96" t="s">
        <v>104</v>
      </c>
      <c r="B58" s="96"/>
      <c r="C58" s="96"/>
      <c r="D58" s="96"/>
      <c r="E58" s="96"/>
      <c r="F58" s="51"/>
      <c r="G58" s="79" t="s">
        <v>113</v>
      </c>
      <c r="H58" s="79"/>
      <c r="I58" s="79"/>
      <c r="J58" s="79"/>
      <c r="K58" s="79"/>
      <c r="L58" t="s">
        <v>96</v>
      </c>
      <c r="N58" s="79" t="s">
        <v>113</v>
      </c>
      <c r="O58" s="79"/>
      <c r="P58" s="79"/>
      <c r="Q58" s="79"/>
      <c r="R58" s="79"/>
    </row>
    <row r="59" spans="1:18" x14ac:dyDescent="0.2">
      <c r="B59" t="s">
        <v>44</v>
      </c>
      <c r="C59" t="s">
        <v>12</v>
      </c>
      <c r="D59" t="s">
        <v>11</v>
      </c>
      <c r="E59" s="40" t="s">
        <v>48</v>
      </c>
      <c r="H59" t="s">
        <v>44</v>
      </c>
      <c r="I59" t="s">
        <v>12</v>
      </c>
      <c r="J59" t="s">
        <v>11</v>
      </c>
      <c r="K59" s="40" t="s">
        <v>48</v>
      </c>
      <c r="O59" t="s">
        <v>44</v>
      </c>
      <c r="P59" t="s">
        <v>12</v>
      </c>
      <c r="Q59" t="s">
        <v>11</v>
      </c>
      <c r="R59" s="40" t="s">
        <v>48</v>
      </c>
    </row>
    <row r="60" spans="1:18" x14ac:dyDescent="0.2">
      <c r="A60" t="s">
        <v>44</v>
      </c>
      <c r="B60">
        <f t="array" ref="B60:E63">MMULT(TRANSPOSE(J2:M54),J2:M54)/52</f>
        <v>7.9866418722778518E-4</v>
      </c>
      <c r="C60">
        <v>5.3990347783252019E-4</v>
      </c>
      <c r="D60">
        <v>6.6598023854304181E-4</v>
      </c>
      <c r="E60">
        <v>5.7644227923033247E-4</v>
      </c>
      <c r="G60" t="s">
        <v>44</v>
      </c>
      <c r="H60">
        <f t="array" ref="H60:K63">MMULT(L60:L63,TRANSPOSE(L60:L63))</f>
        <v>7.9851615172764096E-4</v>
      </c>
      <c r="I60">
        <v>7.8475021089071837E-4</v>
      </c>
      <c r="J60">
        <v>1.0569762055836803E-3</v>
      </c>
      <c r="K60">
        <v>7.1873043803631848E-4</v>
      </c>
      <c r="L60">
        <f>_xlfn.STDEV.P(F3:F54)</f>
        <v>2.8258028093404552E-2</v>
      </c>
      <c r="N60" t="s">
        <v>44</v>
      </c>
      <c r="O60" s="37">
        <f t="array" ref="O60:R63">B60:E63/H60:K63</f>
        <v>1.0001853882351959</v>
      </c>
      <c r="P60" s="37">
        <v>0.68799405255299162</v>
      </c>
      <c r="Q60" s="37">
        <v>0.63008063476251686</v>
      </c>
      <c r="R60" s="37">
        <v>0.80202847788840137</v>
      </c>
    </row>
    <row r="61" spans="1:18" x14ac:dyDescent="0.2">
      <c r="A61" t="s">
        <v>12</v>
      </c>
      <c r="B61">
        <v>5.3990347783252019E-4</v>
      </c>
      <c r="C61">
        <v>7.7125873013393815E-4</v>
      </c>
      <c r="D61">
        <v>5.8148138131954106E-4</v>
      </c>
      <c r="E61">
        <v>4.4840999177979239E-4</v>
      </c>
      <c r="G61" t="s">
        <v>12</v>
      </c>
      <c r="H61">
        <v>7.8475021089071837E-4</v>
      </c>
      <c r="I61">
        <v>7.7122158663996078E-4</v>
      </c>
      <c r="J61">
        <v>1.0387545680117672E-3</v>
      </c>
      <c r="K61">
        <v>7.0633995518096595E-4</v>
      </c>
      <c r="L61">
        <f>_xlfn.STDEV.P(G3:G54)</f>
        <v>2.7770876591133396E-2</v>
      </c>
      <c r="N61" t="s">
        <v>12</v>
      </c>
      <c r="O61" s="37">
        <v>0.68799405255299162</v>
      </c>
      <c r="P61" s="37">
        <v>1.0000481618961667</v>
      </c>
      <c r="Q61" s="37">
        <v>0.55978707504750436</v>
      </c>
      <c r="R61" s="37">
        <v>0.63483594335946736</v>
      </c>
    </row>
    <row r="62" spans="1:18" x14ac:dyDescent="0.2">
      <c r="A62" t="s">
        <v>11</v>
      </c>
      <c r="B62">
        <v>6.6598023854304181E-4</v>
      </c>
      <c r="C62">
        <v>5.8148138131954106E-4</v>
      </c>
      <c r="D62">
        <v>1.3994881744649511E-3</v>
      </c>
      <c r="E62">
        <v>4.8009052008572743E-4</v>
      </c>
      <c r="G62" t="s">
        <v>11</v>
      </c>
      <c r="H62">
        <v>1.0569762055836803E-3</v>
      </c>
      <c r="I62">
        <v>1.0387545680117672E-3</v>
      </c>
      <c r="J62">
        <v>1.399093426918095E-3</v>
      </c>
      <c r="K62">
        <v>9.5136581719669152E-4</v>
      </c>
      <c r="L62">
        <f>_xlfn.STDEV.P(H3:H54)</f>
        <v>3.7404457313508707E-2</v>
      </c>
      <c r="N62" t="s">
        <v>11</v>
      </c>
      <c r="O62" s="37">
        <v>0.63008063476251686</v>
      </c>
      <c r="P62" s="37">
        <v>0.55978707504750436</v>
      </c>
      <c r="Q62" s="37">
        <v>1.0002821452372381</v>
      </c>
      <c r="R62" s="37">
        <v>0.50463293026479472</v>
      </c>
    </row>
    <row r="63" spans="1:18" x14ac:dyDescent="0.2">
      <c r="A63" s="40" t="s">
        <v>48</v>
      </c>
      <c r="B63">
        <v>5.7644227923033247E-4</v>
      </c>
      <c r="C63">
        <v>4.4840999177979239E-4</v>
      </c>
      <c r="D63">
        <v>4.8009052008572743E-4</v>
      </c>
      <c r="E63">
        <v>6.4698910363886783E-4</v>
      </c>
      <c r="G63" s="40" t="s">
        <v>48</v>
      </c>
      <c r="H63">
        <v>7.1873043803631848E-4</v>
      </c>
      <c r="I63">
        <v>7.0633995518096595E-4</v>
      </c>
      <c r="J63">
        <v>9.5136581719669152E-4</v>
      </c>
      <c r="K63">
        <v>6.4691671100482867E-4</v>
      </c>
      <c r="L63">
        <f>_xlfn.STDEV.P(I3:I54)</f>
        <v>2.5434557417121074E-2</v>
      </c>
      <c r="N63" s="40" t="s">
        <v>48</v>
      </c>
      <c r="O63" s="37">
        <v>0.80202847788840137</v>
      </c>
      <c r="P63" s="37">
        <v>0.63483594335946736</v>
      </c>
      <c r="Q63" s="37">
        <v>0.50463293026479472</v>
      </c>
      <c r="R63" s="37">
        <v>1.0001119041026576</v>
      </c>
    </row>
    <row r="66" spans="1:7" x14ac:dyDescent="0.2">
      <c r="A66" s="74" t="s">
        <v>88</v>
      </c>
      <c r="B66" s="74"/>
      <c r="C66" s="74"/>
      <c r="D66" s="74"/>
      <c r="E66" s="74"/>
    </row>
    <row r="67" spans="1:7" x14ac:dyDescent="0.2">
      <c r="B67" t="s">
        <v>89</v>
      </c>
      <c r="C67" s="5" t="s">
        <v>90</v>
      </c>
      <c r="D67" s="5" t="s">
        <v>98</v>
      </c>
      <c r="E67" s="5" t="s">
        <v>91</v>
      </c>
    </row>
    <row r="68" spans="1:7" x14ac:dyDescent="0.2">
      <c r="A68" t="s">
        <v>93</v>
      </c>
      <c r="C68" s="5">
        <f>MIN(L60:L63)</f>
        <v>2.5434557417121074E-2</v>
      </c>
      <c r="D68" s="5">
        <f>MAX(G71:G74)</f>
        <v>4.5306591613746023E-3</v>
      </c>
      <c r="E68" s="5"/>
    </row>
    <row r="69" spans="1:7" x14ac:dyDescent="0.2">
      <c r="A69" t="s">
        <v>92</v>
      </c>
      <c r="C69" s="5"/>
      <c r="D69" s="5"/>
      <c r="E69" s="5"/>
    </row>
    <row r="70" spans="1:7" x14ac:dyDescent="0.2">
      <c r="B70" s="75" t="s">
        <v>94</v>
      </c>
      <c r="C70" s="75"/>
      <c r="D70" s="75"/>
      <c r="E70" s="75"/>
      <c r="G70" t="s">
        <v>109</v>
      </c>
    </row>
    <row r="71" spans="1:7" x14ac:dyDescent="0.2">
      <c r="A71" t="s">
        <v>44</v>
      </c>
      <c r="B71" s="5">
        <f>1/4</f>
        <v>0.25</v>
      </c>
      <c r="C71" s="5">
        <f t="shared" ref="C71:D71" si="11">1/4</f>
        <v>0.25</v>
      </c>
      <c r="D71" s="5">
        <f t="shared" si="11"/>
        <v>0.25</v>
      </c>
      <c r="E71" s="5">
        <v>0.41203891134017961</v>
      </c>
      <c r="G71" s="16">
        <f>F56</f>
        <v>2.7744992354516054E-3</v>
      </c>
    </row>
    <row r="72" spans="1:7" x14ac:dyDescent="0.2">
      <c r="A72" t="s">
        <v>12</v>
      </c>
      <c r="B72" s="5">
        <f t="shared" ref="B72:D74" si="12">1/4</f>
        <v>0.25</v>
      </c>
      <c r="C72" s="5">
        <f t="shared" si="12"/>
        <v>0.25</v>
      </c>
      <c r="D72" s="5">
        <f t="shared" si="12"/>
        <v>0.25</v>
      </c>
      <c r="E72" s="5">
        <v>0.36994085738939458</v>
      </c>
      <c r="G72" s="16">
        <f>G56</f>
        <v>1.3897703719757488E-3</v>
      </c>
    </row>
    <row r="73" spans="1:7" x14ac:dyDescent="0.2">
      <c r="A73" t="s">
        <v>11</v>
      </c>
      <c r="B73" s="5">
        <f t="shared" si="12"/>
        <v>0.25</v>
      </c>
      <c r="C73" s="5">
        <f t="shared" si="12"/>
        <v>0.25</v>
      </c>
      <c r="D73" s="5">
        <f t="shared" si="12"/>
        <v>0.25</v>
      </c>
      <c r="E73" s="5">
        <v>0.13827653260296349</v>
      </c>
      <c r="G73" s="16">
        <f>H56</f>
        <v>4.5306591613746023E-3</v>
      </c>
    </row>
    <row r="74" spans="1:7" x14ac:dyDescent="0.2">
      <c r="A74" s="40" t="s">
        <v>48</v>
      </c>
      <c r="B74" s="47">
        <f t="shared" si="12"/>
        <v>0.25</v>
      </c>
      <c r="C74" s="47">
        <f t="shared" si="12"/>
        <v>0.25</v>
      </c>
      <c r="D74" s="47">
        <f t="shared" si="12"/>
        <v>0.25</v>
      </c>
      <c r="E74" s="47">
        <v>7.9743698667462268E-2</v>
      </c>
      <c r="G74" s="16">
        <f>I56</f>
        <v>-1.9402105478636754E-3</v>
      </c>
    </row>
    <row r="75" spans="1:7" x14ac:dyDescent="0.2">
      <c r="A75" t="s">
        <v>95</v>
      </c>
      <c r="B75" s="5">
        <f>SUM(B71:B74)</f>
        <v>1</v>
      </c>
      <c r="C75" s="5">
        <f t="shared" ref="C75:E75" si="13">SUM(C71:C74)</f>
        <v>1</v>
      </c>
      <c r="D75" s="5">
        <f t="shared" si="13"/>
        <v>1</v>
      </c>
      <c r="E75" s="5">
        <f t="shared" si="13"/>
        <v>0.99999999999999989</v>
      </c>
    </row>
    <row r="76" spans="1:7" x14ac:dyDescent="0.2">
      <c r="A76" t="s">
        <v>85</v>
      </c>
      <c r="B76" s="19">
        <f t="array" ref="B76">MMULT(TRANSPOSE(B71:B74),$G$71:$G$74)</f>
        <v>1.6886795552345703E-3</v>
      </c>
      <c r="C76" s="19">
        <f t="array" ref="C76">MMULT(TRANSPOSE(C71:C74),$G$71:$G$74)</f>
        <v>1.6886795552345703E-3</v>
      </c>
      <c r="D76" s="19">
        <f t="array" ref="D76">MMULT(TRANSPOSE(D71:D74),$G$71:$G$74)</f>
        <v>1.6886795552345703E-3</v>
      </c>
      <c r="E76" s="19">
        <f t="array" ref="E76">MMULT(TRANSPOSE(E71:E74),$G$71:$G$74)</f>
        <v>2.1290987614331841E-3</v>
      </c>
    </row>
    <row r="77" spans="1:7" x14ac:dyDescent="0.2">
      <c r="A77" s="5" t="s">
        <v>86</v>
      </c>
      <c r="B77" s="19">
        <f t="array" ref="B77">SQRT(MMULT(MMULT(TRANSPOSE(B71:B74), $B$60:$E$63), B71:B74))</f>
        <v>2.5250019768615347E-2</v>
      </c>
      <c r="C77" s="19">
        <f t="array" ref="C77">SQRT(MMULT(MMULT(TRANSPOSE(C71:C74), $B$60:$E$63), C71:C74))</f>
        <v>2.5250019768615347E-2</v>
      </c>
      <c r="D77" s="19">
        <f t="array" ref="D77">SQRT(MMULT(MMULT(TRANSPOSE(D71:D74), $B$60:$E$63), D71:D74))</f>
        <v>2.5250019768615347E-2</v>
      </c>
      <c r="E77" s="19">
        <f t="array" ref="E77">SQRT(MMULT(MMULT(TRANSPOSE(E71:E74), $B$60:$E$63), E71:E74))</f>
        <v>2.5434582565943636E-2</v>
      </c>
    </row>
    <row r="78" spans="1:7" x14ac:dyDescent="0.2">
      <c r="A78" t="s">
        <v>97</v>
      </c>
      <c r="B78" s="17">
        <f>B76/B77</f>
        <v>6.6878345867020822E-2</v>
      </c>
      <c r="C78" s="17">
        <f t="shared" ref="C78:E78" si="14">C76/C77</f>
        <v>6.6878345867020822E-2</v>
      </c>
      <c r="D78" s="17">
        <f t="shared" si="14"/>
        <v>6.6878345867020822E-2</v>
      </c>
      <c r="E78" s="17">
        <f t="shared" si="14"/>
        <v>8.3708814796276704E-2</v>
      </c>
    </row>
  </sheetData>
  <mergeCells count="7">
    <mergeCell ref="N58:R58"/>
    <mergeCell ref="A66:E66"/>
    <mergeCell ref="B70:E70"/>
    <mergeCell ref="F1:I1"/>
    <mergeCell ref="J1:M1"/>
    <mergeCell ref="A58:E58"/>
    <mergeCell ref="G58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PORTFOLIO_1</vt:lpstr>
      <vt:lpstr>Rew_P1</vt:lpstr>
      <vt:lpstr>PORTFOLIO_2</vt:lpstr>
      <vt:lpstr>Rew_P2</vt:lpstr>
      <vt:lpstr>PORTFOLIO_51</vt:lpstr>
      <vt:lpstr>Rew_P51</vt:lpstr>
      <vt:lpstr>BEST_P</vt:lpstr>
      <vt:lpstr>Sheet2</vt:lpstr>
      <vt:lpstr>EURSTOXX50</vt:lpstr>
      <vt:lpstr>INDEX</vt:lpstr>
      <vt:lpstr>Consumer Discretionary</vt:lpstr>
      <vt:lpstr>Consumer Staples</vt:lpstr>
      <vt:lpstr>Energy</vt:lpstr>
      <vt:lpstr>Financials</vt:lpstr>
      <vt:lpstr>Health Care</vt:lpstr>
      <vt:lpstr>Industrial</vt:lpstr>
      <vt:lpstr>Information Technology</vt:lpstr>
      <vt:lpstr>Materials</vt:lpstr>
      <vt:lpstr>Real Estate</vt:lpstr>
      <vt:lpstr>Telecommunication Services</vt:lpstr>
      <vt:lpstr>Utilities</vt:lpstr>
    </vt:vector>
  </TitlesOfParts>
  <Company>Université Catholique de Louvain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2018-03-28T14:40:24Z</dcterms:created>
  <dcterms:modified xsi:type="dcterms:W3CDTF">2018-05-14T19:37:31Z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eyIwIjoiRGF0YSIsIjEiOjAsIjIiOjEsIjMiOjEsIjQiOjEsIjUiOjEsIjYiOjEsIjciOjEsIjgiOjEsIjkiOjEsIjEwIjowLCIxMSI6MH0=</vt:lpwstr>
  </property>
  <property fmtid="{D5CDD505-2E9C-101B-9397-08002B2CF9AE}" pid="3" name="SpreadsheetBuilder_2">
    <vt:lpwstr>eyIwIjoiSGlzdG9yeSIsIjEiOjEsIjIiOjEsIjMiOjEsIjQiOjEsIjUiOjEsIjYiOjEsIjciOjEsIjgiOjEsIjkiOjEsIjEwIjoxLCIxMSI6MH0=</vt:lpwstr>
  </property>
  <property fmtid="{D5CDD505-2E9C-101B-9397-08002B2CF9AE}" pid="4" name="SpreadsheetBuilder_3">
    <vt:lpwstr>eyIwIjoiSGlzdG9yeSIsIjEiOjEsIjIiOjEsIjMiOjEsIjQiOjEsIjUiOjEsIjYiOjEsIjciOjEsIjgiOjAsIjkiOjEsIjEwIjoxLCIxMSI6MH0=</vt:lpwstr>
  </property>
  <property fmtid="{D5CDD505-2E9C-101B-9397-08002B2CF9AE}" pid="5" name="SpreadsheetBuilder_4">
    <vt:lpwstr>eyIwIjoiSGlzdG9yeSIsIjEiOjEsIjIiOjEsIjMiOjEsIjQiOjEsIjUiOjEsIjYiOjEsIjciOjEsIjgiOjAsIjkiOjEsIjEwIjoxLCIxMSI6MH0=</vt:lpwstr>
  </property>
  <property fmtid="{D5CDD505-2E9C-101B-9397-08002B2CF9AE}" pid="6" name="SpreadsheetBuilder_5">
    <vt:lpwstr>eyIwIjoiSGlzdG9yeSIsIjEiOjEsIjIiOjEsIjMiOjEsIjQiOjEsIjUiOjEsIjYiOjEsIjciOjEsIjgiOjAsIjkiOjEsIjEwIjoxLCIxMSI6MH0=</vt:lpwstr>
  </property>
  <property fmtid="{D5CDD505-2E9C-101B-9397-08002B2CF9AE}" pid="7" name="SpreadsheetBuilder_6">
    <vt:lpwstr>eyIwIjoiSGlzdG9yeSIsIjEiOjEsIjIiOjEsIjMiOjAsIjQiOjAsIjUiOjEsIjYiOjEsIjciOjEsIjgiOjAsIjkiOjEsIjEwIjowLCIxMSI6MH0=</vt:lpwstr>
  </property>
  <property fmtid="{D5CDD505-2E9C-101B-9397-08002B2CF9AE}" pid="8" name="SpreadsheetBuilder_7">
    <vt:lpwstr>eyIwIjoiSGlzdG9yeSIsIjEiOjEsIjIiOjAsIjMiOjAsIjQiOjAsIjUiOjEsIjYiOjEsIjciOjAsIjgiOjAsIjkiOjEsIjEwIjowLCIxMSI6MH0=</vt:lpwstr>
  </property>
  <property fmtid="{D5CDD505-2E9C-101B-9397-08002B2CF9AE}" pid="9" name="SpreadsheetBuilder_8">
    <vt:lpwstr>eyIwIjoiSGlzdG9yeSIsIjEiOjEsIjIiOjAsIjMiOjAsIjQiOjAsIjUiOjEsIjYiOjEsIjciOjAsIjgiOjAsIjkiOjEsIjEwIjowLCIxMSI6MH0=</vt:lpwstr>
  </property>
  <property fmtid="{D5CDD505-2E9C-101B-9397-08002B2CF9AE}" pid="10" name="SpreadsheetBuilder_9">
    <vt:lpwstr>eyIwIjoiSGlzdG9yeSIsIjEiOjEsIjIiOjAsIjMiOjAsIjQiOjAsIjUiOjEsIjYiOjEsIjciOjAsIjgiOjAsIjkiOjEsIjEwIjowLCIxMSI6MH0=</vt:lpwstr>
  </property>
  <property fmtid="{D5CDD505-2E9C-101B-9397-08002B2CF9AE}" pid="11" name="SpreadsheetBuilder_10">
    <vt:lpwstr>eyIwIjoiSGlzdG9yeSIsIjEiOjEsIjIiOjAsIjMiOjAsIjQiOjAsIjUiOjEsIjYiOjEsIjciOjAsIjgiOjAsIjkiOjEsIjEwIjowLCIxMSI6MH0=</vt:lpwstr>
  </property>
  <property fmtid="{D5CDD505-2E9C-101B-9397-08002B2CF9AE}" pid="12" name="SpreadsheetBuilder_11">
    <vt:lpwstr>eyIwIjoiSGlzdG9yeSIsIjEiOjEsIjIiOjAsIjMiOjAsIjQiOjAsIjUiOjEsIjYiOjEsIjciOjAsIjgiOjAsIjkiOjEsIjEwIjowLCIxMSI6MH0=</vt:lpwstr>
  </property>
  <property fmtid="{D5CDD505-2E9C-101B-9397-08002B2CF9AE}" pid="13" name="SpreadsheetBuilder_12">
    <vt:lpwstr>eyIwIjoiSGlzdG9yeSIsIjEiOjEsIjIiOjAsIjMiOjAsIjQiOjAsIjUiOjEsIjYiOjEsIjciOjAsIjgiOjAsIjkiOjEsIjEwIjowLCIxMSI6MH0=</vt:lpwstr>
  </property>
  <property fmtid="{D5CDD505-2E9C-101B-9397-08002B2CF9AE}" pid="14" name="SpreadsheetBuilder_13">
    <vt:lpwstr>eyIwIjoiSGlzdG9yeSIsIjEiOjEsIjIiOjAsIjMiOjAsIjQiOjAsIjUiOjEsIjYiOjEsIjciOjAsIjgiOjAsIjkiOjEsIjEwIjowLCIxMSI6MH0=</vt:lpwstr>
  </property>
  <property fmtid="{D5CDD505-2E9C-101B-9397-08002B2CF9AE}" pid="15" name="SpreadsheetBuilder_14">
    <vt:lpwstr>eyIwIjoiSGlzdG9yeSIsIjEiOjEsIjIiOjAsIjMiOjAsIjQiOjAsIjUiOjEsIjYiOjEsIjciOjAsIjgiOjAsIjkiOjEsIjEwIjowLCIxMSI6MH0=</vt:lpwstr>
  </property>
  <property fmtid="{D5CDD505-2E9C-101B-9397-08002B2CF9AE}" pid="16" name="SpreadsheetBuilder_15">
    <vt:lpwstr>eyIwIjoiSGlzdG9yeSIsIjEiOjEsIjIiOjEsIjMiOjAsIjQiOjAsIjUiOjEsIjYiOjEsIjciOjAsIjgiOjAsIjkiOjEsIjEwIjowLCIxMSI6MH0=</vt:lpwstr>
  </property>
  <property fmtid="{D5CDD505-2E9C-101B-9397-08002B2CF9AE}" pid="17" name="SpreadsheetBuilder_16">
    <vt:lpwstr>eyIwIjoiSGlzdG9yeSIsIjEiOjEsIjIiOjEsIjMiOjAsIjQiOjAsIjUiOjEsIjYiOjEsIjciOjAsIjgiOjAsIjkiOjEsIjEwIjowLCIxMSI6MH0=</vt:lpwstr>
  </property>
  <property fmtid="{D5CDD505-2E9C-101B-9397-08002B2CF9AE}" pid="18" name="SpreadsheetBuilder_17">
    <vt:lpwstr>eyIwIjoiSGlzdG9yeSIsIjEiOjEsIjIiOjEsIjMiOjEsIjQiOjAsIjUiOjEsIjYiOjEsIjciOjEsIjgiOjEsIjkiOjEsIjEwIjowLCIxMSI6MH0=</vt:lpwstr>
  </property>
  <property fmtid="{D5CDD505-2E9C-101B-9397-08002B2CF9AE}" pid="19" name="SpreadsheetBuilder_18">
    <vt:lpwstr>eyIwIjoiSGlzdG9yeSIsIjEiOjEsIjIiOjEsIjMiOjEsIjQiOjAsIjUiOjEsIjYiOjEsIjciOjAsIjgiOjEsIjkiOjEsIjEwIjowLCIxMSI6MH0=</vt:lpwstr>
  </property>
  <property fmtid="{D5CDD505-2E9C-101B-9397-08002B2CF9AE}" pid="20" name="SpreadsheetBuilder_19">
    <vt:lpwstr>eyIwIjoiSGlzdG9yeSIsIjEiOjEsIjIiOjEsIjMiOjAsIjQiOjAsIjUiOjEsIjYiOjEsIjciOjEsIjgiOjAsIjkiOjEsIjEwIjowLCIxMSI6MH0=</vt:lpwstr>
  </property>
  <property fmtid="{D5CDD505-2E9C-101B-9397-08002B2CF9AE}" pid="21" name="SpreadsheetBuilder_20">
    <vt:lpwstr>eyIwIjoiSGlzdG9yeSIsIjEiOjEsIjIiOjEsIjMiOjAsIjQiOjAsIjUiOjEsIjYiOjEsIjciOjEsIjgiOjAsIjkiOjEsIjEwIjowLCIxMSI6MH0=</vt:lpwstr>
  </property>
  <property fmtid="{D5CDD505-2E9C-101B-9397-08002B2CF9AE}" pid="22" name="SpreadsheetBuilder_21">
    <vt:lpwstr>eyIwIjoiSGlzdG9yeSIsIjEiOjAsIjIiOjEsIjMiOjEsIjQiOjEsIjUiOjEsIjYiOjEsIjciOjEsIjgiOjEsIjkiOjEsIjEwIjoxLCIxMSI6MH0=</vt:lpwstr>
  </property>
</Properties>
</file>