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20\"/>
    </mc:Choice>
  </mc:AlternateContent>
  <xr:revisionPtr revIDLastSave="0" documentId="13_ncr:1_{D8907786-F51C-479F-8C09-B1805F08717B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HD20 Results" sheetId="2" r:id="rId1"/>
    <sheet name="HD19 Results" sheetId="8" r:id="rId2"/>
    <sheet name="HD18 Results" sheetId="5" r:id="rId3"/>
    <sheet name="2020 HD20 Results" sheetId="6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2" i="6"/>
  <c r="C18" i="6"/>
  <c r="D18" i="6"/>
  <c r="B18" i="6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2" i="8"/>
  <c r="E2" i="5"/>
  <c r="H2" i="5" s="1"/>
  <c r="D19" i="2"/>
  <c r="D18" i="2"/>
  <c r="D17" i="2"/>
  <c r="D16" i="2"/>
  <c r="E16" i="2" s="1"/>
  <c r="D15" i="2"/>
  <c r="D14" i="2"/>
  <c r="D13" i="2"/>
  <c r="D12" i="2"/>
  <c r="D11" i="2"/>
  <c r="D10" i="2"/>
  <c r="D9" i="2"/>
  <c r="D8" i="2"/>
  <c r="E8" i="2" s="1"/>
  <c r="D7" i="2"/>
  <c r="D6" i="2"/>
  <c r="D5" i="2"/>
  <c r="D4" i="2"/>
  <c r="D3" i="2"/>
  <c r="D2" i="2"/>
  <c r="D20" i="2" s="1"/>
  <c r="E9" i="2" l="1"/>
  <c r="E10" i="2"/>
  <c r="G16" i="2"/>
  <c r="H16" i="2" s="1"/>
  <c r="F17" i="2"/>
  <c r="E18" i="2"/>
  <c r="E4" i="2"/>
  <c r="E13" i="2"/>
  <c r="F5" i="2"/>
  <c r="E6" i="2"/>
  <c r="F10" i="2"/>
  <c r="E3" i="2"/>
  <c r="E15" i="2"/>
  <c r="E5" i="2"/>
  <c r="F13" i="2"/>
  <c r="E14" i="2"/>
  <c r="F14" i="2"/>
  <c r="E7" i="2"/>
  <c r="E19" i="2"/>
  <c r="F6" i="2"/>
  <c r="F18" i="2"/>
  <c r="E11" i="2"/>
  <c r="F3" i="2"/>
  <c r="F11" i="2"/>
  <c r="F19" i="2"/>
  <c r="E12" i="2"/>
  <c r="F7" i="2"/>
  <c r="F15" i="2"/>
  <c r="G2" i="5"/>
  <c r="F2" i="5"/>
  <c r="I2" i="5" s="1"/>
  <c r="F9" i="2"/>
  <c r="E17" i="2"/>
  <c r="E2" i="2"/>
  <c r="F16" i="2"/>
  <c r="F12" i="2"/>
  <c r="F8" i="2"/>
  <c r="G8" i="2" s="1"/>
  <c r="F4" i="2"/>
  <c r="F2" i="2"/>
  <c r="F20" i="2" s="1"/>
  <c r="G5" i="2" l="1"/>
  <c r="H5" i="2" s="1"/>
  <c r="G12" i="2"/>
  <c r="H12" i="2" s="1"/>
  <c r="G7" i="2"/>
  <c r="H7" i="2"/>
  <c r="G6" i="2"/>
  <c r="H6" i="2" s="1"/>
  <c r="G10" i="2"/>
  <c r="H10" i="2" s="1"/>
  <c r="E20" i="2"/>
  <c r="G2" i="2"/>
  <c r="G9" i="2"/>
  <c r="H9" i="2"/>
  <c r="G18" i="2"/>
  <c r="H18" i="2" s="1"/>
  <c r="H19" i="2"/>
  <c r="G19" i="2"/>
  <c r="G17" i="2"/>
  <c r="H17" i="2"/>
  <c r="G14" i="2"/>
  <c r="H14" i="2" s="1"/>
  <c r="G13" i="2"/>
  <c r="H13" i="2" s="1"/>
  <c r="H8" i="2"/>
  <c r="G11" i="2"/>
  <c r="H11" i="2" s="1"/>
  <c r="G15" i="2"/>
  <c r="H15" i="2"/>
  <c r="G3" i="2"/>
  <c r="H3" i="2" s="1"/>
  <c r="G4" i="2"/>
  <c r="H4" i="2" s="1"/>
  <c r="G20" i="2" l="1"/>
  <c r="H20" i="2" s="1"/>
  <c r="H2" i="2"/>
</calcChain>
</file>

<file path=xl/sharedStrings.xml><?xml version="1.0" encoding="utf-8"?>
<sst xmlns="http://schemas.openxmlformats.org/spreadsheetml/2006/main" count="91" uniqueCount="47">
  <si>
    <t>Precinct</t>
  </si>
  <si>
    <t>LIB</t>
  </si>
  <si>
    <t>Y</t>
  </si>
  <si>
    <t>DEM</t>
  </si>
  <si>
    <t>REP</t>
  </si>
  <si>
    <t>N</t>
  </si>
  <si>
    <t>H06</t>
  </si>
  <si>
    <t>H10</t>
  </si>
  <si>
    <t>H13</t>
  </si>
  <si>
    <t>H02</t>
  </si>
  <si>
    <t>H01</t>
  </si>
  <si>
    <t>H12</t>
  </si>
  <si>
    <t>H08</t>
  </si>
  <si>
    <t>H04</t>
  </si>
  <si>
    <t>H03</t>
  </si>
  <si>
    <t>H05</t>
  </si>
  <si>
    <t>H11</t>
  </si>
  <si>
    <t>CF06</t>
  </si>
  <si>
    <t>CF05</t>
  </si>
  <si>
    <t>FP08</t>
  </si>
  <si>
    <t>W17</t>
  </si>
  <si>
    <t>FP04</t>
  </si>
  <si>
    <t>W26</t>
  </si>
  <si>
    <t>W31</t>
  </si>
  <si>
    <t>FP07</t>
  </si>
  <si>
    <t>W16</t>
  </si>
  <si>
    <t>CF02</t>
  </si>
  <si>
    <t>FP06</t>
  </si>
  <si>
    <t>WB</t>
  </si>
  <si>
    <t>M03</t>
  </si>
  <si>
    <t>W18</t>
  </si>
  <si>
    <t>W30</t>
  </si>
  <si>
    <t>M06</t>
  </si>
  <si>
    <t>W21</t>
  </si>
  <si>
    <t>W24</t>
  </si>
  <si>
    <t>M02</t>
  </si>
  <si>
    <t>M07</t>
  </si>
  <si>
    <t>M04</t>
  </si>
  <si>
    <t>FP03</t>
  </si>
  <si>
    <t>PRECINCT</t>
  </si>
  <si>
    <t>OTHER</t>
  </si>
  <si>
    <t>TOTAL</t>
  </si>
  <si>
    <t>DEM_ALL</t>
  </si>
  <si>
    <t>REP_ALL</t>
  </si>
  <si>
    <t>TOTAL_ALL</t>
  </si>
  <si>
    <t>MARGIN</t>
  </si>
  <si>
    <t>LIB_ALL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</si>
</sst>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orkbookViewId="0">
      <selection activeCell="H23" sqref="H23"/>
    </sheetView>
  </sheetViews>
  <sheetFormatPr defaultRowHeight="14.4" x14ac:dyDescent="0.3"/>
  <cols>
    <col min="8" max="8" width="8.88671875" style="1"/>
  </cols>
  <sheetData>
    <row r="1" spans="1:8" x14ac:dyDescent="0.3">
      <c r="A1" t="s">
        <v>0</v>
      </c>
      <c r="B1" t="s">
        <v>3</v>
      </c>
      <c r="C1" t="s">
        <v>4</v>
      </c>
      <c r="D1" t="s">
        <v>41</v>
      </c>
      <c r="E1" t="s">
        <v>42</v>
      </c>
      <c r="F1" t="s">
        <v>43</v>
      </c>
      <c r="G1" t="s">
        <v>44</v>
      </c>
      <c r="H1" s="1" t="s">
        <v>45</v>
      </c>
    </row>
    <row r="2" spans="1:8" x14ac:dyDescent="0.3">
      <c r="A2" t="s">
        <v>26</v>
      </c>
      <c r="B2">
        <v>311</v>
      </c>
      <c r="C2">
        <v>513</v>
      </c>
      <c r="D2">
        <f>B2+C2</f>
        <v>824</v>
      </c>
      <c r="E2">
        <f>B2+(D2/$D$20)*$B$20</f>
        <v>995.91296051665927</v>
      </c>
      <c r="F2">
        <f>C2+(D2/$D$20)*$C$20</f>
        <v>1183.5809481872889</v>
      </c>
      <c r="G2">
        <f>E2+F2</f>
        <v>2179.4939087039484</v>
      </c>
      <c r="H2" s="1">
        <f>(E2-F2)/G2</f>
        <v>-8.6106222605700111E-2</v>
      </c>
    </row>
    <row r="3" spans="1:8" x14ac:dyDescent="0.3">
      <c r="A3" t="s">
        <v>18</v>
      </c>
      <c r="B3">
        <v>258</v>
      </c>
      <c r="C3">
        <v>359</v>
      </c>
      <c r="D3">
        <f t="shared" ref="D3:D19" si="0">B3+C3</f>
        <v>617</v>
      </c>
      <c r="E3">
        <f t="shared" ref="E3:E19" si="1">B3+(D3/$D$20)*$B$20</f>
        <v>770.85351533832375</v>
      </c>
      <c r="F3">
        <f t="shared" ref="F3:F19" si="2">C3+(D3/$D$20)*$C$20</f>
        <v>861.12189931014245</v>
      </c>
      <c r="G3">
        <f t="shared" ref="G3:G18" si="3">E3+F3</f>
        <v>1631.9754146484661</v>
      </c>
      <c r="H3" s="1">
        <f t="shared" ref="H3:H19" si="4">(E3-F3)/G3</f>
        <v>-5.5312343042412115E-2</v>
      </c>
    </row>
    <row r="4" spans="1:8" x14ac:dyDescent="0.3">
      <c r="A4" t="s">
        <v>17</v>
      </c>
      <c r="B4">
        <v>246</v>
      </c>
      <c r="C4">
        <v>381</v>
      </c>
      <c r="D4">
        <f t="shared" si="0"/>
        <v>627</v>
      </c>
      <c r="E4">
        <f t="shared" si="1"/>
        <v>767.1655658300308</v>
      </c>
      <c r="F4">
        <f t="shared" si="2"/>
        <v>891.26001761338625</v>
      </c>
      <c r="G4">
        <f t="shared" si="3"/>
        <v>1658.4255834434171</v>
      </c>
      <c r="H4" s="1">
        <f t="shared" si="4"/>
        <v>-7.4826662722903753E-2</v>
      </c>
    </row>
    <row r="5" spans="1:8" x14ac:dyDescent="0.3">
      <c r="A5" t="s">
        <v>10</v>
      </c>
      <c r="B5">
        <v>156</v>
      </c>
      <c r="C5">
        <v>207</v>
      </c>
      <c r="D5">
        <f t="shared" si="0"/>
        <v>363</v>
      </c>
      <c r="E5">
        <f t="shared" si="1"/>
        <v>457.72743284896524</v>
      </c>
      <c r="F5">
        <f t="shared" si="2"/>
        <v>502.41369440774986</v>
      </c>
      <c r="G5">
        <f t="shared" si="3"/>
        <v>960.14112725671509</v>
      </c>
      <c r="H5" s="1">
        <f t="shared" si="4"/>
        <v>-4.6541347193886799E-2</v>
      </c>
    </row>
    <row r="6" spans="1:8" x14ac:dyDescent="0.3">
      <c r="A6" t="s">
        <v>9</v>
      </c>
      <c r="B6">
        <v>247</v>
      </c>
      <c r="C6">
        <v>454</v>
      </c>
      <c r="D6">
        <f t="shared" si="0"/>
        <v>701</v>
      </c>
      <c r="E6">
        <f t="shared" si="1"/>
        <v>829.67473946866278</v>
      </c>
      <c r="F6">
        <f t="shared" si="2"/>
        <v>1024.4820930573901</v>
      </c>
      <c r="G6">
        <f t="shared" si="3"/>
        <v>1854.1568325260528</v>
      </c>
      <c r="H6" s="1">
        <f t="shared" si="4"/>
        <v>-0.10506519738318311</v>
      </c>
    </row>
    <row r="7" spans="1:8" x14ac:dyDescent="0.3">
      <c r="A7" t="s">
        <v>13</v>
      </c>
      <c r="B7">
        <v>314</v>
      </c>
      <c r="C7">
        <v>379</v>
      </c>
      <c r="D7">
        <f t="shared" si="0"/>
        <v>693</v>
      </c>
      <c r="E7">
        <f t="shared" si="1"/>
        <v>890.02509907529725</v>
      </c>
      <c r="F7">
        <f t="shared" si="2"/>
        <v>942.97159841479527</v>
      </c>
      <c r="G7">
        <f t="shared" si="3"/>
        <v>1832.9966974900926</v>
      </c>
      <c r="H7" s="1">
        <f t="shared" si="4"/>
        <v>-2.8885212620403094E-2</v>
      </c>
    </row>
    <row r="8" spans="1:8" x14ac:dyDescent="0.3">
      <c r="A8" t="s">
        <v>15</v>
      </c>
      <c r="B8">
        <v>292</v>
      </c>
      <c r="C8">
        <v>489</v>
      </c>
      <c r="D8">
        <f t="shared" si="0"/>
        <v>781</v>
      </c>
      <c r="E8">
        <f t="shared" si="1"/>
        <v>941.1711434023191</v>
      </c>
      <c r="F8">
        <f t="shared" si="2"/>
        <v>1124.5870394833405</v>
      </c>
      <c r="G8">
        <f t="shared" si="3"/>
        <v>2065.7581828856596</v>
      </c>
      <c r="H8" s="1">
        <f t="shared" si="4"/>
        <v>-8.8788657646660052E-2</v>
      </c>
    </row>
    <row r="9" spans="1:8" x14ac:dyDescent="0.3">
      <c r="A9" t="s">
        <v>6</v>
      </c>
      <c r="B9">
        <v>337</v>
      </c>
      <c r="C9">
        <v>414</v>
      </c>
      <c r="D9">
        <f t="shared" si="0"/>
        <v>751</v>
      </c>
      <c r="E9">
        <f t="shared" si="1"/>
        <v>961.23499192719805</v>
      </c>
      <c r="F9">
        <f t="shared" si="2"/>
        <v>1025.1726845736093</v>
      </c>
      <c r="G9">
        <f t="shared" si="3"/>
        <v>1986.4076765008074</v>
      </c>
      <c r="H9" s="1">
        <f t="shared" si="4"/>
        <v>-3.2187598448593334E-2</v>
      </c>
    </row>
    <row r="10" spans="1:8" x14ac:dyDescent="0.3">
      <c r="A10" t="s">
        <v>12</v>
      </c>
      <c r="B10">
        <v>540</v>
      </c>
      <c r="C10">
        <v>892</v>
      </c>
      <c r="D10">
        <f t="shared" si="0"/>
        <v>1432</v>
      </c>
      <c r="E10">
        <f t="shared" si="1"/>
        <v>1730.2856304124468</v>
      </c>
      <c r="F10">
        <f t="shared" si="2"/>
        <v>2057.3785410245118</v>
      </c>
      <c r="G10">
        <f t="shared" si="3"/>
        <v>3787.6641714369589</v>
      </c>
      <c r="H10" s="1">
        <f t="shared" si="4"/>
        <v>-8.6357421304321433E-2</v>
      </c>
    </row>
    <row r="11" spans="1:8" x14ac:dyDescent="0.3">
      <c r="A11" t="s">
        <v>7</v>
      </c>
      <c r="B11">
        <v>428</v>
      </c>
      <c r="C11">
        <v>369</v>
      </c>
      <c r="D11">
        <f t="shared" si="0"/>
        <v>797</v>
      </c>
      <c r="E11">
        <f t="shared" si="1"/>
        <v>1090.4704241890504</v>
      </c>
      <c r="F11">
        <f t="shared" si="2"/>
        <v>1017.6080287685307</v>
      </c>
      <c r="G11">
        <f t="shared" si="3"/>
        <v>2108.0784529575812</v>
      </c>
      <c r="H11" s="1">
        <f t="shared" si="4"/>
        <v>3.4563417371063936E-2</v>
      </c>
    </row>
    <row r="12" spans="1:8" x14ac:dyDescent="0.3">
      <c r="A12" t="s">
        <v>16</v>
      </c>
      <c r="B12">
        <v>530</v>
      </c>
      <c r="C12">
        <v>660</v>
      </c>
      <c r="D12">
        <f t="shared" si="0"/>
        <v>1190</v>
      </c>
      <c r="E12">
        <f t="shared" si="1"/>
        <v>1519.1340085131365</v>
      </c>
      <c r="F12">
        <f t="shared" si="2"/>
        <v>1628.436078086012</v>
      </c>
      <c r="G12">
        <f t="shared" si="3"/>
        <v>3147.5700865991485</v>
      </c>
      <c r="H12" s="1">
        <f t="shared" si="4"/>
        <v>-3.4725857269463707E-2</v>
      </c>
    </row>
    <row r="13" spans="1:8" x14ac:dyDescent="0.3">
      <c r="A13" t="s">
        <v>11</v>
      </c>
      <c r="B13">
        <v>273</v>
      </c>
      <c r="C13">
        <v>529</v>
      </c>
      <c r="D13">
        <f t="shared" si="0"/>
        <v>802</v>
      </c>
      <c r="E13">
        <f t="shared" si="1"/>
        <v>939.62644943490386</v>
      </c>
      <c r="F13">
        <f t="shared" si="2"/>
        <v>1181.6770879201526</v>
      </c>
      <c r="G13">
        <f t="shared" si="3"/>
        <v>2121.3035373550565</v>
      </c>
      <c r="H13" s="1">
        <f t="shared" si="4"/>
        <v>-0.11410466923891957</v>
      </c>
    </row>
    <row r="14" spans="1:8" x14ac:dyDescent="0.3">
      <c r="A14" t="s">
        <v>8</v>
      </c>
      <c r="B14">
        <v>380</v>
      </c>
      <c r="C14">
        <v>636</v>
      </c>
      <c r="D14">
        <f t="shared" si="0"/>
        <v>1016</v>
      </c>
      <c r="E14">
        <f t="shared" si="1"/>
        <v>1224.5043299574345</v>
      </c>
      <c r="F14">
        <f t="shared" si="2"/>
        <v>1462.8328196095699</v>
      </c>
      <c r="G14">
        <f t="shared" si="3"/>
        <v>2687.3371495670044</v>
      </c>
      <c r="H14" s="1">
        <f t="shared" si="4"/>
        <v>-8.8685742200429143E-2</v>
      </c>
    </row>
    <row r="15" spans="1:8" x14ac:dyDescent="0.3">
      <c r="A15" t="s">
        <v>25</v>
      </c>
      <c r="B15">
        <v>357</v>
      </c>
      <c r="C15">
        <v>445</v>
      </c>
      <c r="D15">
        <f t="shared" si="0"/>
        <v>802</v>
      </c>
      <c r="E15">
        <f t="shared" si="1"/>
        <v>1023.6264494349039</v>
      </c>
      <c r="F15">
        <f t="shared" si="2"/>
        <v>1097.6770879201526</v>
      </c>
      <c r="G15">
        <f t="shared" si="3"/>
        <v>2121.3035373550565</v>
      </c>
      <c r="H15" s="1">
        <f t="shared" si="4"/>
        <v>-3.4908082309417485E-2</v>
      </c>
    </row>
    <row r="16" spans="1:8" x14ac:dyDescent="0.3">
      <c r="A16" t="s">
        <v>20</v>
      </c>
      <c r="B16">
        <v>284</v>
      </c>
      <c r="C16">
        <v>325</v>
      </c>
      <c r="D16">
        <f t="shared" si="0"/>
        <v>609</v>
      </c>
      <c r="E16">
        <f t="shared" si="1"/>
        <v>790.20387494495822</v>
      </c>
      <c r="F16">
        <f t="shared" si="2"/>
        <v>820.61140466754728</v>
      </c>
      <c r="G16">
        <f t="shared" si="3"/>
        <v>1610.8152796125055</v>
      </c>
      <c r="H16" s="1">
        <f t="shared" si="4"/>
        <v>-1.887710534376346E-2</v>
      </c>
    </row>
    <row r="17" spans="1:8" x14ac:dyDescent="0.3">
      <c r="A17" t="s">
        <v>30</v>
      </c>
      <c r="B17">
        <v>181</v>
      </c>
      <c r="C17">
        <v>214</v>
      </c>
      <c r="D17">
        <f t="shared" si="0"/>
        <v>395</v>
      </c>
      <c r="E17">
        <f t="shared" si="1"/>
        <v>509.3259944224277</v>
      </c>
      <c r="F17">
        <f t="shared" si="2"/>
        <v>535.45567297813</v>
      </c>
      <c r="G17">
        <f t="shared" si="3"/>
        <v>1044.7816674005576</v>
      </c>
      <c r="H17" s="1">
        <f t="shared" si="4"/>
        <v>-2.5009702381851302E-2</v>
      </c>
    </row>
    <row r="18" spans="1:8" x14ac:dyDescent="0.3">
      <c r="A18" t="s">
        <v>34</v>
      </c>
      <c r="B18">
        <v>232</v>
      </c>
      <c r="C18">
        <v>85</v>
      </c>
      <c r="D18">
        <f t="shared" si="0"/>
        <v>317</v>
      </c>
      <c r="E18">
        <f t="shared" si="1"/>
        <v>495.49200058711284</v>
      </c>
      <c r="F18">
        <f t="shared" si="2"/>
        <v>342.97835021282839</v>
      </c>
      <c r="G18">
        <f t="shared" si="3"/>
        <v>838.47035079994123</v>
      </c>
      <c r="H18" s="1">
        <f t="shared" si="4"/>
        <v>0.18189510246698534</v>
      </c>
    </row>
    <row r="19" spans="1:8" x14ac:dyDescent="0.3">
      <c r="A19" t="s">
        <v>23</v>
      </c>
      <c r="B19">
        <v>370</v>
      </c>
      <c r="C19">
        <v>539</v>
      </c>
      <c r="D19">
        <f t="shared" si="0"/>
        <v>909</v>
      </c>
      <c r="E19">
        <f t="shared" si="1"/>
        <v>1125.5653896961689</v>
      </c>
      <c r="F19">
        <f t="shared" si="2"/>
        <v>1278.7549537648613</v>
      </c>
      <c r="G19">
        <f>E19+F19</f>
        <v>2404.3203434610305</v>
      </c>
      <c r="H19" s="1">
        <f t="shared" si="4"/>
        <v>-6.3714290188209788E-2</v>
      </c>
    </row>
    <row r="20" spans="1:8" x14ac:dyDescent="0.3">
      <c r="A20" t="s">
        <v>40</v>
      </c>
      <c r="B20">
        <v>11326</v>
      </c>
      <c r="C20">
        <v>11089</v>
      </c>
      <c r="D20">
        <f>SUM(D2:D19)</f>
        <v>13626</v>
      </c>
      <c r="E20">
        <f>SUM(E2:E19)</f>
        <v>17062</v>
      </c>
      <c r="F20">
        <f>SUM(F2:F19)</f>
        <v>18978.999999999996</v>
      </c>
      <c r="G20">
        <f>SUM(G2:G19)</f>
        <v>36041.000000000007</v>
      </c>
      <c r="H20" s="1">
        <f>(E20-F20)/G20</f>
        <v>-5.3189423156960014E-2</v>
      </c>
    </row>
  </sheetData>
  <sortState xmlns:xlrd2="http://schemas.microsoft.com/office/spreadsheetml/2017/richdata2" ref="A2:A19">
    <sortCondition ref="A2:A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F7" sqref="F7:H7"/>
    </sheetView>
  </sheetViews>
  <sheetFormatPr defaultRowHeight="14.4" x14ac:dyDescent="0.3"/>
  <sheetData>
    <row r="1" spans="1:8" x14ac:dyDescent="0.3">
      <c r="A1" t="s">
        <v>0</v>
      </c>
      <c r="B1" t="s">
        <v>3</v>
      </c>
      <c r="C1" t="s">
        <v>4</v>
      </c>
      <c r="D1" t="s">
        <v>1</v>
      </c>
      <c r="E1" t="s">
        <v>41</v>
      </c>
      <c r="F1" t="s">
        <v>42</v>
      </c>
      <c r="G1" t="s">
        <v>43</v>
      </c>
      <c r="H1" t="s">
        <v>44</v>
      </c>
    </row>
    <row r="2" spans="1:8" x14ac:dyDescent="0.3">
      <c r="A2" t="s">
        <v>38</v>
      </c>
      <c r="B2">
        <v>207</v>
      </c>
      <c r="C2">
        <v>308</v>
      </c>
      <c r="D2">
        <v>18</v>
      </c>
      <c r="E2">
        <f t="shared" ref="E2:E16" si="0">B2+C2+D2</f>
        <v>533</v>
      </c>
      <c r="F2">
        <v>609.96084337349407</v>
      </c>
      <c r="G2">
        <v>676.44427710843377</v>
      </c>
      <c r="H2">
        <v>1328.8878012048194</v>
      </c>
    </row>
    <row r="3" spans="1:8" x14ac:dyDescent="0.3">
      <c r="A3" t="s">
        <v>21</v>
      </c>
      <c r="B3">
        <v>410</v>
      </c>
      <c r="C3">
        <v>724</v>
      </c>
      <c r="D3">
        <v>59</v>
      </c>
      <c r="E3">
        <f t="shared" si="0"/>
        <v>1193</v>
      </c>
      <c r="F3">
        <v>1311.9367469879517</v>
      </c>
      <c r="G3">
        <v>1548.6792168674697</v>
      </c>
      <c r="H3">
        <v>2974.414909638554</v>
      </c>
    </row>
    <row r="4" spans="1:8" x14ac:dyDescent="0.3">
      <c r="A4" t="s">
        <v>27</v>
      </c>
      <c r="B4">
        <v>363</v>
      </c>
      <c r="C4">
        <v>501</v>
      </c>
      <c r="D4">
        <v>46</v>
      </c>
      <c r="E4">
        <f t="shared" si="0"/>
        <v>910</v>
      </c>
      <c r="F4">
        <v>1050.9819277108434</v>
      </c>
      <c r="G4">
        <v>1130.0512048192772</v>
      </c>
      <c r="H4">
        <v>2268.832831325301</v>
      </c>
    </row>
    <row r="5" spans="1:8" x14ac:dyDescent="0.3">
      <c r="A5" t="s">
        <v>24</v>
      </c>
      <c r="B5">
        <v>390</v>
      </c>
      <c r="C5">
        <v>587</v>
      </c>
      <c r="D5">
        <v>46</v>
      </c>
      <c r="E5">
        <f t="shared" si="0"/>
        <v>1023</v>
      </c>
      <c r="F5">
        <v>1163.4126506024095</v>
      </c>
      <c r="G5">
        <v>1294.1641566265062</v>
      </c>
      <c r="H5">
        <v>2550.5670180722891</v>
      </c>
    </row>
    <row r="6" spans="1:8" x14ac:dyDescent="0.3">
      <c r="A6" t="s">
        <v>19</v>
      </c>
      <c r="B6">
        <v>443</v>
      </c>
      <c r="C6">
        <v>593</v>
      </c>
      <c r="D6">
        <v>58</v>
      </c>
      <c r="E6">
        <f t="shared" si="0"/>
        <v>1094</v>
      </c>
      <c r="F6">
        <v>1270.0903614457829</v>
      </c>
      <c r="G6">
        <v>1349.2439759036142</v>
      </c>
      <c r="H6">
        <v>2727.5858433734934</v>
      </c>
    </row>
    <row r="7" spans="1:8" x14ac:dyDescent="0.3">
      <c r="A7" t="s">
        <v>14</v>
      </c>
      <c r="B7">
        <v>449</v>
      </c>
      <c r="C7">
        <v>703</v>
      </c>
      <c r="D7">
        <v>53</v>
      </c>
      <c r="E7">
        <f t="shared" si="0"/>
        <v>1205</v>
      </c>
      <c r="F7">
        <v>1360.0090361445784</v>
      </c>
      <c r="G7">
        <v>1535.9743975903616</v>
      </c>
      <c r="H7">
        <v>3004.3335843373497</v>
      </c>
    </row>
    <row r="8" spans="1:8" x14ac:dyDescent="0.3">
      <c r="A8" t="s">
        <v>35</v>
      </c>
      <c r="B8">
        <v>648</v>
      </c>
      <c r="C8">
        <v>928</v>
      </c>
      <c r="D8">
        <v>83</v>
      </c>
      <c r="E8">
        <f t="shared" si="0"/>
        <v>1659</v>
      </c>
      <c r="F8">
        <v>1902.2439759036145</v>
      </c>
      <c r="G8">
        <v>2074.8087349397592</v>
      </c>
      <c r="H8">
        <v>4136.2567771084341</v>
      </c>
    </row>
    <row r="9" spans="1:8" x14ac:dyDescent="0.3">
      <c r="A9" t="s">
        <v>29</v>
      </c>
      <c r="B9">
        <v>434</v>
      </c>
      <c r="C9">
        <v>610</v>
      </c>
      <c r="D9">
        <v>58</v>
      </c>
      <c r="E9">
        <f t="shared" si="0"/>
        <v>1102</v>
      </c>
      <c r="F9">
        <v>1267.1385542168673</v>
      </c>
      <c r="G9">
        <v>1371.7740963855422</v>
      </c>
      <c r="H9">
        <v>2747.5316265060237</v>
      </c>
    </row>
    <row r="10" spans="1:8" x14ac:dyDescent="0.3">
      <c r="A10" t="s">
        <v>37</v>
      </c>
      <c r="B10">
        <v>613</v>
      </c>
      <c r="C10">
        <v>723</v>
      </c>
      <c r="D10">
        <v>67</v>
      </c>
      <c r="E10">
        <f t="shared" si="0"/>
        <v>1403</v>
      </c>
      <c r="F10">
        <v>1673.7018072289156</v>
      </c>
      <c r="G10">
        <v>1692.8448795180723</v>
      </c>
      <c r="H10">
        <v>3497.9917168674697</v>
      </c>
    </row>
    <row r="11" spans="1:8" x14ac:dyDescent="0.3">
      <c r="A11" t="s">
        <v>32</v>
      </c>
      <c r="B11">
        <v>295</v>
      </c>
      <c r="C11">
        <v>455</v>
      </c>
      <c r="D11">
        <v>37</v>
      </c>
      <c r="E11">
        <f t="shared" si="0"/>
        <v>787</v>
      </c>
      <c r="F11">
        <v>889.99096385542168</v>
      </c>
      <c r="G11">
        <v>999.02560240963851</v>
      </c>
      <c r="H11">
        <v>1962.1664156626505</v>
      </c>
    </row>
    <row r="12" spans="1:8" x14ac:dyDescent="0.3">
      <c r="A12" t="s">
        <v>36</v>
      </c>
      <c r="B12">
        <v>206</v>
      </c>
      <c r="C12">
        <v>353</v>
      </c>
      <c r="D12">
        <v>25</v>
      </c>
      <c r="E12">
        <f t="shared" si="0"/>
        <v>584</v>
      </c>
      <c r="F12">
        <v>647.51807228915663</v>
      </c>
      <c r="G12">
        <v>756.69879518072287</v>
      </c>
      <c r="H12">
        <v>1456.0421686746988</v>
      </c>
    </row>
    <row r="13" spans="1:8" x14ac:dyDescent="0.3">
      <c r="A13" t="s">
        <v>33</v>
      </c>
      <c r="B13">
        <v>459</v>
      </c>
      <c r="C13">
        <v>399</v>
      </c>
      <c r="D13">
        <v>50</v>
      </c>
      <c r="E13">
        <f t="shared" si="0"/>
        <v>908</v>
      </c>
      <c r="F13">
        <v>1145.4698795180723</v>
      </c>
      <c r="G13">
        <v>1026.6686746987953</v>
      </c>
      <c r="H13">
        <v>2263.8463855421687</v>
      </c>
    </row>
    <row r="14" spans="1:8" x14ac:dyDescent="0.3">
      <c r="A14" t="s">
        <v>22</v>
      </c>
      <c r="B14">
        <v>387</v>
      </c>
      <c r="C14">
        <v>201</v>
      </c>
      <c r="D14">
        <v>41</v>
      </c>
      <c r="E14">
        <f t="shared" si="0"/>
        <v>629</v>
      </c>
      <c r="F14">
        <v>862.53915662650593</v>
      </c>
      <c r="G14">
        <v>635.80572289156623</v>
      </c>
      <c r="H14">
        <v>1568.2371987951806</v>
      </c>
    </row>
    <row r="15" spans="1:8" x14ac:dyDescent="0.3">
      <c r="A15" t="s">
        <v>31</v>
      </c>
      <c r="B15">
        <v>452</v>
      </c>
      <c r="C15">
        <v>336</v>
      </c>
      <c r="D15">
        <v>48</v>
      </c>
      <c r="E15">
        <f t="shared" si="0"/>
        <v>836</v>
      </c>
      <c r="F15">
        <v>1084.0361445783133</v>
      </c>
      <c r="G15">
        <v>913.89759036144574</v>
      </c>
      <c r="H15">
        <v>2084.3343373493976</v>
      </c>
    </row>
    <row r="16" spans="1:8" x14ac:dyDescent="0.3">
      <c r="A16" t="s">
        <v>28</v>
      </c>
      <c r="B16">
        <v>275</v>
      </c>
      <c r="C16">
        <v>438</v>
      </c>
      <c r="D16">
        <v>29</v>
      </c>
      <c r="E16">
        <f t="shared" si="0"/>
        <v>742</v>
      </c>
      <c r="F16">
        <v>835.96987951807228</v>
      </c>
      <c r="G16">
        <v>950.91867469879514</v>
      </c>
      <c r="H16">
        <v>1849.9713855421685</v>
      </c>
    </row>
    <row r="17" spans="1:8" x14ac:dyDescent="0.3">
      <c r="A17" t="s">
        <v>40</v>
      </c>
      <c r="B17">
        <v>11044</v>
      </c>
      <c r="C17">
        <v>10098</v>
      </c>
      <c r="D17">
        <v>671</v>
      </c>
      <c r="F17">
        <v>17075</v>
      </c>
      <c r="G17">
        <v>17956.999999999996</v>
      </c>
      <c r="H17">
        <v>36420.999999999993</v>
      </c>
    </row>
  </sheetData>
  <sortState xmlns:xlrd2="http://schemas.microsoft.com/office/spreadsheetml/2017/richdata2" ref="A2:A16">
    <sortCondition ref="A2: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E19" sqref="E19"/>
    </sheetView>
  </sheetViews>
  <sheetFormatPr defaultRowHeight="14.4" x14ac:dyDescent="0.3"/>
  <sheetData>
    <row r="1" spans="1:9" x14ac:dyDescent="0.3">
      <c r="A1" t="s">
        <v>39</v>
      </c>
      <c r="B1" t="s">
        <v>3</v>
      </c>
      <c r="C1" t="s">
        <v>4</v>
      </c>
      <c r="D1" t="s">
        <v>1</v>
      </c>
      <c r="E1" t="s">
        <v>41</v>
      </c>
      <c r="F1" t="s">
        <v>42</v>
      </c>
      <c r="G1" t="s">
        <v>43</v>
      </c>
      <c r="H1" t="s">
        <v>46</v>
      </c>
      <c r="I1" t="s">
        <v>44</v>
      </c>
    </row>
    <row r="2" spans="1:9" x14ac:dyDescent="0.3">
      <c r="A2" t="s">
        <v>34</v>
      </c>
      <c r="B2">
        <v>160</v>
      </c>
      <c r="C2">
        <v>75</v>
      </c>
      <c r="D2">
        <v>19</v>
      </c>
      <c r="E2">
        <f>B2+C2+D2</f>
        <v>254</v>
      </c>
      <c r="F2">
        <f>B2+(E2/B8)*B5</f>
        <v>424.86732259988077</v>
      </c>
      <c r="G2">
        <f>C2+(E2/B8)*B7</f>
        <v>131.91144901610016</v>
      </c>
      <c r="H2">
        <f>D2+(E2/B8)*B6</f>
        <v>28.731365533691115</v>
      </c>
      <c r="I2">
        <f>F2+G2+H2</f>
        <v>585.51013714967212</v>
      </c>
    </row>
    <row r="4" spans="1:9" x14ac:dyDescent="0.3">
      <c r="A4" t="s">
        <v>5</v>
      </c>
      <c r="B4">
        <v>8755</v>
      </c>
    </row>
    <row r="5" spans="1:9" x14ac:dyDescent="0.3">
      <c r="A5" t="s">
        <v>3</v>
      </c>
      <c r="B5">
        <v>6995</v>
      </c>
    </row>
    <row r="6" spans="1:9" x14ac:dyDescent="0.3">
      <c r="A6" t="s">
        <v>1</v>
      </c>
      <c r="B6">
        <v>257</v>
      </c>
    </row>
    <row r="7" spans="1:9" x14ac:dyDescent="0.3">
      <c r="A7" t="s">
        <v>4</v>
      </c>
      <c r="B7">
        <v>1503</v>
      </c>
    </row>
    <row r="8" spans="1:9" x14ac:dyDescent="0.3">
      <c r="A8" t="s">
        <v>2</v>
      </c>
      <c r="B8">
        <v>6708</v>
      </c>
    </row>
    <row r="9" spans="1:9" x14ac:dyDescent="0.3">
      <c r="A9" t="s">
        <v>3</v>
      </c>
      <c r="B9">
        <v>4773</v>
      </c>
    </row>
    <row r="10" spans="1:9" x14ac:dyDescent="0.3">
      <c r="A10" t="s">
        <v>1</v>
      </c>
      <c r="B10">
        <v>268</v>
      </c>
    </row>
    <row r="11" spans="1:9" x14ac:dyDescent="0.3">
      <c r="A11" t="s">
        <v>4</v>
      </c>
      <c r="B11">
        <v>1667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"/>
  <sheetViews>
    <sheetView tabSelected="1" workbookViewId="0">
      <selection activeCell="J20" sqref="J20"/>
    </sheetView>
  </sheetViews>
  <sheetFormatPr defaultRowHeight="14.4" x14ac:dyDescent="0.3"/>
  <cols>
    <col min="5" max="5" width="8.88671875" style="1"/>
  </cols>
  <sheetData>
    <row r="1" spans="1:5" x14ac:dyDescent="0.3">
      <c r="A1" t="s">
        <v>0</v>
      </c>
      <c r="B1" t="s">
        <v>3</v>
      </c>
      <c r="C1" t="s">
        <v>4</v>
      </c>
      <c r="D1" t="s">
        <v>41</v>
      </c>
      <c r="E1" s="1" t="s">
        <v>45</v>
      </c>
    </row>
    <row r="2" spans="1:5" x14ac:dyDescent="0.3">
      <c r="A2" t="s">
        <v>9</v>
      </c>
      <c r="B2">
        <v>829.67473946866278</v>
      </c>
      <c r="C2">
        <v>1024.4820930573901</v>
      </c>
      <c r="D2">
        <v>1854.1568325260528</v>
      </c>
      <c r="E2" s="1">
        <f>(B2-C2)/D2</f>
        <v>-0.10506519738318311</v>
      </c>
    </row>
    <row r="3" spans="1:5" x14ac:dyDescent="0.3">
      <c r="A3" t="s">
        <v>14</v>
      </c>
      <c r="B3">
        <v>1360.0090361445784</v>
      </c>
      <c r="C3">
        <v>1535.9743975903616</v>
      </c>
      <c r="D3">
        <v>3004.3335843373497</v>
      </c>
      <c r="E3" s="1">
        <f t="shared" ref="E3:E18" si="0">(B3-C3)/D3</f>
        <v>-5.8570513728286581E-2</v>
      </c>
    </row>
    <row r="4" spans="1:5" x14ac:dyDescent="0.3">
      <c r="A4" t="s">
        <v>13</v>
      </c>
      <c r="B4">
        <v>890.02509907529725</v>
      </c>
      <c r="C4">
        <v>942.97159841479527</v>
      </c>
      <c r="D4">
        <v>1832.9966974900926</v>
      </c>
      <c r="E4" s="1">
        <f t="shared" si="0"/>
        <v>-2.8885212620403094E-2</v>
      </c>
    </row>
    <row r="5" spans="1:5" x14ac:dyDescent="0.3">
      <c r="A5" t="s">
        <v>12</v>
      </c>
      <c r="B5">
        <v>1730.2856304124468</v>
      </c>
      <c r="C5">
        <v>2057.3785410245118</v>
      </c>
      <c r="D5">
        <v>3787.6641714369589</v>
      </c>
      <c r="E5" s="1">
        <f t="shared" si="0"/>
        <v>-8.6357421304321433E-2</v>
      </c>
    </row>
    <row r="6" spans="1:5" x14ac:dyDescent="0.3">
      <c r="A6" t="s">
        <v>11</v>
      </c>
      <c r="B6">
        <v>939.62644943490386</v>
      </c>
      <c r="C6">
        <v>1181.6770879201526</v>
      </c>
      <c r="D6">
        <v>2121.3035373550565</v>
      </c>
      <c r="E6" s="1">
        <f t="shared" si="0"/>
        <v>-0.11410466923891957</v>
      </c>
    </row>
    <row r="7" spans="1:5" x14ac:dyDescent="0.3">
      <c r="A7" t="s">
        <v>8</v>
      </c>
      <c r="B7">
        <v>1224.5043299574345</v>
      </c>
      <c r="C7">
        <v>1462.8328196095699</v>
      </c>
      <c r="D7">
        <v>2687.3371495670044</v>
      </c>
      <c r="E7" s="1">
        <f t="shared" si="0"/>
        <v>-8.8685742200429143E-2</v>
      </c>
    </row>
    <row r="8" spans="1:5" x14ac:dyDescent="0.3">
      <c r="A8" t="s">
        <v>35</v>
      </c>
      <c r="B8">
        <v>1902.2439759036145</v>
      </c>
      <c r="C8">
        <v>2074.8087349397592</v>
      </c>
      <c r="D8">
        <v>4136.2567771084341</v>
      </c>
      <c r="E8" s="1">
        <f t="shared" si="0"/>
        <v>-4.1720030533689688E-2</v>
      </c>
    </row>
    <row r="9" spans="1:5" x14ac:dyDescent="0.3">
      <c r="A9" t="s">
        <v>37</v>
      </c>
      <c r="B9">
        <v>1673.7018072289156</v>
      </c>
      <c r="C9">
        <v>1692.8448795180723</v>
      </c>
      <c r="D9">
        <v>3497.9917168674697</v>
      </c>
      <c r="E9" s="1">
        <f t="shared" si="0"/>
        <v>-5.4725893708804114E-3</v>
      </c>
    </row>
    <row r="10" spans="1:5" x14ac:dyDescent="0.3">
      <c r="A10" t="s">
        <v>32</v>
      </c>
      <c r="B10">
        <v>889.99096385542168</v>
      </c>
      <c r="C10">
        <v>999.02560240963851</v>
      </c>
      <c r="D10">
        <v>1962.1664156626505</v>
      </c>
      <c r="E10" s="1">
        <f t="shared" si="0"/>
        <v>-5.556849698571277E-2</v>
      </c>
    </row>
    <row r="11" spans="1:5" x14ac:dyDescent="0.3">
      <c r="A11" t="s">
        <v>36</v>
      </c>
      <c r="B11">
        <v>647.51807228915663</v>
      </c>
      <c r="C11">
        <v>756.69879518072287</v>
      </c>
      <c r="D11">
        <v>1456.0421686746988</v>
      </c>
      <c r="E11" s="1">
        <f t="shared" si="0"/>
        <v>-7.4984588523932236E-2</v>
      </c>
    </row>
    <row r="12" spans="1:5" x14ac:dyDescent="0.3">
      <c r="A12" t="s">
        <v>25</v>
      </c>
      <c r="B12">
        <v>1023.6264494349039</v>
      </c>
      <c r="C12">
        <v>1097.6770879201526</v>
      </c>
      <c r="D12">
        <v>2121.3035373550565</v>
      </c>
      <c r="E12" s="1">
        <f t="shared" si="0"/>
        <v>-3.4908082309417485E-2</v>
      </c>
    </row>
    <row r="13" spans="1:5" x14ac:dyDescent="0.3">
      <c r="A13" t="s">
        <v>20</v>
      </c>
      <c r="B13">
        <v>790.20387494495822</v>
      </c>
      <c r="C13">
        <v>820.61140466754728</v>
      </c>
      <c r="D13">
        <v>1610.8152796125055</v>
      </c>
      <c r="E13" s="1">
        <f t="shared" si="0"/>
        <v>-1.887710534376346E-2</v>
      </c>
    </row>
    <row r="14" spans="1:5" x14ac:dyDescent="0.3">
      <c r="A14" t="s">
        <v>30</v>
      </c>
      <c r="B14">
        <v>509.3259944224277</v>
      </c>
      <c r="C14">
        <v>535.45567297813</v>
      </c>
      <c r="D14">
        <v>1044.7816674005576</v>
      </c>
      <c r="E14" s="1">
        <f t="shared" si="0"/>
        <v>-2.5009702381851302E-2</v>
      </c>
    </row>
    <row r="15" spans="1:5" x14ac:dyDescent="0.3">
      <c r="A15" t="s">
        <v>33</v>
      </c>
      <c r="B15">
        <v>1145.4698795180723</v>
      </c>
      <c r="C15">
        <v>1026.6686746987953</v>
      </c>
      <c r="D15">
        <v>2263.8463855421687</v>
      </c>
      <c r="E15" s="1">
        <f t="shared" si="0"/>
        <v>5.2477591049458643E-2</v>
      </c>
    </row>
    <row r="16" spans="1:5" x14ac:dyDescent="0.3">
      <c r="A16" t="s">
        <v>34</v>
      </c>
      <c r="B16">
        <v>920.35932318699361</v>
      </c>
      <c r="C16">
        <v>474.88979922892855</v>
      </c>
      <c r="D16">
        <v>1423.9804879496132</v>
      </c>
      <c r="E16" s="1">
        <f t="shared" si="0"/>
        <v>0.31283400842064613</v>
      </c>
    </row>
    <row r="17" spans="1:7" x14ac:dyDescent="0.3">
      <c r="A17" t="s">
        <v>28</v>
      </c>
      <c r="B17">
        <v>835.96987951807228</v>
      </c>
      <c r="C17">
        <v>950.91867469879514</v>
      </c>
      <c r="D17">
        <v>1849.9713855421685</v>
      </c>
      <c r="E17" s="1">
        <f t="shared" si="0"/>
        <v>-6.2135444947455223E-2</v>
      </c>
    </row>
    <row r="18" spans="1:7" x14ac:dyDescent="0.3">
      <c r="A18" t="s">
        <v>41</v>
      </c>
      <c r="B18">
        <f>SUM(B2:B17)</f>
        <v>17312.535504795862</v>
      </c>
      <c r="C18">
        <f t="shared" ref="C18:D18" si="1">SUM(C2:C17)</f>
        <v>18634.915863857321</v>
      </c>
      <c r="D18">
        <f t="shared" si="1"/>
        <v>36654.947794427833</v>
      </c>
      <c r="E18" s="1">
        <f t="shared" si="0"/>
        <v>-3.6076449118895834E-2</v>
      </c>
      <c r="F18" s="1"/>
      <c r="G18" s="1"/>
    </row>
  </sheetData>
  <sortState xmlns:xlrd2="http://schemas.microsoft.com/office/spreadsheetml/2017/richdata2" ref="A2:A1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HD20 Results</vt:lpstr>
      <vt:lpstr>HD19 Results</vt:lpstr>
      <vt:lpstr>HD18 Results</vt:lpstr>
      <vt:lpstr>2020 HD20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2020-03-23T06:30:08Z</dcterms:created>
  <dcterms:modified xsi:type="dcterms:W3CDTF">2020-03-23T11:16:47Z</dcterms:modified>
</cp:coreProperties>
</file>