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Air &amp; Light Sensors\BOM\"/>
    </mc:Choice>
  </mc:AlternateContent>
  <xr:revisionPtr revIDLastSave="0" documentId="13_ncr:1_{488EC95C-6AB9-4DD9-A10D-A9212BA30F55}" xr6:coauthVersionLast="44" xr6:coauthVersionMax="45" xr10:uidLastSave="{00000000-0000-0000-0000-000000000000}"/>
  <bookViews>
    <workbookView xWindow="4200" yWindow="4200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BillOfMaterials!$A$1:$J$28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2" l="1"/>
  <c r="J26" i="2"/>
  <c r="J24" i="2" l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J19" i="2"/>
  <c r="J20" i="2"/>
  <c r="J21" i="2"/>
  <c r="J22" i="2"/>
  <c r="J23" i="2"/>
  <c r="J18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J11" i="2"/>
  <c r="J12" i="2"/>
  <c r="J13" i="2"/>
  <c r="J14" i="2"/>
  <c r="J15" i="2"/>
  <c r="J16" i="2"/>
  <c r="J17" i="2"/>
  <c r="J25" i="2"/>
  <c r="D28" i="2"/>
  <c r="J28" i="2" l="1"/>
</calcChain>
</file>

<file path=xl/sharedStrings.xml><?xml version="1.0" encoding="utf-8"?>
<sst xmlns="http://schemas.openxmlformats.org/spreadsheetml/2006/main" count="206" uniqueCount="104">
  <si>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</si>
  <si>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</si>
  <si>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</si>
  <si>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</si>
  <si>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</si>
  <si>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</si>
  <si>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</si>
  <si>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</si>
  <si>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</si>
  <si>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</si>
  <si>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</si>
  <si>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</si>
  <si>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</si>
  <si>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</si>
  <si>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</si>
  <si>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</si>
  <si>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</si>
  <si>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</si>
  <si>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</si>
  <si>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</si>
  <si>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</si>
  <si>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</si>
  <si>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</si>
  <si>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</si>
  <si>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</si>
  <si>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</si>
  <si>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</si>
  <si>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</si>
  <si>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</si>
  <si>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</si>
  <si>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</si>
  <si>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</si>
  <si>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</si>
  <si>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</si>
  <si>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</si>
  <si>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</si>
  <si>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</si>
  <si>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</si>
  <si>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</si>
  <si>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</si>
  <si>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</si>
  <si>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</si>
  <si>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</si>
  <si>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</si>
  <si>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</si>
  <si>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</si>
  <si>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</si>
  <si>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</si>
  <si>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</si>
  <si>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</si>
  <si>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</si>
  <si>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</si>
  <si>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</si>
  <si>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</si>
  <si>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</si>
  <si>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</si>
  <si>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</si>
  <si>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</si>
  <si>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</si>
  <si>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</si>
  <si>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</si>
  <si>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</si>
  <si>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</si>
  <si>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</si>
  <si>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</si>
  <si>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</si>
  <si>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</si>
  <si>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10 KΩ resistor</t>
  </si>
  <si>
    <t>TMP117</t>
  </si>
  <si>
    <t>100 nF capacitor</t>
  </si>
  <si>
    <r>
      <t>1 KΩ</t>
    </r>
    <r>
      <rPr>
        <sz val="11"/>
        <color theme="1"/>
        <rFont val="Calibri"/>
        <family val="2"/>
      </rPr>
      <t xml:space="preserve"> resistor</t>
    </r>
  </si>
  <si>
    <t>DPS310</t>
  </si>
  <si>
    <t>SHT35</t>
  </si>
  <si>
    <t>ATtiny85</t>
  </si>
  <si>
    <t>16 MHz crystal</t>
  </si>
  <si>
    <t>18 pF capacitor</t>
  </si>
  <si>
    <t>10 KΩ potentiometer</t>
  </si>
  <si>
    <t>LDR</t>
  </si>
  <si>
    <t>PCB manufacturing</t>
  </si>
  <si>
    <t>PETG [Kg]</t>
  </si>
  <si>
    <t>M5 threaded road</t>
  </si>
  <si>
    <t>M5 nut</t>
  </si>
  <si>
    <t>M5 bolt</t>
  </si>
  <si>
    <t>M5 washer</t>
  </si>
  <si>
    <t>Radiation Shield</t>
  </si>
  <si>
    <t>Part Count :</t>
  </si>
  <si>
    <t>Supplier2</t>
  </si>
  <si>
    <t>Part No.</t>
  </si>
  <si>
    <t>MOUSER</t>
  </si>
  <si>
    <t>595-TMP117AIYBGR</t>
  </si>
  <si>
    <t>RS</t>
  </si>
  <si>
    <t>125-1190</t>
  </si>
  <si>
    <t>698-3324</t>
  </si>
  <si>
    <t>432-450</t>
  </si>
  <si>
    <t>FARNELL</t>
  </si>
  <si>
    <t>403-SHT35-DIS-F</t>
  </si>
  <si>
    <t>133-1672</t>
  </si>
  <si>
    <t>814-9440</t>
  </si>
  <si>
    <t>648-0935</t>
  </si>
  <si>
    <t>743-2350</t>
  </si>
  <si>
    <t>JLCPCB</t>
  </si>
  <si>
    <t>N/A</t>
  </si>
  <si>
    <t>3DGBIRE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</si>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</sst>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8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325967</xdr:colOff>
      <xdr:row>0</xdr:row>
      <xdr:rowOff>391583</xdr:rowOff>
    </xdr:from>
    <xdr:to>
      <xdr:col>9</xdr:col>
      <xdr:colOff>526724</xdr:colOff>
      <xdr:row>8</xdr:row>
      <xdr:rowOff>156426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6442" y="391583"/>
          <a:ext cx="2620107" cy="1650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123825</xdr:rowOff>
    </xdr:from>
    <xdr:to>
      <xdr:col>10</xdr:col>
      <xdr:colOff>190500</xdr:colOff>
      <xdr:row>8</xdr:row>
      <xdr:rowOff>2815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6DEC55-5823-418A-AD30-A77A917C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6" y="752475"/>
          <a:ext cx="2019300" cy="1136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8" totalsRowCount="1" headerRowDxfId="53" dataDxfId="52" tableBorderDxfId="51">
  <tableColumns count="10">
    <tableColumn id="2" xr3:uid="{00000000-0010-0000-0000-000002000000}" name="Part #" dataDxfId="50" totalsRowDxfId="9"/>
    <tableColumn id="1" xr3:uid="{00000000-0010-0000-0000-000001000000}" name="Part Name" totalsRowLabel="Total" dataDxfId="49" totalsRowDxfId="8"/>
    <tableColumn id="4" xr3:uid="{00000000-0010-0000-0000-000004000000}" name="Revision" dataDxfId="48" totalsRowDxfId="7"/>
    <tableColumn id="5" xr3:uid="{00000000-0010-0000-0000-000005000000}" name="Qty" totalsRowFunction="sum" dataDxfId="47" totalsRowDxfId="6"/>
    <tableColumn id="10" xr3:uid="{98562C7E-8164-4D0B-8183-F33F8AB22546}" name="Supplier" dataDxfId="10" totalsRowDxfId="5"/>
    <tableColumn id="9" xr3:uid="{6F0151CA-8FEB-46D9-BADE-6E9BDCCE337B}" name="Part No." dataDxfId="11" totalsRowDxfId="4"/>
    <tableColumn id="7" xr3:uid="{00000000-0010-0000-0000-000007000000}" name="Units" dataDxfId="46" totalsRowDxfId="3"/>
    <tableColumn id="8" xr3:uid="{00000000-0010-0000-0000-000008000000}" name="Supplier2" dataDxfId="45" totalsRowDxfId="2"/>
    <tableColumn id="6" xr3:uid="{00000000-0010-0000-0000-000006000000}" name="Unit Cost" dataDxfId="44" totalsRowDxfId="1" dataCellStyle="Currency"/>
    <tableColumn id="3" xr3:uid="{00000000-0010-0000-0000-000003000000}" name="Cost" totalsRowFunction="sum" dataDxfId="43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2" dataDxfId="40" headerRowBorderDxfId="41" tableBorderDxfId="39" totalsRowBorderDxfId="38">
  <tableColumns count="3">
    <tableColumn id="1" xr3:uid="{00000000-0010-0000-0100-000001000000}" name="Revision" dataDxfId="37"/>
    <tableColumn id="2" xr3:uid="{00000000-0010-0000-0100-000002000000}" name="Revision Summary" dataDxfId="36"/>
    <tableColumn id="3" xr3:uid="{00000000-0010-0000-0100-000003000000}" name="Approval Date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4" dataDxfId="33" tableBorderDxfId="32">
  <tableColumns count="10">
    <tableColumn id="4" xr3:uid="{00000000-0010-0000-0200-000004000000}" name="Category" dataDxfId="31" totalsRowDxfId="30"/>
    <tableColumn id="2" xr3:uid="{00000000-0010-0000-0200-000002000000}" name="Part #" dataDxfId="29" totalsRowDxfId="28"/>
    <tableColumn id="9" xr3:uid="{00000000-0010-0000-0200-000009000000}" name="Elem ID" dataDxfId="27" totalsRowDxfId="26"/>
    <tableColumn id="1" xr3:uid="{00000000-0010-0000-0200-000001000000}" name="Part Name" totalsRowLabel="Total" dataDxfId="25" totalsRowDxfId="24"/>
    <tableColumn id="10" xr3:uid="{00000000-0010-0000-0200-00000A000000}" name="Color" dataDxfId="23" totalsRowDxfId="22"/>
    <tableColumn id="5" xr3:uid="{00000000-0010-0000-0200-000005000000}" name="Qty" totalsRowFunction="sum" dataDxfId="21" totalsRowDxfId="20"/>
    <tableColumn id="7" xr3:uid="{00000000-0010-0000-0200-000007000000}" name="Units" dataDxfId="19" totalsRowDxfId="18"/>
    <tableColumn id="12" xr3:uid="{00000000-0010-0000-0200-00000C000000}" name="Picture" dataDxfId="17" totalsRowDxfId="16"/>
    <tableColumn id="6" xr3:uid="{00000000-0010-0000-0200-000006000000}" name="Unit Cost" dataDxfId="15" totalsRowDxfId="14" dataCellStyle="Currency"/>
    <tableColumn id="3" xr3:uid="{00000000-0010-0000-0200-000003000000}" name="Cost" totalsRowFunction="sum" dataDxfId="13" totalsRowDxfId="12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showGridLines="0" tabSelected="1" topLeftCell="A10" zoomScaleNormal="100" zoomScalePageLayoutView="90" workbookViewId="0">
      <selection activeCell="K25" sqref="K25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5" width="8.125" customWidth="1"/>
    <col min="6" max="6" width="16.375" customWidth="1"/>
    <col min="7" max="7" width="6.375" customWidth="1"/>
    <col min="8" max="8" width="13.5" hidden="1" customWidth="1"/>
    <col min="9" max="9" width="9" customWidth="1"/>
    <col min="10" max="10" width="8.62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5.1" customHeight="1" x14ac:dyDescent="0.3">
      <c r="A1" s="54" t="s">
        <v>66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57</v>
      </c>
    </row>
    <row r="3" spans="1:12" x14ac:dyDescent="0.3">
      <c r="A3" s="2"/>
      <c r="B3" s="35" t="s">
        <v>20</v>
      </c>
      <c r="D3" s="2" t="s">
        <v>84</v>
      </c>
      <c r="E3" s="2"/>
      <c r="F3" s="2"/>
      <c r="G3" s="2"/>
      <c r="H3" s="6"/>
      <c r="I3" s="2"/>
      <c r="L3" s="7" t="s">
        <v>14</v>
      </c>
    </row>
    <row r="4" spans="1:12" ht="18" x14ac:dyDescent="0.35">
      <c r="A4" s="2"/>
      <c r="B4" s="37" t="s">
        <v>19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24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23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85</v>
      </c>
      <c r="D7" s="1">
        <v>32.799999999999997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22</v>
      </c>
      <c r="D8" s="63">
        <v>34.57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13</v>
      </c>
      <c r="F10" s="9" t="s">
        <v>87</v>
      </c>
      <c r="G10" s="9" t="s">
        <v>12</v>
      </c>
      <c r="H10" s="9" t="s">
        <v>86</v>
      </c>
      <c r="I10" s="9" t="s">
        <v>1</v>
      </c>
      <c r="J10" s="9" t="s">
        <v>9</v>
      </c>
      <c r="L10" s="2"/>
    </row>
    <row r="11" spans="1:12" ht="30" customHeight="1" x14ac:dyDescent="0.3">
      <c r="A11" s="55">
        <v>1</v>
      </c>
      <c r="B11" s="60" t="s">
        <v>68</v>
      </c>
      <c r="C11" s="17"/>
      <c r="D11" s="56">
        <v>1</v>
      </c>
      <c r="E11" s="56" t="s">
        <v>88</v>
      </c>
      <c r="F11" s="56" t="s">
        <v>89</v>
      </c>
      <c r="G11" s="56" t="s">
        <v>15</v>
      </c>
      <c r="H11" s="8"/>
      <c r="I11" s="57">
        <v>5.96</v>
      </c>
      <c r="J11" s="59">
        <f>Table1[[#This Row],[Qty]]*Table1[[#This Row],[Unit Cost]]</f>
        <v>5.96</v>
      </c>
      <c r="L11" s="2"/>
    </row>
    <row r="12" spans="1:12" ht="30" customHeight="1" x14ac:dyDescent="0.3">
      <c r="A12" s="55">
        <f>A11+1</f>
        <v>2</v>
      </c>
      <c r="B12" s="61" t="s">
        <v>70</v>
      </c>
      <c r="C12" s="17"/>
      <c r="D12" s="56">
        <v>2</v>
      </c>
      <c r="E12" s="56" t="s">
        <v>90</v>
      </c>
      <c r="F12" s="56" t="s">
        <v>91</v>
      </c>
      <c r="G12" s="56" t="s">
        <v>15</v>
      </c>
      <c r="H12" s="8"/>
      <c r="I12" s="57">
        <v>1.2999999999999999E-2</v>
      </c>
      <c r="J12" s="59">
        <f>Table1[[#This Row],[Qty]]*Table1[[#This Row],[Unit Cost]]</f>
        <v>2.5999999999999999E-2</v>
      </c>
      <c r="L12" s="2"/>
    </row>
    <row r="13" spans="1:12" ht="30" customHeight="1" x14ac:dyDescent="0.3">
      <c r="A13" s="55">
        <f t="shared" ref="A13:A22" si="0">A12+1</f>
        <v>3</v>
      </c>
      <c r="B13" s="62" t="s">
        <v>69</v>
      </c>
      <c r="C13" s="17"/>
      <c r="D13" s="56">
        <v>6</v>
      </c>
      <c r="E13" s="56" t="s">
        <v>90</v>
      </c>
      <c r="F13" s="56" t="s">
        <v>92</v>
      </c>
      <c r="G13" s="56" t="s">
        <v>15</v>
      </c>
      <c r="H13" s="8"/>
      <c r="I13" s="57">
        <v>0.05</v>
      </c>
      <c r="J13" s="59">
        <f>Table1[[#This Row],[Qty]]*Table1[[#This Row],[Unit Cost]]</f>
        <v>0.30000000000000004</v>
      </c>
      <c r="L13" s="2"/>
    </row>
    <row r="14" spans="1:12" ht="30" customHeight="1" x14ac:dyDescent="0.3">
      <c r="A14" s="55">
        <f t="shared" si="0"/>
        <v>4</v>
      </c>
      <c r="B14" s="62" t="s">
        <v>67</v>
      </c>
      <c r="C14" s="17"/>
      <c r="D14" s="56">
        <v>7</v>
      </c>
      <c r="E14" s="56" t="s">
        <v>90</v>
      </c>
      <c r="F14" s="56" t="s">
        <v>93</v>
      </c>
      <c r="G14" s="56" t="s">
        <v>15</v>
      </c>
      <c r="H14" s="8"/>
      <c r="I14" s="57">
        <v>0.01</v>
      </c>
      <c r="J14" s="59">
        <f>Table1[[#This Row],[Qty]]*Table1[[#This Row],[Unit Cost]]</f>
        <v>7.0000000000000007E-2</v>
      </c>
      <c r="L14" s="2"/>
    </row>
    <row r="15" spans="1:12" ht="30" customHeight="1" x14ac:dyDescent="0.3">
      <c r="A15" s="55">
        <f t="shared" si="0"/>
        <v>5</v>
      </c>
      <c r="B15" s="60" t="s">
        <v>71</v>
      </c>
      <c r="C15" s="17"/>
      <c r="D15" s="56">
        <v>1</v>
      </c>
      <c r="E15" s="56" t="s">
        <v>94</v>
      </c>
      <c r="F15" s="56">
        <v>2709842</v>
      </c>
      <c r="G15" s="56" t="s">
        <v>15</v>
      </c>
      <c r="H15" s="8"/>
      <c r="I15" s="57">
        <v>1.72</v>
      </c>
      <c r="J15" s="59">
        <f>Table1[[#This Row],[Qty]]*Table1[[#This Row],[Unit Cost]]</f>
        <v>1.72</v>
      </c>
      <c r="L15" s="2"/>
    </row>
    <row r="16" spans="1:12" ht="30" customHeight="1" x14ac:dyDescent="0.3">
      <c r="A16" s="55">
        <f t="shared" si="0"/>
        <v>6</v>
      </c>
      <c r="B16" s="62" t="s">
        <v>72</v>
      </c>
      <c r="C16" s="17"/>
      <c r="D16" s="56">
        <v>1</v>
      </c>
      <c r="E16" s="56" t="s">
        <v>88</v>
      </c>
      <c r="F16" s="56" t="s">
        <v>95</v>
      </c>
      <c r="G16" s="56" t="s">
        <v>15</v>
      </c>
      <c r="H16" s="8"/>
      <c r="I16" s="57">
        <v>8.24</v>
      </c>
      <c r="J16" s="59">
        <f>Table1[[#This Row],[Qty]]*Table1[[#This Row],[Unit Cost]]</f>
        <v>8.24</v>
      </c>
      <c r="L16" s="2"/>
    </row>
    <row r="17" spans="1:12" ht="30" customHeight="1" x14ac:dyDescent="0.3">
      <c r="A17" s="55">
        <f t="shared" si="0"/>
        <v>7</v>
      </c>
      <c r="B17" s="62" t="s">
        <v>73</v>
      </c>
      <c r="C17" s="17"/>
      <c r="D17" s="56">
        <v>1</v>
      </c>
      <c r="E17" s="56" t="s">
        <v>90</v>
      </c>
      <c r="F17" s="56" t="s">
        <v>96</v>
      </c>
      <c r="G17" s="56" t="s">
        <v>15</v>
      </c>
      <c r="H17" s="8"/>
      <c r="I17" s="57">
        <v>1.1499999999999999</v>
      </c>
      <c r="J17" s="59">
        <f>Table1[[#This Row],[Qty]]*Table1[[#This Row],[Unit Cost]]</f>
        <v>1.1499999999999999</v>
      </c>
      <c r="L17" s="2"/>
    </row>
    <row r="18" spans="1:12" ht="30" customHeight="1" x14ac:dyDescent="0.3">
      <c r="A18" s="55">
        <f t="shared" si="0"/>
        <v>8</v>
      </c>
      <c r="B18" s="62" t="s">
        <v>74</v>
      </c>
      <c r="C18" s="17"/>
      <c r="D18" s="56">
        <v>1</v>
      </c>
      <c r="E18" s="56" t="s">
        <v>90</v>
      </c>
      <c r="F18" s="56" t="s">
        <v>97</v>
      </c>
      <c r="G18" s="56" t="s">
        <v>15</v>
      </c>
      <c r="H18" s="8"/>
      <c r="I18" s="57">
        <v>0.17</v>
      </c>
      <c r="J18" s="59">
        <f>Table1[[#This Row],[Qty]]*Table1[[#This Row],[Unit Cost]]</f>
        <v>0.17</v>
      </c>
      <c r="L18" s="2"/>
    </row>
    <row r="19" spans="1:12" ht="30" customHeight="1" x14ac:dyDescent="0.3">
      <c r="A19" s="55">
        <f t="shared" si="0"/>
        <v>9</v>
      </c>
      <c r="B19" s="62" t="s">
        <v>75</v>
      </c>
      <c r="C19" s="17"/>
      <c r="D19" s="56">
        <v>2</v>
      </c>
      <c r="E19" s="56" t="s">
        <v>90</v>
      </c>
      <c r="F19" s="56" t="s">
        <v>98</v>
      </c>
      <c r="G19" s="56" t="s">
        <v>15</v>
      </c>
      <c r="H19" s="8"/>
      <c r="I19" s="57">
        <v>0.04</v>
      </c>
      <c r="J19" s="59">
        <f>Table1[[#This Row],[Qty]]*Table1[[#This Row],[Unit Cost]]</f>
        <v>0.08</v>
      </c>
      <c r="L19" s="2"/>
    </row>
    <row r="20" spans="1:12" ht="30" customHeight="1" x14ac:dyDescent="0.3">
      <c r="A20" s="55">
        <f t="shared" si="0"/>
        <v>10</v>
      </c>
      <c r="B20" s="62" t="s">
        <v>76</v>
      </c>
      <c r="C20" s="17"/>
      <c r="D20" s="56">
        <v>1</v>
      </c>
      <c r="E20" s="56" t="s">
        <v>90</v>
      </c>
      <c r="F20" s="56" t="s">
        <v>99</v>
      </c>
      <c r="G20" s="56" t="s">
        <v>15</v>
      </c>
      <c r="H20" s="8"/>
      <c r="I20" s="57">
        <v>0.5</v>
      </c>
      <c r="J20" s="59">
        <f>Table1[[#This Row],[Qty]]*Table1[[#This Row],[Unit Cost]]</f>
        <v>0.5</v>
      </c>
      <c r="L20" s="2"/>
    </row>
    <row r="21" spans="1:12" ht="30" customHeight="1" x14ac:dyDescent="0.3">
      <c r="A21" s="55">
        <f t="shared" si="0"/>
        <v>11</v>
      </c>
      <c r="B21" s="62" t="s">
        <v>77</v>
      </c>
      <c r="C21" s="17"/>
      <c r="D21" s="56">
        <v>1</v>
      </c>
      <c r="E21" s="56" t="s">
        <v>94</v>
      </c>
      <c r="F21" s="56">
        <v>7482280</v>
      </c>
      <c r="G21" s="56" t="s">
        <v>15</v>
      </c>
      <c r="H21" s="8"/>
      <c r="I21" s="57">
        <v>1.89</v>
      </c>
      <c r="J21" s="59">
        <f>Table1[[#This Row],[Qty]]*Table1[[#This Row],[Unit Cost]]</f>
        <v>1.89</v>
      </c>
      <c r="L21" s="2"/>
    </row>
    <row r="22" spans="1:12" ht="30" customHeight="1" x14ac:dyDescent="0.3">
      <c r="A22" s="55">
        <f t="shared" si="0"/>
        <v>12</v>
      </c>
      <c r="B22" s="62" t="s">
        <v>78</v>
      </c>
      <c r="C22" s="17"/>
      <c r="D22" s="56">
        <v>1</v>
      </c>
      <c r="E22" s="56" t="s">
        <v>100</v>
      </c>
      <c r="F22" s="56" t="s">
        <v>101</v>
      </c>
      <c r="G22" s="56" t="s">
        <v>15</v>
      </c>
      <c r="H22" s="8"/>
      <c r="I22" s="57">
        <v>3.06</v>
      </c>
      <c r="J22" s="59">
        <f>Table1[[#This Row],[Qty]]*Table1[[#This Row],[Unit Cost]]</f>
        <v>3.06</v>
      </c>
      <c r="L22" s="2"/>
    </row>
    <row r="23" spans="1:12" ht="30" customHeight="1" x14ac:dyDescent="0.3">
      <c r="A23" s="55">
        <f>A22+1</f>
        <v>13</v>
      </c>
      <c r="B23" s="62" t="s">
        <v>79</v>
      </c>
      <c r="C23" s="17"/>
      <c r="D23" s="56">
        <v>0.3</v>
      </c>
      <c r="E23" s="56" t="s">
        <v>102</v>
      </c>
      <c r="F23" s="56" t="s">
        <v>101</v>
      </c>
      <c r="G23" s="56" t="s">
        <v>15</v>
      </c>
      <c r="H23" s="8"/>
      <c r="I23" s="57">
        <v>24</v>
      </c>
      <c r="J23" s="59">
        <f>Table1[[#This Row],[Qty]]*Table1[[#This Row],[Unit Cost]]</f>
        <v>7.1999999999999993</v>
      </c>
      <c r="L23" s="2"/>
    </row>
    <row r="24" spans="1:12" ht="30" customHeight="1" x14ac:dyDescent="0.3">
      <c r="A24" s="55">
        <v>14</v>
      </c>
      <c r="B24" s="62" t="s">
        <v>80</v>
      </c>
      <c r="C24" s="17"/>
      <c r="D24" s="56">
        <v>0.5</v>
      </c>
      <c r="E24" s="56" t="s">
        <v>103</v>
      </c>
      <c r="F24" s="56" t="s">
        <v>101</v>
      </c>
      <c r="G24" s="56" t="s">
        <v>15</v>
      </c>
      <c r="H24" s="8"/>
      <c r="I24" s="57">
        <v>6.37</v>
      </c>
      <c r="J24" s="59">
        <f>Table1[[#This Row],[Qty]]*Table1[[#This Row],[Unit Cost]]</f>
        <v>3.1850000000000001</v>
      </c>
      <c r="L24" s="2"/>
    </row>
    <row r="25" spans="1:12" ht="30" customHeight="1" x14ac:dyDescent="0.3">
      <c r="A25" s="55">
        <v>15</v>
      </c>
      <c r="B25" s="62" t="s">
        <v>81</v>
      </c>
      <c r="C25" s="17"/>
      <c r="D25" s="56">
        <v>3</v>
      </c>
      <c r="E25" s="56" t="s">
        <v>103</v>
      </c>
      <c r="F25" s="56" t="s">
        <v>101</v>
      </c>
      <c r="G25" s="56" t="s">
        <v>15</v>
      </c>
      <c r="H25" s="8"/>
      <c r="I25" s="57">
        <v>0.18</v>
      </c>
      <c r="J25" s="59">
        <f>Table1[[#This Row],[Qty]]*Table1[[#This Row],[Unit Cost]]</f>
        <v>0.54</v>
      </c>
      <c r="L25" s="2"/>
    </row>
    <row r="26" spans="1:12" ht="30" customHeight="1" x14ac:dyDescent="0.3">
      <c r="A26" s="55">
        <v>16</v>
      </c>
      <c r="B26" s="62" t="s">
        <v>82</v>
      </c>
      <c r="C26" s="17"/>
      <c r="D26" s="56">
        <v>1</v>
      </c>
      <c r="E26" s="56" t="s">
        <v>103</v>
      </c>
      <c r="F26" s="56" t="s">
        <v>101</v>
      </c>
      <c r="G26" s="56" t="s">
        <v>15</v>
      </c>
      <c r="H26" s="8"/>
      <c r="I26" s="57">
        <v>0.18</v>
      </c>
      <c r="J26" s="59">
        <f>Table1[[#This Row],[Qty]]*Table1[[#This Row],[Unit Cost]]</f>
        <v>0.18</v>
      </c>
      <c r="L26" s="2"/>
    </row>
    <row r="27" spans="1:12" ht="30" customHeight="1" x14ac:dyDescent="0.3">
      <c r="A27" s="55">
        <v>17</v>
      </c>
      <c r="B27" s="62" t="s">
        <v>83</v>
      </c>
      <c r="C27" s="17"/>
      <c r="D27" s="56">
        <v>3</v>
      </c>
      <c r="E27" s="56" t="s">
        <v>103</v>
      </c>
      <c r="F27" s="56" t="s">
        <v>101</v>
      </c>
      <c r="G27" s="56" t="s">
        <v>15</v>
      </c>
      <c r="H27" s="8"/>
      <c r="I27" s="57">
        <v>0.1</v>
      </c>
      <c r="J27" s="59">
        <f>Table1[[#This Row],[Qty]]*Table1[[#This Row],[Unit Cost]]</f>
        <v>0.30000000000000004</v>
      </c>
      <c r="L27" s="2"/>
    </row>
    <row r="28" spans="1:12" ht="15" x14ac:dyDescent="0.3">
      <c r="A28" s="11"/>
      <c r="B28" s="11" t="s">
        <v>8</v>
      </c>
      <c r="C28" s="11"/>
      <c r="D28" s="12">
        <f>SUBTOTAL(109,Table1[Qty])</f>
        <v>32.799999999999997</v>
      </c>
      <c r="E28" s="12"/>
      <c r="F28" s="12"/>
      <c r="G28" s="12"/>
      <c r="H28" s="11"/>
      <c r="I28" s="18"/>
      <c r="J28" s="58">
        <f>SUBTOTAL(109,Table1[Cost])</f>
        <v>34.570999999999998</v>
      </c>
      <c r="L28" s="2"/>
    </row>
    <row r="29" spans="1:12" x14ac:dyDescent="0.3">
      <c r="D29" s="2"/>
      <c r="E29" s="2"/>
      <c r="F29" s="2"/>
      <c r="L29" s="2"/>
    </row>
    <row r="30" spans="1:12" x14ac:dyDescent="0.3">
      <c r="D30" s="2"/>
      <c r="E30" s="2"/>
      <c r="F30" s="2"/>
      <c r="L30" s="2"/>
    </row>
    <row r="31" spans="1:12" x14ac:dyDescent="0.3">
      <c r="D31" s="2"/>
      <c r="E31" s="2"/>
      <c r="F31" s="2"/>
      <c r="L31" s="2"/>
    </row>
    <row r="32" spans="1:12" x14ac:dyDescent="0.3">
      <c r="D32" s="2"/>
      <c r="E32" s="2"/>
      <c r="F32" s="2"/>
      <c r="L32" s="2"/>
    </row>
    <row r="33" spans="4:12" x14ac:dyDescent="0.3">
      <c r="D33" s="2"/>
      <c r="E33" s="2"/>
      <c r="F33" s="2"/>
      <c r="L33" s="2"/>
    </row>
    <row r="34" spans="4:12" x14ac:dyDescent="0.3">
      <c r="D34" s="2"/>
      <c r="E34" s="2"/>
      <c r="F34" s="2"/>
    </row>
    <row r="35" spans="4:12" x14ac:dyDescent="0.3">
      <c r="D35" s="2"/>
      <c r="E35" s="2"/>
      <c r="F35" s="2"/>
    </row>
    <row r="36" spans="4:12" x14ac:dyDescent="0.3">
      <c r="D36" s="2"/>
      <c r="E36" s="2"/>
      <c r="F36" s="2"/>
    </row>
    <row r="37" spans="4:12" x14ac:dyDescent="0.3">
      <c r="D37" s="2"/>
      <c r="E37" s="2"/>
      <c r="F37" s="2"/>
    </row>
    <row r="38" spans="4:12" x14ac:dyDescent="0.3">
      <c r="D38" s="2"/>
      <c r="E38" s="2"/>
      <c r="F38" s="2"/>
    </row>
    <row r="39" spans="4:12" x14ac:dyDescent="0.3">
      <c r="D39" s="2"/>
      <c r="E39" s="2"/>
      <c r="F39" s="2"/>
    </row>
    <row r="40" spans="4:12" x14ac:dyDescent="0.3">
      <c r="D40" s="2"/>
      <c r="E40" s="2"/>
      <c r="F40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2020-04-21T08:06:51Z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