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zhu\Downloads\AZ_Portfolio\Raw Data\"/>
    </mc:Choice>
  </mc:AlternateContent>
  <xr:revisionPtr revIDLastSave="0" documentId="13_ncr:1_{5E2A3F97-5401-4097-852A-A35C4FADB015}" xr6:coauthVersionLast="47" xr6:coauthVersionMax="47" xr10:uidLastSave="{00000000-0000-0000-0000-000000000000}"/>
  <bookViews>
    <workbookView xWindow="-103" yWindow="-103" windowWidth="29829" windowHeight="18120" xr2:uid="{00000000-000D-0000-FFFF-FFFF00000000}"/>
  </bookViews>
  <sheets>
    <sheet name="Analysis" sheetId="5" r:id="rId1"/>
    <sheet name="Calculations" sheetId="1" r:id="rId2"/>
    <sheet name="SQL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" i="1" l="1" a="1"/>
  <c r="V2" i="1"/>
  <c r="V3" i="1" a="1"/>
  <c r="V3" i="1"/>
  <c r="V4" i="1" a="1"/>
  <c r="V4" i="1" s="1"/>
  <c r="V5" i="1" a="1"/>
  <c r="V5" i="1" s="1"/>
  <c r="V6" i="1" a="1"/>
  <c r="V6" i="1"/>
  <c r="V7" i="1" a="1"/>
  <c r="V7" i="1"/>
  <c r="V8" i="1" a="1"/>
  <c r="V8" i="1"/>
  <c r="V9" i="1" a="1"/>
  <c r="V9" i="1"/>
  <c r="V10" i="1" a="1"/>
  <c r="V10" i="1"/>
  <c r="V11" i="1" a="1"/>
  <c r="V11" i="1"/>
  <c r="V12" i="1" a="1"/>
  <c r="V12" i="1"/>
  <c r="V13" i="1" a="1"/>
  <c r="V13" i="1" s="1"/>
  <c r="V14" i="1" a="1"/>
  <c r="V14" i="1"/>
  <c r="V15" i="1" a="1"/>
  <c r="V15" i="1"/>
  <c r="V16" i="1" a="1"/>
  <c r="V16" i="1"/>
  <c r="V17" i="1" a="1"/>
  <c r="V17" i="1"/>
  <c r="V18" i="1" a="1"/>
  <c r="V18" i="1"/>
  <c r="V19" i="1" a="1"/>
  <c r="V19" i="1"/>
  <c r="V20" i="1" a="1"/>
  <c r="V20" i="1"/>
  <c r="V21" i="1" a="1"/>
  <c r="V21" i="1" s="1"/>
  <c r="V22" i="1" a="1"/>
  <c r="V22" i="1"/>
  <c r="V23" i="1" a="1"/>
  <c r="V23" i="1"/>
  <c r="V24" i="1" a="1"/>
  <c r="V24" i="1"/>
  <c r="V25" i="1" a="1"/>
  <c r="V25" i="1"/>
  <c r="V26" i="1" a="1"/>
  <c r="V26" i="1"/>
  <c r="V27" i="1" a="1"/>
  <c r="V27" i="1"/>
  <c r="V28" i="1" a="1"/>
  <c r="V28" i="1"/>
  <c r="V29" i="1" a="1"/>
  <c r="V29" i="1" s="1"/>
  <c r="V30" i="1" a="1"/>
  <c r="V30" i="1"/>
  <c r="V31" i="1" a="1"/>
  <c r="V31" i="1"/>
  <c r="V32" i="1" a="1"/>
  <c r="V32" i="1"/>
  <c r="V33" i="1" a="1"/>
  <c r="V33" i="1"/>
  <c r="V34" i="1" a="1"/>
  <c r="V34" i="1"/>
  <c r="V35" i="1" a="1"/>
  <c r="V35" i="1"/>
  <c r="V36" i="1" a="1"/>
  <c r="V36" i="1"/>
  <c r="V37" i="1" a="1"/>
  <c r="V37" i="1" s="1"/>
  <c r="V38" i="1" a="1"/>
  <c r="V38" i="1"/>
  <c r="V39" i="1" a="1"/>
  <c r="V39" i="1"/>
  <c r="V40" i="1" a="1"/>
  <c r="V40" i="1"/>
  <c r="V41" i="1" a="1"/>
  <c r="V41" i="1"/>
  <c r="V42" i="1" a="1"/>
  <c r="V42" i="1"/>
  <c r="V43" i="1" a="1"/>
  <c r="V43" i="1"/>
  <c r="V44" i="1" a="1"/>
  <c r="V44" i="1"/>
  <c r="V45" i="1" a="1"/>
  <c r="V45" i="1" s="1"/>
  <c r="V46" i="1" a="1"/>
  <c r="V46" i="1"/>
  <c r="V47" i="1" a="1"/>
  <c r="V47" i="1"/>
  <c r="V48" i="1" a="1"/>
  <c r="V48" i="1"/>
  <c r="V49" i="1" a="1"/>
  <c r="V49" i="1"/>
  <c r="V50" i="1" a="1"/>
  <c r="V50" i="1"/>
  <c r="V51" i="1" a="1"/>
  <c r="V51" i="1"/>
  <c r="V52" i="1" a="1"/>
  <c r="V52" i="1" s="1"/>
  <c r="V53" i="1" a="1"/>
  <c r="V53" i="1" s="1"/>
  <c r="V54" i="1" a="1"/>
  <c r="V54" i="1"/>
  <c r="V55" i="1" a="1"/>
  <c r="V55" i="1"/>
  <c r="V56" i="1" a="1"/>
  <c r="V56" i="1"/>
  <c r="V57" i="1" a="1"/>
  <c r="V57" i="1"/>
  <c r="V58" i="1" a="1"/>
  <c r="V58" i="1"/>
  <c r="V59" i="1" a="1"/>
  <c r="V59" i="1"/>
  <c r="V60" i="1" a="1"/>
  <c r="V60" i="1"/>
  <c r="V61" i="1" a="1"/>
  <c r="V61" i="1" s="1"/>
  <c r="V62" i="1" a="1"/>
  <c r="V62" i="1"/>
  <c r="V63" i="1" a="1"/>
  <c r="V63" i="1"/>
  <c r="V64" i="1" a="1"/>
  <c r="V64" i="1"/>
  <c r="V65" i="1" a="1"/>
  <c r="V65" i="1"/>
  <c r="V66" i="1" a="1"/>
  <c r="V66" i="1"/>
  <c r="V67" i="1" a="1"/>
  <c r="V67" i="1"/>
  <c r="V68" i="1" a="1"/>
  <c r="V68" i="1"/>
  <c r="V69" i="1" a="1"/>
  <c r="V69" i="1" s="1"/>
  <c r="V70" i="1" a="1"/>
  <c r="V70" i="1"/>
  <c r="V71" i="1" a="1"/>
  <c r="V71" i="1"/>
  <c r="V72" i="1" a="1"/>
  <c r="V72" i="1"/>
  <c r="V73" i="1" a="1"/>
  <c r="V73" i="1"/>
  <c r="V74" i="1" a="1"/>
  <c r="V74" i="1"/>
  <c r="V75" i="1" a="1"/>
  <c r="V75" i="1"/>
  <c r="V76" i="1" a="1"/>
  <c r="V76" i="1"/>
  <c r="V77" i="1" a="1"/>
  <c r="V77" i="1" s="1"/>
  <c r="V78" i="1" a="1"/>
  <c r="V78" i="1"/>
  <c r="V79" i="1" a="1"/>
  <c r="V79" i="1"/>
  <c r="V80" i="1" a="1"/>
  <c r="V80" i="1"/>
  <c r="V81" i="1" a="1"/>
  <c r="V81" i="1"/>
  <c r="V82" i="1" a="1"/>
  <c r="V82" i="1"/>
  <c r="V83" i="1" a="1"/>
  <c r="V83" i="1"/>
  <c r="V84" i="1" a="1"/>
  <c r="V84" i="1"/>
  <c r="V85" i="1" a="1"/>
  <c r="V85" i="1" s="1"/>
  <c r="V86" i="1" a="1"/>
  <c r="V86" i="1"/>
  <c r="V87" i="1" a="1"/>
  <c r="V87" i="1"/>
  <c r="V88" i="1" a="1"/>
  <c r="V88" i="1"/>
  <c r="V89" i="1" a="1"/>
  <c r="V89" i="1"/>
  <c r="V90" i="1" a="1"/>
  <c r="V90" i="1"/>
  <c r="V91" i="1" a="1"/>
  <c r="V91" i="1"/>
  <c r="V92" i="1" a="1"/>
  <c r="V92" i="1"/>
  <c r="V93" i="1" a="1"/>
  <c r="V93" i="1" s="1"/>
  <c r="V94" i="1" a="1"/>
  <c r="V94" i="1"/>
  <c r="V95" i="1" a="1"/>
  <c r="V95" i="1"/>
  <c r="V96" i="1" a="1"/>
  <c r="V96" i="1"/>
  <c r="V97" i="1" a="1"/>
  <c r="V97" i="1"/>
  <c r="V98" i="1" a="1"/>
  <c r="V98" i="1"/>
  <c r="V99" i="1" a="1"/>
  <c r="V99" i="1"/>
  <c r="V100" i="1" a="1"/>
  <c r="V100" i="1" s="1"/>
  <c r="V101" i="1" a="1"/>
  <c r="V101" i="1" s="1"/>
  <c r="V102" i="1" a="1"/>
  <c r="V102" i="1"/>
  <c r="V103" i="1" a="1"/>
  <c r="V103" i="1"/>
  <c r="V104" i="1" a="1"/>
  <c r="V104" i="1"/>
  <c r="V105" i="1" a="1"/>
  <c r="V105" i="1"/>
  <c r="V106" i="1" a="1"/>
  <c r="V106" i="1"/>
  <c r="V107" i="1" a="1"/>
  <c r="V107" i="1"/>
  <c r="V108" i="1" a="1"/>
  <c r="V108" i="1"/>
  <c r="Y2" i="1"/>
  <c r="F36" i="1" s="1"/>
  <c r="G36" i="1" s="1"/>
  <c r="M36" i="1" s="1" a="1"/>
  <c r="M36" i="1" s="1"/>
  <c r="T36" i="1" s="1"/>
  <c r="F3" i="1"/>
  <c r="G3" i="1" s="1"/>
  <c r="M3" i="1" s="1" a="1"/>
  <c r="M3" i="1" s="1"/>
  <c r="T3" i="1" s="1"/>
  <c r="F35" i="1"/>
  <c r="G35" i="1" s="1"/>
  <c r="M35" i="1" s="1" a="1"/>
  <c r="M35" i="1" s="1"/>
  <c r="T35" i="1" s="1"/>
  <c r="F66" i="1"/>
  <c r="G66" i="1" s="1"/>
  <c r="M66" i="1" s="1" a="1"/>
  <c r="M66" i="1" s="1"/>
  <c r="T66" i="1" s="1"/>
  <c r="F68" i="1"/>
  <c r="G68" i="1" s="1"/>
  <c r="M68" i="1" s="1" a="1"/>
  <c r="M68" i="1" s="1"/>
  <c r="T68" i="1" s="1"/>
  <c r="C2" i="1"/>
  <c r="D2" i="1" s="1"/>
  <c r="E2" i="1" s="1"/>
  <c r="C3" i="1"/>
  <c r="D3" i="1" s="1"/>
  <c r="E3" i="1" s="1"/>
  <c r="C4" i="1"/>
  <c r="D4" i="1" s="1"/>
  <c r="E4" i="1" s="1"/>
  <c r="C5" i="1"/>
  <c r="D5" i="1" s="1"/>
  <c r="E5" i="1" s="1"/>
  <c r="C6" i="1"/>
  <c r="D6" i="1" s="1"/>
  <c r="E6" i="1" s="1"/>
  <c r="C7" i="1"/>
  <c r="D7" i="1" s="1"/>
  <c r="E7" i="1" s="1"/>
  <c r="C8" i="1"/>
  <c r="D8" i="1" s="1"/>
  <c r="E8" i="1" s="1"/>
  <c r="C9" i="1"/>
  <c r="D9" i="1" s="1"/>
  <c r="E9" i="1" s="1"/>
  <c r="C10" i="1"/>
  <c r="D10" i="1" s="1"/>
  <c r="E10" i="1" s="1"/>
  <c r="C11" i="1"/>
  <c r="D11" i="1" s="1"/>
  <c r="E11" i="1" s="1"/>
  <c r="C12" i="1"/>
  <c r="D12" i="1" s="1"/>
  <c r="E12" i="1" s="1"/>
  <c r="C13" i="1"/>
  <c r="D13" i="1" s="1"/>
  <c r="E13" i="1" s="1"/>
  <c r="C14" i="1"/>
  <c r="D14" i="1" s="1"/>
  <c r="E14" i="1" s="1"/>
  <c r="C15" i="1"/>
  <c r="D15" i="1" s="1"/>
  <c r="E15" i="1" s="1"/>
  <c r="C16" i="1"/>
  <c r="D16" i="1" s="1"/>
  <c r="E16" i="1" s="1"/>
  <c r="C17" i="1"/>
  <c r="D17" i="1" s="1"/>
  <c r="E17" i="1" s="1"/>
  <c r="C18" i="1"/>
  <c r="D18" i="1" s="1"/>
  <c r="E18" i="1" s="1"/>
  <c r="C19" i="1"/>
  <c r="D19" i="1" s="1"/>
  <c r="E19" i="1" s="1"/>
  <c r="C20" i="1"/>
  <c r="D20" i="1" s="1"/>
  <c r="E20" i="1" s="1"/>
  <c r="C21" i="1"/>
  <c r="D21" i="1" s="1"/>
  <c r="E21" i="1" s="1"/>
  <c r="C22" i="1"/>
  <c r="D22" i="1" s="1"/>
  <c r="E22" i="1" s="1"/>
  <c r="C23" i="1"/>
  <c r="D23" i="1" s="1"/>
  <c r="E23" i="1" s="1"/>
  <c r="C24" i="1"/>
  <c r="D24" i="1" s="1"/>
  <c r="E24" i="1" s="1"/>
  <c r="C25" i="1"/>
  <c r="D25" i="1" s="1"/>
  <c r="E25" i="1" s="1"/>
  <c r="C26" i="1"/>
  <c r="D26" i="1" s="1"/>
  <c r="E26" i="1" s="1"/>
  <c r="C27" i="1"/>
  <c r="D27" i="1" s="1"/>
  <c r="E27" i="1" s="1"/>
  <c r="C28" i="1"/>
  <c r="D28" i="1" s="1"/>
  <c r="E28" i="1" s="1"/>
  <c r="C29" i="1"/>
  <c r="D29" i="1" s="1"/>
  <c r="E29" i="1" s="1"/>
  <c r="C30" i="1"/>
  <c r="D30" i="1" s="1"/>
  <c r="E30" i="1" s="1"/>
  <c r="C31" i="1"/>
  <c r="D31" i="1" s="1"/>
  <c r="E31" i="1" s="1"/>
  <c r="C32" i="1"/>
  <c r="D32" i="1" s="1"/>
  <c r="E32" i="1" s="1"/>
  <c r="C33" i="1"/>
  <c r="D33" i="1" s="1"/>
  <c r="E33" i="1" s="1"/>
  <c r="C34" i="1"/>
  <c r="D34" i="1" s="1"/>
  <c r="E34" i="1" s="1"/>
  <c r="C35" i="1"/>
  <c r="D35" i="1" s="1"/>
  <c r="E35" i="1" s="1"/>
  <c r="C36" i="1"/>
  <c r="D36" i="1" s="1"/>
  <c r="E36" i="1" s="1"/>
  <c r="C37" i="1"/>
  <c r="D37" i="1" s="1"/>
  <c r="E37" i="1" s="1"/>
  <c r="C38" i="1"/>
  <c r="D38" i="1" s="1"/>
  <c r="E38" i="1" s="1"/>
  <c r="C39" i="1"/>
  <c r="D39" i="1" s="1"/>
  <c r="E39" i="1" s="1"/>
  <c r="C40" i="1"/>
  <c r="D40" i="1" s="1"/>
  <c r="E40" i="1" s="1"/>
  <c r="C41" i="1"/>
  <c r="D41" i="1" s="1"/>
  <c r="E41" i="1" s="1"/>
  <c r="C42" i="1"/>
  <c r="D42" i="1" s="1"/>
  <c r="E42" i="1" s="1"/>
  <c r="C43" i="1"/>
  <c r="D43" i="1" s="1"/>
  <c r="E43" i="1" s="1"/>
  <c r="C44" i="1"/>
  <c r="D44" i="1" s="1"/>
  <c r="E44" i="1" s="1"/>
  <c r="C45" i="1"/>
  <c r="D45" i="1" s="1"/>
  <c r="E45" i="1" s="1"/>
  <c r="C46" i="1"/>
  <c r="D46" i="1" s="1"/>
  <c r="E46" i="1" s="1"/>
  <c r="C47" i="1"/>
  <c r="D47" i="1" s="1"/>
  <c r="E47" i="1" s="1"/>
  <c r="C48" i="1"/>
  <c r="D48" i="1" s="1"/>
  <c r="E48" i="1" s="1"/>
  <c r="C49" i="1"/>
  <c r="D49" i="1" s="1"/>
  <c r="E49" i="1" s="1"/>
  <c r="C50" i="1"/>
  <c r="D50" i="1" s="1"/>
  <c r="E50" i="1" s="1"/>
  <c r="C51" i="1"/>
  <c r="D51" i="1" s="1"/>
  <c r="E51" i="1" s="1"/>
  <c r="C52" i="1"/>
  <c r="D52" i="1" s="1"/>
  <c r="E52" i="1" s="1"/>
  <c r="C53" i="1"/>
  <c r="D53" i="1" s="1"/>
  <c r="E53" i="1" s="1"/>
  <c r="C54" i="1"/>
  <c r="D54" i="1" s="1"/>
  <c r="E54" i="1" s="1"/>
  <c r="C55" i="1"/>
  <c r="D55" i="1" s="1"/>
  <c r="E55" i="1" s="1"/>
  <c r="C56" i="1"/>
  <c r="D56" i="1" s="1"/>
  <c r="E56" i="1" s="1"/>
  <c r="C57" i="1"/>
  <c r="D57" i="1" s="1"/>
  <c r="E57" i="1" s="1"/>
  <c r="C58" i="1"/>
  <c r="D58" i="1" s="1"/>
  <c r="E58" i="1" s="1"/>
  <c r="C59" i="1"/>
  <c r="D59" i="1" s="1"/>
  <c r="E59" i="1" s="1"/>
  <c r="C60" i="1"/>
  <c r="D60" i="1" s="1"/>
  <c r="E60" i="1" s="1"/>
  <c r="C61" i="1"/>
  <c r="D61" i="1" s="1"/>
  <c r="E61" i="1" s="1"/>
  <c r="C62" i="1"/>
  <c r="D62" i="1" s="1"/>
  <c r="E62" i="1" s="1"/>
  <c r="C63" i="1"/>
  <c r="D63" i="1" s="1"/>
  <c r="E63" i="1" s="1"/>
  <c r="C64" i="1"/>
  <c r="D64" i="1" s="1"/>
  <c r="E64" i="1" s="1"/>
  <c r="C65" i="1"/>
  <c r="D65" i="1" s="1"/>
  <c r="E65" i="1" s="1"/>
  <c r="C66" i="1"/>
  <c r="D66" i="1" s="1"/>
  <c r="E66" i="1" s="1"/>
  <c r="C67" i="1"/>
  <c r="D67" i="1" s="1"/>
  <c r="E67" i="1" s="1"/>
  <c r="C68" i="1"/>
  <c r="D68" i="1" s="1"/>
  <c r="E68" i="1" s="1"/>
  <c r="C69" i="1"/>
  <c r="D69" i="1" s="1"/>
  <c r="E69" i="1" s="1"/>
  <c r="C70" i="1"/>
  <c r="D70" i="1" s="1"/>
  <c r="E70" i="1" s="1"/>
  <c r="C71" i="1"/>
  <c r="D71" i="1" s="1"/>
  <c r="E71" i="1" s="1"/>
  <c r="C72" i="1"/>
  <c r="D72" i="1" s="1"/>
  <c r="E72" i="1" s="1"/>
  <c r="C73" i="1"/>
  <c r="D73" i="1" s="1"/>
  <c r="E73" i="1" s="1"/>
  <c r="C74" i="1"/>
  <c r="D74" i="1" s="1"/>
  <c r="E74" i="1" s="1"/>
  <c r="C75" i="1"/>
  <c r="D75" i="1" s="1"/>
  <c r="E75" i="1" s="1"/>
  <c r="C76" i="1"/>
  <c r="D76" i="1" s="1"/>
  <c r="E76" i="1" s="1"/>
  <c r="C77" i="1"/>
  <c r="D77" i="1" s="1"/>
  <c r="E77" i="1" s="1"/>
  <c r="C78" i="1"/>
  <c r="D78" i="1" s="1"/>
  <c r="E78" i="1" s="1"/>
  <c r="C79" i="1"/>
  <c r="D79" i="1" s="1"/>
  <c r="E79" i="1" s="1"/>
  <c r="C80" i="1"/>
  <c r="D80" i="1" s="1"/>
  <c r="E80" i="1" s="1"/>
  <c r="C81" i="1"/>
  <c r="D81" i="1" s="1"/>
  <c r="E81" i="1" s="1"/>
  <c r="C82" i="1"/>
  <c r="D82" i="1" s="1"/>
  <c r="E82" i="1" s="1"/>
  <c r="C83" i="1"/>
  <c r="D83" i="1" s="1"/>
  <c r="E83" i="1" s="1"/>
  <c r="C84" i="1"/>
  <c r="D84" i="1" s="1"/>
  <c r="E84" i="1" s="1"/>
  <c r="C85" i="1"/>
  <c r="D85" i="1" s="1"/>
  <c r="E85" i="1" s="1"/>
  <c r="C86" i="1"/>
  <c r="D86" i="1" s="1"/>
  <c r="E86" i="1" s="1"/>
  <c r="C87" i="1"/>
  <c r="D87" i="1" s="1"/>
  <c r="E87" i="1" s="1"/>
  <c r="C88" i="1"/>
  <c r="D88" i="1" s="1"/>
  <c r="E88" i="1" s="1"/>
  <c r="C89" i="1"/>
  <c r="D89" i="1" s="1"/>
  <c r="E89" i="1" s="1"/>
  <c r="C90" i="1"/>
  <c r="D90" i="1" s="1"/>
  <c r="E90" i="1" s="1"/>
  <c r="C91" i="1"/>
  <c r="D91" i="1" s="1"/>
  <c r="E91" i="1" s="1"/>
  <c r="C92" i="1"/>
  <c r="D92" i="1" s="1"/>
  <c r="E92" i="1" s="1"/>
  <c r="C93" i="1"/>
  <c r="D93" i="1" s="1"/>
  <c r="E93" i="1" s="1"/>
  <c r="C94" i="1"/>
  <c r="D94" i="1" s="1"/>
  <c r="E94" i="1" s="1"/>
  <c r="C95" i="1"/>
  <c r="D95" i="1" s="1"/>
  <c r="E95" i="1" s="1"/>
  <c r="C96" i="1"/>
  <c r="D96" i="1" s="1"/>
  <c r="E96" i="1" s="1"/>
  <c r="C97" i="1"/>
  <c r="D97" i="1" s="1"/>
  <c r="E97" i="1" s="1"/>
  <c r="C98" i="1"/>
  <c r="D98" i="1" s="1"/>
  <c r="E98" i="1" s="1"/>
  <c r="C99" i="1"/>
  <c r="D99" i="1" s="1"/>
  <c r="E99" i="1" s="1"/>
  <c r="C100" i="1"/>
  <c r="D100" i="1" s="1"/>
  <c r="E100" i="1" s="1"/>
  <c r="C101" i="1"/>
  <c r="D101" i="1" s="1"/>
  <c r="E101" i="1" s="1"/>
  <c r="C102" i="1"/>
  <c r="D102" i="1" s="1"/>
  <c r="E102" i="1" s="1"/>
  <c r="C103" i="1"/>
  <c r="D103" i="1" s="1"/>
  <c r="E103" i="1" s="1"/>
  <c r="C104" i="1"/>
  <c r="D104" i="1" s="1"/>
  <c r="E104" i="1" s="1"/>
  <c r="C105" i="1"/>
  <c r="D105" i="1" s="1"/>
  <c r="E105" i="1" s="1"/>
  <c r="C106" i="1"/>
  <c r="D106" i="1" s="1"/>
  <c r="E106" i="1" s="1"/>
  <c r="C107" i="1"/>
  <c r="D107" i="1" s="1"/>
  <c r="E107" i="1" s="1"/>
  <c r="C108" i="1"/>
  <c r="D108" i="1" s="1"/>
  <c r="E108" i="1" s="1"/>
  <c r="U68" i="1" l="1"/>
  <c r="U36" i="1"/>
  <c r="U35" i="1"/>
  <c r="U3" i="1"/>
  <c r="U66" i="1"/>
  <c r="F82" i="1"/>
  <c r="G82" i="1" s="1"/>
  <c r="M82" i="1" s="1" a="1"/>
  <c r="M82" i="1" s="1"/>
  <c r="F5" i="1"/>
  <c r="G5" i="1" s="1"/>
  <c r="M5" i="1" s="1" a="1"/>
  <c r="M5" i="1" s="1"/>
  <c r="F97" i="1"/>
  <c r="G97" i="1" s="1"/>
  <c r="M97" i="1" s="1" a="1"/>
  <c r="M97" i="1" s="1"/>
  <c r="F95" i="1"/>
  <c r="G95" i="1" s="1"/>
  <c r="M95" i="1" s="1" a="1"/>
  <c r="M95" i="1" s="1"/>
  <c r="F84" i="1"/>
  <c r="G84" i="1" s="1"/>
  <c r="M84" i="1" s="1" a="1"/>
  <c r="M84" i="1" s="1"/>
  <c r="F83" i="1"/>
  <c r="G83" i="1" s="1"/>
  <c r="M83" i="1" s="1" a="1"/>
  <c r="M83" i="1" s="1"/>
  <c r="F20" i="1"/>
  <c r="G20" i="1" s="1"/>
  <c r="M20" i="1" s="1" a="1"/>
  <c r="M20" i="1" s="1"/>
  <c r="F17" i="1"/>
  <c r="G17" i="1" s="1"/>
  <c r="M17" i="1" s="1" a="1"/>
  <c r="M17" i="1" s="1"/>
  <c r="F79" i="1"/>
  <c r="G79" i="1" s="1"/>
  <c r="M79" i="1" s="1" a="1"/>
  <c r="M79" i="1" s="1"/>
  <c r="F48" i="1"/>
  <c r="G48" i="1" s="1"/>
  <c r="M48" i="1" s="1" a="1"/>
  <c r="M48" i="1" s="1"/>
  <c r="F47" i="1"/>
  <c r="G47" i="1" s="1"/>
  <c r="M47" i="1" s="1" a="1"/>
  <c r="M47" i="1" s="1"/>
  <c r="F34" i="1"/>
  <c r="G34" i="1" s="1"/>
  <c r="M34" i="1" s="1" a="1"/>
  <c r="M34" i="1" s="1"/>
  <c r="F33" i="1"/>
  <c r="G33" i="1" s="1"/>
  <c r="M33" i="1" s="1" a="1"/>
  <c r="M33" i="1" s="1"/>
  <c r="F96" i="1"/>
  <c r="G96" i="1" s="1"/>
  <c r="M96" i="1" s="1" a="1"/>
  <c r="M96" i="1" s="1"/>
  <c r="F67" i="1"/>
  <c r="G67" i="1" s="1"/>
  <c r="M67" i="1" s="1" a="1"/>
  <c r="M67" i="1" s="1"/>
  <c r="F4" i="1"/>
  <c r="G4" i="1" s="1"/>
  <c r="M4" i="1" s="1" a="1"/>
  <c r="M4" i="1" s="1"/>
  <c r="F63" i="1"/>
  <c r="G63" i="1" s="1"/>
  <c r="M63" i="1" s="1" a="1"/>
  <c r="M63" i="1" s="1"/>
  <c r="F2" i="1"/>
  <c r="G2" i="1" s="1"/>
  <c r="M2" i="1" s="1" a="1"/>
  <c r="M2" i="1" s="1"/>
  <c r="F51" i="1"/>
  <c r="G51" i="1" s="1"/>
  <c r="M51" i="1" s="1" a="1"/>
  <c r="M51" i="1" s="1"/>
  <c r="F50" i="1"/>
  <c r="G50" i="1" s="1"/>
  <c r="M50" i="1" s="1" a="1"/>
  <c r="M50" i="1" s="1"/>
  <c r="F99" i="1"/>
  <c r="G99" i="1" s="1"/>
  <c r="M99" i="1" s="1" a="1"/>
  <c r="M99" i="1" s="1"/>
  <c r="F49" i="1"/>
  <c r="G49" i="1" s="1"/>
  <c r="M49" i="1" s="1" a="1"/>
  <c r="M49" i="1" s="1"/>
  <c r="F81" i="1"/>
  <c r="G81" i="1" s="1"/>
  <c r="M81" i="1" s="1" a="1"/>
  <c r="M81" i="1" s="1"/>
  <c r="F32" i="1"/>
  <c r="G32" i="1" s="1"/>
  <c r="M32" i="1" s="1" a="1"/>
  <c r="M32" i="1" s="1"/>
  <c r="F80" i="1"/>
  <c r="G80" i="1" s="1"/>
  <c r="M80" i="1" s="1" a="1"/>
  <c r="M80" i="1" s="1"/>
  <c r="F31" i="1"/>
  <c r="G31" i="1" s="1"/>
  <c r="M31" i="1" s="1" a="1"/>
  <c r="M31" i="1" s="1"/>
  <c r="F65" i="1"/>
  <c r="G65" i="1" s="1"/>
  <c r="M65" i="1" s="1" a="1"/>
  <c r="M65" i="1" s="1"/>
  <c r="F19" i="1"/>
  <c r="G19" i="1" s="1"/>
  <c r="M19" i="1" s="1" a="1"/>
  <c r="M19" i="1" s="1"/>
  <c r="F100" i="1"/>
  <c r="G100" i="1" s="1"/>
  <c r="M100" i="1" s="1" a="1"/>
  <c r="M100" i="1" s="1"/>
  <c r="F64" i="1"/>
  <c r="G64" i="1" s="1"/>
  <c r="M64" i="1" s="1" a="1"/>
  <c r="M64" i="1" s="1"/>
  <c r="F18" i="1"/>
  <c r="G18" i="1" s="1"/>
  <c r="M18" i="1" s="1" a="1"/>
  <c r="M18" i="1" s="1"/>
  <c r="F98" i="1"/>
  <c r="G98" i="1" s="1"/>
  <c r="M98" i="1" s="1" a="1"/>
  <c r="M98" i="1" s="1"/>
  <c r="F52" i="1"/>
  <c r="G52" i="1" s="1"/>
  <c r="M52" i="1" s="1" a="1"/>
  <c r="M52" i="1" s="1"/>
  <c r="F16" i="1"/>
  <c r="G16" i="1" s="1"/>
  <c r="M16" i="1" s="1" a="1"/>
  <c r="M16" i="1" s="1"/>
  <c r="F15" i="1"/>
  <c r="G15" i="1" s="1"/>
  <c r="M15" i="1" s="1" a="1"/>
  <c r="M15" i="1" s="1"/>
  <c r="F94" i="1"/>
  <c r="G94" i="1" s="1"/>
  <c r="M94" i="1" s="1" a="1"/>
  <c r="M94" i="1" s="1"/>
  <c r="F78" i="1"/>
  <c r="G78" i="1" s="1"/>
  <c r="M78" i="1" s="1" a="1"/>
  <c r="M78" i="1" s="1"/>
  <c r="F62" i="1"/>
  <c r="G62" i="1" s="1"/>
  <c r="M62" i="1" s="1" a="1"/>
  <c r="M62" i="1" s="1"/>
  <c r="F46" i="1"/>
  <c r="G46" i="1" s="1"/>
  <c r="M46" i="1" s="1" a="1"/>
  <c r="M46" i="1" s="1"/>
  <c r="F30" i="1"/>
  <c r="G30" i="1" s="1"/>
  <c r="M30" i="1" s="1" a="1"/>
  <c r="M30" i="1" s="1"/>
  <c r="F14" i="1"/>
  <c r="G14" i="1" s="1"/>
  <c r="M14" i="1" s="1" a="1"/>
  <c r="M14" i="1" s="1"/>
  <c r="F93" i="1"/>
  <c r="G93" i="1" s="1"/>
  <c r="M93" i="1" s="1" a="1"/>
  <c r="M93" i="1" s="1"/>
  <c r="F77" i="1"/>
  <c r="G77" i="1" s="1"/>
  <c r="M77" i="1" s="1" a="1"/>
  <c r="M77" i="1" s="1"/>
  <c r="F61" i="1"/>
  <c r="G61" i="1" s="1"/>
  <c r="M61" i="1" s="1" a="1"/>
  <c r="M61" i="1" s="1"/>
  <c r="F45" i="1"/>
  <c r="G45" i="1" s="1"/>
  <c r="M45" i="1" s="1" a="1"/>
  <c r="M45" i="1" s="1"/>
  <c r="F29" i="1"/>
  <c r="G29" i="1" s="1"/>
  <c r="M29" i="1" s="1" a="1"/>
  <c r="M29" i="1" s="1"/>
  <c r="F13" i="1"/>
  <c r="G13" i="1" s="1"/>
  <c r="M13" i="1" s="1" a="1"/>
  <c r="M13" i="1" s="1"/>
  <c r="F108" i="1"/>
  <c r="G108" i="1" s="1"/>
  <c r="M108" i="1" s="1" a="1"/>
  <c r="M108" i="1" s="1"/>
  <c r="F92" i="1"/>
  <c r="G92" i="1" s="1"/>
  <c r="M92" i="1" s="1" a="1"/>
  <c r="M92" i="1" s="1"/>
  <c r="F76" i="1"/>
  <c r="G76" i="1" s="1"/>
  <c r="M76" i="1" s="1" a="1"/>
  <c r="M76" i="1" s="1"/>
  <c r="F60" i="1"/>
  <c r="G60" i="1" s="1"/>
  <c r="M60" i="1" s="1" a="1"/>
  <c r="M60" i="1" s="1"/>
  <c r="F44" i="1"/>
  <c r="G44" i="1" s="1"/>
  <c r="M44" i="1" s="1" a="1"/>
  <c r="M44" i="1" s="1"/>
  <c r="F28" i="1"/>
  <c r="G28" i="1" s="1"/>
  <c r="M28" i="1" s="1" a="1"/>
  <c r="M28" i="1" s="1"/>
  <c r="F12" i="1"/>
  <c r="G12" i="1" s="1"/>
  <c r="M12" i="1" s="1" a="1"/>
  <c r="M12" i="1" s="1"/>
  <c r="F107" i="1"/>
  <c r="G107" i="1" s="1"/>
  <c r="M107" i="1" s="1" a="1"/>
  <c r="M107" i="1" s="1"/>
  <c r="F91" i="1"/>
  <c r="G91" i="1" s="1"/>
  <c r="M91" i="1" s="1" a="1"/>
  <c r="M91" i="1" s="1"/>
  <c r="F75" i="1"/>
  <c r="G75" i="1" s="1"/>
  <c r="M75" i="1" s="1" a="1"/>
  <c r="M75" i="1" s="1"/>
  <c r="F59" i="1"/>
  <c r="G59" i="1" s="1"/>
  <c r="M59" i="1" s="1" a="1"/>
  <c r="M59" i="1" s="1"/>
  <c r="F43" i="1"/>
  <c r="G43" i="1" s="1"/>
  <c r="M43" i="1" s="1" a="1"/>
  <c r="M43" i="1" s="1"/>
  <c r="F27" i="1"/>
  <c r="G27" i="1" s="1"/>
  <c r="M27" i="1" s="1" a="1"/>
  <c r="M27" i="1" s="1"/>
  <c r="F11" i="1"/>
  <c r="G11" i="1" s="1"/>
  <c r="M11" i="1" s="1" a="1"/>
  <c r="M11" i="1" s="1"/>
  <c r="F106" i="1"/>
  <c r="G106" i="1" s="1"/>
  <c r="M106" i="1" s="1" a="1"/>
  <c r="M106" i="1" s="1"/>
  <c r="F42" i="1"/>
  <c r="G42" i="1" s="1"/>
  <c r="M42" i="1" s="1" a="1"/>
  <c r="M42" i="1" s="1"/>
  <c r="F105" i="1"/>
  <c r="G105" i="1" s="1"/>
  <c r="M105" i="1" s="1" a="1"/>
  <c r="M105" i="1" s="1"/>
  <c r="F89" i="1"/>
  <c r="G89" i="1" s="1"/>
  <c r="M89" i="1" s="1" a="1"/>
  <c r="M89" i="1" s="1"/>
  <c r="F73" i="1"/>
  <c r="G73" i="1" s="1"/>
  <c r="M73" i="1" s="1" a="1"/>
  <c r="M73" i="1" s="1"/>
  <c r="F57" i="1"/>
  <c r="G57" i="1" s="1"/>
  <c r="M57" i="1" s="1" a="1"/>
  <c r="M57" i="1" s="1"/>
  <c r="F41" i="1"/>
  <c r="G41" i="1" s="1"/>
  <c r="M41" i="1" s="1" a="1"/>
  <c r="M41" i="1" s="1"/>
  <c r="F25" i="1"/>
  <c r="G25" i="1" s="1"/>
  <c r="M25" i="1" s="1" a="1"/>
  <c r="M25" i="1" s="1"/>
  <c r="F9" i="1"/>
  <c r="G9" i="1" s="1"/>
  <c r="M9" i="1" s="1" a="1"/>
  <c r="M9" i="1" s="1"/>
  <c r="F26" i="1"/>
  <c r="G26" i="1" s="1"/>
  <c r="M26" i="1" s="1" a="1"/>
  <c r="M26" i="1" s="1"/>
  <c r="F104" i="1"/>
  <c r="G104" i="1" s="1"/>
  <c r="M104" i="1" s="1" a="1"/>
  <c r="M104" i="1" s="1"/>
  <c r="F88" i="1"/>
  <c r="G88" i="1" s="1"/>
  <c r="M88" i="1" s="1" a="1"/>
  <c r="M88" i="1" s="1"/>
  <c r="F72" i="1"/>
  <c r="G72" i="1" s="1"/>
  <c r="M72" i="1" s="1" a="1"/>
  <c r="M72" i="1" s="1"/>
  <c r="F56" i="1"/>
  <c r="G56" i="1" s="1"/>
  <c r="M56" i="1" s="1" a="1"/>
  <c r="M56" i="1" s="1"/>
  <c r="F40" i="1"/>
  <c r="G40" i="1" s="1"/>
  <c r="M40" i="1" s="1" a="1"/>
  <c r="M40" i="1" s="1"/>
  <c r="F24" i="1"/>
  <c r="G24" i="1" s="1"/>
  <c r="M24" i="1" s="1" a="1"/>
  <c r="M24" i="1" s="1"/>
  <c r="F8" i="1"/>
  <c r="G8" i="1" s="1"/>
  <c r="M8" i="1" s="1" a="1"/>
  <c r="M8" i="1" s="1"/>
  <c r="F90" i="1"/>
  <c r="G90" i="1" s="1"/>
  <c r="M90" i="1" s="1" a="1"/>
  <c r="M90" i="1" s="1"/>
  <c r="F74" i="1"/>
  <c r="G74" i="1" s="1"/>
  <c r="M74" i="1" s="1" a="1"/>
  <c r="M74" i="1" s="1"/>
  <c r="F58" i="1"/>
  <c r="G58" i="1" s="1"/>
  <c r="M58" i="1" s="1" a="1"/>
  <c r="M58" i="1" s="1"/>
  <c r="F10" i="1"/>
  <c r="G10" i="1" s="1"/>
  <c r="M10" i="1" s="1" a="1"/>
  <c r="M10" i="1" s="1"/>
  <c r="F103" i="1"/>
  <c r="G103" i="1" s="1"/>
  <c r="M103" i="1" s="1" a="1"/>
  <c r="M103" i="1" s="1"/>
  <c r="F87" i="1"/>
  <c r="G87" i="1" s="1"/>
  <c r="M87" i="1" s="1" a="1"/>
  <c r="M87" i="1" s="1"/>
  <c r="F71" i="1"/>
  <c r="G71" i="1" s="1"/>
  <c r="M71" i="1" s="1" a="1"/>
  <c r="M71" i="1" s="1"/>
  <c r="F55" i="1"/>
  <c r="G55" i="1" s="1"/>
  <c r="M55" i="1" s="1" a="1"/>
  <c r="M55" i="1" s="1"/>
  <c r="F39" i="1"/>
  <c r="G39" i="1" s="1"/>
  <c r="M39" i="1" s="1" a="1"/>
  <c r="M39" i="1" s="1"/>
  <c r="F23" i="1"/>
  <c r="G23" i="1" s="1"/>
  <c r="M23" i="1" s="1" a="1"/>
  <c r="M23" i="1" s="1"/>
  <c r="F7" i="1"/>
  <c r="G7" i="1" s="1"/>
  <c r="M7" i="1" s="1" a="1"/>
  <c r="M7" i="1" s="1"/>
  <c r="F102" i="1"/>
  <c r="G102" i="1" s="1"/>
  <c r="M102" i="1" s="1" a="1"/>
  <c r="M102" i="1" s="1"/>
  <c r="F86" i="1"/>
  <c r="G86" i="1" s="1"/>
  <c r="M86" i="1" s="1" a="1"/>
  <c r="M86" i="1" s="1"/>
  <c r="F70" i="1"/>
  <c r="G70" i="1" s="1"/>
  <c r="M70" i="1" s="1" a="1"/>
  <c r="M70" i="1" s="1"/>
  <c r="F54" i="1"/>
  <c r="G54" i="1" s="1"/>
  <c r="M54" i="1" s="1" a="1"/>
  <c r="M54" i="1" s="1"/>
  <c r="F38" i="1"/>
  <c r="G38" i="1" s="1"/>
  <c r="M38" i="1" s="1" a="1"/>
  <c r="M38" i="1" s="1"/>
  <c r="F22" i="1"/>
  <c r="G22" i="1" s="1"/>
  <c r="M22" i="1" s="1" a="1"/>
  <c r="M22" i="1" s="1"/>
  <c r="F6" i="1"/>
  <c r="G6" i="1" s="1"/>
  <c r="M6" i="1" s="1" a="1"/>
  <c r="M6" i="1" s="1"/>
  <c r="F101" i="1"/>
  <c r="G101" i="1" s="1"/>
  <c r="M101" i="1" s="1" a="1"/>
  <c r="M101" i="1" s="1"/>
  <c r="F85" i="1"/>
  <c r="G85" i="1" s="1"/>
  <c r="M85" i="1" s="1" a="1"/>
  <c r="M85" i="1" s="1"/>
  <c r="F69" i="1"/>
  <c r="G69" i="1" s="1"/>
  <c r="M69" i="1" s="1" a="1"/>
  <c r="M69" i="1" s="1"/>
  <c r="F53" i="1"/>
  <c r="G53" i="1" s="1"/>
  <c r="M53" i="1" s="1" a="1"/>
  <c r="M53" i="1" s="1"/>
  <c r="F37" i="1"/>
  <c r="G37" i="1" s="1"/>
  <c r="M37" i="1" s="1" a="1"/>
  <c r="M37" i="1" s="1"/>
  <c r="F21" i="1"/>
  <c r="G21" i="1" s="1"/>
  <c r="M21" i="1" s="1" a="1"/>
  <c r="M21" i="1" s="1"/>
  <c r="U16" i="1" l="1"/>
  <c r="T16" i="1"/>
  <c r="T90" i="1"/>
  <c r="U90" i="1"/>
  <c r="T106" i="1"/>
  <c r="U106" i="1"/>
  <c r="T54" i="1"/>
  <c r="U54" i="1"/>
  <c r="U11" i="1"/>
  <c r="T11" i="1"/>
  <c r="T70" i="1"/>
  <c r="U70" i="1"/>
  <c r="U27" i="1"/>
  <c r="T27" i="1"/>
  <c r="U61" i="1"/>
  <c r="T61" i="1"/>
  <c r="T19" i="1"/>
  <c r="U19" i="1"/>
  <c r="T86" i="1"/>
  <c r="U86" i="1"/>
  <c r="U56" i="1"/>
  <c r="T56" i="1"/>
  <c r="U43" i="1"/>
  <c r="T43" i="1"/>
  <c r="U77" i="1"/>
  <c r="T77" i="1"/>
  <c r="U65" i="1"/>
  <c r="T65" i="1"/>
  <c r="U47" i="1"/>
  <c r="T47" i="1"/>
  <c r="T102" i="1"/>
  <c r="U102" i="1"/>
  <c r="U72" i="1"/>
  <c r="T72" i="1"/>
  <c r="U59" i="1"/>
  <c r="T59" i="1"/>
  <c r="U93" i="1"/>
  <c r="T93" i="1"/>
  <c r="U31" i="1"/>
  <c r="T31" i="1"/>
  <c r="U48" i="1"/>
  <c r="T48" i="1"/>
  <c r="U105" i="1"/>
  <c r="T105" i="1"/>
  <c r="U79" i="1"/>
  <c r="T79" i="1"/>
  <c r="U69" i="1"/>
  <c r="T69" i="1"/>
  <c r="T22" i="1"/>
  <c r="U22" i="1"/>
  <c r="U91" i="1"/>
  <c r="T91" i="1"/>
  <c r="T92" i="1"/>
  <c r="U92" i="1"/>
  <c r="T38" i="1"/>
  <c r="U38" i="1"/>
  <c r="U75" i="1"/>
  <c r="T75" i="1"/>
  <c r="U104" i="1"/>
  <c r="T104" i="1"/>
  <c r="T26" i="1"/>
  <c r="U26" i="1"/>
  <c r="U10" i="1"/>
  <c r="T10" i="1"/>
  <c r="T6" i="1"/>
  <c r="U6" i="1"/>
  <c r="U13" i="1"/>
  <c r="T13" i="1"/>
  <c r="U7" i="1"/>
  <c r="T7" i="1"/>
  <c r="T14" i="1"/>
  <c r="U14" i="1"/>
  <c r="U23" i="1"/>
  <c r="T23" i="1"/>
  <c r="T30" i="1"/>
  <c r="U30" i="1"/>
  <c r="U32" i="1"/>
  <c r="T32" i="1"/>
  <c r="U17" i="1"/>
  <c r="T17" i="1"/>
  <c r="U39" i="1"/>
  <c r="T39" i="1"/>
  <c r="U107" i="1"/>
  <c r="T107" i="1"/>
  <c r="T46" i="1"/>
  <c r="U46" i="1"/>
  <c r="U81" i="1"/>
  <c r="T81" i="1"/>
  <c r="T20" i="1"/>
  <c r="U20" i="1"/>
  <c r="T21" i="1"/>
  <c r="U21" i="1"/>
  <c r="U55" i="1"/>
  <c r="T55" i="1"/>
  <c r="U9" i="1"/>
  <c r="T9" i="1"/>
  <c r="T12" i="1"/>
  <c r="U12" i="1"/>
  <c r="T62" i="1"/>
  <c r="U62" i="1"/>
  <c r="U49" i="1"/>
  <c r="T49" i="1"/>
  <c r="T83" i="1"/>
  <c r="U83" i="1"/>
  <c r="T108" i="1"/>
  <c r="U108" i="1"/>
  <c r="U29" i="1"/>
  <c r="T29" i="1"/>
  <c r="U80" i="1"/>
  <c r="T80" i="1"/>
  <c r="U71" i="1"/>
  <c r="T71" i="1"/>
  <c r="T99" i="1"/>
  <c r="U99" i="1"/>
  <c r="T101" i="1"/>
  <c r="U101" i="1"/>
  <c r="T18" i="1"/>
  <c r="U18" i="1"/>
  <c r="U88" i="1"/>
  <c r="T88" i="1"/>
  <c r="U37" i="1"/>
  <c r="T37" i="1"/>
  <c r="U25" i="1"/>
  <c r="T25" i="1"/>
  <c r="U28" i="1"/>
  <c r="T28" i="1"/>
  <c r="U78" i="1"/>
  <c r="T78" i="1"/>
  <c r="T84" i="1"/>
  <c r="U84" i="1"/>
  <c r="T53" i="1"/>
  <c r="U53" i="1"/>
  <c r="U87" i="1"/>
  <c r="T87" i="1"/>
  <c r="U41" i="1"/>
  <c r="T41" i="1"/>
  <c r="T44" i="1"/>
  <c r="U44" i="1"/>
  <c r="U94" i="1"/>
  <c r="T94" i="1"/>
  <c r="T50" i="1"/>
  <c r="U50" i="1"/>
  <c r="U95" i="1"/>
  <c r="T95" i="1"/>
  <c r="U57" i="1"/>
  <c r="T57" i="1"/>
  <c r="T60" i="1"/>
  <c r="U60" i="1"/>
  <c r="U15" i="1"/>
  <c r="T15" i="1"/>
  <c r="T51" i="1"/>
  <c r="U51" i="1"/>
  <c r="U97" i="1"/>
  <c r="T97" i="1"/>
  <c r="U76" i="1"/>
  <c r="T76" i="1"/>
  <c r="T2" i="1"/>
  <c r="U2" i="1"/>
  <c r="T5" i="1"/>
  <c r="U5" i="1"/>
  <c r="U58" i="1"/>
  <c r="T58" i="1"/>
  <c r="T52" i="1"/>
  <c r="U52" i="1"/>
  <c r="U63" i="1"/>
  <c r="T63" i="1"/>
  <c r="T82" i="1"/>
  <c r="U82" i="1"/>
  <c r="T85" i="1"/>
  <c r="U85" i="1"/>
  <c r="T98" i="1"/>
  <c r="U98" i="1"/>
  <c r="T4" i="1"/>
  <c r="U4" i="1"/>
  <c r="U73" i="1"/>
  <c r="T73" i="1"/>
  <c r="T67" i="1"/>
  <c r="U67" i="1"/>
  <c r="T42" i="1"/>
  <c r="U42" i="1"/>
  <c r="U96" i="1"/>
  <c r="T96" i="1"/>
  <c r="U89" i="1"/>
  <c r="T89" i="1"/>
  <c r="U8" i="1"/>
  <c r="T8" i="1"/>
  <c r="U24" i="1"/>
  <c r="T24" i="1"/>
  <c r="T100" i="1"/>
  <c r="U100" i="1"/>
  <c r="U33" i="1"/>
  <c r="T33" i="1"/>
  <c r="U103" i="1"/>
  <c r="T103" i="1"/>
  <c r="U74" i="1"/>
  <c r="T74" i="1"/>
  <c r="U64" i="1"/>
  <c r="T64" i="1"/>
  <c r="U45" i="1"/>
  <c r="T45" i="1"/>
  <c r="U40" i="1"/>
  <c r="T40" i="1"/>
  <c r="T34" i="1"/>
  <c r="U3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<sst xmlns="http://schemas.openxmlformats.org/spreadsheetml/2006/main" count="1007" uniqueCount="172">
  <si>
    <t>FULL_NAME</t>
  </si>
  <si>
    <t>HIRE_DATE</t>
  </si>
  <si>
    <t>COUNTRY_NAME</t>
  </si>
  <si>
    <t>CITY</t>
  </si>
  <si>
    <t>STREET_ADDRESS</t>
  </si>
  <si>
    <t>DEPARTMENT_NAME</t>
  </si>
  <si>
    <t>SALARY</t>
  </si>
  <si>
    <t>PERCENT_SALARY_BY_DEPARTMENT</t>
  </si>
  <si>
    <t>EMPLOYEE_ID</t>
  </si>
  <si>
    <t>MANAGER_ID</t>
  </si>
  <si>
    <t>DEPARTMENT_ID</t>
  </si>
  <si>
    <t>LOCATION_ID</t>
  </si>
  <si>
    <t>COUNTRY_ID</t>
  </si>
  <si>
    <t>William Gietz</t>
  </si>
  <si>
    <t>United States of America</t>
  </si>
  <si>
    <t>Seattle</t>
  </si>
  <si>
    <t>2004 Charade Rd</t>
  </si>
  <si>
    <t>Accounting</t>
  </si>
  <si>
    <t>US</t>
  </si>
  <si>
    <t>Shelley Higgins</t>
  </si>
  <si>
    <t>Jennifer Whalen</t>
  </si>
  <si>
    <t>Administration</t>
  </si>
  <si>
    <t>Neena Kochhar</t>
  </si>
  <si>
    <t>Executive</t>
  </si>
  <si>
    <t>Lex De Haan</t>
  </si>
  <si>
    <t>Steven King</t>
  </si>
  <si>
    <t/>
  </si>
  <si>
    <t>Nancy Greenberg</t>
  </si>
  <si>
    <t>Finance</t>
  </si>
  <si>
    <t>Luis Popp</t>
  </si>
  <si>
    <t>Daniel Faviet</t>
  </si>
  <si>
    <t>John Chen</t>
  </si>
  <si>
    <t>Ismael Sciarra</t>
  </si>
  <si>
    <t>Jose Manuel Urman</t>
  </si>
  <si>
    <t>Susan Mavris</t>
  </si>
  <si>
    <t>United Kingdom</t>
  </si>
  <si>
    <t>London</t>
  </si>
  <si>
    <t>8204 Arthur St</t>
  </si>
  <si>
    <t>Human Resources</t>
  </si>
  <si>
    <t>UK</t>
  </si>
  <si>
    <t>Valli Pataballa</t>
  </si>
  <si>
    <t>Southlake</t>
  </si>
  <si>
    <t>2014 Jabberwocky Rd</t>
  </si>
  <si>
    <t>IT</t>
  </si>
  <si>
    <t>David Austin</t>
  </si>
  <si>
    <t>Bruce Ernst</t>
  </si>
  <si>
    <t>Alexander Hunold</t>
  </si>
  <si>
    <t>Diana Lorentz</t>
  </si>
  <si>
    <t>Michael Hartstein</t>
  </si>
  <si>
    <t>Canada</t>
  </si>
  <si>
    <t>Toronto</t>
  </si>
  <si>
    <t>147 Spadina Ave</t>
  </si>
  <si>
    <t>Marketing</t>
  </si>
  <si>
    <t>CA</t>
  </si>
  <si>
    <t>Pat Fay</t>
  </si>
  <si>
    <t>Hermann Baer</t>
  </si>
  <si>
    <t>Germany</t>
  </si>
  <si>
    <t>Munich</t>
  </si>
  <si>
    <t>Schwanthalerstr. 7031</t>
  </si>
  <si>
    <t>Public Relations</t>
  </si>
  <si>
    <t>DE</t>
  </si>
  <si>
    <t>Den Raphaely</t>
  </si>
  <si>
    <t>Purchasing</t>
  </si>
  <si>
    <t>Alexander Khoo</t>
  </si>
  <si>
    <t>Shelli Baida</t>
  </si>
  <si>
    <t>Sigal Tobias</t>
  </si>
  <si>
    <t>Guy Himuro</t>
  </si>
  <si>
    <t>Karen Colmenares</t>
  </si>
  <si>
    <t>Mattea Marvins</t>
  </si>
  <si>
    <t>Oxford</t>
  </si>
  <si>
    <t>Magdalen Centre, The Oxford Science Park</t>
  </si>
  <si>
    <t>Sales</t>
  </si>
  <si>
    <t>David Lee</t>
  </si>
  <si>
    <t>Sundar Ande</t>
  </si>
  <si>
    <t>Amit Banda</t>
  </si>
  <si>
    <t>Lisa Ozer</t>
  </si>
  <si>
    <t>Harrison Bloom</t>
  </si>
  <si>
    <t>Tayler Fox</t>
  </si>
  <si>
    <t>William Smith</t>
  </si>
  <si>
    <t>Elizabeth Bates</t>
  </si>
  <si>
    <t>Sundita Kumar</t>
  </si>
  <si>
    <t>Ellen Abel</t>
  </si>
  <si>
    <t>Alyssa Hutton</t>
  </si>
  <si>
    <t>Jonathon Taylor</t>
  </si>
  <si>
    <t>Jack Livingston</t>
  </si>
  <si>
    <t>Charles Johnson</t>
  </si>
  <si>
    <t>John Russell</t>
  </si>
  <si>
    <t>Karen Partners</t>
  </si>
  <si>
    <t>Alberto Errazuriz</t>
  </si>
  <si>
    <t>Gerald Cambrault</t>
  </si>
  <si>
    <t>Eleni Zlotkey</t>
  </si>
  <si>
    <t>Peter Tucker</t>
  </si>
  <si>
    <t>David Bernstein</t>
  </si>
  <si>
    <t>Peter Hall</t>
  </si>
  <si>
    <t>Christopher Olsen</t>
  </si>
  <si>
    <t>Nanette Cambrault</t>
  </si>
  <si>
    <t>Oliver Tuvault</t>
  </si>
  <si>
    <t>Janette King</t>
  </si>
  <si>
    <t>Patrick Sully</t>
  </si>
  <si>
    <t>Allan McEwen</t>
  </si>
  <si>
    <t>Lindsey Smith</t>
  </si>
  <si>
    <t>Louise Doran</t>
  </si>
  <si>
    <t>Sarath Sewall</t>
  </si>
  <si>
    <t>Clara Vishney</t>
  </si>
  <si>
    <t>Danielle Greene</t>
  </si>
  <si>
    <t>Matthew Weiss</t>
  </si>
  <si>
    <t>South San Francisco</t>
  </si>
  <si>
    <t>2011 Interiors Blvd</t>
  </si>
  <si>
    <t>Shipping</t>
  </si>
  <si>
    <t>Douglas Grant</t>
  </si>
  <si>
    <t>Payam Kaufling</t>
  </si>
  <si>
    <t>Shanta Vollman</t>
  </si>
  <si>
    <t>Kevin Mourgos</t>
  </si>
  <si>
    <t>Julia Nayer</t>
  </si>
  <si>
    <t>Irene Mikkilineni</t>
  </si>
  <si>
    <t>James Landry</t>
  </si>
  <si>
    <t>Steven Markle</t>
  </si>
  <si>
    <t>Laura Bissot</t>
  </si>
  <si>
    <t>Mozhe Atkinson</t>
  </si>
  <si>
    <t>James Marlow</t>
  </si>
  <si>
    <t>TJ Olson</t>
  </si>
  <si>
    <t>Jason Mallin</t>
  </si>
  <si>
    <t>Michael Rogers</t>
  </si>
  <si>
    <t>Ki Gee</t>
  </si>
  <si>
    <t>Hazel Philtanker</t>
  </si>
  <si>
    <t>Renske Ladwig</t>
  </si>
  <si>
    <t>Stephen Stiles</t>
  </si>
  <si>
    <t>John Seo</t>
  </si>
  <si>
    <t>Joshua Patel</t>
  </si>
  <si>
    <t>Trenna Rajs</t>
  </si>
  <si>
    <t>Curtis Davies</t>
  </si>
  <si>
    <t>Randall Matos</t>
  </si>
  <si>
    <t>Peter Vargas</t>
  </si>
  <si>
    <t>Winston Taylor</t>
  </si>
  <si>
    <t>Jean Fleaur</t>
  </si>
  <si>
    <t>Martha Sullivan</t>
  </si>
  <si>
    <t>Girard Geoni</t>
  </si>
  <si>
    <t>Nandita Sarchand</t>
  </si>
  <si>
    <t>Alexis Bull</t>
  </si>
  <si>
    <t>Julia Dellinger</t>
  </si>
  <si>
    <t>Anthony Cabrio</t>
  </si>
  <si>
    <t>Kelly Chung</t>
  </si>
  <si>
    <t>Jennifer Dilly</t>
  </si>
  <si>
    <t>Timothy Gates</t>
  </si>
  <si>
    <t>Randall Perkins</t>
  </si>
  <si>
    <t>Sarah Bell</t>
  </si>
  <si>
    <t>Britney Everett</t>
  </si>
  <si>
    <t>Samuel McCain</t>
  </si>
  <si>
    <t>Vance Jones</t>
  </si>
  <si>
    <t>Alana Walsh</t>
  </si>
  <si>
    <t>Kevin Feeney</t>
  </si>
  <si>
    <t>Donald OConnell</t>
  </si>
  <si>
    <t>Adam Fripp</t>
  </si>
  <si>
    <t>Kimberely Grant</t>
  </si>
  <si>
    <t>1 YEAR</t>
  </si>
  <si>
    <t>3 YEARS</t>
  </si>
  <si>
    <t>5 YEARS</t>
  </si>
  <si>
    <t>EXPERIENCE</t>
  </si>
  <si>
    <t>EXPERIENCE_YEARS</t>
  </si>
  <si>
    <t>EXPERIENCE (Y)</t>
  </si>
  <si>
    <t>NEW_SALARY</t>
  </si>
  <si>
    <t>Days in Year</t>
  </si>
  <si>
    <t>Today</t>
  </si>
  <si>
    <t>Experience</t>
  </si>
  <si>
    <t>Bonus to Salary</t>
  </si>
  <si>
    <t>&lt; 1 y</t>
  </si>
  <si>
    <t>&gt;= 1 y</t>
  </si>
  <si>
    <t>&gt;= 3 y</t>
  </si>
  <si>
    <t>&gt;= 5 y</t>
  </si>
  <si>
    <t>DIFFERENCE_%</t>
  </si>
  <si>
    <t>DIFFERENCE</t>
  </si>
  <si>
    <t>Select * From AZ_PORTF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</si>
</sst>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name val="Dialog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14" fontId="0" fillId="0" borderId="0" xfId="0" applyNumberFormat="1"/>
    <xf numFmtId="9" fontId="0" fillId="0" borderId="0" xfId="0" applyNumberFormat="1"/>
  </cellXfs>
  <cellStyles count="1">
    <cellStyle name="Обычный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71B649-8FA8-4D5A-9B38-8E1A42488D52}" name="Таблица13" displayName="Таблица13" ref="A1:N108" totalsRowShown="0" dataDxfId="29">
  <autoFilter ref="A1:N108" xr:uid="{D871B649-8FA8-4D5A-9B38-8E1A42488D52}"/>
  <tableColumns count="14">
    <tableColumn id="1" xr3:uid="{36715BA2-E5C2-49B8-AF6B-1E2B597F6507}" name="FULL_NAME"/>
    <tableColumn id="2" xr3:uid="{19AE36AD-8F17-44C5-88C7-8165A6F46E94}" name="HIRE_DATE" dataDxfId="28"/>
    <tableColumn id="19" xr3:uid="{9011D165-322F-4999-AFAB-F53E2E8BE1DC}" name="EXPERIENCE (Y)" dataDxfId="27"/>
    <tableColumn id="24" xr3:uid="{2AD92EC5-12E1-4B85-88B9-C852CFF5F128}" name="COUNTRY_ID" dataDxfId="26"/>
    <tableColumn id="6" xr3:uid="{5D44B6B0-FA19-47FB-B484-0DDB3049D77C}" name="DEPARTMENT_NAME"/>
    <tableColumn id="7" xr3:uid="{8F60A078-7CF2-4F0D-9DEE-6D3A6820941A}" name="SALARY" dataDxfId="25"/>
    <tableColumn id="20" xr3:uid="{66413F04-68B2-489E-8F37-4DB0F85ABDFE}" name="NEW_SALARY" dataDxfId="24"/>
    <tableColumn id="9" xr3:uid="{6B77CFA4-4445-4CB5-B1D3-DBCC264DDF60}" name="EMPLOYEE_ID" dataDxfId="23"/>
    <tableColumn id="10" xr3:uid="{602A808E-5EF1-4ED0-974E-1BBE21273BE3}" name="MANAGER_ID" dataDxfId="22"/>
    <tableColumn id="11" xr3:uid="{0F8B1780-B06F-44A5-A879-F680F48E6AEE}" name="DEPARTMENT_ID" dataDxfId="21"/>
    <tableColumn id="12" xr3:uid="{609D9E1C-30BD-46C7-86BB-DE8DCBA40302}" name="LOCATION_ID" dataDxfId="20"/>
    <tableColumn id="21" xr3:uid="{58B40D5A-6382-40CA-A8DB-15741D2F73CF}" name="DIFFERENCE_%" dataDxfId="19"/>
    <tableColumn id="22" xr3:uid="{2242152D-FC7A-4AE7-A8D4-ECA6E339B76E}" name="DIFFERENCE" dataDxfId="18"/>
    <tableColumn id="25" xr3:uid="{B81372BA-8633-435C-9760-06689A50C9BC}" name="EXPERIENCE" dataDxfId="1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A1B077-511D-44F1-9D1D-1D6F92063633}" name="Таблица1" displayName="Таблица1" ref="A1:V108" totalsRowShown="0" dataDxfId="16">
  <autoFilter ref="A1:V108" xr:uid="{6FA1B077-511D-44F1-9D1D-1D6F92063633}"/>
  <tableColumns count="22">
    <tableColumn id="1" xr3:uid="{D0496AD1-18E2-46DB-95F7-C890AA32C243}" name="FULL_NAME"/>
    <tableColumn id="2" xr3:uid="{3559FDC6-AE28-42DE-8E8E-8B397CD156A9}" name="HIRE_DATE" dataDxfId="15"/>
    <tableColumn id="14" xr3:uid="{C58165CF-C8A5-4355-A003-6CB90128C7BD}" name="1 YEAR" dataDxfId="14">
      <calculatedColumnFormula>Таблица1[[#This Row],[HIRE_DATE]]+365</calculatedColumnFormula>
    </tableColumn>
    <tableColumn id="15" xr3:uid="{19C6AF94-4D1F-47BC-BBC0-97671219E023}" name="3 YEARS" dataDxfId="13">
      <calculatedColumnFormula>Таблица1[[#This Row],[1 YEAR]]+365+366</calculatedColumnFormula>
    </tableColumn>
    <tableColumn id="16" xr3:uid="{B537C89F-085B-48F5-BC14-6657F2587572}" name="5 YEARS" dataDxfId="12">
      <calculatedColumnFormula>Таблица1[[#This Row],[3 YEARS]]+365+366</calculatedColumnFormula>
    </tableColumn>
    <tableColumn id="17" xr3:uid="{9F9FDFB9-5635-45B5-870C-F1617EAE16F7}" name="EXPERIENCE_YEARS" dataDxfId="11">
      <calculatedColumnFormula>ROUND((Calculations!$Y$1-Таблица1[[#This Row],[HIRE_DATE]])/Calculations!$Y$2,1)</calculatedColumnFormula>
    </tableColumn>
    <tableColumn id="19" xr3:uid="{E9A3E68A-2A0B-4A13-A3E5-4DF6D3240FFD}" name="EXPERIENCE (Y)" dataDxfId="10">
      <calculatedColumnFormula>INT(Таблица1[[#This Row],[EXPERIENCE_YEARS]])</calculatedColumnFormula>
    </tableColumn>
    <tableColumn id="3" xr3:uid="{9289AF4C-9530-49C0-ACF3-8446483F6FDB}" name="COUNTRY_NAME"/>
    <tableColumn id="4" xr3:uid="{B3ED0191-6DE9-4C1F-B428-9692165DBB60}" name="CITY"/>
    <tableColumn id="5" xr3:uid="{921B689B-5F17-407C-B6B7-281D51BB1621}" name="STREET_ADDRESS"/>
    <tableColumn id="6" xr3:uid="{9B49500B-7486-4A9B-9A5F-3C6A3E2616E4}" name="DEPARTMENT_NAME"/>
    <tableColumn id="7" xr3:uid="{712A37F7-BCDA-416F-AEE5-C335DE928600}" name="SALARY" dataDxfId="9"/>
    <tableColumn id="20" xr3:uid="{534595D5-2010-413F-A5F6-EC9B665E887F}" name="NEW_SALARY" dataDxfId="8">
      <calculatedColumnFormula array="1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calculatedColumnFormula>
    </tableColumn>
    <tableColumn id="8" xr3:uid="{276EDACF-740D-4A9F-8F5C-BCB5D7169435}" name="PERCENT_SALARY_BY_DEPARTMENT" dataDxfId="7"/>
    <tableColumn id="9" xr3:uid="{272A3039-AFB6-44C4-B528-3B310C0B2CBE}" name="EMPLOYEE_ID" dataDxfId="6"/>
    <tableColumn id="10" xr3:uid="{B4D30CCB-6E58-4A56-BFF6-E222F15B8C31}" name="MANAGER_ID" dataDxfId="5"/>
    <tableColumn id="11" xr3:uid="{1A9FEE1A-7FA6-46B6-980F-6E53E10768EA}" name="DEPARTMENT_ID" dataDxfId="4"/>
    <tableColumn id="12" xr3:uid="{FED6DDC4-162E-4FF7-A9C4-BCF32553CDAA}" name="LOCATION_ID" dataDxfId="3"/>
    <tableColumn id="13" xr3:uid="{31E70319-068D-446C-B8C3-022E282C116E}" name="COUNTRY_ID"/>
    <tableColumn id="21" xr3:uid="{3876BD60-B8B9-426D-B8E0-3FAF015A9C3D}" name="DIFFERENCE_%" dataDxfId="2">
      <calculatedColumnFormula>ROUND((Таблица1[[#This Row],[NEW_SALARY]]/Таблица1[[#This Row],[SALARY]]-1)*100,1)</calculatedColumnFormula>
    </tableColumn>
    <tableColumn id="22" xr3:uid="{B6C5276D-4A4B-4DC6-975B-95F323656222}" name="DIFFERENCE" dataDxfId="1">
      <calculatedColumnFormula>Таблица1[[#This Row],[NEW_SALARY]]-Таблица1[[#This Row],[SALARY]]</calculatedColumnFormula>
    </tableColumn>
    <tableColumn id="23" xr3:uid="{6DD04CF4-C56F-43A8-B026-564334CA9ACB}" name="EXPERIENCE" dataDxfId="0">
      <calculatedColumnFormula array="1">_xlfn.IFS(Таблица1[[#This Row],[EXPERIENCE (Y)]]&gt;=5,5,Таблица1[[#This Row],[EXPERIENCE (Y)]]&gt;=3,3,Таблица1[[#This Row],[EXPERIENCE (Y)]]&gt;=1,1,Таблица1[[#This Row],[EXPERIENCE (Y)]]&lt;1,0)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CACB8-7EC4-46F7-9FAF-DE4E0653918B}">
  <dimension ref="A1:N108"/>
  <sheetViews>
    <sheetView tabSelected="1" workbookViewId="0"/>
  </sheetViews>
  <sheetFormatPr defaultRowHeight="14.6"/>
  <cols>
    <col min="1" max="1" width="12.921875" customWidth="1"/>
    <col min="2" max="2" width="12.07421875" style="2" customWidth="1"/>
    <col min="3" max="3" width="16.15234375" style="2" bestFit="1" customWidth="1"/>
    <col min="4" max="4" width="16.15234375" style="2" customWidth="1"/>
    <col min="5" max="5" width="21.3046875" bestFit="1" customWidth="1"/>
    <col min="6" max="6" width="14.69140625" bestFit="1" customWidth="1"/>
    <col min="7" max="7" width="14.61328125" customWidth="1"/>
    <col min="8" max="8" width="14.4609375" customWidth="1"/>
    <col min="9" max="9" width="17.23046875" customWidth="1"/>
    <col min="10" max="10" width="14.23046875" customWidth="1"/>
    <col min="11" max="11" width="13.765625" customWidth="1"/>
    <col min="12" max="12" width="15.765625" bestFit="1" customWidth="1"/>
    <col min="13" max="13" width="13.765625" customWidth="1"/>
    <col min="14" max="14" width="13.3046875" bestFit="1" customWidth="1"/>
  </cols>
  <sheetData>
    <row r="1" spans="1:14">
      <c r="A1" t="s">
        <v>0</v>
      </c>
      <c r="B1" s="2" t="s">
        <v>1</v>
      </c>
      <c r="C1" s="2" t="s">
        <v>159</v>
      </c>
      <c r="D1" t="s">
        <v>12</v>
      </c>
      <c r="E1" t="s">
        <v>5</v>
      </c>
      <c r="F1" t="s">
        <v>6</v>
      </c>
      <c r="G1" t="s">
        <v>160</v>
      </c>
      <c r="H1" t="s">
        <v>8</v>
      </c>
      <c r="I1" t="s">
        <v>9</v>
      </c>
      <c r="J1" t="s">
        <v>10</v>
      </c>
      <c r="K1" t="s">
        <v>11</v>
      </c>
      <c r="L1" t="s">
        <v>169</v>
      </c>
      <c r="M1" t="s">
        <v>170</v>
      </c>
      <c r="N1" t="s">
        <v>157</v>
      </c>
    </row>
    <row r="2" spans="1:14">
      <c r="A2" t="s">
        <v>13</v>
      </c>
      <c r="B2" s="2">
        <v>37414</v>
      </c>
      <c r="C2">
        <v>6</v>
      </c>
      <c r="D2" t="s">
        <v>18</v>
      </c>
      <c r="E2" t="s">
        <v>17</v>
      </c>
      <c r="F2" s="1">
        <v>8300</v>
      </c>
      <c r="G2" s="1">
        <v>9545</v>
      </c>
      <c r="H2" s="1">
        <v>206</v>
      </c>
      <c r="I2" s="1">
        <v>205</v>
      </c>
      <c r="J2" s="1">
        <v>110</v>
      </c>
      <c r="K2" s="1">
        <v>1700</v>
      </c>
      <c r="L2" s="1">
        <v>15</v>
      </c>
      <c r="M2" s="1">
        <v>1245</v>
      </c>
      <c r="N2" s="1">
        <v>5</v>
      </c>
    </row>
    <row r="3" spans="1:14">
      <c r="A3" t="s">
        <v>19</v>
      </c>
      <c r="B3" s="2">
        <v>37414</v>
      </c>
      <c r="C3">
        <v>6</v>
      </c>
      <c r="D3" t="s">
        <v>18</v>
      </c>
      <c r="E3" t="s">
        <v>17</v>
      </c>
      <c r="F3" s="1">
        <v>12008</v>
      </c>
      <c r="G3" s="1">
        <v>13809</v>
      </c>
      <c r="H3" s="1">
        <v>205</v>
      </c>
      <c r="I3" s="1">
        <v>101</v>
      </c>
      <c r="J3" s="1">
        <v>110</v>
      </c>
      <c r="K3" s="1">
        <v>1700</v>
      </c>
      <c r="L3" s="1">
        <v>15</v>
      </c>
      <c r="M3" s="1">
        <v>1801</v>
      </c>
      <c r="N3" s="1">
        <v>5</v>
      </c>
    </row>
    <row r="4" spans="1:14">
      <c r="A4" t="s">
        <v>20</v>
      </c>
      <c r="B4" s="2">
        <v>37881</v>
      </c>
      <c r="C4">
        <v>5</v>
      </c>
      <c r="D4" t="s">
        <v>18</v>
      </c>
      <c r="E4" t="s">
        <v>21</v>
      </c>
      <c r="F4" s="1">
        <v>4400</v>
      </c>
      <c r="G4" s="1">
        <v>5060</v>
      </c>
      <c r="H4" s="1">
        <v>200</v>
      </c>
      <c r="I4" s="1">
        <v>101</v>
      </c>
      <c r="J4" s="1">
        <v>10</v>
      </c>
      <c r="K4" s="1">
        <v>1700</v>
      </c>
      <c r="L4" s="1">
        <v>15</v>
      </c>
      <c r="M4" s="1">
        <v>660</v>
      </c>
      <c r="N4" s="1">
        <v>5</v>
      </c>
    </row>
    <row r="5" spans="1:14">
      <c r="A5" t="s">
        <v>22</v>
      </c>
      <c r="B5" s="2">
        <v>38616</v>
      </c>
      <c r="C5">
        <v>3</v>
      </c>
      <c r="D5" t="s">
        <v>18</v>
      </c>
      <c r="E5" t="s">
        <v>23</v>
      </c>
      <c r="F5" s="1">
        <v>17000</v>
      </c>
      <c r="G5" s="1">
        <v>18700</v>
      </c>
      <c r="H5" s="1">
        <v>101</v>
      </c>
      <c r="I5" s="1">
        <v>100</v>
      </c>
      <c r="J5" s="1">
        <v>90</v>
      </c>
      <c r="K5" s="1">
        <v>1700</v>
      </c>
      <c r="L5" s="1">
        <v>10</v>
      </c>
      <c r="M5" s="1">
        <v>1700</v>
      </c>
      <c r="N5" s="1">
        <v>3</v>
      </c>
    </row>
    <row r="6" spans="1:14">
      <c r="A6" t="s">
        <v>24</v>
      </c>
      <c r="B6" s="2">
        <v>36904</v>
      </c>
      <c r="C6">
        <v>8</v>
      </c>
      <c r="D6" t="s">
        <v>18</v>
      </c>
      <c r="E6" t="s">
        <v>23</v>
      </c>
      <c r="F6" s="1">
        <v>17000</v>
      </c>
      <c r="G6" s="1">
        <v>19550</v>
      </c>
      <c r="H6" s="1">
        <v>102</v>
      </c>
      <c r="I6" s="1">
        <v>100</v>
      </c>
      <c r="J6" s="1">
        <v>90</v>
      </c>
      <c r="K6" s="1">
        <v>1700</v>
      </c>
      <c r="L6" s="1">
        <v>15</v>
      </c>
      <c r="M6" s="1">
        <v>2550</v>
      </c>
      <c r="N6" s="1">
        <v>5</v>
      </c>
    </row>
    <row r="7" spans="1:14">
      <c r="A7" t="s">
        <v>25</v>
      </c>
      <c r="B7" s="2">
        <v>37789</v>
      </c>
      <c r="C7">
        <v>5</v>
      </c>
      <c r="D7" t="s">
        <v>18</v>
      </c>
      <c r="E7" t="s">
        <v>23</v>
      </c>
      <c r="F7" s="1">
        <v>24000</v>
      </c>
      <c r="G7" s="1">
        <v>27600</v>
      </c>
      <c r="H7" s="1">
        <v>100</v>
      </c>
      <c r="I7" t="s">
        <v>26</v>
      </c>
      <c r="J7" s="1">
        <v>90</v>
      </c>
      <c r="K7" s="1">
        <v>1700</v>
      </c>
      <c r="L7" s="1">
        <v>15</v>
      </c>
      <c r="M7" s="1">
        <v>3600</v>
      </c>
      <c r="N7" s="1">
        <v>5</v>
      </c>
    </row>
    <row r="8" spans="1:14">
      <c r="A8" t="s">
        <v>27</v>
      </c>
      <c r="B8" s="2">
        <v>37485</v>
      </c>
      <c r="C8">
        <v>6</v>
      </c>
      <c r="D8" t="s">
        <v>18</v>
      </c>
      <c r="E8" t="s">
        <v>28</v>
      </c>
      <c r="F8" s="1">
        <v>12008</v>
      </c>
      <c r="G8" s="1">
        <v>13809</v>
      </c>
      <c r="H8" s="1">
        <v>108</v>
      </c>
      <c r="I8" s="1">
        <v>101</v>
      </c>
      <c r="J8" s="1">
        <v>100</v>
      </c>
      <c r="K8" s="1">
        <v>1700</v>
      </c>
      <c r="L8" s="1">
        <v>15</v>
      </c>
      <c r="M8" s="1">
        <v>1801</v>
      </c>
      <c r="N8" s="1">
        <v>5</v>
      </c>
    </row>
    <row r="9" spans="1:14">
      <c r="A9" t="s">
        <v>29</v>
      </c>
      <c r="B9" s="2">
        <v>39423</v>
      </c>
      <c r="C9">
        <v>1</v>
      </c>
      <c r="D9" t="s">
        <v>18</v>
      </c>
      <c r="E9" t="s">
        <v>28</v>
      </c>
      <c r="F9" s="1">
        <v>6900</v>
      </c>
      <c r="G9" s="1">
        <v>7245</v>
      </c>
      <c r="H9" s="1">
        <v>113</v>
      </c>
      <c r="I9" s="1">
        <v>108</v>
      </c>
      <c r="J9" s="1">
        <v>100</v>
      </c>
      <c r="K9" s="1">
        <v>1700</v>
      </c>
      <c r="L9" s="1">
        <v>5</v>
      </c>
      <c r="M9" s="1">
        <v>345</v>
      </c>
      <c r="N9" s="1">
        <v>1</v>
      </c>
    </row>
    <row r="10" spans="1:14">
      <c r="A10" t="s">
        <v>30</v>
      </c>
      <c r="B10" s="2">
        <v>37484</v>
      </c>
      <c r="C10">
        <v>6</v>
      </c>
      <c r="D10" t="s">
        <v>18</v>
      </c>
      <c r="E10" t="s">
        <v>28</v>
      </c>
      <c r="F10" s="1">
        <v>9000</v>
      </c>
      <c r="G10" s="1">
        <v>10350</v>
      </c>
      <c r="H10" s="1">
        <v>109</v>
      </c>
      <c r="I10" s="1">
        <v>108</v>
      </c>
      <c r="J10" s="1">
        <v>100</v>
      </c>
      <c r="K10" s="1">
        <v>1700</v>
      </c>
      <c r="L10" s="1">
        <v>15</v>
      </c>
      <c r="M10" s="1">
        <v>1350</v>
      </c>
      <c r="N10" s="1">
        <v>5</v>
      </c>
    </row>
    <row r="11" spans="1:14">
      <c r="A11" t="s">
        <v>31</v>
      </c>
      <c r="B11" s="2">
        <v>38623</v>
      </c>
      <c r="C11">
        <v>3</v>
      </c>
      <c r="D11" t="s">
        <v>18</v>
      </c>
      <c r="E11" t="s">
        <v>28</v>
      </c>
      <c r="F11" s="1">
        <v>8200</v>
      </c>
      <c r="G11" s="1">
        <v>9020</v>
      </c>
      <c r="H11" s="1">
        <v>110</v>
      </c>
      <c r="I11" s="1">
        <v>108</v>
      </c>
      <c r="J11" s="1">
        <v>100</v>
      </c>
      <c r="K11" s="1">
        <v>1700</v>
      </c>
      <c r="L11" s="1">
        <v>10</v>
      </c>
      <c r="M11" s="1">
        <v>820</v>
      </c>
      <c r="N11" s="1">
        <v>3</v>
      </c>
    </row>
    <row r="12" spans="1:14">
      <c r="A12" t="s">
        <v>32</v>
      </c>
      <c r="B12" s="2">
        <v>38625</v>
      </c>
      <c r="C12">
        <v>3</v>
      </c>
      <c r="D12" t="s">
        <v>18</v>
      </c>
      <c r="E12" t="s">
        <v>28</v>
      </c>
      <c r="F12" s="1">
        <v>7700</v>
      </c>
      <c r="G12" s="1">
        <v>8470</v>
      </c>
      <c r="H12" s="1">
        <v>111</v>
      </c>
      <c r="I12" s="1">
        <v>108</v>
      </c>
      <c r="J12" s="1">
        <v>100</v>
      </c>
      <c r="K12" s="1">
        <v>1700</v>
      </c>
      <c r="L12" s="1">
        <v>10</v>
      </c>
      <c r="M12" s="1">
        <v>770</v>
      </c>
      <c r="N12" s="1">
        <v>3</v>
      </c>
    </row>
    <row r="13" spans="1:14">
      <c r="A13" t="s">
        <v>33</v>
      </c>
      <c r="B13" s="2">
        <v>38783</v>
      </c>
      <c r="C13">
        <v>2</v>
      </c>
      <c r="D13" t="s">
        <v>18</v>
      </c>
      <c r="E13" t="s">
        <v>28</v>
      </c>
      <c r="F13" s="1">
        <v>7800</v>
      </c>
      <c r="G13" s="1">
        <v>8190</v>
      </c>
      <c r="H13" s="1">
        <v>112</v>
      </c>
      <c r="I13" s="1">
        <v>108</v>
      </c>
      <c r="J13" s="1">
        <v>100</v>
      </c>
      <c r="K13" s="1">
        <v>1700</v>
      </c>
      <c r="L13" s="1">
        <v>5</v>
      </c>
      <c r="M13" s="1">
        <v>390</v>
      </c>
      <c r="N13" s="1">
        <v>1</v>
      </c>
    </row>
    <row r="14" spans="1:14">
      <c r="A14" t="s">
        <v>34</v>
      </c>
      <c r="B14" s="2">
        <v>37414</v>
      </c>
      <c r="C14">
        <v>6</v>
      </c>
      <c r="D14" t="s">
        <v>39</v>
      </c>
      <c r="E14" t="s">
        <v>38</v>
      </c>
      <c r="F14" s="1">
        <v>6500</v>
      </c>
      <c r="G14" s="1">
        <v>7475</v>
      </c>
      <c r="H14" s="1">
        <v>203</v>
      </c>
      <c r="I14" s="1">
        <v>101</v>
      </c>
      <c r="J14" s="1">
        <v>40</v>
      </c>
      <c r="K14" s="1">
        <v>2400</v>
      </c>
      <c r="L14" s="1">
        <v>15</v>
      </c>
      <c r="M14" s="1">
        <v>975</v>
      </c>
      <c r="N14" s="1">
        <v>5</v>
      </c>
    </row>
    <row r="15" spans="1:14">
      <c r="A15" t="s">
        <v>40</v>
      </c>
      <c r="B15" s="2">
        <v>38753</v>
      </c>
      <c r="C15">
        <v>2</v>
      </c>
      <c r="D15" t="s">
        <v>18</v>
      </c>
      <c r="E15" t="s">
        <v>43</v>
      </c>
      <c r="F15" s="1">
        <v>4800</v>
      </c>
      <c r="G15" s="1">
        <v>5040</v>
      </c>
      <c r="H15" s="1">
        <v>106</v>
      </c>
      <c r="I15" s="1">
        <v>103</v>
      </c>
      <c r="J15" s="1">
        <v>60</v>
      </c>
      <c r="K15" s="1">
        <v>1400</v>
      </c>
      <c r="L15" s="1">
        <v>5</v>
      </c>
      <c r="M15" s="1">
        <v>240</v>
      </c>
      <c r="N15" s="1">
        <v>1</v>
      </c>
    </row>
    <row r="16" spans="1:14">
      <c r="A16" t="s">
        <v>44</v>
      </c>
      <c r="B16" s="2">
        <v>38528</v>
      </c>
      <c r="C16">
        <v>3</v>
      </c>
      <c r="D16" t="s">
        <v>18</v>
      </c>
      <c r="E16" t="s">
        <v>43</v>
      </c>
      <c r="F16" s="1">
        <v>4800</v>
      </c>
      <c r="G16" s="1">
        <v>5280</v>
      </c>
      <c r="H16" s="1">
        <v>105</v>
      </c>
      <c r="I16" s="1">
        <v>103</v>
      </c>
      <c r="J16" s="1">
        <v>60</v>
      </c>
      <c r="K16" s="1">
        <v>1400</v>
      </c>
      <c r="L16" s="1">
        <v>10</v>
      </c>
      <c r="M16" s="1">
        <v>480</v>
      </c>
      <c r="N16" s="1">
        <v>3</v>
      </c>
    </row>
    <row r="17" spans="1:14">
      <c r="A17" t="s">
        <v>45</v>
      </c>
      <c r="B17" s="2">
        <v>39223</v>
      </c>
      <c r="C17">
        <v>1</v>
      </c>
      <c r="D17" t="s">
        <v>18</v>
      </c>
      <c r="E17" t="s">
        <v>43</v>
      </c>
      <c r="F17" s="1">
        <v>6000</v>
      </c>
      <c r="G17" s="1">
        <v>6300</v>
      </c>
      <c r="H17" s="1">
        <v>104</v>
      </c>
      <c r="I17" s="1">
        <v>103</v>
      </c>
      <c r="J17" s="1">
        <v>60</v>
      </c>
      <c r="K17" s="1">
        <v>1400</v>
      </c>
      <c r="L17" s="1">
        <v>5</v>
      </c>
      <c r="M17" s="1">
        <v>300</v>
      </c>
      <c r="N17" s="1">
        <v>1</v>
      </c>
    </row>
    <row r="18" spans="1:14">
      <c r="A18" t="s">
        <v>46</v>
      </c>
      <c r="B18" s="2">
        <v>38720</v>
      </c>
      <c r="C18">
        <v>3</v>
      </c>
      <c r="D18" t="s">
        <v>18</v>
      </c>
      <c r="E18" t="s">
        <v>43</v>
      </c>
      <c r="F18" s="1">
        <v>9000</v>
      </c>
      <c r="G18" s="1">
        <v>9900</v>
      </c>
      <c r="H18" s="1">
        <v>103</v>
      </c>
      <c r="I18" s="1">
        <v>102</v>
      </c>
      <c r="J18" s="1">
        <v>60</v>
      </c>
      <c r="K18" s="1">
        <v>1400</v>
      </c>
      <c r="L18" s="1">
        <v>10</v>
      </c>
      <c r="M18" s="1">
        <v>900</v>
      </c>
      <c r="N18" s="1">
        <v>3</v>
      </c>
    </row>
    <row r="19" spans="1:14">
      <c r="A19" t="s">
        <v>47</v>
      </c>
      <c r="B19" s="2">
        <v>39120</v>
      </c>
      <c r="C19">
        <v>1</v>
      </c>
      <c r="D19" t="s">
        <v>18</v>
      </c>
      <c r="E19" t="s">
        <v>43</v>
      </c>
      <c r="F19" s="1">
        <v>4200</v>
      </c>
      <c r="G19" s="1">
        <v>4410</v>
      </c>
      <c r="H19" s="1">
        <v>107</v>
      </c>
      <c r="I19" s="1">
        <v>103</v>
      </c>
      <c r="J19" s="1">
        <v>60</v>
      </c>
      <c r="K19" s="1">
        <v>1400</v>
      </c>
      <c r="L19" s="1">
        <v>5</v>
      </c>
      <c r="M19" s="1">
        <v>210</v>
      </c>
      <c r="N19" s="1">
        <v>1</v>
      </c>
    </row>
    <row r="20" spans="1:14">
      <c r="A20" t="s">
        <v>48</v>
      </c>
      <c r="B20" s="2">
        <v>38034</v>
      </c>
      <c r="C20">
        <v>4</v>
      </c>
      <c r="D20" t="s">
        <v>53</v>
      </c>
      <c r="E20" t="s">
        <v>52</v>
      </c>
      <c r="F20" s="1">
        <v>13000</v>
      </c>
      <c r="G20" s="1">
        <v>14300</v>
      </c>
      <c r="H20" s="1">
        <v>201</v>
      </c>
      <c r="I20" s="1">
        <v>100</v>
      </c>
      <c r="J20" s="1">
        <v>20</v>
      </c>
      <c r="K20" s="1">
        <v>1800</v>
      </c>
      <c r="L20" s="1">
        <v>10</v>
      </c>
      <c r="M20" s="1">
        <v>1300</v>
      </c>
      <c r="N20" s="1">
        <v>3</v>
      </c>
    </row>
    <row r="21" spans="1:14">
      <c r="A21" t="s">
        <v>54</v>
      </c>
      <c r="B21" s="2">
        <v>38581</v>
      </c>
      <c r="C21">
        <v>3</v>
      </c>
      <c r="D21" t="s">
        <v>53</v>
      </c>
      <c r="E21" t="s">
        <v>52</v>
      </c>
      <c r="F21" s="1">
        <v>6000</v>
      </c>
      <c r="G21" s="1">
        <v>6600</v>
      </c>
      <c r="H21" s="1">
        <v>202</v>
      </c>
      <c r="I21" s="1">
        <v>201</v>
      </c>
      <c r="J21" s="1">
        <v>20</v>
      </c>
      <c r="K21" s="1">
        <v>1800</v>
      </c>
      <c r="L21" s="1">
        <v>10</v>
      </c>
      <c r="M21" s="1">
        <v>600</v>
      </c>
      <c r="N21" s="1">
        <v>3</v>
      </c>
    </row>
    <row r="22" spans="1:14">
      <c r="A22" t="s">
        <v>55</v>
      </c>
      <c r="B22" s="2">
        <v>37414</v>
      </c>
      <c r="C22">
        <v>6</v>
      </c>
      <c r="D22" t="s">
        <v>60</v>
      </c>
      <c r="E22" t="s">
        <v>59</v>
      </c>
      <c r="F22" s="1">
        <v>10000</v>
      </c>
      <c r="G22" s="1">
        <v>11500</v>
      </c>
      <c r="H22" s="1">
        <v>204</v>
      </c>
      <c r="I22" s="1">
        <v>101</v>
      </c>
      <c r="J22" s="1">
        <v>70</v>
      </c>
      <c r="K22" s="1">
        <v>2700</v>
      </c>
      <c r="L22" s="1">
        <v>15</v>
      </c>
      <c r="M22" s="1">
        <v>1500</v>
      </c>
      <c r="N22" s="1">
        <v>5</v>
      </c>
    </row>
    <row r="23" spans="1:14">
      <c r="A23" t="s">
        <v>61</v>
      </c>
      <c r="B23" s="2">
        <v>37597</v>
      </c>
      <c r="C23">
        <v>6</v>
      </c>
      <c r="D23" t="s">
        <v>18</v>
      </c>
      <c r="E23" t="s">
        <v>62</v>
      </c>
      <c r="F23" s="1">
        <v>11000</v>
      </c>
      <c r="G23" s="1">
        <v>12650</v>
      </c>
      <c r="H23" s="1">
        <v>114</v>
      </c>
      <c r="I23" s="1">
        <v>100</v>
      </c>
      <c r="J23" s="1">
        <v>30</v>
      </c>
      <c r="K23" s="1">
        <v>1700</v>
      </c>
      <c r="L23" s="1">
        <v>15</v>
      </c>
      <c r="M23" s="1">
        <v>1650</v>
      </c>
      <c r="N23" s="1">
        <v>5</v>
      </c>
    </row>
    <row r="24" spans="1:14">
      <c r="A24" t="s">
        <v>63</v>
      </c>
      <c r="B24" s="2">
        <v>37759</v>
      </c>
      <c r="C24">
        <v>5</v>
      </c>
      <c r="D24" t="s">
        <v>18</v>
      </c>
      <c r="E24" t="s">
        <v>62</v>
      </c>
      <c r="F24" s="1">
        <v>3100</v>
      </c>
      <c r="G24" s="1">
        <v>3565</v>
      </c>
      <c r="H24" s="1">
        <v>115</v>
      </c>
      <c r="I24" s="1">
        <v>114</v>
      </c>
      <c r="J24" s="1">
        <v>30</v>
      </c>
      <c r="K24" s="1">
        <v>1700</v>
      </c>
      <c r="L24" s="1">
        <v>15</v>
      </c>
      <c r="M24" s="1">
        <v>465</v>
      </c>
      <c r="N24" s="1">
        <v>5</v>
      </c>
    </row>
    <row r="25" spans="1:14">
      <c r="A25" t="s">
        <v>64</v>
      </c>
      <c r="B25" s="2">
        <v>38710</v>
      </c>
      <c r="C25">
        <v>3</v>
      </c>
      <c r="D25" t="s">
        <v>18</v>
      </c>
      <c r="E25" t="s">
        <v>62</v>
      </c>
      <c r="F25" s="1">
        <v>2900</v>
      </c>
      <c r="G25" s="1">
        <v>3190</v>
      </c>
      <c r="H25" s="1">
        <v>116</v>
      </c>
      <c r="I25" s="1">
        <v>114</v>
      </c>
      <c r="J25" s="1">
        <v>30</v>
      </c>
      <c r="K25" s="1">
        <v>1700</v>
      </c>
      <c r="L25" s="1">
        <v>10</v>
      </c>
      <c r="M25" s="1">
        <v>290</v>
      </c>
      <c r="N25" s="1">
        <v>3</v>
      </c>
    </row>
    <row r="26" spans="1:14">
      <c r="A26" t="s">
        <v>65</v>
      </c>
      <c r="B26" s="2">
        <v>38557</v>
      </c>
      <c r="C26">
        <v>3</v>
      </c>
      <c r="D26" t="s">
        <v>18</v>
      </c>
      <c r="E26" t="s">
        <v>62</v>
      </c>
      <c r="F26" s="1">
        <v>2800</v>
      </c>
      <c r="G26" s="1">
        <v>3080</v>
      </c>
      <c r="H26" s="1">
        <v>117</v>
      </c>
      <c r="I26" s="1">
        <v>114</v>
      </c>
      <c r="J26" s="1">
        <v>30</v>
      </c>
      <c r="K26" s="1">
        <v>1700</v>
      </c>
      <c r="L26" s="1">
        <v>10</v>
      </c>
      <c r="M26" s="1">
        <v>280</v>
      </c>
      <c r="N26" s="1">
        <v>3</v>
      </c>
    </row>
    <row r="27" spans="1:14">
      <c r="A27" t="s">
        <v>66</v>
      </c>
      <c r="B27" s="2">
        <v>39036</v>
      </c>
      <c r="C27">
        <v>2</v>
      </c>
      <c r="D27" t="s">
        <v>18</v>
      </c>
      <c r="E27" t="s">
        <v>62</v>
      </c>
      <c r="F27" s="1">
        <v>2600</v>
      </c>
      <c r="G27" s="1">
        <v>2730</v>
      </c>
      <c r="H27" s="1">
        <v>118</v>
      </c>
      <c r="I27" s="1">
        <v>114</v>
      </c>
      <c r="J27" s="1">
        <v>30</v>
      </c>
      <c r="K27" s="1">
        <v>1700</v>
      </c>
      <c r="L27" s="1">
        <v>5</v>
      </c>
      <c r="M27" s="1">
        <v>130</v>
      </c>
      <c r="N27" s="1">
        <v>1</v>
      </c>
    </row>
    <row r="28" spans="1:14">
      <c r="A28" t="s">
        <v>67</v>
      </c>
      <c r="B28" s="2">
        <v>39304</v>
      </c>
      <c r="C28">
        <v>1</v>
      </c>
      <c r="D28" t="s">
        <v>18</v>
      </c>
      <c r="E28" t="s">
        <v>62</v>
      </c>
      <c r="F28" s="1">
        <v>2500</v>
      </c>
      <c r="G28" s="1">
        <v>2625</v>
      </c>
      <c r="H28" s="1">
        <v>119</v>
      </c>
      <c r="I28" s="1">
        <v>114</v>
      </c>
      <c r="J28" s="1">
        <v>30</v>
      </c>
      <c r="K28" s="1">
        <v>1700</v>
      </c>
      <c r="L28" s="1">
        <v>5</v>
      </c>
      <c r="M28" s="1">
        <v>125</v>
      </c>
      <c r="N28" s="1">
        <v>1</v>
      </c>
    </row>
    <row r="29" spans="1:14">
      <c r="A29" t="s">
        <v>68</v>
      </c>
      <c r="B29" s="2">
        <v>39471</v>
      </c>
      <c r="C29">
        <v>0</v>
      </c>
      <c r="D29" t="s">
        <v>39</v>
      </c>
      <c r="E29" t="s">
        <v>71</v>
      </c>
      <c r="F29" s="1">
        <v>7200</v>
      </c>
      <c r="G29" s="1">
        <v>7200</v>
      </c>
      <c r="H29" s="1">
        <v>164</v>
      </c>
      <c r="I29" s="1">
        <v>147</v>
      </c>
      <c r="J29" s="1">
        <v>80</v>
      </c>
      <c r="K29" s="1">
        <v>2500</v>
      </c>
      <c r="L29" s="1">
        <v>0</v>
      </c>
      <c r="M29" s="1">
        <v>0</v>
      </c>
      <c r="N29" s="1">
        <v>0</v>
      </c>
    </row>
    <row r="30" spans="1:14">
      <c r="A30" t="s">
        <v>72</v>
      </c>
      <c r="B30" s="2">
        <v>39501</v>
      </c>
      <c r="C30">
        <v>0</v>
      </c>
      <c r="D30" t="s">
        <v>39</v>
      </c>
      <c r="E30" t="s">
        <v>71</v>
      </c>
      <c r="F30" s="1">
        <v>6800</v>
      </c>
      <c r="G30" s="1">
        <v>6800</v>
      </c>
      <c r="H30" s="1">
        <v>165</v>
      </c>
      <c r="I30" s="1">
        <v>147</v>
      </c>
      <c r="J30" s="1">
        <v>80</v>
      </c>
      <c r="K30" s="1">
        <v>2500</v>
      </c>
      <c r="L30" s="1">
        <v>0</v>
      </c>
      <c r="M30" s="1">
        <v>0</v>
      </c>
      <c r="N30" s="1">
        <v>0</v>
      </c>
    </row>
    <row r="31" spans="1:14">
      <c r="A31" t="s">
        <v>73</v>
      </c>
      <c r="B31" s="2">
        <v>39531</v>
      </c>
      <c r="C31">
        <v>0</v>
      </c>
      <c r="D31" t="s">
        <v>39</v>
      </c>
      <c r="E31" t="s">
        <v>71</v>
      </c>
      <c r="F31" s="1">
        <v>6400</v>
      </c>
      <c r="G31" s="1">
        <v>6400</v>
      </c>
      <c r="H31" s="1">
        <v>166</v>
      </c>
      <c r="I31" s="1">
        <v>147</v>
      </c>
      <c r="J31" s="1">
        <v>80</v>
      </c>
      <c r="K31" s="1">
        <v>2500</v>
      </c>
      <c r="L31" s="1">
        <v>0</v>
      </c>
      <c r="M31" s="1">
        <v>0</v>
      </c>
      <c r="N31" s="1">
        <v>0</v>
      </c>
    </row>
    <row r="32" spans="1:14">
      <c r="A32" t="s">
        <v>74</v>
      </c>
      <c r="B32" s="2">
        <v>39559</v>
      </c>
      <c r="C32">
        <v>0</v>
      </c>
      <c r="D32" t="s">
        <v>39</v>
      </c>
      <c r="E32" t="s">
        <v>71</v>
      </c>
      <c r="F32" s="1">
        <v>6200</v>
      </c>
      <c r="G32" s="1">
        <v>6200</v>
      </c>
      <c r="H32" s="1">
        <v>167</v>
      </c>
      <c r="I32" s="1">
        <v>147</v>
      </c>
      <c r="J32" s="1">
        <v>80</v>
      </c>
      <c r="K32" s="1">
        <v>2500</v>
      </c>
      <c r="L32" s="1">
        <v>0</v>
      </c>
      <c r="M32" s="1">
        <v>0</v>
      </c>
      <c r="N32" s="1">
        <v>0</v>
      </c>
    </row>
    <row r="33" spans="1:14">
      <c r="A33" t="s">
        <v>75</v>
      </c>
      <c r="B33" s="2">
        <v>38422</v>
      </c>
      <c r="C33">
        <v>3</v>
      </c>
      <c r="D33" t="s">
        <v>39</v>
      </c>
      <c r="E33" t="s">
        <v>71</v>
      </c>
      <c r="F33" s="1">
        <v>11500</v>
      </c>
      <c r="G33" s="1">
        <v>12650</v>
      </c>
      <c r="H33" s="1">
        <v>168</v>
      </c>
      <c r="I33" s="1">
        <v>148</v>
      </c>
      <c r="J33" s="1">
        <v>80</v>
      </c>
      <c r="K33" s="1">
        <v>2500</v>
      </c>
      <c r="L33" s="1">
        <v>10</v>
      </c>
      <c r="M33" s="1">
        <v>1150</v>
      </c>
      <c r="N33" s="1">
        <v>3</v>
      </c>
    </row>
    <row r="34" spans="1:14">
      <c r="A34" t="s">
        <v>76</v>
      </c>
      <c r="B34" s="2">
        <v>38799</v>
      </c>
      <c r="C34">
        <v>2</v>
      </c>
      <c r="D34" t="s">
        <v>39</v>
      </c>
      <c r="E34" t="s">
        <v>71</v>
      </c>
      <c r="F34" s="1">
        <v>10000</v>
      </c>
      <c r="G34" s="1">
        <v>10500</v>
      </c>
      <c r="H34" s="1">
        <v>169</v>
      </c>
      <c r="I34" s="1">
        <v>148</v>
      </c>
      <c r="J34" s="1">
        <v>80</v>
      </c>
      <c r="K34" s="1">
        <v>2500</v>
      </c>
      <c r="L34" s="1">
        <v>5</v>
      </c>
      <c r="M34" s="1">
        <v>500</v>
      </c>
      <c r="N34" s="1">
        <v>1</v>
      </c>
    </row>
    <row r="35" spans="1:14">
      <c r="A35" t="s">
        <v>77</v>
      </c>
      <c r="B35" s="2">
        <v>38741</v>
      </c>
      <c r="C35">
        <v>2</v>
      </c>
      <c r="D35" t="s">
        <v>39</v>
      </c>
      <c r="E35" t="s">
        <v>71</v>
      </c>
      <c r="F35" s="1">
        <v>9600</v>
      </c>
      <c r="G35" s="1">
        <v>10080</v>
      </c>
      <c r="H35" s="1">
        <v>170</v>
      </c>
      <c r="I35" s="1">
        <v>148</v>
      </c>
      <c r="J35" s="1">
        <v>80</v>
      </c>
      <c r="K35" s="1">
        <v>2500</v>
      </c>
      <c r="L35" s="1">
        <v>5</v>
      </c>
      <c r="M35" s="1">
        <v>480</v>
      </c>
      <c r="N35" s="1">
        <v>1</v>
      </c>
    </row>
    <row r="36" spans="1:14">
      <c r="A36" t="s">
        <v>78</v>
      </c>
      <c r="B36" s="2">
        <v>39136</v>
      </c>
      <c r="C36">
        <v>1</v>
      </c>
      <c r="D36" t="s">
        <v>39</v>
      </c>
      <c r="E36" t="s">
        <v>71</v>
      </c>
      <c r="F36" s="1">
        <v>7400</v>
      </c>
      <c r="G36" s="1">
        <v>7770</v>
      </c>
      <c r="H36" s="1">
        <v>171</v>
      </c>
      <c r="I36" s="1">
        <v>148</v>
      </c>
      <c r="J36" s="1">
        <v>80</v>
      </c>
      <c r="K36" s="1">
        <v>2500</v>
      </c>
      <c r="L36" s="1">
        <v>5</v>
      </c>
      <c r="M36" s="1">
        <v>370</v>
      </c>
      <c r="N36" s="1">
        <v>1</v>
      </c>
    </row>
    <row r="37" spans="1:14">
      <c r="A37" t="s">
        <v>79</v>
      </c>
      <c r="B37" s="2">
        <v>39165</v>
      </c>
      <c r="C37">
        <v>1</v>
      </c>
      <c r="D37" t="s">
        <v>39</v>
      </c>
      <c r="E37" t="s">
        <v>71</v>
      </c>
      <c r="F37" s="1">
        <v>7300</v>
      </c>
      <c r="G37" s="1">
        <v>7665</v>
      </c>
      <c r="H37" s="1">
        <v>172</v>
      </c>
      <c r="I37" s="1">
        <v>148</v>
      </c>
      <c r="J37" s="1">
        <v>80</v>
      </c>
      <c r="K37" s="1">
        <v>2500</v>
      </c>
      <c r="L37" s="1">
        <v>5</v>
      </c>
      <c r="M37" s="1">
        <v>365</v>
      </c>
      <c r="N37" s="1">
        <v>1</v>
      </c>
    </row>
    <row r="38" spans="1:14">
      <c r="A38" t="s">
        <v>80</v>
      </c>
      <c r="B38" s="2">
        <v>39559</v>
      </c>
      <c r="C38">
        <v>0</v>
      </c>
      <c r="D38" t="s">
        <v>39</v>
      </c>
      <c r="E38" t="s">
        <v>71</v>
      </c>
      <c r="F38" s="1">
        <v>6100</v>
      </c>
      <c r="G38" s="1">
        <v>6100</v>
      </c>
      <c r="H38" s="1">
        <v>173</v>
      </c>
      <c r="I38" s="1">
        <v>148</v>
      </c>
      <c r="J38" s="1">
        <v>80</v>
      </c>
      <c r="K38" s="1">
        <v>2500</v>
      </c>
      <c r="L38" s="1">
        <v>0</v>
      </c>
      <c r="M38" s="1">
        <v>0</v>
      </c>
      <c r="N38" s="1">
        <v>0</v>
      </c>
    </row>
    <row r="39" spans="1:14">
      <c r="A39" t="s">
        <v>81</v>
      </c>
      <c r="B39" s="2">
        <v>38118</v>
      </c>
      <c r="C39">
        <v>4</v>
      </c>
      <c r="D39" t="s">
        <v>39</v>
      </c>
      <c r="E39" t="s">
        <v>71</v>
      </c>
      <c r="F39" s="1">
        <v>11000</v>
      </c>
      <c r="G39" s="1">
        <v>12100</v>
      </c>
      <c r="H39" s="1">
        <v>174</v>
      </c>
      <c r="I39" s="1">
        <v>149</v>
      </c>
      <c r="J39" s="1">
        <v>80</v>
      </c>
      <c r="K39" s="1">
        <v>2500</v>
      </c>
      <c r="L39" s="1">
        <v>10</v>
      </c>
      <c r="M39" s="1">
        <v>1100</v>
      </c>
      <c r="N39" s="1">
        <v>3</v>
      </c>
    </row>
    <row r="40" spans="1:14">
      <c r="A40" t="s">
        <v>82</v>
      </c>
      <c r="B40" s="2">
        <v>38430</v>
      </c>
      <c r="C40">
        <v>3</v>
      </c>
      <c r="D40" t="s">
        <v>39</v>
      </c>
      <c r="E40" t="s">
        <v>71</v>
      </c>
      <c r="F40" s="1">
        <v>8800</v>
      </c>
      <c r="G40" s="1">
        <v>9680</v>
      </c>
      <c r="H40" s="1">
        <v>175</v>
      </c>
      <c r="I40" s="1">
        <v>149</v>
      </c>
      <c r="J40" s="1">
        <v>80</v>
      </c>
      <c r="K40" s="1">
        <v>2500</v>
      </c>
      <c r="L40" s="1">
        <v>10</v>
      </c>
      <c r="M40" s="1">
        <v>880</v>
      </c>
      <c r="N40" s="1">
        <v>3</v>
      </c>
    </row>
    <row r="41" spans="1:14">
      <c r="A41" t="s">
        <v>83</v>
      </c>
      <c r="B41" s="2">
        <v>38800</v>
      </c>
      <c r="C41">
        <v>2</v>
      </c>
      <c r="D41" t="s">
        <v>39</v>
      </c>
      <c r="E41" t="s">
        <v>71</v>
      </c>
      <c r="F41" s="1">
        <v>8600</v>
      </c>
      <c r="G41" s="1">
        <v>9030</v>
      </c>
      <c r="H41" s="1">
        <v>176</v>
      </c>
      <c r="I41" s="1">
        <v>149</v>
      </c>
      <c r="J41" s="1">
        <v>80</v>
      </c>
      <c r="K41" s="1">
        <v>2500</v>
      </c>
      <c r="L41" s="1">
        <v>5</v>
      </c>
      <c r="M41" s="1">
        <v>430</v>
      </c>
      <c r="N41" s="1">
        <v>1</v>
      </c>
    </row>
    <row r="42" spans="1:14">
      <c r="A42" t="s">
        <v>84</v>
      </c>
      <c r="B42" s="2">
        <v>38830</v>
      </c>
      <c r="C42">
        <v>2</v>
      </c>
      <c r="D42" t="s">
        <v>39</v>
      </c>
      <c r="E42" t="s">
        <v>71</v>
      </c>
      <c r="F42" s="1">
        <v>8400</v>
      </c>
      <c r="G42" s="1">
        <v>8820</v>
      </c>
      <c r="H42" s="1">
        <v>177</v>
      </c>
      <c r="I42" s="1">
        <v>149</v>
      </c>
      <c r="J42" s="1">
        <v>80</v>
      </c>
      <c r="K42" s="1">
        <v>2500</v>
      </c>
      <c r="L42" s="1">
        <v>5</v>
      </c>
      <c r="M42" s="1">
        <v>420</v>
      </c>
      <c r="N42" s="1">
        <v>1</v>
      </c>
    </row>
    <row r="43" spans="1:14">
      <c r="A43" t="s">
        <v>85</v>
      </c>
      <c r="B43" s="2">
        <v>39451</v>
      </c>
      <c r="C43">
        <v>1</v>
      </c>
      <c r="D43" t="s">
        <v>39</v>
      </c>
      <c r="E43" t="s">
        <v>71</v>
      </c>
      <c r="F43" s="1">
        <v>6200</v>
      </c>
      <c r="G43" s="1">
        <v>6510</v>
      </c>
      <c r="H43" s="1">
        <v>179</v>
      </c>
      <c r="I43" s="1">
        <v>149</v>
      </c>
      <c r="J43" s="1">
        <v>80</v>
      </c>
      <c r="K43" s="1">
        <v>2500</v>
      </c>
      <c r="L43" s="1">
        <v>5</v>
      </c>
      <c r="M43" s="1">
        <v>310</v>
      </c>
      <c r="N43" s="1">
        <v>1</v>
      </c>
    </row>
    <row r="44" spans="1:14">
      <c r="A44" t="s">
        <v>86</v>
      </c>
      <c r="B44" s="2">
        <v>38261</v>
      </c>
      <c r="C44">
        <v>4</v>
      </c>
      <c r="D44" t="s">
        <v>39</v>
      </c>
      <c r="E44" t="s">
        <v>71</v>
      </c>
      <c r="F44" s="1">
        <v>14000</v>
      </c>
      <c r="G44" s="1">
        <v>15400</v>
      </c>
      <c r="H44" s="1">
        <v>145</v>
      </c>
      <c r="I44" s="1">
        <v>100</v>
      </c>
      <c r="J44" s="1">
        <v>80</v>
      </c>
      <c r="K44" s="1">
        <v>2500</v>
      </c>
      <c r="L44" s="1">
        <v>10</v>
      </c>
      <c r="M44" s="1">
        <v>1400</v>
      </c>
      <c r="N44" s="1">
        <v>3</v>
      </c>
    </row>
    <row r="45" spans="1:14">
      <c r="A45" t="s">
        <v>87</v>
      </c>
      <c r="B45" s="2">
        <v>38357</v>
      </c>
      <c r="C45">
        <v>4</v>
      </c>
      <c r="D45" t="s">
        <v>39</v>
      </c>
      <c r="E45" t="s">
        <v>71</v>
      </c>
      <c r="F45" s="1">
        <v>13500</v>
      </c>
      <c r="G45" s="1">
        <v>14850</v>
      </c>
      <c r="H45" s="1">
        <v>146</v>
      </c>
      <c r="I45" s="1">
        <v>100</v>
      </c>
      <c r="J45" s="1">
        <v>80</v>
      </c>
      <c r="K45" s="1">
        <v>2500</v>
      </c>
      <c r="L45" s="1">
        <v>10</v>
      </c>
      <c r="M45" s="1">
        <v>1350</v>
      </c>
      <c r="N45" s="1">
        <v>3</v>
      </c>
    </row>
    <row r="46" spans="1:14">
      <c r="A46" t="s">
        <v>88</v>
      </c>
      <c r="B46" s="2">
        <v>38421</v>
      </c>
      <c r="C46">
        <v>3</v>
      </c>
      <c r="D46" t="s">
        <v>39</v>
      </c>
      <c r="E46" t="s">
        <v>71</v>
      </c>
      <c r="F46" s="1">
        <v>12000</v>
      </c>
      <c r="G46" s="1">
        <v>13200</v>
      </c>
      <c r="H46" s="1">
        <v>147</v>
      </c>
      <c r="I46" s="1">
        <v>100</v>
      </c>
      <c r="J46" s="1">
        <v>80</v>
      </c>
      <c r="K46" s="1">
        <v>2500</v>
      </c>
      <c r="L46" s="1">
        <v>10</v>
      </c>
      <c r="M46" s="1">
        <v>1200</v>
      </c>
      <c r="N46" s="1">
        <v>3</v>
      </c>
    </row>
    <row r="47" spans="1:14">
      <c r="A47" t="s">
        <v>89</v>
      </c>
      <c r="B47" s="2">
        <v>39370</v>
      </c>
      <c r="C47">
        <v>1</v>
      </c>
      <c r="D47" t="s">
        <v>39</v>
      </c>
      <c r="E47" t="s">
        <v>71</v>
      </c>
      <c r="F47" s="1">
        <v>11000</v>
      </c>
      <c r="G47" s="1">
        <v>11550</v>
      </c>
      <c r="H47" s="1">
        <v>148</v>
      </c>
      <c r="I47" s="1">
        <v>100</v>
      </c>
      <c r="J47" s="1">
        <v>80</v>
      </c>
      <c r="K47" s="1">
        <v>2500</v>
      </c>
      <c r="L47" s="1">
        <v>5</v>
      </c>
      <c r="M47" s="1">
        <v>550</v>
      </c>
      <c r="N47" s="1">
        <v>1</v>
      </c>
    </row>
    <row r="48" spans="1:14">
      <c r="A48" t="s">
        <v>90</v>
      </c>
      <c r="B48" s="2">
        <v>39476</v>
      </c>
      <c r="C48">
        <v>0</v>
      </c>
      <c r="D48" t="s">
        <v>39</v>
      </c>
      <c r="E48" t="s">
        <v>71</v>
      </c>
      <c r="F48" s="1">
        <v>10500</v>
      </c>
      <c r="G48" s="1">
        <v>10500</v>
      </c>
      <c r="H48" s="1">
        <v>149</v>
      </c>
      <c r="I48" s="1">
        <v>100</v>
      </c>
      <c r="J48" s="1">
        <v>80</v>
      </c>
      <c r="K48" s="1">
        <v>2500</v>
      </c>
      <c r="L48" s="1">
        <v>0</v>
      </c>
      <c r="M48" s="1">
        <v>0</v>
      </c>
      <c r="N48" s="1">
        <v>0</v>
      </c>
    </row>
    <row r="49" spans="1:14">
      <c r="A49" t="s">
        <v>91</v>
      </c>
      <c r="B49" s="2">
        <v>38382</v>
      </c>
      <c r="C49">
        <v>3</v>
      </c>
      <c r="D49" t="s">
        <v>39</v>
      </c>
      <c r="E49" t="s">
        <v>71</v>
      </c>
      <c r="F49" s="1">
        <v>10000</v>
      </c>
      <c r="G49" s="1">
        <v>11000</v>
      </c>
      <c r="H49" s="1">
        <v>150</v>
      </c>
      <c r="I49" s="1">
        <v>145</v>
      </c>
      <c r="J49" s="1">
        <v>80</v>
      </c>
      <c r="K49" s="1">
        <v>2500</v>
      </c>
      <c r="L49" s="1">
        <v>10</v>
      </c>
      <c r="M49" s="1">
        <v>1000</v>
      </c>
      <c r="N49" s="1">
        <v>3</v>
      </c>
    </row>
    <row r="50" spans="1:14">
      <c r="A50" t="s">
        <v>92</v>
      </c>
      <c r="B50" s="2">
        <v>38435</v>
      </c>
      <c r="C50">
        <v>3</v>
      </c>
      <c r="D50" t="s">
        <v>39</v>
      </c>
      <c r="E50" t="s">
        <v>71</v>
      </c>
      <c r="F50" s="1">
        <v>9500</v>
      </c>
      <c r="G50" s="1">
        <v>10450</v>
      </c>
      <c r="H50" s="1">
        <v>151</v>
      </c>
      <c r="I50" s="1">
        <v>145</v>
      </c>
      <c r="J50" s="1">
        <v>80</v>
      </c>
      <c r="K50" s="1">
        <v>2500</v>
      </c>
      <c r="L50" s="1">
        <v>10</v>
      </c>
      <c r="M50" s="1">
        <v>950</v>
      </c>
      <c r="N50" s="1">
        <v>3</v>
      </c>
    </row>
    <row r="51" spans="1:14">
      <c r="A51" t="s">
        <v>93</v>
      </c>
      <c r="B51" s="2">
        <v>38584</v>
      </c>
      <c r="C51">
        <v>3</v>
      </c>
      <c r="D51" t="s">
        <v>39</v>
      </c>
      <c r="E51" t="s">
        <v>71</v>
      </c>
      <c r="F51" s="1">
        <v>9000</v>
      </c>
      <c r="G51" s="1">
        <v>9900</v>
      </c>
      <c r="H51" s="1">
        <v>152</v>
      </c>
      <c r="I51" s="1">
        <v>145</v>
      </c>
      <c r="J51" s="1">
        <v>80</v>
      </c>
      <c r="K51" s="1">
        <v>2500</v>
      </c>
      <c r="L51" s="1">
        <v>10</v>
      </c>
      <c r="M51" s="1">
        <v>900</v>
      </c>
      <c r="N51" s="1">
        <v>3</v>
      </c>
    </row>
    <row r="52" spans="1:14">
      <c r="A52" t="s">
        <v>94</v>
      </c>
      <c r="B52" s="2">
        <v>38806</v>
      </c>
      <c r="C52">
        <v>2</v>
      </c>
      <c r="D52" t="s">
        <v>39</v>
      </c>
      <c r="E52" t="s">
        <v>71</v>
      </c>
      <c r="F52" s="1">
        <v>8000</v>
      </c>
      <c r="G52" s="1">
        <v>8400</v>
      </c>
      <c r="H52" s="1">
        <v>153</v>
      </c>
      <c r="I52" s="1">
        <v>145</v>
      </c>
      <c r="J52" s="1">
        <v>80</v>
      </c>
      <c r="K52" s="1">
        <v>2500</v>
      </c>
      <c r="L52" s="1">
        <v>5</v>
      </c>
      <c r="M52" s="1">
        <v>400</v>
      </c>
      <c r="N52" s="1">
        <v>1</v>
      </c>
    </row>
    <row r="53" spans="1:14">
      <c r="A53" t="s">
        <v>95</v>
      </c>
      <c r="B53" s="2">
        <v>39060</v>
      </c>
      <c r="C53">
        <v>2</v>
      </c>
      <c r="D53" t="s">
        <v>39</v>
      </c>
      <c r="E53" t="s">
        <v>71</v>
      </c>
      <c r="F53" s="1">
        <v>7500</v>
      </c>
      <c r="G53" s="1">
        <v>7875</v>
      </c>
      <c r="H53" s="1">
        <v>154</v>
      </c>
      <c r="I53" s="1">
        <v>145</v>
      </c>
      <c r="J53" s="1">
        <v>80</v>
      </c>
      <c r="K53" s="1">
        <v>2500</v>
      </c>
      <c r="L53" s="1">
        <v>5</v>
      </c>
      <c r="M53" s="1">
        <v>375</v>
      </c>
      <c r="N53" s="1">
        <v>1</v>
      </c>
    </row>
    <row r="54" spans="1:14">
      <c r="A54" t="s">
        <v>96</v>
      </c>
      <c r="B54" s="2">
        <v>39409</v>
      </c>
      <c r="C54">
        <v>1</v>
      </c>
      <c r="D54" t="s">
        <v>39</v>
      </c>
      <c r="E54" t="s">
        <v>71</v>
      </c>
      <c r="F54" s="1">
        <v>7000</v>
      </c>
      <c r="G54" s="1">
        <v>7350</v>
      </c>
      <c r="H54" s="1">
        <v>155</v>
      </c>
      <c r="I54" s="1">
        <v>145</v>
      </c>
      <c r="J54" s="1">
        <v>80</v>
      </c>
      <c r="K54" s="1">
        <v>2500</v>
      </c>
      <c r="L54" s="1">
        <v>5</v>
      </c>
      <c r="M54" s="1">
        <v>350</v>
      </c>
      <c r="N54" s="1">
        <v>1</v>
      </c>
    </row>
    <row r="55" spans="1:14">
      <c r="A55" t="s">
        <v>97</v>
      </c>
      <c r="B55" s="2">
        <v>38016</v>
      </c>
      <c r="C55">
        <v>4</v>
      </c>
      <c r="D55" t="s">
        <v>39</v>
      </c>
      <c r="E55" t="s">
        <v>71</v>
      </c>
      <c r="F55" s="1">
        <v>10000</v>
      </c>
      <c r="G55" s="1">
        <v>11000</v>
      </c>
      <c r="H55" s="1">
        <v>156</v>
      </c>
      <c r="I55" s="1">
        <v>146</v>
      </c>
      <c r="J55" s="1">
        <v>80</v>
      </c>
      <c r="K55" s="1">
        <v>2500</v>
      </c>
      <c r="L55" s="1">
        <v>10</v>
      </c>
      <c r="M55" s="1">
        <v>1000</v>
      </c>
      <c r="N55" s="1">
        <v>3</v>
      </c>
    </row>
    <row r="56" spans="1:14">
      <c r="A56" t="s">
        <v>98</v>
      </c>
      <c r="B56" s="2">
        <v>38050</v>
      </c>
      <c r="C56">
        <v>4</v>
      </c>
      <c r="D56" t="s">
        <v>39</v>
      </c>
      <c r="E56" t="s">
        <v>71</v>
      </c>
      <c r="F56" s="1">
        <v>9500</v>
      </c>
      <c r="G56" s="1">
        <v>10450</v>
      </c>
      <c r="H56" s="1">
        <v>157</v>
      </c>
      <c r="I56" s="1">
        <v>146</v>
      </c>
      <c r="J56" s="1">
        <v>80</v>
      </c>
      <c r="K56" s="1">
        <v>2500</v>
      </c>
      <c r="L56" s="1">
        <v>10</v>
      </c>
      <c r="M56" s="1">
        <v>950</v>
      </c>
      <c r="N56" s="1">
        <v>3</v>
      </c>
    </row>
    <row r="57" spans="1:14">
      <c r="A57" t="s">
        <v>99</v>
      </c>
      <c r="B57" s="2">
        <v>38200</v>
      </c>
      <c r="C57">
        <v>4</v>
      </c>
      <c r="D57" t="s">
        <v>39</v>
      </c>
      <c r="E57" t="s">
        <v>71</v>
      </c>
      <c r="F57" s="1">
        <v>9000</v>
      </c>
      <c r="G57" s="1">
        <v>9900</v>
      </c>
      <c r="H57" s="1">
        <v>158</v>
      </c>
      <c r="I57" s="1">
        <v>146</v>
      </c>
      <c r="J57" s="1">
        <v>80</v>
      </c>
      <c r="K57" s="1">
        <v>2500</v>
      </c>
      <c r="L57" s="1">
        <v>10</v>
      </c>
      <c r="M57" s="1">
        <v>900</v>
      </c>
      <c r="N57" s="1">
        <v>3</v>
      </c>
    </row>
    <row r="58" spans="1:14">
      <c r="A58" t="s">
        <v>100</v>
      </c>
      <c r="B58" s="2">
        <v>38421</v>
      </c>
      <c r="C58">
        <v>3</v>
      </c>
      <c r="D58" t="s">
        <v>39</v>
      </c>
      <c r="E58" t="s">
        <v>71</v>
      </c>
      <c r="F58" s="1">
        <v>8000</v>
      </c>
      <c r="G58" s="1">
        <v>8800</v>
      </c>
      <c r="H58" s="1">
        <v>159</v>
      </c>
      <c r="I58" s="1">
        <v>146</v>
      </c>
      <c r="J58" s="1">
        <v>80</v>
      </c>
      <c r="K58" s="1">
        <v>2500</v>
      </c>
      <c r="L58" s="1">
        <v>10</v>
      </c>
      <c r="M58" s="1">
        <v>800</v>
      </c>
      <c r="N58" s="1">
        <v>3</v>
      </c>
    </row>
    <row r="59" spans="1:14">
      <c r="A59" t="s">
        <v>101</v>
      </c>
      <c r="B59" s="2">
        <v>38701</v>
      </c>
      <c r="C59">
        <v>3</v>
      </c>
      <c r="D59" t="s">
        <v>39</v>
      </c>
      <c r="E59" t="s">
        <v>71</v>
      </c>
      <c r="F59" s="1">
        <v>7500</v>
      </c>
      <c r="G59" s="1">
        <v>8250</v>
      </c>
      <c r="H59" s="1">
        <v>160</v>
      </c>
      <c r="I59" s="1">
        <v>146</v>
      </c>
      <c r="J59" s="1">
        <v>80</v>
      </c>
      <c r="K59" s="1">
        <v>2500</v>
      </c>
      <c r="L59" s="1">
        <v>10</v>
      </c>
      <c r="M59" s="1">
        <v>750</v>
      </c>
      <c r="N59" s="1">
        <v>3</v>
      </c>
    </row>
    <row r="60" spans="1:14">
      <c r="A60" t="s">
        <v>102</v>
      </c>
      <c r="B60" s="2">
        <v>39024</v>
      </c>
      <c r="C60">
        <v>2</v>
      </c>
      <c r="D60" t="s">
        <v>39</v>
      </c>
      <c r="E60" t="s">
        <v>71</v>
      </c>
      <c r="F60" s="1">
        <v>7000</v>
      </c>
      <c r="G60" s="1">
        <v>7350</v>
      </c>
      <c r="H60" s="1">
        <v>161</v>
      </c>
      <c r="I60" s="1">
        <v>146</v>
      </c>
      <c r="J60" s="1">
        <v>80</v>
      </c>
      <c r="K60" s="1">
        <v>2500</v>
      </c>
      <c r="L60" s="1">
        <v>5</v>
      </c>
      <c r="M60" s="1">
        <v>350</v>
      </c>
      <c r="N60" s="1">
        <v>1</v>
      </c>
    </row>
    <row r="61" spans="1:14">
      <c r="A61" t="s">
        <v>103</v>
      </c>
      <c r="B61" s="2">
        <v>38667</v>
      </c>
      <c r="C61">
        <v>3</v>
      </c>
      <c r="D61" t="s">
        <v>39</v>
      </c>
      <c r="E61" t="s">
        <v>71</v>
      </c>
      <c r="F61" s="1">
        <v>10500</v>
      </c>
      <c r="G61" s="1">
        <v>11550</v>
      </c>
      <c r="H61" s="1">
        <v>162</v>
      </c>
      <c r="I61" s="1">
        <v>147</v>
      </c>
      <c r="J61" s="1">
        <v>80</v>
      </c>
      <c r="K61" s="1">
        <v>2500</v>
      </c>
      <c r="L61" s="1">
        <v>10</v>
      </c>
      <c r="M61" s="1">
        <v>1050</v>
      </c>
      <c r="N61" s="1">
        <v>3</v>
      </c>
    </row>
    <row r="62" spans="1:14">
      <c r="A62" t="s">
        <v>104</v>
      </c>
      <c r="B62" s="2">
        <v>39160</v>
      </c>
      <c r="C62">
        <v>1</v>
      </c>
      <c r="D62" t="s">
        <v>39</v>
      </c>
      <c r="E62" t="s">
        <v>71</v>
      </c>
      <c r="F62" s="1">
        <v>9500</v>
      </c>
      <c r="G62" s="1">
        <v>9975</v>
      </c>
      <c r="H62" s="1">
        <v>163</v>
      </c>
      <c r="I62" s="1">
        <v>147</v>
      </c>
      <c r="J62" s="1">
        <v>80</v>
      </c>
      <c r="K62" s="1">
        <v>2500</v>
      </c>
      <c r="L62" s="1">
        <v>5</v>
      </c>
      <c r="M62" s="1">
        <v>475</v>
      </c>
      <c r="N62" s="1">
        <v>1</v>
      </c>
    </row>
    <row r="63" spans="1:14">
      <c r="A63" t="s">
        <v>105</v>
      </c>
      <c r="B63" s="2">
        <v>38186</v>
      </c>
      <c r="C63">
        <v>4</v>
      </c>
      <c r="D63" t="s">
        <v>18</v>
      </c>
      <c r="E63" t="s">
        <v>108</v>
      </c>
      <c r="F63" s="1">
        <v>8000</v>
      </c>
      <c r="G63" s="1">
        <v>8800</v>
      </c>
      <c r="H63" s="1">
        <v>120</v>
      </c>
      <c r="I63" s="1">
        <v>100</v>
      </c>
      <c r="J63" s="1">
        <v>50</v>
      </c>
      <c r="K63" s="1">
        <v>1500</v>
      </c>
      <c r="L63" s="1">
        <v>10</v>
      </c>
      <c r="M63" s="1">
        <v>800</v>
      </c>
      <c r="N63" s="1">
        <v>3</v>
      </c>
    </row>
    <row r="64" spans="1:14">
      <c r="A64" t="s">
        <v>109</v>
      </c>
      <c r="B64" s="2">
        <v>39460</v>
      </c>
      <c r="C64">
        <v>1</v>
      </c>
      <c r="D64" t="s">
        <v>18</v>
      </c>
      <c r="E64" t="s">
        <v>108</v>
      </c>
      <c r="F64" s="1">
        <v>2600</v>
      </c>
      <c r="G64" s="1">
        <v>2730</v>
      </c>
      <c r="H64" s="1">
        <v>199</v>
      </c>
      <c r="I64" s="1">
        <v>124</v>
      </c>
      <c r="J64" s="1">
        <v>50</v>
      </c>
      <c r="K64" s="1">
        <v>1500</v>
      </c>
      <c r="L64" s="1">
        <v>5</v>
      </c>
      <c r="M64" s="1">
        <v>130</v>
      </c>
      <c r="N64" s="1">
        <v>1</v>
      </c>
    </row>
    <row r="65" spans="1:14">
      <c r="A65" t="s">
        <v>110</v>
      </c>
      <c r="B65" s="2">
        <v>37742</v>
      </c>
      <c r="C65">
        <v>5</v>
      </c>
      <c r="D65" t="s">
        <v>18</v>
      </c>
      <c r="E65" t="s">
        <v>108</v>
      </c>
      <c r="F65" s="1">
        <v>7900</v>
      </c>
      <c r="G65" s="1">
        <v>9085</v>
      </c>
      <c r="H65" s="1">
        <v>122</v>
      </c>
      <c r="I65" s="1">
        <v>100</v>
      </c>
      <c r="J65" s="1">
        <v>50</v>
      </c>
      <c r="K65" s="1">
        <v>1500</v>
      </c>
      <c r="L65" s="1">
        <v>15</v>
      </c>
      <c r="M65" s="1">
        <v>1185</v>
      </c>
      <c r="N65" s="1">
        <v>5</v>
      </c>
    </row>
    <row r="66" spans="1:14">
      <c r="A66" t="s">
        <v>111</v>
      </c>
      <c r="B66" s="2">
        <v>38635</v>
      </c>
      <c r="C66">
        <v>3</v>
      </c>
      <c r="D66" t="s">
        <v>18</v>
      </c>
      <c r="E66" t="s">
        <v>108</v>
      </c>
      <c r="F66" s="1">
        <v>6500</v>
      </c>
      <c r="G66" s="1">
        <v>7150</v>
      </c>
      <c r="H66" s="1">
        <v>123</v>
      </c>
      <c r="I66" s="1">
        <v>100</v>
      </c>
      <c r="J66" s="1">
        <v>50</v>
      </c>
      <c r="K66" s="1">
        <v>1500</v>
      </c>
      <c r="L66" s="1">
        <v>10</v>
      </c>
      <c r="M66" s="1">
        <v>650</v>
      </c>
      <c r="N66" s="1">
        <v>3</v>
      </c>
    </row>
    <row r="67" spans="1:14">
      <c r="A67" t="s">
        <v>112</v>
      </c>
      <c r="B67" s="2">
        <v>39402</v>
      </c>
      <c r="C67">
        <v>1</v>
      </c>
      <c r="D67" t="s">
        <v>18</v>
      </c>
      <c r="E67" t="s">
        <v>108</v>
      </c>
      <c r="F67" s="1">
        <v>5800</v>
      </c>
      <c r="G67" s="1">
        <v>6090</v>
      </c>
      <c r="H67" s="1">
        <v>124</v>
      </c>
      <c r="I67" s="1">
        <v>100</v>
      </c>
      <c r="J67" s="1">
        <v>50</v>
      </c>
      <c r="K67" s="1">
        <v>1500</v>
      </c>
      <c r="L67" s="1">
        <v>5</v>
      </c>
      <c r="M67" s="1">
        <v>290</v>
      </c>
      <c r="N67" s="1">
        <v>1</v>
      </c>
    </row>
    <row r="68" spans="1:14">
      <c r="A68" t="s">
        <v>113</v>
      </c>
      <c r="B68" s="2">
        <v>38549</v>
      </c>
      <c r="C68">
        <v>3</v>
      </c>
      <c r="D68" t="s">
        <v>18</v>
      </c>
      <c r="E68" t="s">
        <v>108</v>
      </c>
      <c r="F68" s="1">
        <v>3200</v>
      </c>
      <c r="G68" s="1">
        <v>3520</v>
      </c>
      <c r="H68" s="1">
        <v>125</v>
      </c>
      <c r="I68" s="1">
        <v>120</v>
      </c>
      <c r="J68" s="1">
        <v>50</v>
      </c>
      <c r="K68" s="1">
        <v>1500</v>
      </c>
      <c r="L68" s="1">
        <v>10</v>
      </c>
      <c r="M68" s="1">
        <v>320</v>
      </c>
      <c r="N68" s="1">
        <v>3</v>
      </c>
    </row>
    <row r="69" spans="1:14">
      <c r="A69" t="s">
        <v>114</v>
      </c>
      <c r="B69" s="2">
        <v>38988</v>
      </c>
      <c r="C69">
        <v>2</v>
      </c>
      <c r="D69" t="s">
        <v>18</v>
      </c>
      <c r="E69" t="s">
        <v>108</v>
      </c>
      <c r="F69" s="1">
        <v>2700</v>
      </c>
      <c r="G69" s="1">
        <v>2835</v>
      </c>
      <c r="H69" s="1">
        <v>126</v>
      </c>
      <c r="I69" s="1">
        <v>120</v>
      </c>
      <c r="J69" s="1">
        <v>50</v>
      </c>
      <c r="K69" s="1">
        <v>1500</v>
      </c>
      <c r="L69" s="1">
        <v>5</v>
      </c>
      <c r="M69" s="1">
        <v>135</v>
      </c>
      <c r="N69" s="1">
        <v>1</v>
      </c>
    </row>
    <row r="70" spans="1:14">
      <c r="A70" t="s">
        <v>115</v>
      </c>
      <c r="B70" s="2">
        <v>39096</v>
      </c>
      <c r="C70">
        <v>2</v>
      </c>
      <c r="D70" t="s">
        <v>18</v>
      </c>
      <c r="E70" t="s">
        <v>108</v>
      </c>
      <c r="F70" s="1">
        <v>2400</v>
      </c>
      <c r="G70" s="1">
        <v>2520</v>
      </c>
      <c r="H70" s="1">
        <v>127</v>
      </c>
      <c r="I70" s="1">
        <v>120</v>
      </c>
      <c r="J70" s="1">
        <v>50</v>
      </c>
      <c r="K70" s="1">
        <v>1500</v>
      </c>
      <c r="L70" s="1">
        <v>5</v>
      </c>
      <c r="M70" s="1">
        <v>120</v>
      </c>
      <c r="N70" s="1">
        <v>1</v>
      </c>
    </row>
    <row r="71" spans="1:14">
      <c r="A71" t="s">
        <v>116</v>
      </c>
      <c r="B71" s="2">
        <v>39515</v>
      </c>
      <c r="C71">
        <v>0</v>
      </c>
      <c r="D71" t="s">
        <v>18</v>
      </c>
      <c r="E71" t="s">
        <v>108</v>
      </c>
      <c r="F71" s="1">
        <v>2200</v>
      </c>
      <c r="G71" s="1">
        <v>2200</v>
      </c>
      <c r="H71" s="1">
        <v>128</v>
      </c>
      <c r="I71" s="1">
        <v>120</v>
      </c>
      <c r="J71" s="1">
        <v>50</v>
      </c>
      <c r="K71" s="1">
        <v>1500</v>
      </c>
      <c r="L71" s="1">
        <v>0</v>
      </c>
      <c r="M71" s="1">
        <v>0</v>
      </c>
      <c r="N71" s="1">
        <v>0</v>
      </c>
    </row>
    <row r="72" spans="1:14">
      <c r="A72" t="s">
        <v>117</v>
      </c>
      <c r="B72" s="2">
        <v>38584</v>
      </c>
      <c r="C72">
        <v>3</v>
      </c>
      <c r="D72" t="s">
        <v>18</v>
      </c>
      <c r="E72" t="s">
        <v>108</v>
      </c>
      <c r="F72" s="1">
        <v>3300</v>
      </c>
      <c r="G72" s="1">
        <v>3630</v>
      </c>
      <c r="H72" s="1">
        <v>129</v>
      </c>
      <c r="I72" s="1">
        <v>121</v>
      </c>
      <c r="J72" s="1">
        <v>50</v>
      </c>
      <c r="K72" s="1">
        <v>1500</v>
      </c>
      <c r="L72" s="1">
        <v>10</v>
      </c>
      <c r="M72" s="1">
        <v>330</v>
      </c>
      <c r="N72" s="1">
        <v>3</v>
      </c>
    </row>
    <row r="73" spans="1:14">
      <c r="A73" t="s">
        <v>118</v>
      </c>
      <c r="B73" s="2">
        <v>38655</v>
      </c>
      <c r="C73">
        <v>3</v>
      </c>
      <c r="D73" t="s">
        <v>18</v>
      </c>
      <c r="E73" t="s">
        <v>108</v>
      </c>
      <c r="F73" s="1">
        <v>2800</v>
      </c>
      <c r="G73" s="1">
        <v>3080</v>
      </c>
      <c r="H73" s="1">
        <v>130</v>
      </c>
      <c r="I73" s="1">
        <v>121</v>
      </c>
      <c r="J73" s="1">
        <v>50</v>
      </c>
      <c r="K73" s="1">
        <v>1500</v>
      </c>
      <c r="L73" s="1">
        <v>10</v>
      </c>
      <c r="M73" s="1">
        <v>280</v>
      </c>
      <c r="N73" s="1">
        <v>3</v>
      </c>
    </row>
    <row r="74" spans="1:14">
      <c r="A74" t="s">
        <v>119</v>
      </c>
      <c r="B74" s="2">
        <v>38399</v>
      </c>
      <c r="C74">
        <v>3</v>
      </c>
      <c r="D74" t="s">
        <v>18</v>
      </c>
      <c r="E74" t="s">
        <v>108</v>
      </c>
      <c r="F74" s="1">
        <v>2500</v>
      </c>
      <c r="G74" s="1">
        <v>2750</v>
      </c>
      <c r="H74" s="1">
        <v>131</v>
      </c>
      <c r="I74" s="1">
        <v>121</v>
      </c>
      <c r="J74" s="1">
        <v>50</v>
      </c>
      <c r="K74" s="1">
        <v>1500</v>
      </c>
      <c r="L74" s="1">
        <v>10</v>
      </c>
      <c r="M74" s="1">
        <v>250</v>
      </c>
      <c r="N74" s="1">
        <v>3</v>
      </c>
    </row>
    <row r="75" spans="1:14">
      <c r="A75" t="s">
        <v>120</v>
      </c>
      <c r="B75" s="2">
        <v>39182</v>
      </c>
      <c r="C75">
        <v>1</v>
      </c>
      <c r="D75" t="s">
        <v>18</v>
      </c>
      <c r="E75" t="s">
        <v>108</v>
      </c>
      <c r="F75" s="1">
        <v>2100</v>
      </c>
      <c r="G75" s="1">
        <v>2205</v>
      </c>
      <c r="H75" s="1">
        <v>132</v>
      </c>
      <c r="I75" s="1">
        <v>121</v>
      </c>
      <c r="J75" s="1">
        <v>50</v>
      </c>
      <c r="K75" s="1">
        <v>1500</v>
      </c>
      <c r="L75" s="1">
        <v>5</v>
      </c>
      <c r="M75" s="1">
        <v>105</v>
      </c>
      <c r="N75" s="1">
        <v>1</v>
      </c>
    </row>
    <row r="76" spans="1:14">
      <c r="A76" t="s">
        <v>121</v>
      </c>
      <c r="B76" s="2">
        <v>38152</v>
      </c>
      <c r="C76">
        <v>4</v>
      </c>
      <c r="D76" t="s">
        <v>18</v>
      </c>
      <c r="E76" t="s">
        <v>108</v>
      </c>
      <c r="F76" s="1">
        <v>3300</v>
      </c>
      <c r="G76" s="1">
        <v>3630</v>
      </c>
      <c r="H76" s="1">
        <v>133</v>
      </c>
      <c r="I76" s="1">
        <v>122</v>
      </c>
      <c r="J76" s="1">
        <v>50</v>
      </c>
      <c r="K76" s="1">
        <v>1500</v>
      </c>
      <c r="L76" s="1">
        <v>10</v>
      </c>
      <c r="M76" s="1">
        <v>330</v>
      </c>
      <c r="N76" s="1">
        <v>3</v>
      </c>
    </row>
    <row r="77" spans="1:14">
      <c r="A77" t="s">
        <v>122</v>
      </c>
      <c r="B77" s="2">
        <v>38955</v>
      </c>
      <c r="C77">
        <v>2</v>
      </c>
      <c r="D77" t="s">
        <v>18</v>
      </c>
      <c r="E77" t="s">
        <v>108</v>
      </c>
      <c r="F77" s="1">
        <v>2900</v>
      </c>
      <c r="G77" s="1">
        <v>3045</v>
      </c>
      <c r="H77" s="1">
        <v>134</v>
      </c>
      <c r="I77" s="1">
        <v>122</v>
      </c>
      <c r="J77" s="1">
        <v>50</v>
      </c>
      <c r="K77" s="1">
        <v>1500</v>
      </c>
      <c r="L77" s="1">
        <v>5</v>
      </c>
      <c r="M77" s="1">
        <v>145</v>
      </c>
      <c r="N77" s="1">
        <v>1</v>
      </c>
    </row>
    <row r="78" spans="1:14">
      <c r="A78" t="s">
        <v>123</v>
      </c>
      <c r="B78" s="2">
        <v>39428</v>
      </c>
      <c r="C78">
        <v>1</v>
      </c>
      <c r="D78" t="s">
        <v>18</v>
      </c>
      <c r="E78" t="s">
        <v>108</v>
      </c>
      <c r="F78" s="1">
        <v>2400</v>
      </c>
      <c r="G78" s="1">
        <v>2520</v>
      </c>
      <c r="H78" s="1">
        <v>135</v>
      </c>
      <c r="I78" s="1">
        <v>122</v>
      </c>
      <c r="J78" s="1">
        <v>50</v>
      </c>
      <c r="K78" s="1">
        <v>1500</v>
      </c>
      <c r="L78" s="1">
        <v>5</v>
      </c>
      <c r="M78" s="1">
        <v>120</v>
      </c>
      <c r="N78" s="1">
        <v>1</v>
      </c>
    </row>
    <row r="79" spans="1:14">
      <c r="A79" t="s">
        <v>124</v>
      </c>
      <c r="B79" s="2">
        <v>39484</v>
      </c>
      <c r="C79">
        <v>0</v>
      </c>
      <c r="D79" t="s">
        <v>18</v>
      </c>
      <c r="E79" t="s">
        <v>108</v>
      </c>
      <c r="F79" s="1">
        <v>2200</v>
      </c>
      <c r="G79" s="1">
        <v>2200</v>
      </c>
      <c r="H79" s="1">
        <v>136</v>
      </c>
      <c r="I79" s="1">
        <v>122</v>
      </c>
      <c r="J79" s="1">
        <v>50</v>
      </c>
      <c r="K79" s="1">
        <v>1500</v>
      </c>
      <c r="L79" s="1">
        <v>0</v>
      </c>
      <c r="M79" s="1">
        <v>0</v>
      </c>
      <c r="N79" s="1">
        <v>0</v>
      </c>
    </row>
    <row r="80" spans="1:14">
      <c r="A80" t="s">
        <v>125</v>
      </c>
      <c r="B80" s="2">
        <v>37816</v>
      </c>
      <c r="C80">
        <v>5</v>
      </c>
      <c r="D80" t="s">
        <v>18</v>
      </c>
      <c r="E80" t="s">
        <v>108</v>
      </c>
      <c r="F80" s="1">
        <v>3600</v>
      </c>
      <c r="G80" s="1">
        <v>4140</v>
      </c>
      <c r="H80" s="1">
        <v>137</v>
      </c>
      <c r="I80" s="1">
        <v>123</v>
      </c>
      <c r="J80" s="1">
        <v>50</v>
      </c>
      <c r="K80" s="1">
        <v>1500</v>
      </c>
      <c r="L80" s="1">
        <v>15</v>
      </c>
      <c r="M80" s="1">
        <v>540</v>
      </c>
      <c r="N80" s="1">
        <v>5</v>
      </c>
    </row>
    <row r="81" spans="1:14">
      <c r="A81" t="s">
        <v>126</v>
      </c>
      <c r="B81" s="2">
        <v>38651</v>
      </c>
      <c r="C81">
        <v>3</v>
      </c>
      <c r="D81" t="s">
        <v>18</v>
      </c>
      <c r="E81" t="s">
        <v>108</v>
      </c>
      <c r="F81" s="1">
        <v>3200</v>
      </c>
      <c r="G81" s="1">
        <v>3520</v>
      </c>
      <c r="H81" s="1">
        <v>138</v>
      </c>
      <c r="I81" s="1">
        <v>123</v>
      </c>
      <c r="J81" s="1">
        <v>50</v>
      </c>
      <c r="K81" s="1">
        <v>1500</v>
      </c>
      <c r="L81" s="1">
        <v>10</v>
      </c>
      <c r="M81" s="1">
        <v>320</v>
      </c>
      <c r="N81" s="1">
        <v>3</v>
      </c>
    </row>
    <row r="82" spans="1:14">
      <c r="A82" t="s">
        <v>127</v>
      </c>
      <c r="B82" s="2">
        <v>38760</v>
      </c>
      <c r="C82">
        <v>2</v>
      </c>
      <c r="D82" t="s">
        <v>18</v>
      </c>
      <c r="E82" t="s">
        <v>108</v>
      </c>
      <c r="F82" s="1">
        <v>2700</v>
      </c>
      <c r="G82" s="1">
        <v>2835</v>
      </c>
      <c r="H82" s="1">
        <v>139</v>
      </c>
      <c r="I82" s="1">
        <v>123</v>
      </c>
      <c r="J82" s="1">
        <v>50</v>
      </c>
      <c r="K82" s="1">
        <v>1500</v>
      </c>
      <c r="L82" s="1">
        <v>5</v>
      </c>
      <c r="M82" s="1">
        <v>135</v>
      </c>
      <c r="N82" s="1">
        <v>1</v>
      </c>
    </row>
    <row r="83" spans="1:14">
      <c r="A83" t="s">
        <v>128</v>
      </c>
      <c r="B83" s="2">
        <v>38813</v>
      </c>
      <c r="C83">
        <v>2</v>
      </c>
      <c r="D83" t="s">
        <v>18</v>
      </c>
      <c r="E83" t="s">
        <v>108</v>
      </c>
      <c r="F83" s="1">
        <v>2500</v>
      </c>
      <c r="G83" s="1">
        <v>2625</v>
      </c>
      <c r="H83" s="1">
        <v>140</v>
      </c>
      <c r="I83" s="1">
        <v>123</v>
      </c>
      <c r="J83" s="1">
        <v>50</v>
      </c>
      <c r="K83" s="1">
        <v>1500</v>
      </c>
      <c r="L83" s="1">
        <v>5</v>
      </c>
      <c r="M83" s="1">
        <v>125</v>
      </c>
      <c r="N83" s="1">
        <v>1</v>
      </c>
    </row>
    <row r="84" spans="1:14">
      <c r="A84" t="s">
        <v>129</v>
      </c>
      <c r="B84" s="2">
        <v>37911</v>
      </c>
      <c r="C84">
        <v>5</v>
      </c>
      <c r="D84" t="s">
        <v>18</v>
      </c>
      <c r="E84" t="s">
        <v>108</v>
      </c>
      <c r="F84" s="1">
        <v>3500</v>
      </c>
      <c r="G84" s="1">
        <v>4025</v>
      </c>
      <c r="H84" s="1">
        <v>141</v>
      </c>
      <c r="I84" s="1">
        <v>124</v>
      </c>
      <c r="J84" s="1">
        <v>50</v>
      </c>
      <c r="K84" s="1">
        <v>1500</v>
      </c>
      <c r="L84" s="1">
        <v>15</v>
      </c>
      <c r="M84" s="1">
        <v>525</v>
      </c>
      <c r="N84" s="1">
        <v>5</v>
      </c>
    </row>
    <row r="85" spans="1:14">
      <c r="A85" t="s">
        <v>130</v>
      </c>
      <c r="B85" s="2">
        <v>38381</v>
      </c>
      <c r="C85">
        <v>3</v>
      </c>
      <c r="D85" t="s">
        <v>18</v>
      </c>
      <c r="E85" t="s">
        <v>108</v>
      </c>
      <c r="F85" s="1">
        <v>3100</v>
      </c>
      <c r="G85" s="1">
        <v>3410</v>
      </c>
      <c r="H85" s="1">
        <v>142</v>
      </c>
      <c r="I85" s="1">
        <v>124</v>
      </c>
      <c r="J85" s="1">
        <v>50</v>
      </c>
      <c r="K85" s="1">
        <v>1500</v>
      </c>
      <c r="L85" s="1">
        <v>10</v>
      </c>
      <c r="M85" s="1">
        <v>310</v>
      </c>
      <c r="N85" s="1">
        <v>3</v>
      </c>
    </row>
    <row r="86" spans="1:14">
      <c r="A86" t="s">
        <v>131</v>
      </c>
      <c r="B86" s="2">
        <v>38791</v>
      </c>
      <c r="C86">
        <v>2</v>
      </c>
      <c r="D86" t="s">
        <v>18</v>
      </c>
      <c r="E86" t="s">
        <v>108</v>
      </c>
      <c r="F86" s="1">
        <v>2600</v>
      </c>
      <c r="G86" s="1">
        <v>2730</v>
      </c>
      <c r="H86" s="1">
        <v>143</v>
      </c>
      <c r="I86" s="1">
        <v>124</v>
      </c>
      <c r="J86" s="1">
        <v>50</v>
      </c>
      <c r="K86" s="1">
        <v>1500</v>
      </c>
      <c r="L86" s="1">
        <v>5</v>
      </c>
      <c r="M86" s="1">
        <v>130</v>
      </c>
      <c r="N86" s="1">
        <v>1</v>
      </c>
    </row>
    <row r="87" spans="1:14">
      <c r="A87" t="s">
        <v>132</v>
      </c>
      <c r="B87" s="2">
        <v>38907</v>
      </c>
      <c r="C87">
        <v>2</v>
      </c>
      <c r="D87" t="s">
        <v>18</v>
      </c>
      <c r="E87" t="s">
        <v>108</v>
      </c>
      <c r="F87" s="1">
        <v>2500</v>
      </c>
      <c r="G87" s="1">
        <v>2625</v>
      </c>
      <c r="H87" s="1">
        <v>144</v>
      </c>
      <c r="I87" s="1">
        <v>124</v>
      </c>
      <c r="J87" s="1">
        <v>50</v>
      </c>
      <c r="K87" s="1">
        <v>1500</v>
      </c>
      <c r="L87" s="1">
        <v>5</v>
      </c>
      <c r="M87" s="1">
        <v>125</v>
      </c>
      <c r="N87" s="1">
        <v>1</v>
      </c>
    </row>
    <row r="88" spans="1:14">
      <c r="A88" t="s">
        <v>133</v>
      </c>
      <c r="B88" s="2">
        <v>38741</v>
      </c>
      <c r="C88">
        <v>2</v>
      </c>
      <c r="D88" t="s">
        <v>18</v>
      </c>
      <c r="E88" t="s">
        <v>108</v>
      </c>
      <c r="F88" s="1">
        <v>3200</v>
      </c>
      <c r="G88" s="1">
        <v>3360</v>
      </c>
      <c r="H88" s="1">
        <v>180</v>
      </c>
      <c r="I88" s="1">
        <v>120</v>
      </c>
      <c r="J88" s="1">
        <v>50</v>
      </c>
      <c r="K88" s="1">
        <v>1500</v>
      </c>
      <c r="L88" s="1">
        <v>5</v>
      </c>
      <c r="M88" s="1">
        <v>160</v>
      </c>
      <c r="N88" s="1">
        <v>1</v>
      </c>
    </row>
    <row r="89" spans="1:14">
      <c r="A89" t="s">
        <v>134</v>
      </c>
      <c r="B89" s="2">
        <v>38771</v>
      </c>
      <c r="C89">
        <v>2</v>
      </c>
      <c r="D89" t="s">
        <v>18</v>
      </c>
      <c r="E89" t="s">
        <v>108</v>
      </c>
      <c r="F89" s="1">
        <v>3100</v>
      </c>
      <c r="G89" s="1">
        <v>3255</v>
      </c>
      <c r="H89" s="1">
        <v>181</v>
      </c>
      <c r="I89" s="1">
        <v>120</v>
      </c>
      <c r="J89" s="1">
        <v>50</v>
      </c>
      <c r="K89" s="1">
        <v>1500</v>
      </c>
      <c r="L89" s="1">
        <v>5</v>
      </c>
      <c r="M89" s="1">
        <v>155</v>
      </c>
      <c r="N89" s="1">
        <v>1</v>
      </c>
    </row>
    <row r="90" spans="1:14">
      <c r="A90" t="s">
        <v>135</v>
      </c>
      <c r="B90" s="2">
        <v>39254</v>
      </c>
      <c r="C90">
        <v>1</v>
      </c>
      <c r="D90" t="s">
        <v>18</v>
      </c>
      <c r="E90" t="s">
        <v>108</v>
      </c>
      <c r="F90" s="1">
        <v>2500</v>
      </c>
      <c r="G90" s="1">
        <v>2625</v>
      </c>
      <c r="H90" s="1">
        <v>182</v>
      </c>
      <c r="I90" s="1">
        <v>120</v>
      </c>
      <c r="J90" s="1">
        <v>50</v>
      </c>
      <c r="K90" s="1">
        <v>1500</v>
      </c>
      <c r="L90" s="1">
        <v>5</v>
      </c>
      <c r="M90" s="1">
        <v>125</v>
      </c>
      <c r="N90" s="1">
        <v>1</v>
      </c>
    </row>
    <row r="91" spans="1:14">
      <c r="A91" t="s">
        <v>136</v>
      </c>
      <c r="B91" s="2">
        <v>39481</v>
      </c>
      <c r="C91">
        <v>0</v>
      </c>
      <c r="D91" t="s">
        <v>18</v>
      </c>
      <c r="E91" t="s">
        <v>108</v>
      </c>
      <c r="F91" s="1">
        <v>2800</v>
      </c>
      <c r="G91" s="1">
        <v>2800</v>
      </c>
      <c r="H91" s="1">
        <v>183</v>
      </c>
      <c r="I91" s="1">
        <v>120</v>
      </c>
      <c r="J91" s="1">
        <v>50</v>
      </c>
      <c r="K91" s="1">
        <v>1500</v>
      </c>
      <c r="L91" s="1">
        <v>0</v>
      </c>
      <c r="M91" s="1">
        <v>0</v>
      </c>
      <c r="N91" s="1">
        <v>0</v>
      </c>
    </row>
    <row r="92" spans="1:14">
      <c r="A92" t="s">
        <v>137</v>
      </c>
      <c r="B92" s="2">
        <v>38013</v>
      </c>
      <c r="C92">
        <v>4</v>
      </c>
      <c r="D92" t="s">
        <v>18</v>
      </c>
      <c r="E92" t="s">
        <v>108</v>
      </c>
      <c r="F92" s="1">
        <v>4200</v>
      </c>
      <c r="G92" s="1">
        <v>4620</v>
      </c>
      <c r="H92" s="1">
        <v>184</v>
      </c>
      <c r="I92" s="1">
        <v>121</v>
      </c>
      <c r="J92" s="1">
        <v>50</v>
      </c>
      <c r="K92" s="1">
        <v>1500</v>
      </c>
      <c r="L92" s="1">
        <v>10</v>
      </c>
      <c r="M92" s="1">
        <v>420</v>
      </c>
      <c r="N92" s="1">
        <v>3</v>
      </c>
    </row>
    <row r="93" spans="1:14">
      <c r="A93" t="s">
        <v>138</v>
      </c>
      <c r="B93" s="2">
        <v>38403</v>
      </c>
      <c r="C93">
        <v>3</v>
      </c>
      <c r="D93" t="s">
        <v>18</v>
      </c>
      <c r="E93" t="s">
        <v>108</v>
      </c>
      <c r="F93" s="1">
        <v>4100</v>
      </c>
      <c r="G93" s="1">
        <v>4510</v>
      </c>
      <c r="H93" s="1">
        <v>185</v>
      </c>
      <c r="I93" s="1">
        <v>121</v>
      </c>
      <c r="J93" s="1">
        <v>50</v>
      </c>
      <c r="K93" s="1">
        <v>1500</v>
      </c>
      <c r="L93" s="1">
        <v>10</v>
      </c>
      <c r="M93" s="1">
        <v>410</v>
      </c>
      <c r="N93" s="1">
        <v>3</v>
      </c>
    </row>
    <row r="94" spans="1:14">
      <c r="A94" t="s">
        <v>139</v>
      </c>
      <c r="B94" s="2">
        <v>38892</v>
      </c>
      <c r="C94">
        <v>2</v>
      </c>
      <c r="D94" t="s">
        <v>18</v>
      </c>
      <c r="E94" t="s">
        <v>108</v>
      </c>
      <c r="F94" s="1">
        <v>3400</v>
      </c>
      <c r="G94" s="1">
        <v>3570</v>
      </c>
      <c r="H94" s="1">
        <v>186</v>
      </c>
      <c r="I94" s="1">
        <v>121</v>
      </c>
      <c r="J94" s="1">
        <v>50</v>
      </c>
      <c r="K94" s="1">
        <v>1500</v>
      </c>
      <c r="L94" s="1">
        <v>5</v>
      </c>
      <c r="M94" s="1">
        <v>170</v>
      </c>
      <c r="N94" s="1">
        <v>1</v>
      </c>
    </row>
    <row r="95" spans="1:14">
      <c r="A95" t="s">
        <v>140</v>
      </c>
      <c r="B95" s="2">
        <v>39120</v>
      </c>
      <c r="C95">
        <v>1</v>
      </c>
      <c r="D95" t="s">
        <v>18</v>
      </c>
      <c r="E95" t="s">
        <v>108</v>
      </c>
      <c r="F95" s="1">
        <v>3000</v>
      </c>
      <c r="G95" s="1">
        <v>3150</v>
      </c>
      <c r="H95" s="1">
        <v>187</v>
      </c>
      <c r="I95" s="1">
        <v>121</v>
      </c>
      <c r="J95" s="1">
        <v>50</v>
      </c>
      <c r="K95" s="1">
        <v>1500</v>
      </c>
      <c r="L95" s="1">
        <v>5</v>
      </c>
      <c r="M95" s="1">
        <v>150</v>
      </c>
      <c r="N95" s="1">
        <v>1</v>
      </c>
    </row>
    <row r="96" spans="1:14">
      <c r="A96" t="s">
        <v>141</v>
      </c>
      <c r="B96" s="2">
        <v>38517</v>
      </c>
      <c r="C96">
        <v>3</v>
      </c>
      <c r="D96" t="s">
        <v>18</v>
      </c>
      <c r="E96" t="s">
        <v>108</v>
      </c>
      <c r="F96" s="1">
        <v>3800</v>
      </c>
      <c r="G96" s="1">
        <v>4180</v>
      </c>
      <c r="H96" s="1">
        <v>188</v>
      </c>
      <c r="I96" s="1">
        <v>122</v>
      </c>
      <c r="J96" s="1">
        <v>50</v>
      </c>
      <c r="K96" s="1">
        <v>1500</v>
      </c>
      <c r="L96" s="1">
        <v>10</v>
      </c>
      <c r="M96" s="1">
        <v>380</v>
      </c>
      <c r="N96" s="1">
        <v>3</v>
      </c>
    </row>
    <row r="97" spans="1:14">
      <c r="A97" t="s">
        <v>142</v>
      </c>
      <c r="B97" s="2">
        <v>38577</v>
      </c>
      <c r="C97">
        <v>3</v>
      </c>
      <c r="D97" t="s">
        <v>18</v>
      </c>
      <c r="E97" t="s">
        <v>108</v>
      </c>
      <c r="F97" s="1">
        <v>3600</v>
      </c>
      <c r="G97" s="1">
        <v>3960</v>
      </c>
      <c r="H97" s="1">
        <v>189</v>
      </c>
      <c r="I97" s="1">
        <v>122</v>
      </c>
      <c r="J97" s="1">
        <v>50</v>
      </c>
      <c r="K97" s="1">
        <v>1500</v>
      </c>
      <c r="L97" s="1">
        <v>10</v>
      </c>
      <c r="M97" s="1">
        <v>360</v>
      </c>
      <c r="N97" s="1">
        <v>3</v>
      </c>
    </row>
    <row r="98" spans="1:14">
      <c r="A98" t="s">
        <v>143</v>
      </c>
      <c r="B98" s="2">
        <v>38909</v>
      </c>
      <c r="C98">
        <v>2</v>
      </c>
      <c r="D98" t="s">
        <v>18</v>
      </c>
      <c r="E98" t="s">
        <v>108</v>
      </c>
      <c r="F98" s="1">
        <v>2900</v>
      </c>
      <c r="G98" s="1">
        <v>3045</v>
      </c>
      <c r="H98" s="1">
        <v>190</v>
      </c>
      <c r="I98" s="1">
        <v>122</v>
      </c>
      <c r="J98" s="1">
        <v>50</v>
      </c>
      <c r="K98" s="1">
        <v>1500</v>
      </c>
      <c r="L98" s="1">
        <v>5</v>
      </c>
      <c r="M98" s="1">
        <v>145</v>
      </c>
      <c r="N98" s="1">
        <v>1</v>
      </c>
    </row>
    <row r="99" spans="1:14">
      <c r="A99" t="s">
        <v>144</v>
      </c>
      <c r="B99" s="2">
        <v>39435</v>
      </c>
      <c r="C99">
        <v>1</v>
      </c>
      <c r="D99" t="s">
        <v>18</v>
      </c>
      <c r="E99" t="s">
        <v>108</v>
      </c>
      <c r="F99" s="1">
        <v>2500</v>
      </c>
      <c r="G99" s="1">
        <v>2625</v>
      </c>
      <c r="H99" s="1">
        <v>191</v>
      </c>
      <c r="I99" s="1">
        <v>122</v>
      </c>
      <c r="J99" s="1">
        <v>50</v>
      </c>
      <c r="K99" s="1">
        <v>1500</v>
      </c>
      <c r="L99" s="1">
        <v>5</v>
      </c>
      <c r="M99" s="1">
        <v>125</v>
      </c>
      <c r="N99" s="1">
        <v>1</v>
      </c>
    </row>
    <row r="100" spans="1:14">
      <c r="A100" t="s">
        <v>145</v>
      </c>
      <c r="B100" s="2">
        <v>38021</v>
      </c>
      <c r="C100">
        <v>4</v>
      </c>
      <c r="D100" t="s">
        <v>18</v>
      </c>
      <c r="E100" t="s">
        <v>108</v>
      </c>
      <c r="F100" s="1">
        <v>4000</v>
      </c>
      <c r="G100" s="1">
        <v>4400</v>
      </c>
      <c r="H100" s="1">
        <v>192</v>
      </c>
      <c r="I100" s="1">
        <v>123</v>
      </c>
      <c r="J100" s="1">
        <v>50</v>
      </c>
      <c r="K100" s="1">
        <v>1500</v>
      </c>
      <c r="L100" s="1">
        <v>10</v>
      </c>
      <c r="M100" s="1">
        <v>400</v>
      </c>
      <c r="N100" s="1">
        <v>3</v>
      </c>
    </row>
    <row r="101" spans="1:14">
      <c r="A101" t="s">
        <v>146</v>
      </c>
      <c r="B101" s="2">
        <v>38414</v>
      </c>
      <c r="C101">
        <v>3</v>
      </c>
      <c r="D101" t="s">
        <v>18</v>
      </c>
      <c r="E101" t="s">
        <v>108</v>
      </c>
      <c r="F101" s="1">
        <v>3900</v>
      </c>
      <c r="G101" s="1">
        <v>4290</v>
      </c>
      <c r="H101" s="1">
        <v>193</v>
      </c>
      <c r="I101" s="1">
        <v>123</v>
      </c>
      <c r="J101" s="1">
        <v>50</v>
      </c>
      <c r="K101" s="1">
        <v>1500</v>
      </c>
      <c r="L101" s="1">
        <v>10</v>
      </c>
      <c r="M101" s="1">
        <v>390</v>
      </c>
      <c r="N101" s="1">
        <v>3</v>
      </c>
    </row>
    <row r="102" spans="1:14">
      <c r="A102" t="s">
        <v>147</v>
      </c>
      <c r="B102" s="2">
        <v>38899</v>
      </c>
      <c r="C102">
        <v>2</v>
      </c>
      <c r="D102" t="s">
        <v>18</v>
      </c>
      <c r="E102" t="s">
        <v>108</v>
      </c>
      <c r="F102" s="1">
        <v>3200</v>
      </c>
      <c r="G102" s="1">
        <v>3360</v>
      </c>
      <c r="H102" s="1">
        <v>194</v>
      </c>
      <c r="I102" s="1">
        <v>123</v>
      </c>
      <c r="J102" s="1">
        <v>50</v>
      </c>
      <c r="K102" s="1">
        <v>1500</v>
      </c>
      <c r="L102" s="1">
        <v>5</v>
      </c>
      <c r="M102" s="1">
        <v>160</v>
      </c>
      <c r="N102" s="1">
        <v>1</v>
      </c>
    </row>
    <row r="103" spans="1:14">
      <c r="A103" t="s">
        <v>148</v>
      </c>
      <c r="B103" s="2">
        <v>39158</v>
      </c>
      <c r="C103">
        <v>1</v>
      </c>
      <c r="D103" t="s">
        <v>18</v>
      </c>
      <c r="E103" t="s">
        <v>108</v>
      </c>
      <c r="F103" s="1">
        <v>2800</v>
      </c>
      <c r="G103" s="1">
        <v>2940</v>
      </c>
      <c r="H103" s="1">
        <v>195</v>
      </c>
      <c r="I103" s="1">
        <v>123</v>
      </c>
      <c r="J103" s="1">
        <v>50</v>
      </c>
      <c r="K103" s="1">
        <v>1500</v>
      </c>
      <c r="L103" s="1">
        <v>5</v>
      </c>
      <c r="M103" s="1">
        <v>140</v>
      </c>
      <c r="N103" s="1">
        <v>1</v>
      </c>
    </row>
    <row r="104" spans="1:14">
      <c r="A104" t="s">
        <v>149</v>
      </c>
      <c r="B104" s="2">
        <v>38831</v>
      </c>
      <c r="C104">
        <v>2</v>
      </c>
      <c r="D104" t="s">
        <v>18</v>
      </c>
      <c r="E104" t="s">
        <v>108</v>
      </c>
      <c r="F104" s="1">
        <v>3100</v>
      </c>
      <c r="G104" s="1">
        <v>3255</v>
      </c>
      <c r="H104" s="1">
        <v>196</v>
      </c>
      <c r="I104" s="1">
        <v>124</v>
      </c>
      <c r="J104" s="1">
        <v>50</v>
      </c>
      <c r="K104" s="1">
        <v>1500</v>
      </c>
      <c r="L104" s="1">
        <v>5</v>
      </c>
      <c r="M104" s="1">
        <v>155</v>
      </c>
      <c r="N104" s="1">
        <v>1</v>
      </c>
    </row>
    <row r="105" spans="1:14">
      <c r="A105" t="s">
        <v>150</v>
      </c>
      <c r="B105" s="2">
        <v>38860</v>
      </c>
      <c r="C105">
        <v>2</v>
      </c>
      <c r="D105" t="s">
        <v>18</v>
      </c>
      <c r="E105" t="s">
        <v>108</v>
      </c>
      <c r="F105" s="1">
        <v>3000</v>
      </c>
      <c r="G105" s="1">
        <v>3150</v>
      </c>
      <c r="H105" s="1">
        <v>197</v>
      </c>
      <c r="I105" s="1">
        <v>124</v>
      </c>
      <c r="J105" s="1">
        <v>50</v>
      </c>
      <c r="K105" s="1">
        <v>1500</v>
      </c>
      <c r="L105" s="1">
        <v>5</v>
      </c>
      <c r="M105" s="1">
        <v>150</v>
      </c>
      <c r="N105" s="1">
        <v>1</v>
      </c>
    </row>
    <row r="106" spans="1:14">
      <c r="A106" t="s">
        <v>151</v>
      </c>
      <c r="B106" s="2">
        <v>39254</v>
      </c>
      <c r="C106">
        <v>1</v>
      </c>
      <c r="D106" t="s">
        <v>18</v>
      </c>
      <c r="E106" t="s">
        <v>108</v>
      </c>
      <c r="F106" s="1">
        <v>2600</v>
      </c>
      <c r="G106" s="1">
        <v>2730</v>
      </c>
      <c r="H106" s="1">
        <v>198</v>
      </c>
      <c r="I106" s="1">
        <v>124</v>
      </c>
      <c r="J106" s="1">
        <v>50</v>
      </c>
      <c r="K106" s="1">
        <v>1500</v>
      </c>
      <c r="L106" s="1">
        <v>5</v>
      </c>
      <c r="M106" s="1">
        <v>130</v>
      </c>
      <c r="N106" s="1">
        <v>1</v>
      </c>
    </row>
    <row r="107" spans="1:14">
      <c r="A107" t="s">
        <v>152</v>
      </c>
      <c r="B107" s="2">
        <v>38452</v>
      </c>
      <c r="C107">
        <v>3</v>
      </c>
      <c r="D107" t="s">
        <v>18</v>
      </c>
      <c r="E107" t="s">
        <v>108</v>
      </c>
      <c r="F107" s="1">
        <v>8200</v>
      </c>
      <c r="G107" s="1">
        <v>9020</v>
      </c>
      <c r="H107" s="1">
        <v>121</v>
      </c>
      <c r="I107" s="1">
        <v>100</v>
      </c>
      <c r="J107" s="1">
        <v>50</v>
      </c>
      <c r="K107" s="1">
        <v>1500</v>
      </c>
      <c r="L107" s="1">
        <v>10</v>
      </c>
      <c r="M107" s="1">
        <v>820</v>
      </c>
      <c r="N107" s="1">
        <v>3</v>
      </c>
    </row>
    <row r="108" spans="1:14">
      <c r="A108" t="s">
        <v>153</v>
      </c>
      <c r="B108" s="2">
        <v>39226</v>
      </c>
      <c r="C108">
        <v>1</v>
      </c>
      <c r="D108"/>
      <c r="E108" t="s">
        <v>71</v>
      </c>
      <c r="F108" s="1">
        <v>7000</v>
      </c>
      <c r="G108" s="1">
        <v>7350</v>
      </c>
      <c r="H108" s="1">
        <v>178</v>
      </c>
      <c r="I108" s="1">
        <v>149</v>
      </c>
      <c r="J108" s="1">
        <v>80</v>
      </c>
      <c r="K108" t="s">
        <v>26</v>
      </c>
      <c r="L108" s="1">
        <v>5</v>
      </c>
      <c r="M108" s="1">
        <v>350</v>
      </c>
      <c r="N108" s="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08"/>
  <sheetViews>
    <sheetView showGridLines="0" workbookViewId="0">
      <selection activeCell="G2" sqref="G2"/>
    </sheetView>
  </sheetViews>
  <sheetFormatPr defaultRowHeight="14.6"/>
  <cols>
    <col min="1" max="1" width="12.921875" customWidth="1"/>
    <col min="2" max="5" width="12.07421875" style="2" customWidth="1"/>
    <col min="6" max="6" width="19.84375" style="2" customWidth="1"/>
    <col min="7" max="7" width="16.15234375" style="2" bestFit="1" customWidth="1"/>
    <col min="8" max="8" width="17.3046875" customWidth="1"/>
    <col min="10" max="10" width="17.4609375" customWidth="1"/>
    <col min="11" max="11" width="20.765625" customWidth="1"/>
    <col min="13" max="13" width="14.69140625" bestFit="1" customWidth="1"/>
    <col min="14" max="14" width="33.765625" customWidth="1"/>
    <col min="15" max="15" width="14.61328125" customWidth="1"/>
    <col min="16" max="16" width="14.4609375" customWidth="1"/>
    <col min="17" max="17" width="17.23046875" customWidth="1"/>
    <col min="18" max="18" width="14.23046875" customWidth="1"/>
    <col min="19" max="22" width="13.765625" customWidth="1"/>
    <col min="24" max="24" width="10.765625" bestFit="1" customWidth="1"/>
    <col min="25" max="25" width="13.53515625" bestFit="1" customWidth="1"/>
  </cols>
  <sheetData>
    <row r="1" spans="1:25">
      <c r="A1" t="s">
        <v>0</v>
      </c>
      <c r="B1" s="2" t="s">
        <v>1</v>
      </c>
      <c r="C1" s="2" t="s">
        <v>154</v>
      </c>
      <c r="D1" s="2" t="s">
        <v>155</v>
      </c>
      <c r="E1" s="2" t="s">
        <v>156</v>
      </c>
      <c r="F1" s="2" t="s">
        <v>158</v>
      </c>
      <c r="G1" s="2" t="s">
        <v>159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160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169</v>
      </c>
      <c r="U1" t="s">
        <v>170</v>
      </c>
      <c r="V1" t="s">
        <v>157</v>
      </c>
      <c r="X1" t="s">
        <v>162</v>
      </c>
      <c r="Y1" s="2">
        <v>39814</v>
      </c>
    </row>
    <row r="2" spans="1:25">
      <c r="A2" t="s">
        <v>13</v>
      </c>
      <c r="B2" s="2">
        <v>37414</v>
      </c>
      <c r="C2" s="2">
        <f>Таблица1[[#This Row],[HIRE_DATE]]+365</f>
        <v>37779</v>
      </c>
      <c r="D2" s="2">
        <f>Таблица1[[#This Row],[1 YEAR]]+365+366</f>
        <v>38510</v>
      </c>
      <c r="E2" s="2">
        <f>Таблица1[[#This Row],[3 YEARS]]+365+366</f>
        <v>39241</v>
      </c>
      <c r="F2">
        <f>ROUND((Calculations!$Y$1-Таблица1[[#This Row],[HIRE_DATE]])/Calculations!$Y$2,1)</f>
        <v>6.6</v>
      </c>
      <c r="G2">
        <f>INT(Таблица1[[#This Row],[EXPERIENCE_YEARS]])</f>
        <v>6</v>
      </c>
      <c r="H2" t="s">
        <v>14</v>
      </c>
      <c r="I2" t="s">
        <v>15</v>
      </c>
      <c r="J2" t="s">
        <v>16</v>
      </c>
      <c r="K2" t="s">
        <v>17</v>
      </c>
      <c r="L2" s="1">
        <v>8300</v>
      </c>
      <c r="M2" s="1" cm="1">
        <f t="array" ref="M2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9545</v>
      </c>
      <c r="N2" s="1">
        <v>40.9</v>
      </c>
      <c r="O2" s="1">
        <v>206</v>
      </c>
      <c r="P2" s="1">
        <v>205</v>
      </c>
      <c r="Q2" s="1">
        <v>110</v>
      </c>
      <c r="R2" s="1">
        <v>1700</v>
      </c>
      <c r="S2" t="s">
        <v>18</v>
      </c>
      <c r="T2" s="1">
        <f>ROUND((Таблица1[[#This Row],[NEW_SALARY]]/Таблица1[[#This Row],[SALARY]]-1)*100,1)</f>
        <v>15</v>
      </c>
      <c r="U2" s="1">
        <f>Таблица1[[#This Row],[NEW_SALARY]]-Таблица1[[#This Row],[SALARY]]</f>
        <v>1245</v>
      </c>
      <c r="V2" s="1" cm="1">
        <f t="array" ref="V2">_xlfn.IFS(Таблица1[[#This Row],[EXPERIENCE (Y)]]&gt;=5,5,Таблица1[[#This Row],[EXPERIENCE (Y)]]&gt;=3,3,Таблица1[[#This Row],[EXPERIENCE (Y)]]&gt;=1,1,Таблица1[[#This Row],[EXPERIENCE (Y)]]&lt;1,0)</f>
        <v>5</v>
      </c>
      <c r="X2" t="s">
        <v>161</v>
      </c>
      <c r="Y2">
        <f>(365+366)/2</f>
        <v>365.5</v>
      </c>
    </row>
    <row r="3" spans="1:25">
      <c r="A3" t="s">
        <v>19</v>
      </c>
      <c r="B3" s="2">
        <v>37414</v>
      </c>
      <c r="C3" s="2">
        <f>Таблица1[[#This Row],[HIRE_DATE]]+365</f>
        <v>37779</v>
      </c>
      <c r="D3" s="2">
        <f>Таблица1[[#This Row],[1 YEAR]]+365+366</f>
        <v>38510</v>
      </c>
      <c r="E3" s="2">
        <f>Таблица1[[#This Row],[3 YEARS]]+365+366</f>
        <v>39241</v>
      </c>
      <c r="F3">
        <f>ROUND((Calculations!$Y$1-Таблица1[[#This Row],[HIRE_DATE]])/Calculations!$Y$2,1)</f>
        <v>6.6</v>
      </c>
      <c r="G3">
        <f>INT(Таблица1[[#This Row],[EXPERIENCE_YEARS]])</f>
        <v>6</v>
      </c>
      <c r="H3" t="s">
        <v>14</v>
      </c>
      <c r="I3" t="s">
        <v>15</v>
      </c>
      <c r="J3" t="s">
        <v>16</v>
      </c>
      <c r="K3" t="s">
        <v>17</v>
      </c>
      <c r="L3" s="1">
        <v>12008</v>
      </c>
      <c r="M3" s="1" cm="1">
        <f t="array" ref="M3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13809</v>
      </c>
      <c r="N3" s="1">
        <v>59.1</v>
      </c>
      <c r="O3" s="1">
        <v>205</v>
      </c>
      <c r="P3" s="1">
        <v>101</v>
      </c>
      <c r="Q3" s="1">
        <v>110</v>
      </c>
      <c r="R3" s="1">
        <v>1700</v>
      </c>
      <c r="S3" t="s">
        <v>18</v>
      </c>
      <c r="T3" s="1">
        <f>ROUND((Таблица1[[#This Row],[NEW_SALARY]]/Таблица1[[#This Row],[SALARY]]-1)*100,1)</f>
        <v>15</v>
      </c>
      <c r="U3" s="1">
        <f>Таблица1[[#This Row],[NEW_SALARY]]-Таблица1[[#This Row],[SALARY]]</f>
        <v>1801</v>
      </c>
      <c r="V3" s="1" cm="1">
        <f t="array" ref="V3">_xlfn.IFS(Таблица1[[#This Row],[EXPERIENCE (Y)]]&gt;=5,5,Таблица1[[#This Row],[EXPERIENCE (Y)]]&gt;=3,3,Таблица1[[#This Row],[EXPERIENCE (Y)]]&gt;=1,1,Таблица1[[#This Row],[EXPERIENCE (Y)]]&lt;1,0)</f>
        <v>5</v>
      </c>
    </row>
    <row r="4" spans="1:25">
      <c r="A4" t="s">
        <v>20</v>
      </c>
      <c r="B4" s="2">
        <v>37881</v>
      </c>
      <c r="C4" s="2">
        <f>Таблица1[[#This Row],[HIRE_DATE]]+365</f>
        <v>38246</v>
      </c>
      <c r="D4" s="2">
        <f>Таблица1[[#This Row],[1 YEAR]]+365+366</f>
        <v>38977</v>
      </c>
      <c r="E4" s="2">
        <f>Таблица1[[#This Row],[3 YEARS]]+365+366</f>
        <v>39708</v>
      </c>
      <c r="F4">
        <f>ROUND((Calculations!$Y$1-Таблица1[[#This Row],[HIRE_DATE]])/Calculations!$Y$2,1)</f>
        <v>5.3</v>
      </c>
      <c r="G4">
        <f>INT(Таблица1[[#This Row],[EXPERIENCE_YEARS]])</f>
        <v>5</v>
      </c>
      <c r="H4" t="s">
        <v>14</v>
      </c>
      <c r="I4" t="s">
        <v>15</v>
      </c>
      <c r="J4" t="s">
        <v>16</v>
      </c>
      <c r="K4" t="s">
        <v>21</v>
      </c>
      <c r="L4" s="1">
        <v>4400</v>
      </c>
      <c r="M4" s="1" cm="1">
        <f t="array" ref="M4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5060</v>
      </c>
      <c r="N4" s="1">
        <v>100</v>
      </c>
      <c r="O4" s="1">
        <v>200</v>
      </c>
      <c r="P4" s="1">
        <v>101</v>
      </c>
      <c r="Q4" s="1">
        <v>10</v>
      </c>
      <c r="R4" s="1">
        <v>1700</v>
      </c>
      <c r="S4" t="s">
        <v>18</v>
      </c>
      <c r="T4" s="1">
        <f>ROUND((Таблица1[[#This Row],[NEW_SALARY]]/Таблица1[[#This Row],[SALARY]]-1)*100,1)</f>
        <v>15</v>
      </c>
      <c r="U4" s="1">
        <f>Таблица1[[#This Row],[NEW_SALARY]]-Таблица1[[#This Row],[SALARY]]</f>
        <v>660</v>
      </c>
      <c r="V4" s="1" cm="1">
        <f t="array" ref="V4">_xlfn.IFS(Таблица1[[#This Row],[EXPERIENCE (Y)]]&gt;=5,5,Таблица1[[#This Row],[EXPERIENCE (Y)]]&gt;=3,3,Таблица1[[#This Row],[EXPERIENCE (Y)]]&gt;=1,1,Таблица1[[#This Row],[EXPERIENCE (Y)]]&lt;1,0)</f>
        <v>5</v>
      </c>
      <c r="X4" t="s">
        <v>163</v>
      </c>
      <c r="Y4" t="s">
        <v>164</v>
      </c>
    </row>
    <row r="5" spans="1:25">
      <c r="A5" t="s">
        <v>22</v>
      </c>
      <c r="B5" s="2">
        <v>38616</v>
      </c>
      <c r="C5" s="2">
        <f>Таблица1[[#This Row],[HIRE_DATE]]+365</f>
        <v>38981</v>
      </c>
      <c r="D5" s="2">
        <f>Таблица1[[#This Row],[1 YEAR]]+365+366</f>
        <v>39712</v>
      </c>
      <c r="E5" s="2">
        <f>Таблица1[[#This Row],[3 YEARS]]+365+366</f>
        <v>40443</v>
      </c>
      <c r="F5">
        <f>ROUND((Calculations!$Y$1-Таблица1[[#This Row],[HIRE_DATE]])/Calculations!$Y$2,1)</f>
        <v>3.3</v>
      </c>
      <c r="G5">
        <f>INT(Таблица1[[#This Row],[EXPERIENCE_YEARS]])</f>
        <v>3</v>
      </c>
      <c r="H5" t="s">
        <v>14</v>
      </c>
      <c r="I5" t="s">
        <v>15</v>
      </c>
      <c r="J5" t="s">
        <v>16</v>
      </c>
      <c r="K5" t="s">
        <v>23</v>
      </c>
      <c r="L5" s="1">
        <v>17000</v>
      </c>
      <c r="M5" s="1" cm="1">
        <f t="array" ref="M5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18700</v>
      </c>
      <c r="N5" s="1">
        <v>29.3</v>
      </c>
      <c r="O5" s="1">
        <v>101</v>
      </c>
      <c r="P5" s="1">
        <v>100</v>
      </c>
      <c r="Q5" s="1">
        <v>90</v>
      </c>
      <c r="R5" s="1">
        <v>1700</v>
      </c>
      <c r="S5" t="s">
        <v>18</v>
      </c>
      <c r="T5" s="1">
        <f>ROUND((Таблица1[[#This Row],[NEW_SALARY]]/Таблица1[[#This Row],[SALARY]]-1)*100,1)</f>
        <v>10</v>
      </c>
      <c r="U5" s="1">
        <f>Таблица1[[#This Row],[NEW_SALARY]]-Таблица1[[#This Row],[SALARY]]</f>
        <v>1700</v>
      </c>
      <c r="V5" s="1" cm="1">
        <f t="array" ref="V5">_xlfn.IFS(Таблица1[[#This Row],[EXPERIENCE (Y)]]&gt;=5,5,Таблица1[[#This Row],[EXPERIENCE (Y)]]&gt;=3,3,Таблица1[[#This Row],[EXPERIENCE (Y)]]&gt;=1,1,Таблица1[[#This Row],[EXPERIENCE (Y)]]&lt;1,0)</f>
        <v>3</v>
      </c>
      <c r="X5" t="s">
        <v>165</v>
      </c>
      <c r="Y5" s="3">
        <v>0</v>
      </c>
    </row>
    <row r="6" spans="1:25">
      <c r="A6" t="s">
        <v>24</v>
      </c>
      <c r="B6" s="2">
        <v>36904</v>
      </c>
      <c r="C6" s="2">
        <f>Таблица1[[#This Row],[HIRE_DATE]]+365</f>
        <v>37269</v>
      </c>
      <c r="D6" s="2">
        <f>Таблица1[[#This Row],[1 YEAR]]+365+366</f>
        <v>38000</v>
      </c>
      <c r="E6" s="2">
        <f>Таблица1[[#This Row],[3 YEARS]]+365+366</f>
        <v>38731</v>
      </c>
      <c r="F6">
        <f>ROUND((Calculations!$Y$1-Таблица1[[#This Row],[HIRE_DATE]])/Calculations!$Y$2,1)</f>
        <v>8</v>
      </c>
      <c r="G6">
        <f>INT(Таблица1[[#This Row],[EXPERIENCE_YEARS]])</f>
        <v>8</v>
      </c>
      <c r="H6" t="s">
        <v>14</v>
      </c>
      <c r="I6" t="s">
        <v>15</v>
      </c>
      <c r="J6" t="s">
        <v>16</v>
      </c>
      <c r="K6" t="s">
        <v>23</v>
      </c>
      <c r="L6" s="1">
        <v>17000</v>
      </c>
      <c r="M6" s="1" cm="1">
        <f t="array" ref="M6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19550</v>
      </c>
      <c r="N6" s="1">
        <v>29.3</v>
      </c>
      <c r="O6" s="1">
        <v>102</v>
      </c>
      <c r="P6" s="1">
        <v>100</v>
      </c>
      <c r="Q6" s="1">
        <v>90</v>
      </c>
      <c r="R6" s="1">
        <v>1700</v>
      </c>
      <c r="S6" t="s">
        <v>18</v>
      </c>
      <c r="T6" s="1">
        <f>ROUND((Таблица1[[#This Row],[NEW_SALARY]]/Таблица1[[#This Row],[SALARY]]-1)*100,1)</f>
        <v>15</v>
      </c>
      <c r="U6" s="1">
        <f>Таблица1[[#This Row],[NEW_SALARY]]-Таблица1[[#This Row],[SALARY]]</f>
        <v>2550</v>
      </c>
      <c r="V6" s="1" cm="1">
        <f t="array" ref="V6">_xlfn.IFS(Таблица1[[#This Row],[EXPERIENCE (Y)]]&gt;=5,5,Таблица1[[#This Row],[EXPERIENCE (Y)]]&gt;=3,3,Таблица1[[#This Row],[EXPERIENCE (Y)]]&gt;=1,1,Таблица1[[#This Row],[EXPERIENCE (Y)]]&lt;1,0)</f>
        <v>5</v>
      </c>
      <c r="X6" t="s">
        <v>166</v>
      </c>
      <c r="Y6" s="3">
        <v>0.05</v>
      </c>
    </row>
    <row r="7" spans="1:25">
      <c r="A7" t="s">
        <v>25</v>
      </c>
      <c r="B7" s="2">
        <v>37789</v>
      </c>
      <c r="C7" s="2">
        <f>Таблица1[[#This Row],[HIRE_DATE]]+365</f>
        <v>38154</v>
      </c>
      <c r="D7" s="2">
        <f>Таблица1[[#This Row],[1 YEAR]]+365+366</f>
        <v>38885</v>
      </c>
      <c r="E7" s="2">
        <f>Таблица1[[#This Row],[3 YEARS]]+365+366</f>
        <v>39616</v>
      </c>
      <c r="F7">
        <f>ROUND((Calculations!$Y$1-Таблица1[[#This Row],[HIRE_DATE]])/Calculations!$Y$2,1)</f>
        <v>5.5</v>
      </c>
      <c r="G7">
        <f>INT(Таблица1[[#This Row],[EXPERIENCE_YEARS]])</f>
        <v>5</v>
      </c>
      <c r="H7" t="s">
        <v>14</v>
      </c>
      <c r="I7" t="s">
        <v>15</v>
      </c>
      <c r="J7" t="s">
        <v>16</v>
      </c>
      <c r="K7" t="s">
        <v>23</v>
      </c>
      <c r="L7" s="1">
        <v>24000</v>
      </c>
      <c r="M7" s="1" cm="1">
        <f t="array" ref="M7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27600</v>
      </c>
      <c r="N7" s="1">
        <v>41.4</v>
      </c>
      <c r="O7" s="1">
        <v>100</v>
      </c>
      <c r="P7" t="s">
        <v>26</v>
      </c>
      <c r="Q7" s="1">
        <v>90</v>
      </c>
      <c r="R7" s="1">
        <v>1700</v>
      </c>
      <c r="S7" t="s">
        <v>18</v>
      </c>
      <c r="T7" s="1">
        <f>ROUND((Таблица1[[#This Row],[NEW_SALARY]]/Таблица1[[#This Row],[SALARY]]-1)*100,1)</f>
        <v>15</v>
      </c>
      <c r="U7" s="1">
        <f>Таблица1[[#This Row],[NEW_SALARY]]-Таблица1[[#This Row],[SALARY]]</f>
        <v>3600</v>
      </c>
      <c r="V7" s="1" cm="1">
        <f t="array" ref="V7">_xlfn.IFS(Таблица1[[#This Row],[EXPERIENCE (Y)]]&gt;=5,5,Таблица1[[#This Row],[EXPERIENCE (Y)]]&gt;=3,3,Таблица1[[#This Row],[EXPERIENCE (Y)]]&gt;=1,1,Таблица1[[#This Row],[EXPERIENCE (Y)]]&lt;1,0)</f>
        <v>5</v>
      </c>
      <c r="X7" t="s">
        <v>167</v>
      </c>
      <c r="Y7" s="3">
        <v>0.1</v>
      </c>
    </row>
    <row r="8" spans="1:25">
      <c r="A8" t="s">
        <v>27</v>
      </c>
      <c r="B8" s="2">
        <v>37485</v>
      </c>
      <c r="C8" s="2">
        <f>Таблица1[[#This Row],[HIRE_DATE]]+365</f>
        <v>37850</v>
      </c>
      <c r="D8" s="2">
        <f>Таблица1[[#This Row],[1 YEAR]]+365+366</f>
        <v>38581</v>
      </c>
      <c r="E8" s="2">
        <f>Таблица1[[#This Row],[3 YEARS]]+365+366</f>
        <v>39312</v>
      </c>
      <c r="F8">
        <f>ROUND((Calculations!$Y$1-Таблица1[[#This Row],[HIRE_DATE]])/Calculations!$Y$2,1)</f>
        <v>6.4</v>
      </c>
      <c r="G8">
        <f>INT(Таблица1[[#This Row],[EXPERIENCE_YEARS]])</f>
        <v>6</v>
      </c>
      <c r="H8" t="s">
        <v>14</v>
      </c>
      <c r="I8" t="s">
        <v>15</v>
      </c>
      <c r="J8" t="s">
        <v>16</v>
      </c>
      <c r="K8" t="s">
        <v>28</v>
      </c>
      <c r="L8" s="1">
        <v>12008</v>
      </c>
      <c r="M8" s="1" cm="1">
        <f t="array" ref="M8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13809</v>
      </c>
      <c r="N8" s="1">
        <v>23.3</v>
      </c>
      <c r="O8" s="1">
        <v>108</v>
      </c>
      <c r="P8" s="1">
        <v>101</v>
      </c>
      <c r="Q8" s="1">
        <v>100</v>
      </c>
      <c r="R8" s="1">
        <v>1700</v>
      </c>
      <c r="S8" t="s">
        <v>18</v>
      </c>
      <c r="T8" s="1">
        <f>ROUND((Таблица1[[#This Row],[NEW_SALARY]]/Таблица1[[#This Row],[SALARY]]-1)*100,1)</f>
        <v>15</v>
      </c>
      <c r="U8" s="1">
        <f>Таблица1[[#This Row],[NEW_SALARY]]-Таблица1[[#This Row],[SALARY]]</f>
        <v>1801</v>
      </c>
      <c r="V8" s="1" cm="1">
        <f t="array" ref="V8">_xlfn.IFS(Таблица1[[#This Row],[EXPERIENCE (Y)]]&gt;=5,5,Таблица1[[#This Row],[EXPERIENCE (Y)]]&gt;=3,3,Таблица1[[#This Row],[EXPERIENCE (Y)]]&gt;=1,1,Таблица1[[#This Row],[EXPERIENCE (Y)]]&lt;1,0)</f>
        <v>5</v>
      </c>
      <c r="X8" t="s">
        <v>168</v>
      </c>
      <c r="Y8" s="3">
        <v>0.15</v>
      </c>
    </row>
    <row r="9" spans="1:25">
      <c r="A9" t="s">
        <v>29</v>
      </c>
      <c r="B9" s="2">
        <v>39423</v>
      </c>
      <c r="C9" s="2">
        <f>Таблица1[[#This Row],[HIRE_DATE]]+365</f>
        <v>39788</v>
      </c>
      <c r="D9" s="2">
        <f>Таблица1[[#This Row],[1 YEAR]]+365+366</f>
        <v>40519</v>
      </c>
      <c r="E9" s="2">
        <f>Таблица1[[#This Row],[3 YEARS]]+365+366</f>
        <v>41250</v>
      </c>
      <c r="F9">
        <f>ROUND((Calculations!$Y$1-Таблица1[[#This Row],[HIRE_DATE]])/Calculations!$Y$2,1)</f>
        <v>1.1000000000000001</v>
      </c>
      <c r="G9">
        <f>INT(Таблица1[[#This Row],[EXPERIENCE_YEARS]])</f>
        <v>1</v>
      </c>
      <c r="H9" t="s">
        <v>14</v>
      </c>
      <c r="I9" t="s">
        <v>15</v>
      </c>
      <c r="J9" t="s">
        <v>16</v>
      </c>
      <c r="K9" t="s">
        <v>28</v>
      </c>
      <c r="L9" s="1">
        <v>6900</v>
      </c>
      <c r="M9" s="1" cm="1">
        <f t="array" ref="M9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7245</v>
      </c>
      <c r="N9" s="1">
        <v>13.4</v>
      </c>
      <c r="O9" s="1">
        <v>113</v>
      </c>
      <c r="P9" s="1">
        <v>108</v>
      </c>
      <c r="Q9" s="1">
        <v>100</v>
      </c>
      <c r="R9" s="1">
        <v>1700</v>
      </c>
      <c r="S9" t="s">
        <v>18</v>
      </c>
      <c r="T9" s="1">
        <f>ROUND((Таблица1[[#This Row],[NEW_SALARY]]/Таблица1[[#This Row],[SALARY]]-1)*100,1)</f>
        <v>5</v>
      </c>
      <c r="U9" s="1">
        <f>Таблица1[[#This Row],[NEW_SALARY]]-Таблица1[[#This Row],[SALARY]]</f>
        <v>345</v>
      </c>
      <c r="V9" s="1" cm="1">
        <f t="array" ref="V9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10" spans="1:25">
      <c r="A10" t="s">
        <v>30</v>
      </c>
      <c r="B10" s="2">
        <v>37484</v>
      </c>
      <c r="C10" s="2">
        <f>Таблица1[[#This Row],[HIRE_DATE]]+365</f>
        <v>37849</v>
      </c>
      <c r="D10" s="2">
        <f>Таблица1[[#This Row],[1 YEAR]]+365+366</f>
        <v>38580</v>
      </c>
      <c r="E10" s="2">
        <f>Таблица1[[#This Row],[3 YEARS]]+365+366</f>
        <v>39311</v>
      </c>
      <c r="F10">
        <f>ROUND((Calculations!$Y$1-Таблица1[[#This Row],[HIRE_DATE]])/Calculations!$Y$2,1)</f>
        <v>6.4</v>
      </c>
      <c r="G10">
        <f>INT(Таблица1[[#This Row],[EXPERIENCE_YEARS]])</f>
        <v>6</v>
      </c>
      <c r="H10" t="s">
        <v>14</v>
      </c>
      <c r="I10" t="s">
        <v>15</v>
      </c>
      <c r="J10" t="s">
        <v>16</v>
      </c>
      <c r="K10" t="s">
        <v>28</v>
      </c>
      <c r="L10" s="1">
        <v>9000</v>
      </c>
      <c r="M10" s="1" cm="1">
        <f t="array" ref="M10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10350</v>
      </c>
      <c r="N10" s="1">
        <v>17.399999999999999</v>
      </c>
      <c r="O10" s="1">
        <v>109</v>
      </c>
      <c r="P10" s="1">
        <v>108</v>
      </c>
      <c r="Q10" s="1">
        <v>100</v>
      </c>
      <c r="R10" s="1">
        <v>1700</v>
      </c>
      <c r="S10" t="s">
        <v>18</v>
      </c>
      <c r="T10" s="1">
        <f>ROUND((Таблица1[[#This Row],[NEW_SALARY]]/Таблица1[[#This Row],[SALARY]]-1)*100,1)</f>
        <v>15</v>
      </c>
      <c r="U10" s="1">
        <f>Таблица1[[#This Row],[NEW_SALARY]]-Таблица1[[#This Row],[SALARY]]</f>
        <v>1350</v>
      </c>
      <c r="V10" s="1" cm="1">
        <f t="array" ref="V10">_xlfn.IFS(Таблица1[[#This Row],[EXPERIENCE (Y)]]&gt;=5,5,Таблица1[[#This Row],[EXPERIENCE (Y)]]&gt;=3,3,Таблица1[[#This Row],[EXPERIENCE (Y)]]&gt;=1,1,Таблица1[[#This Row],[EXPERIENCE (Y)]]&lt;1,0)</f>
        <v>5</v>
      </c>
    </row>
    <row r="11" spans="1:25">
      <c r="A11" t="s">
        <v>31</v>
      </c>
      <c r="B11" s="2">
        <v>38623</v>
      </c>
      <c r="C11" s="2">
        <f>Таблица1[[#This Row],[HIRE_DATE]]+365</f>
        <v>38988</v>
      </c>
      <c r="D11" s="2">
        <f>Таблица1[[#This Row],[1 YEAR]]+365+366</f>
        <v>39719</v>
      </c>
      <c r="E11" s="2">
        <f>Таблица1[[#This Row],[3 YEARS]]+365+366</f>
        <v>40450</v>
      </c>
      <c r="F11">
        <f>ROUND((Calculations!$Y$1-Таблица1[[#This Row],[HIRE_DATE]])/Calculations!$Y$2,1)</f>
        <v>3.3</v>
      </c>
      <c r="G11">
        <f>INT(Таблица1[[#This Row],[EXPERIENCE_YEARS]])</f>
        <v>3</v>
      </c>
      <c r="H11" t="s">
        <v>14</v>
      </c>
      <c r="I11" t="s">
        <v>15</v>
      </c>
      <c r="J11" t="s">
        <v>16</v>
      </c>
      <c r="K11" t="s">
        <v>28</v>
      </c>
      <c r="L11" s="1">
        <v>8200</v>
      </c>
      <c r="M11" s="1" cm="1">
        <f t="array" ref="M11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9020</v>
      </c>
      <c r="N11" s="1">
        <v>15.9</v>
      </c>
      <c r="O11" s="1">
        <v>110</v>
      </c>
      <c r="P11" s="1">
        <v>108</v>
      </c>
      <c r="Q11" s="1">
        <v>100</v>
      </c>
      <c r="R11" s="1">
        <v>1700</v>
      </c>
      <c r="S11" t="s">
        <v>18</v>
      </c>
      <c r="T11" s="1">
        <f>ROUND((Таблица1[[#This Row],[NEW_SALARY]]/Таблица1[[#This Row],[SALARY]]-1)*100,1)</f>
        <v>10</v>
      </c>
      <c r="U11" s="1">
        <f>Таблица1[[#This Row],[NEW_SALARY]]-Таблица1[[#This Row],[SALARY]]</f>
        <v>820</v>
      </c>
      <c r="V11" s="1" cm="1">
        <f t="array" ref="V11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12" spans="1:25">
      <c r="A12" t="s">
        <v>32</v>
      </c>
      <c r="B12" s="2">
        <v>38625</v>
      </c>
      <c r="C12" s="2">
        <f>Таблица1[[#This Row],[HIRE_DATE]]+365</f>
        <v>38990</v>
      </c>
      <c r="D12" s="2">
        <f>Таблица1[[#This Row],[1 YEAR]]+365+366</f>
        <v>39721</v>
      </c>
      <c r="E12" s="2">
        <f>Таблица1[[#This Row],[3 YEARS]]+365+366</f>
        <v>40452</v>
      </c>
      <c r="F12">
        <f>ROUND((Calculations!$Y$1-Таблица1[[#This Row],[HIRE_DATE]])/Calculations!$Y$2,1)</f>
        <v>3.3</v>
      </c>
      <c r="G12">
        <f>INT(Таблица1[[#This Row],[EXPERIENCE_YEARS]])</f>
        <v>3</v>
      </c>
      <c r="H12" t="s">
        <v>14</v>
      </c>
      <c r="I12" t="s">
        <v>15</v>
      </c>
      <c r="J12" t="s">
        <v>16</v>
      </c>
      <c r="K12" t="s">
        <v>28</v>
      </c>
      <c r="L12" s="1">
        <v>7700</v>
      </c>
      <c r="M12" s="1" cm="1">
        <f t="array" ref="M12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8470</v>
      </c>
      <c r="N12" s="1">
        <v>14.9</v>
      </c>
      <c r="O12" s="1">
        <v>111</v>
      </c>
      <c r="P12" s="1">
        <v>108</v>
      </c>
      <c r="Q12" s="1">
        <v>100</v>
      </c>
      <c r="R12" s="1">
        <v>1700</v>
      </c>
      <c r="S12" t="s">
        <v>18</v>
      </c>
      <c r="T12" s="1">
        <f>ROUND((Таблица1[[#This Row],[NEW_SALARY]]/Таблица1[[#This Row],[SALARY]]-1)*100,1)</f>
        <v>10</v>
      </c>
      <c r="U12" s="1">
        <f>Таблица1[[#This Row],[NEW_SALARY]]-Таблица1[[#This Row],[SALARY]]</f>
        <v>770</v>
      </c>
      <c r="V12" s="1" cm="1">
        <f t="array" ref="V12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13" spans="1:25">
      <c r="A13" t="s">
        <v>33</v>
      </c>
      <c r="B13" s="2">
        <v>38783</v>
      </c>
      <c r="C13" s="2">
        <f>Таблица1[[#This Row],[HIRE_DATE]]+365</f>
        <v>39148</v>
      </c>
      <c r="D13" s="2">
        <f>Таблица1[[#This Row],[1 YEAR]]+365+366</f>
        <v>39879</v>
      </c>
      <c r="E13" s="2">
        <f>Таблица1[[#This Row],[3 YEARS]]+365+366</f>
        <v>40610</v>
      </c>
      <c r="F13">
        <f>ROUND((Calculations!$Y$1-Таблица1[[#This Row],[HIRE_DATE]])/Calculations!$Y$2,1)</f>
        <v>2.8</v>
      </c>
      <c r="G13">
        <f>INT(Таблица1[[#This Row],[EXPERIENCE_YEARS]])</f>
        <v>2</v>
      </c>
      <c r="H13" t="s">
        <v>14</v>
      </c>
      <c r="I13" t="s">
        <v>15</v>
      </c>
      <c r="J13" t="s">
        <v>16</v>
      </c>
      <c r="K13" t="s">
        <v>28</v>
      </c>
      <c r="L13" s="1">
        <v>7800</v>
      </c>
      <c r="M13" s="1" cm="1">
        <f t="array" ref="M13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8190</v>
      </c>
      <c r="N13" s="1">
        <v>15.1</v>
      </c>
      <c r="O13" s="1">
        <v>112</v>
      </c>
      <c r="P13" s="1">
        <v>108</v>
      </c>
      <c r="Q13" s="1">
        <v>100</v>
      </c>
      <c r="R13" s="1">
        <v>1700</v>
      </c>
      <c r="S13" t="s">
        <v>18</v>
      </c>
      <c r="T13" s="1">
        <f>ROUND((Таблица1[[#This Row],[NEW_SALARY]]/Таблица1[[#This Row],[SALARY]]-1)*100,1)</f>
        <v>5</v>
      </c>
      <c r="U13" s="1">
        <f>Таблица1[[#This Row],[NEW_SALARY]]-Таблица1[[#This Row],[SALARY]]</f>
        <v>390</v>
      </c>
      <c r="V13" s="1" cm="1">
        <f t="array" ref="V13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14" spans="1:25">
      <c r="A14" t="s">
        <v>34</v>
      </c>
      <c r="B14" s="2">
        <v>37414</v>
      </c>
      <c r="C14" s="2">
        <f>Таблица1[[#This Row],[HIRE_DATE]]+365</f>
        <v>37779</v>
      </c>
      <c r="D14" s="2">
        <f>Таблица1[[#This Row],[1 YEAR]]+365+366</f>
        <v>38510</v>
      </c>
      <c r="E14" s="2">
        <f>Таблица1[[#This Row],[3 YEARS]]+365+366</f>
        <v>39241</v>
      </c>
      <c r="F14">
        <f>ROUND((Calculations!$Y$1-Таблица1[[#This Row],[HIRE_DATE]])/Calculations!$Y$2,1)</f>
        <v>6.6</v>
      </c>
      <c r="G14">
        <f>INT(Таблица1[[#This Row],[EXPERIENCE_YEARS]])</f>
        <v>6</v>
      </c>
      <c r="H14" t="s">
        <v>35</v>
      </c>
      <c r="I14" t="s">
        <v>36</v>
      </c>
      <c r="J14" t="s">
        <v>37</v>
      </c>
      <c r="K14" t="s">
        <v>38</v>
      </c>
      <c r="L14" s="1">
        <v>6500</v>
      </c>
      <c r="M14" s="1" cm="1">
        <f t="array" ref="M14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7475</v>
      </c>
      <c r="N14" s="1">
        <v>100</v>
      </c>
      <c r="O14" s="1">
        <v>203</v>
      </c>
      <c r="P14" s="1">
        <v>101</v>
      </c>
      <c r="Q14" s="1">
        <v>40</v>
      </c>
      <c r="R14" s="1">
        <v>2400</v>
      </c>
      <c r="S14" t="s">
        <v>39</v>
      </c>
      <c r="T14" s="1">
        <f>ROUND((Таблица1[[#This Row],[NEW_SALARY]]/Таблица1[[#This Row],[SALARY]]-1)*100,1)</f>
        <v>15</v>
      </c>
      <c r="U14" s="1">
        <f>Таблица1[[#This Row],[NEW_SALARY]]-Таблица1[[#This Row],[SALARY]]</f>
        <v>975</v>
      </c>
      <c r="V14" s="1" cm="1">
        <f t="array" ref="V14">_xlfn.IFS(Таблица1[[#This Row],[EXPERIENCE (Y)]]&gt;=5,5,Таблица1[[#This Row],[EXPERIENCE (Y)]]&gt;=3,3,Таблица1[[#This Row],[EXPERIENCE (Y)]]&gt;=1,1,Таблица1[[#This Row],[EXPERIENCE (Y)]]&lt;1,0)</f>
        <v>5</v>
      </c>
    </row>
    <row r="15" spans="1:25">
      <c r="A15" t="s">
        <v>40</v>
      </c>
      <c r="B15" s="2">
        <v>38753</v>
      </c>
      <c r="C15" s="2">
        <f>Таблица1[[#This Row],[HIRE_DATE]]+365</f>
        <v>39118</v>
      </c>
      <c r="D15" s="2">
        <f>Таблица1[[#This Row],[1 YEAR]]+365+366</f>
        <v>39849</v>
      </c>
      <c r="E15" s="2">
        <f>Таблица1[[#This Row],[3 YEARS]]+365+366</f>
        <v>40580</v>
      </c>
      <c r="F15">
        <f>ROUND((Calculations!$Y$1-Таблица1[[#This Row],[HIRE_DATE]])/Calculations!$Y$2,1)</f>
        <v>2.9</v>
      </c>
      <c r="G15">
        <f>INT(Таблица1[[#This Row],[EXPERIENCE_YEARS]])</f>
        <v>2</v>
      </c>
      <c r="H15" t="s">
        <v>14</v>
      </c>
      <c r="I15" t="s">
        <v>41</v>
      </c>
      <c r="J15" t="s">
        <v>42</v>
      </c>
      <c r="K15" t="s">
        <v>43</v>
      </c>
      <c r="L15" s="1">
        <v>4800</v>
      </c>
      <c r="M15" s="1" cm="1">
        <f t="array" ref="M15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5040</v>
      </c>
      <c r="N15" s="1">
        <v>16.7</v>
      </c>
      <c r="O15" s="1">
        <v>106</v>
      </c>
      <c r="P15" s="1">
        <v>103</v>
      </c>
      <c r="Q15" s="1">
        <v>60</v>
      </c>
      <c r="R15" s="1">
        <v>1400</v>
      </c>
      <c r="S15" t="s">
        <v>18</v>
      </c>
      <c r="T15" s="1">
        <f>ROUND((Таблица1[[#This Row],[NEW_SALARY]]/Таблица1[[#This Row],[SALARY]]-1)*100,1)</f>
        <v>5</v>
      </c>
      <c r="U15" s="1">
        <f>Таблица1[[#This Row],[NEW_SALARY]]-Таблица1[[#This Row],[SALARY]]</f>
        <v>240</v>
      </c>
      <c r="V15" s="1" cm="1">
        <f t="array" ref="V15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16" spans="1:25">
      <c r="A16" t="s">
        <v>44</v>
      </c>
      <c r="B16" s="2">
        <v>38528</v>
      </c>
      <c r="C16" s="2">
        <f>Таблица1[[#This Row],[HIRE_DATE]]+365</f>
        <v>38893</v>
      </c>
      <c r="D16" s="2">
        <f>Таблица1[[#This Row],[1 YEAR]]+365+366</f>
        <v>39624</v>
      </c>
      <c r="E16" s="2">
        <f>Таблица1[[#This Row],[3 YEARS]]+365+366</f>
        <v>40355</v>
      </c>
      <c r="F16">
        <f>ROUND((Calculations!$Y$1-Таблица1[[#This Row],[HIRE_DATE]])/Calculations!$Y$2,1)</f>
        <v>3.5</v>
      </c>
      <c r="G16">
        <f>INT(Таблица1[[#This Row],[EXPERIENCE_YEARS]])</f>
        <v>3</v>
      </c>
      <c r="H16" t="s">
        <v>14</v>
      </c>
      <c r="I16" t="s">
        <v>41</v>
      </c>
      <c r="J16" t="s">
        <v>42</v>
      </c>
      <c r="K16" t="s">
        <v>43</v>
      </c>
      <c r="L16" s="1">
        <v>4800</v>
      </c>
      <c r="M16" s="1" cm="1">
        <f t="array" ref="M16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5280</v>
      </c>
      <c r="N16" s="1">
        <v>16.7</v>
      </c>
      <c r="O16" s="1">
        <v>105</v>
      </c>
      <c r="P16" s="1">
        <v>103</v>
      </c>
      <c r="Q16" s="1">
        <v>60</v>
      </c>
      <c r="R16" s="1">
        <v>1400</v>
      </c>
      <c r="S16" t="s">
        <v>18</v>
      </c>
      <c r="T16" s="1">
        <f>ROUND((Таблица1[[#This Row],[NEW_SALARY]]/Таблица1[[#This Row],[SALARY]]-1)*100,1)</f>
        <v>10</v>
      </c>
      <c r="U16" s="1">
        <f>Таблица1[[#This Row],[NEW_SALARY]]-Таблица1[[#This Row],[SALARY]]</f>
        <v>480</v>
      </c>
      <c r="V16" s="1" cm="1">
        <f t="array" ref="V16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17" spans="1:22">
      <c r="A17" t="s">
        <v>45</v>
      </c>
      <c r="B17" s="2">
        <v>39223</v>
      </c>
      <c r="C17" s="2">
        <f>Таблица1[[#This Row],[HIRE_DATE]]+365</f>
        <v>39588</v>
      </c>
      <c r="D17" s="2">
        <f>Таблица1[[#This Row],[1 YEAR]]+365+366</f>
        <v>40319</v>
      </c>
      <c r="E17" s="2">
        <f>Таблица1[[#This Row],[3 YEARS]]+365+366</f>
        <v>41050</v>
      </c>
      <c r="F17">
        <f>ROUND((Calculations!$Y$1-Таблица1[[#This Row],[HIRE_DATE]])/Calculations!$Y$2,1)</f>
        <v>1.6</v>
      </c>
      <c r="G17">
        <f>INT(Таблица1[[#This Row],[EXPERIENCE_YEARS]])</f>
        <v>1</v>
      </c>
      <c r="H17" t="s">
        <v>14</v>
      </c>
      <c r="I17" t="s">
        <v>41</v>
      </c>
      <c r="J17" t="s">
        <v>42</v>
      </c>
      <c r="K17" t="s">
        <v>43</v>
      </c>
      <c r="L17" s="1">
        <v>6000</v>
      </c>
      <c r="M17" s="1" cm="1">
        <f t="array" ref="M17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6300</v>
      </c>
      <c r="N17" s="1">
        <v>20.8</v>
      </c>
      <c r="O17" s="1">
        <v>104</v>
      </c>
      <c r="P17" s="1">
        <v>103</v>
      </c>
      <c r="Q17" s="1">
        <v>60</v>
      </c>
      <c r="R17" s="1">
        <v>1400</v>
      </c>
      <c r="S17" t="s">
        <v>18</v>
      </c>
      <c r="T17" s="1">
        <f>ROUND((Таблица1[[#This Row],[NEW_SALARY]]/Таблица1[[#This Row],[SALARY]]-1)*100,1)</f>
        <v>5</v>
      </c>
      <c r="U17" s="1">
        <f>Таблица1[[#This Row],[NEW_SALARY]]-Таблица1[[#This Row],[SALARY]]</f>
        <v>300</v>
      </c>
      <c r="V17" s="1" cm="1">
        <f t="array" ref="V17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18" spans="1:22">
      <c r="A18" t="s">
        <v>46</v>
      </c>
      <c r="B18" s="2">
        <v>38720</v>
      </c>
      <c r="C18" s="2">
        <f>Таблица1[[#This Row],[HIRE_DATE]]+365</f>
        <v>39085</v>
      </c>
      <c r="D18" s="2">
        <f>Таблица1[[#This Row],[1 YEAR]]+365+366</f>
        <v>39816</v>
      </c>
      <c r="E18" s="2">
        <f>Таблица1[[#This Row],[3 YEARS]]+365+366</f>
        <v>40547</v>
      </c>
      <c r="F18">
        <f>ROUND((Calculations!$Y$1-Таблица1[[#This Row],[HIRE_DATE]])/Calculations!$Y$2,1)</f>
        <v>3</v>
      </c>
      <c r="G18">
        <f>INT(Таблица1[[#This Row],[EXPERIENCE_YEARS]])</f>
        <v>3</v>
      </c>
      <c r="H18" t="s">
        <v>14</v>
      </c>
      <c r="I18" t="s">
        <v>41</v>
      </c>
      <c r="J18" t="s">
        <v>42</v>
      </c>
      <c r="K18" t="s">
        <v>43</v>
      </c>
      <c r="L18" s="1">
        <v>9000</v>
      </c>
      <c r="M18" s="1" cm="1">
        <f t="array" ref="M18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9900</v>
      </c>
      <c r="N18" s="1">
        <v>31.3</v>
      </c>
      <c r="O18" s="1">
        <v>103</v>
      </c>
      <c r="P18" s="1">
        <v>102</v>
      </c>
      <c r="Q18" s="1">
        <v>60</v>
      </c>
      <c r="R18" s="1">
        <v>1400</v>
      </c>
      <c r="S18" t="s">
        <v>18</v>
      </c>
      <c r="T18" s="1">
        <f>ROUND((Таблица1[[#This Row],[NEW_SALARY]]/Таблица1[[#This Row],[SALARY]]-1)*100,1)</f>
        <v>10</v>
      </c>
      <c r="U18" s="1">
        <f>Таблица1[[#This Row],[NEW_SALARY]]-Таблица1[[#This Row],[SALARY]]</f>
        <v>900</v>
      </c>
      <c r="V18" s="1" cm="1">
        <f t="array" ref="V18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19" spans="1:22">
      <c r="A19" t="s">
        <v>47</v>
      </c>
      <c r="B19" s="2">
        <v>39120</v>
      </c>
      <c r="C19" s="2">
        <f>Таблица1[[#This Row],[HIRE_DATE]]+365</f>
        <v>39485</v>
      </c>
      <c r="D19" s="2">
        <f>Таблица1[[#This Row],[1 YEAR]]+365+366</f>
        <v>40216</v>
      </c>
      <c r="E19" s="2">
        <f>Таблица1[[#This Row],[3 YEARS]]+365+366</f>
        <v>40947</v>
      </c>
      <c r="F19">
        <f>ROUND((Calculations!$Y$1-Таблица1[[#This Row],[HIRE_DATE]])/Calculations!$Y$2,1)</f>
        <v>1.9</v>
      </c>
      <c r="G19">
        <f>INT(Таблица1[[#This Row],[EXPERIENCE_YEARS]])</f>
        <v>1</v>
      </c>
      <c r="H19" t="s">
        <v>14</v>
      </c>
      <c r="I19" t="s">
        <v>41</v>
      </c>
      <c r="J19" t="s">
        <v>42</v>
      </c>
      <c r="K19" t="s">
        <v>43</v>
      </c>
      <c r="L19" s="1">
        <v>4200</v>
      </c>
      <c r="M19" s="1" cm="1">
        <f t="array" ref="M19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4410</v>
      </c>
      <c r="N19" s="1">
        <v>14.6</v>
      </c>
      <c r="O19" s="1">
        <v>107</v>
      </c>
      <c r="P19" s="1">
        <v>103</v>
      </c>
      <c r="Q19" s="1">
        <v>60</v>
      </c>
      <c r="R19" s="1">
        <v>1400</v>
      </c>
      <c r="S19" t="s">
        <v>18</v>
      </c>
      <c r="T19" s="1">
        <f>ROUND((Таблица1[[#This Row],[NEW_SALARY]]/Таблица1[[#This Row],[SALARY]]-1)*100,1)</f>
        <v>5</v>
      </c>
      <c r="U19" s="1">
        <f>Таблица1[[#This Row],[NEW_SALARY]]-Таблица1[[#This Row],[SALARY]]</f>
        <v>210</v>
      </c>
      <c r="V19" s="1" cm="1">
        <f t="array" ref="V19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20" spans="1:22">
      <c r="A20" t="s">
        <v>48</v>
      </c>
      <c r="B20" s="2">
        <v>38034</v>
      </c>
      <c r="C20" s="2">
        <f>Таблица1[[#This Row],[HIRE_DATE]]+365</f>
        <v>38399</v>
      </c>
      <c r="D20" s="2">
        <f>Таблица1[[#This Row],[1 YEAR]]+365+366</f>
        <v>39130</v>
      </c>
      <c r="E20" s="2">
        <f>Таблица1[[#This Row],[3 YEARS]]+365+366</f>
        <v>39861</v>
      </c>
      <c r="F20">
        <f>ROUND((Calculations!$Y$1-Таблица1[[#This Row],[HIRE_DATE]])/Calculations!$Y$2,1)</f>
        <v>4.9000000000000004</v>
      </c>
      <c r="G20">
        <f>INT(Таблица1[[#This Row],[EXPERIENCE_YEARS]])</f>
        <v>4</v>
      </c>
      <c r="H20" t="s">
        <v>49</v>
      </c>
      <c r="I20" t="s">
        <v>50</v>
      </c>
      <c r="J20" t="s">
        <v>51</v>
      </c>
      <c r="K20" t="s">
        <v>52</v>
      </c>
      <c r="L20" s="1">
        <v>13000</v>
      </c>
      <c r="M20" s="1" cm="1">
        <f t="array" ref="M20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14300</v>
      </c>
      <c r="N20" s="1">
        <v>68.400000000000006</v>
      </c>
      <c r="O20" s="1">
        <v>201</v>
      </c>
      <c r="P20" s="1">
        <v>100</v>
      </c>
      <c r="Q20" s="1">
        <v>20</v>
      </c>
      <c r="R20" s="1">
        <v>1800</v>
      </c>
      <c r="S20" t="s">
        <v>53</v>
      </c>
      <c r="T20" s="1">
        <f>ROUND((Таблица1[[#This Row],[NEW_SALARY]]/Таблица1[[#This Row],[SALARY]]-1)*100,1)</f>
        <v>10</v>
      </c>
      <c r="U20" s="1">
        <f>Таблица1[[#This Row],[NEW_SALARY]]-Таблица1[[#This Row],[SALARY]]</f>
        <v>1300</v>
      </c>
      <c r="V20" s="1" cm="1">
        <f t="array" ref="V20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21" spans="1:22">
      <c r="A21" t="s">
        <v>54</v>
      </c>
      <c r="B21" s="2">
        <v>38581</v>
      </c>
      <c r="C21" s="2">
        <f>Таблица1[[#This Row],[HIRE_DATE]]+365</f>
        <v>38946</v>
      </c>
      <c r="D21" s="2">
        <f>Таблица1[[#This Row],[1 YEAR]]+365+366</f>
        <v>39677</v>
      </c>
      <c r="E21" s="2">
        <f>Таблица1[[#This Row],[3 YEARS]]+365+366</f>
        <v>40408</v>
      </c>
      <c r="F21">
        <f>ROUND((Calculations!$Y$1-Таблица1[[#This Row],[HIRE_DATE]])/Calculations!$Y$2,1)</f>
        <v>3.4</v>
      </c>
      <c r="G21">
        <f>INT(Таблица1[[#This Row],[EXPERIENCE_YEARS]])</f>
        <v>3</v>
      </c>
      <c r="H21" t="s">
        <v>49</v>
      </c>
      <c r="I21" t="s">
        <v>50</v>
      </c>
      <c r="J21" t="s">
        <v>51</v>
      </c>
      <c r="K21" t="s">
        <v>52</v>
      </c>
      <c r="L21" s="1">
        <v>6000</v>
      </c>
      <c r="M21" s="1" cm="1">
        <f t="array" ref="M21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6600</v>
      </c>
      <c r="N21" s="1">
        <v>31.6</v>
      </c>
      <c r="O21" s="1">
        <v>202</v>
      </c>
      <c r="P21" s="1">
        <v>201</v>
      </c>
      <c r="Q21" s="1">
        <v>20</v>
      </c>
      <c r="R21" s="1">
        <v>1800</v>
      </c>
      <c r="S21" t="s">
        <v>53</v>
      </c>
      <c r="T21" s="1">
        <f>ROUND((Таблица1[[#This Row],[NEW_SALARY]]/Таблица1[[#This Row],[SALARY]]-1)*100,1)</f>
        <v>10</v>
      </c>
      <c r="U21" s="1">
        <f>Таблица1[[#This Row],[NEW_SALARY]]-Таблица1[[#This Row],[SALARY]]</f>
        <v>600</v>
      </c>
      <c r="V21" s="1" cm="1">
        <f t="array" ref="V21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22" spans="1:22">
      <c r="A22" t="s">
        <v>55</v>
      </c>
      <c r="B22" s="2">
        <v>37414</v>
      </c>
      <c r="C22" s="2">
        <f>Таблица1[[#This Row],[HIRE_DATE]]+365</f>
        <v>37779</v>
      </c>
      <c r="D22" s="2">
        <f>Таблица1[[#This Row],[1 YEAR]]+365+366</f>
        <v>38510</v>
      </c>
      <c r="E22" s="2">
        <f>Таблица1[[#This Row],[3 YEARS]]+365+366</f>
        <v>39241</v>
      </c>
      <c r="F22">
        <f>ROUND((Calculations!$Y$1-Таблица1[[#This Row],[HIRE_DATE]])/Calculations!$Y$2,1)</f>
        <v>6.6</v>
      </c>
      <c r="G22">
        <f>INT(Таблица1[[#This Row],[EXPERIENCE_YEARS]])</f>
        <v>6</v>
      </c>
      <c r="H22" t="s">
        <v>56</v>
      </c>
      <c r="I22" t="s">
        <v>57</v>
      </c>
      <c r="J22" t="s">
        <v>58</v>
      </c>
      <c r="K22" t="s">
        <v>59</v>
      </c>
      <c r="L22" s="1">
        <v>10000</v>
      </c>
      <c r="M22" s="1" cm="1">
        <f t="array" ref="M22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11500</v>
      </c>
      <c r="N22" s="1">
        <v>100</v>
      </c>
      <c r="O22" s="1">
        <v>204</v>
      </c>
      <c r="P22" s="1">
        <v>101</v>
      </c>
      <c r="Q22" s="1">
        <v>70</v>
      </c>
      <c r="R22" s="1">
        <v>2700</v>
      </c>
      <c r="S22" t="s">
        <v>60</v>
      </c>
      <c r="T22" s="1">
        <f>ROUND((Таблица1[[#This Row],[NEW_SALARY]]/Таблица1[[#This Row],[SALARY]]-1)*100,1)</f>
        <v>15</v>
      </c>
      <c r="U22" s="1">
        <f>Таблица1[[#This Row],[NEW_SALARY]]-Таблица1[[#This Row],[SALARY]]</f>
        <v>1500</v>
      </c>
      <c r="V22" s="1" cm="1">
        <f t="array" ref="V22">_xlfn.IFS(Таблица1[[#This Row],[EXPERIENCE (Y)]]&gt;=5,5,Таблица1[[#This Row],[EXPERIENCE (Y)]]&gt;=3,3,Таблица1[[#This Row],[EXPERIENCE (Y)]]&gt;=1,1,Таблица1[[#This Row],[EXPERIENCE (Y)]]&lt;1,0)</f>
        <v>5</v>
      </c>
    </row>
    <row r="23" spans="1:22">
      <c r="A23" t="s">
        <v>61</v>
      </c>
      <c r="B23" s="2">
        <v>37597</v>
      </c>
      <c r="C23" s="2">
        <f>Таблица1[[#This Row],[HIRE_DATE]]+365</f>
        <v>37962</v>
      </c>
      <c r="D23" s="2">
        <f>Таблица1[[#This Row],[1 YEAR]]+365+366</f>
        <v>38693</v>
      </c>
      <c r="E23" s="2">
        <f>Таблица1[[#This Row],[3 YEARS]]+365+366</f>
        <v>39424</v>
      </c>
      <c r="F23">
        <f>ROUND((Calculations!$Y$1-Таблица1[[#This Row],[HIRE_DATE]])/Calculations!$Y$2,1)</f>
        <v>6.1</v>
      </c>
      <c r="G23">
        <f>INT(Таблица1[[#This Row],[EXPERIENCE_YEARS]])</f>
        <v>6</v>
      </c>
      <c r="H23" t="s">
        <v>14</v>
      </c>
      <c r="I23" t="s">
        <v>15</v>
      </c>
      <c r="J23" t="s">
        <v>16</v>
      </c>
      <c r="K23" t="s">
        <v>62</v>
      </c>
      <c r="L23" s="1">
        <v>11000</v>
      </c>
      <c r="M23" s="1" cm="1">
        <f t="array" ref="M23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12650</v>
      </c>
      <c r="N23" s="1">
        <v>44.2</v>
      </c>
      <c r="O23" s="1">
        <v>114</v>
      </c>
      <c r="P23" s="1">
        <v>100</v>
      </c>
      <c r="Q23" s="1">
        <v>30</v>
      </c>
      <c r="R23" s="1">
        <v>1700</v>
      </c>
      <c r="S23" t="s">
        <v>18</v>
      </c>
      <c r="T23" s="1">
        <f>ROUND((Таблица1[[#This Row],[NEW_SALARY]]/Таблица1[[#This Row],[SALARY]]-1)*100,1)</f>
        <v>15</v>
      </c>
      <c r="U23" s="1">
        <f>Таблица1[[#This Row],[NEW_SALARY]]-Таблица1[[#This Row],[SALARY]]</f>
        <v>1650</v>
      </c>
      <c r="V23" s="1" cm="1">
        <f t="array" ref="V23">_xlfn.IFS(Таблица1[[#This Row],[EXPERIENCE (Y)]]&gt;=5,5,Таблица1[[#This Row],[EXPERIENCE (Y)]]&gt;=3,3,Таблица1[[#This Row],[EXPERIENCE (Y)]]&gt;=1,1,Таблица1[[#This Row],[EXPERIENCE (Y)]]&lt;1,0)</f>
        <v>5</v>
      </c>
    </row>
    <row r="24" spans="1:22">
      <c r="A24" t="s">
        <v>63</v>
      </c>
      <c r="B24" s="2">
        <v>37759</v>
      </c>
      <c r="C24" s="2">
        <f>Таблица1[[#This Row],[HIRE_DATE]]+365</f>
        <v>38124</v>
      </c>
      <c r="D24" s="2">
        <f>Таблица1[[#This Row],[1 YEAR]]+365+366</f>
        <v>38855</v>
      </c>
      <c r="E24" s="2">
        <f>Таблица1[[#This Row],[3 YEARS]]+365+366</f>
        <v>39586</v>
      </c>
      <c r="F24">
        <f>ROUND((Calculations!$Y$1-Таблица1[[#This Row],[HIRE_DATE]])/Calculations!$Y$2,1)</f>
        <v>5.6</v>
      </c>
      <c r="G24">
        <f>INT(Таблица1[[#This Row],[EXPERIENCE_YEARS]])</f>
        <v>5</v>
      </c>
      <c r="H24" t="s">
        <v>14</v>
      </c>
      <c r="I24" t="s">
        <v>15</v>
      </c>
      <c r="J24" t="s">
        <v>16</v>
      </c>
      <c r="K24" t="s">
        <v>62</v>
      </c>
      <c r="L24" s="1">
        <v>3100</v>
      </c>
      <c r="M24" s="1" cm="1">
        <f t="array" ref="M24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3565</v>
      </c>
      <c r="N24" s="1">
        <v>12.4</v>
      </c>
      <c r="O24" s="1">
        <v>115</v>
      </c>
      <c r="P24" s="1">
        <v>114</v>
      </c>
      <c r="Q24" s="1">
        <v>30</v>
      </c>
      <c r="R24" s="1">
        <v>1700</v>
      </c>
      <c r="S24" t="s">
        <v>18</v>
      </c>
      <c r="T24" s="1">
        <f>ROUND((Таблица1[[#This Row],[NEW_SALARY]]/Таблица1[[#This Row],[SALARY]]-1)*100,1)</f>
        <v>15</v>
      </c>
      <c r="U24" s="1">
        <f>Таблица1[[#This Row],[NEW_SALARY]]-Таблица1[[#This Row],[SALARY]]</f>
        <v>465</v>
      </c>
      <c r="V24" s="1" cm="1">
        <f t="array" ref="V24">_xlfn.IFS(Таблица1[[#This Row],[EXPERIENCE (Y)]]&gt;=5,5,Таблица1[[#This Row],[EXPERIENCE (Y)]]&gt;=3,3,Таблица1[[#This Row],[EXPERIENCE (Y)]]&gt;=1,1,Таблица1[[#This Row],[EXPERIENCE (Y)]]&lt;1,0)</f>
        <v>5</v>
      </c>
    </row>
    <row r="25" spans="1:22">
      <c r="A25" t="s">
        <v>64</v>
      </c>
      <c r="B25" s="2">
        <v>38710</v>
      </c>
      <c r="C25" s="2">
        <f>Таблица1[[#This Row],[HIRE_DATE]]+365</f>
        <v>39075</v>
      </c>
      <c r="D25" s="2">
        <f>Таблица1[[#This Row],[1 YEAR]]+365+366</f>
        <v>39806</v>
      </c>
      <c r="E25" s="2">
        <f>Таблица1[[#This Row],[3 YEARS]]+365+366</f>
        <v>40537</v>
      </c>
      <c r="F25">
        <f>ROUND((Calculations!$Y$1-Таблица1[[#This Row],[HIRE_DATE]])/Calculations!$Y$2,1)</f>
        <v>3</v>
      </c>
      <c r="G25">
        <f>INT(Таблица1[[#This Row],[EXPERIENCE_YEARS]])</f>
        <v>3</v>
      </c>
      <c r="H25" t="s">
        <v>14</v>
      </c>
      <c r="I25" t="s">
        <v>15</v>
      </c>
      <c r="J25" t="s">
        <v>16</v>
      </c>
      <c r="K25" t="s">
        <v>62</v>
      </c>
      <c r="L25" s="1">
        <v>2900</v>
      </c>
      <c r="M25" s="1" cm="1">
        <f t="array" ref="M25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3190</v>
      </c>
      <c r="N25" s="1">
        <v>11.6</v>
      </c>
      <c r="O25" s="1">
        <v>116</v>
      </c>
      <c r="P25" s="1">
        <v>114</v>
      </c>
      <c r="Q25" s="1">
        <v>30</v>
      </c>
      <c r="R25" s="1">
        <v>1700</v>
      </c>
      <c r="S25" t="s">
        <v>18</v>
      </c>
      <c r="T25" s="1">
        <f>ROUND((Таблица1[[#This Row],[NEW_SALARY]]/Таблица1[[#This Row],[SALARY]]-1)*100,1)</f>
        <v>10</v>
      </c>
      <c r="U25" s="1">
        <f>Таблица1[[#This Row],[NEW_SALARY]]-Таблица1[[#This Row],[SALARY]]</f>
        <v>290</v>
      </c>
      <c r="V25" s="1" cm="1">
        <f t="array" ref="V25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26" spans="1:22">
      <c r="A26" t="s">
        <v>65</v>
      </c>
      <c r="B26" s="2">
        <v>38557</v>
      </c>
      <c r="C26" s="2">
        <f>Таблица1[[#This Row],[HIRE_DATE]]+365</f>
        <v>38922</v>
      </c>
      <c r="D26" s="2">
        <f>Таблица1[[#This Row],[1 YEAR]]+365+366</f>
        <v>39653</v>
      </c>
      <c r="E26" s="2">
        <f>Таблица1[[#This Row],[3 YEARS]]+365+366</f>
        <v>40384</v>
      </c>
      <c r="F26">
        <f>ROUND((Calculations!$Y$1-Таблица1[[#This Row],[HIRE_DATE]])/Calculations!$Y$2,1)</f>
        <v>3.4</v>
      </c>
      <c r="G26">
        <f>INT(Таблица1[[#This Row],[EXPERIENCE_YEARS]])</f>
        <v>3</v>
      </c>
      <c r="H26" t="s">
        <v>14</v>
      </c>
      <c r="I26" t="s">
        <v>15</v>
      </c>
      <c r="J26" t="s">
        <v>16</v>
      </c>
      <c r="K26" t="s">
        <v>62</v>
      </c>
      <c r="L26" s="1">
        <v>2800</v>
      </c>
      <c r="M26" s="1" cm="1">
        <f t="array" ref="M26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3080</v>
      </c>
      <c r="N26" s="1">
        <v>11.2</v>
      </c>
      <c r="O26" s="1">
        <v>117</v>
      </c>
      <c r="P26" s="1">
        <v>114</v>
      </c>
      <c r="Q26" s="1">
        <v>30</v>
      </c>
      <c r="R26" s="1">
        <v>1700</v>
      </c>
      <c r="S26" t="s">
        <v>18</v>
      </c>
      <c r="T26" s="1">
        <f>ROUND((Таблица1[[#This Row],[NEW_SALARY]]/Таблица1[[#This Row],[SALARY]]-1)*100,1)</f>
        <v>10</v>
      </c>
      <c r="U26" s="1">
        <f>Таблица1[[#This Row],[NEW_SALARY]]-Таблица1[[#This Row],[SALARY]]</f>
        <v>280</v>
      </c>
      <c r="V26" s="1" cm="1">
        <f t="array" ref="V26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27" spans="1:22">
      <c r="A27" t="s">
        <v>66</v>
      </c>
      <c r="B27" s="2">
        <v>39036</v>
      </c>
      <c r="C27" s="2">
        <f>Таблица1[[#This Row],[HIRE_DATE]]+365</f>
        <v>39401</v>
      </c>
      <c r="D27" s="2">
        <f>Таблица1[[#This Row],[1 YEAR]]+365+366</f>
        <v>40132</v>
      </c>
      <c r="E27" s="2">
        <f>Таблица1[[#This Row],[3 YEARS]]+365+366</f>
        <v>40863</v>
      </c>
      <c r="F27">
        <f>ROUND((Calculations!$Y$1-Таблица1[[#This Row],[HIRE_DATE]])/Calculations!$Y$2,1)</f>
        <v>2.1</v>
      </c>
      <c r="G27">
        <f>INT(Таблица1[[#This Row],[EXPERIENCE_YEARS]])</f>
        <v>2</v>
      </c>
      <c r="H27" t="s">
        <v>14</v>
      </c>
      <c r="I27" t="s">
        <v>15</v>
      </c>
      <c r="J27" t="s">
        <v>16</v>
      </c>
      <c r="K27" t="s">
        <v>62</v>
      </c>
      <c r="L27" s="1">
        <v>2600</v>
      </c>
      <c r="M27" s="1" cm="1">
        <f t="array" ref="M27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2730</v>
      </c>
      <c r="N27" s="1">
        <v>10.4</v>
      </c>
      <c r="O27" s="1">
        <v>118</v>
      </c>
      <c r="P27" s="1">
        <v>114</v>
      </c>
      <c r="Q27" s="1">
        <v>30</v>
      </c>
      <c r="R27" s="1">
        <v>1700</v>
      </c>
      <c r="S27" t="s">
        <v>18</v>
      </c>
      <c r="T27" s="1">
        <f>ROUND((Таблица1[[#This Row],[NEW_SALARY]]/Таблица1[[#This Row],[SALARY]]-1)*100,1)</f>
        <v>5</v>
      </c>
      <c r="U27" s="1">
        <f>Таблица1[[#This Row],[NEW_SALARY]]-Таблица1[[#This Row],[SALARY]]</f>
        <v>130</v>
      </c>
      <c r="V27" s="1" cm="1">
        <f t="array" ref="V27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28" spans="1:22">
      <c r="A28" t="s">
        <v>67</v>
      </c>
      <c r="B28" s="2">
        <v>39304</v>
      </c>
      <c r="C28" s="2">
        <f>Таблица1[[#This Row],[HIRE_DATE]]+365</f>
        <v>39669</v>
      </c>
      <c r="D28" s="2">
        <f>Таблица1[[#This Row],[1 YEAR]]+365+366</f>
        <v>40400</v>
      </c>
      <c r="E28" s="2">
        <f>Таблица1[[#This Row],[3 YEARS]]+365+366</f>
        <v>41131</v>
      </c>
      <c r="F28">
        <f>ROUND((Calculations!$Y$1-Таблица1[[#This Row],[HIRE_DATE]])/Calculations!$Y$2,1)</f>
        <v>1.4</v>
      </c>
      <c r="G28">
        <f>INT(Таблица1[[#This Row],[EXPERIENCE_YEARS]])</f>
        <v>1</v>
      </c>
      <c r="H28" t="s">
        <v>14</v>
      </c>
      <c r="I28" t="s">
        <v>15</v>
      </c>
      <c r="J28" t="s">
        <v>16</v>
      </c>
      <c r="K28" t="s">
        <v>62</v>
      </c>
      <c r="L28" s="1">
        <v>2500</v>
      </c>
      <c r="M28" s="1" cm="1">
        <f t="array" ref="M28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2625</v>
      </c>
      <c r="N28" s="1">
        <v>10</v>
      </c>
      <c r="O28" s="1">
        <v>119</v>
      </c>
      <c r="P28" s="1">
        <v>114</v>
      </c>
      <c r="Q28" s="1">
        <v>30</v>
      </c>
      <c r="R28" s="1">
        <v>1700</v>
      </c>
      <c r="S28" t="s">
        <v>18</v>
      </c>
      <c r="T28" s="1">
        <f>ROUND((Таблица1[[#This Row],[NEW_SALARY]]/Таблица1[[#This Row],[SALARY]]-1)*100,1)</f>
        <v>5</v>
      </c>
      <c r="U28" s="1">
        <f>Таблица1[[#This Row],[NEW_SALARY]]-Таблица1[[#This Row],[SALARY]]</f>
        <v>125</v>
      </c>
      <c r="V28" s="1" cm="1">
        <f t="array" ref="V28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29" spans="1:22">
      <c r="A29" t="s">
        <v>68</v>
      </c>
      <c r="B29" s="2">
        <v>39471</v>
      </c>
      <c r="C29" s="2">
        <f>Таблица1[[#This Row],[HIRE_DATE]]+365</f>
        <v>39836</v>
      </c>
      <c r="D29" s="2">
        <f>Таблица1[[#This Row],[1 YEAR]]+365+366</f>
        <v>40567</v>
      </c>
      <c r="E29" s="2">
        <f>Таблица1[[#This Row],[3 YEARS]]+365+366</f>
        <v>41298</v>
      </c>
      <c r="F29">
        <f>ROUND((Calculations!$Y$1-Таблица1[[#This Row],[HIRE_DATE]])/Calculations!$Y$2,1)</f>
        <v>0.9</v>
      </c>
      <c r="G29">
        <f>INT(Таблица1[[#This Row],[EXPERIENCE_YEARS]])</f>
        <v>0</v>
      </c>
      <c r="H29" t="s">
        <v>35</v>
      </c>
      <c r="I29" t="s">
        <v>69</v>
      </c>
      <c r="J29" t="s">
        <v>70</v>
      </c>
      <c r="K29" t="s">
        <v>71</v>
      </c>
      <c r="L29" s="1">
        <v>7200</v>
      </c>
      <c r="M29" s="1" cm="1">
        <f t="array" ref="M29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7200</v>
      </c>
      <c r="N29" s="1">
        <v>2.4</v>
      </c>
      <c r="O29" s="1">
        <v>164</v>
      </c>
      <c r="P29" s="1">
        <v>147</v>
      </c>
      <c r="Q29" s="1">
        <v>80</v>
      </c>
      <c r="R29" s="1">
        <v>2500</v>
      </c>
      <c r="S29" t="s">
        <v>39</v>
      </c>
      <c r="T29" s="1">
        <f>ROUND((Таблица1[[#This Row],[NEW_SALARY]]/Таблица1[[#This Row],[SALARY]]-1)*100,1)</f>
        <v>0</v>
      </c>
      <c r="U29" s="1">
        <f>Таблица1[[#This Row],[NEW_SALARY]]-Таблица1[[#This Row],[SALARY]]</f>
        <v>0</v>
      </c>
      <c r="V29" s="1" cm="1">
        <f t="array" ref="V29">_xlfn.IFS(Таблица1[[#This Row],[EXPERIENCE (Y)]]&gt;=5,5,Таблица1[[#This Row],[EXPERIENCE (Y)]]&gt;=3,3,Таблица1[[#This Row],[EXPERIENCE (Y)]]&gt;=1,1,Таблица1[[#This Row],[EXPERIENCE (Y)]]&lt;1,0)</f>
        <v>0</v>
      </c>
    </row>
    <row r="30" spans="1:22">
      <c r="A30" t="s">
        <v>72</v>
      </c>
      <c r="B30" s="2">
        <v>39501</v>
      </c>
      <c r="C30" s="2">
        <f>Таблица1[[#This Row],[HIRE_DATE]]+365</f>
        <v>39866</v>
      </c>
      <c r="D30" s="2">
        <f>Таблица1[[#This Row],[1 YEAR]]+365+366</f>
        <v>40597</v>
      </c>
      <c r="E30" s="2">
        <f>Таблица1[[#This Row],[3 YEARS]]+365+366</f>
        <v>41328</v>
      </c>
      <c r="F30">
        <f>ROUND((Calculations!$Y$1-Таблица1[[#This Row],[HIRE_DATE]])/Calculations!$Y$2,1)</f>
        <v>0.9</v>
      </c>
      <c r="G30">
        <f>INT(Таблица1[[#This Row],[EXPERIENCE_YEARS]])</f>
        <v>0</v>
      </c>
      <c r="H30" t="s">
        <v>35</v>
      </c>
      <c r="I30" t="s">
        <v>69</v>
      </c>
      <c r="J30" t="s">
        <v>70</v>
      </c>
      <c r="K30" t="s">
        <v>71</v>
      </c>
      <c r="L30" s="1">
        <v>6800</v>
      </c>
      <c r="M30" s="1" cm="1">
        <f t="array" ref="M30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6800</v>
      </c>
      <c r="N30" s="1">
        <v>2.2000000000000002</v>
      </c>
      <c r="O30" s="1">
        <v>165</v>
      </c>
      <c r="P30" s="1">
        <v>147</v>
      </c>
      <c r="Q30" s="1">
        <v>80</v>
      </c>
      <c r="R30" s="1">
        <v>2500</v>
      </c>
      <c r="S30" t="s">
        <v>39</v>
      </c>
      <c r="T30" s="1">
        <f>ROUND((Таблица1[[#This Row],[NEW_SALARY]]/Таблица1[[#This Row],[SALARY]]-1)*100,1)</f>
        <v>0</v>
      </c>
      <c r="U30" s="1">
        <f>Таблица1[[#This Row],[NEW_SALARY]]-Таблица1[[#This Row],[SALARY]]</f>
        <v>0</v>
      </c>
      <c r="V30" s="1" cm="1">
        <f t="array" ref="V30">_xlfn.IFS(Таблица1[[#This Row],[EXPERIENCE (Y)]]&gt;=5,5,Таблица1[[#This Row],[EXPERIENCE (Y)]]&gt;=3,3,Таблица1[[#This Row],[EXPERIENCE (Y)]]&gt;=1,1,Таблица1[[#This Row],[EXPERIENCE (Y)]]&lt;1,0)</f>
        <v>0</v>
      </c>
    </row>
    <row r="31" spans="1:22">
      <c r="A31" t="s">
        <v>73</v>
      </c>
      <c r="B31" s="2">
        <v>39531</v>
      </c>
      <c r="C31" s="2">
        <f>Таблица1[[#This Row],[HIRE_DATE]]+365</f>
        <v>39896</v>
      </c>
      <c r="D31" s="2">
        <f>Таблица1[[#This Row],[1 YEAR]]+365+366</f>
        <v>40627</v>
      </c>
      <c r="E31" s="2">
        <f>Таблица1[[#This Row],[3 YEARS]]+365+366</f>
        <v>41358</v>
      </c>
      <c r="F31">
        <f>ROUND((Calculations!$Y$1-Таблица1[[#This Row],[HIRE_DATE]])/Calculations!$Y$2,1)</f>
        <v>0.8</v>
      </c>
      <c r="G31">
        <f>INT(Таблица1[[#This Row],[EXPERIENCE_YEARS]])</f>
        <v>0</v>
      </c>
      <c r="H31" t="s">
        <v>35</v>
      </c>
      <c r="I31" t="s">
        <v>69</v>
      </c>
      <c r="J31" t="s">
        <v>70</v>
      </c>
      <c r="K31" t="s">
        <v>71</v>
      </c>
      <c r="L31" s="1">
        <v>6400</v>
      </c>
      <c r="M31" s="1" cm="1">
        <f t="array" ref="M31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6400</v>
      </c>
      <c r="N31" s="1">
        <v>2.1</v>
      </c>
      <c r="O31" s="1">
        <v>166</v>
      </c>
      <c r="P31" s="1">
        <v>147</v>
      </c>
      <c r="Q31" s="1">
        <v>80</v>
      </c>
      <c r="R31" s="1">
        <v>2500</v>
      </c>
      <c r="S31" t="s">
        <v>39</v>
      </c>
      <c r="T31" s="1">
        <f>ROUND((Таблица1[[#This Row],[NEW_SALARY]]/Таблица1[[#This Row],[SALARY]]-1)*100,1)</f>
        <v>0</v>
      </c>
      <c r="U31" s="1">
        <f>Таблица1[[#This Row],[NEW_SALARY]]-Таблица1[[#This Row],[SALARY]]</f>
        <v>0</v>
      </c>
      <c r="V31" s="1" cm="1">
        <f t="array" ref="V31">_xlfn.IFS(Таблица1[[#This Row],[EXPERIENCE (Y)]]&gt;=5,5,Таблица1[[#This Row],[EXPERIENCE (Y)]]&gt;=3,3,Таблица1[[#This Row],[EXPERIENCE (Y)]]&gt;=1,1,Таблица1[[#This Row],[EXPERIENCE (Y)]]&lt;1,0)</f>
        <v>0</v>
      </c>
    </row>
    <row r="32" spans="1:22">
      <c r="A32" t="s">
        <v>74</v>
      </c>
      <c r="B32" s="2">
        <v>39559</v>
      </c>
      <c r="C32" s="2">
        <f>Таблица1[[#This Row],[HIRE_DATE]]+365</f>
        <v>39924</v>
      </c>
      <c r="D32" s="2">
        <f>Таблица1[[#This Row],[1 YEAR]]+365+366</f>
        <v>40655</v>
      </c>
      <c r="E32" s="2">
        <f>Таблица1[[#This Row],[3 YEARS]]+365+366</f>
        <v>41386</v>
      </c>
      <c r="F32">
        <f>ROUND((Calculations!$Y$1-Таблица1[[#This Row],[HIRE_DATE]])/Calculations!$Y$2,1)</f>
        <v>0.7</v>
      </c>
      <c r="G32">
        <f>INT(Таблица1[[#This Row],[EXPERIENCE_YEARS]])</f>
        <v>0</v>
      </c>
      <c r="H32" t="s">
        <v>35</v>
      </c>
      <c r="I32" t="s">
        <v>69</v>
      </c>
      <c r="J32" t="s">
        <v>70</v>
      </c>
      <c r="K32" t="s">
        <v>71</v>
      </c>
      <c r="L32" s="1">
        <v>6200</v>
      </c>
      <c r="M32" s="1" cm="1">
        <f t="array" ref="M32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6200</v>
      </c>
      <c r="N32" s="1">
        <v>2</v>
      </c>
      <c r="O32" s="1">
        <v>167</v>
      </c>
      <c r="P32" s="1">
        <v>147</v>
      </c>
      <c r="Q32" s="1">
        <v>80</v>
      </c>
      <c r="R32" s="1">
        <v>2500</v>
      </c>
      <c r="S32" t="s">
        <v>39</v>
      </c>
      <c r="T32" s="1">
        <f>ROUND((Таблица1[[#This Row],[NEW_SALARY]]/Таблица1[[#This Row],[SALARY]]-1)*100,1)</f>
        <v>0</v>
      </c>
      <c r="U32" s="1">
        <f>Таблица1[[#This Row],[NEW_SALARY]]-Таблица1[[#This Row],[SALARY]]</f>
        <v>0</v>
      </c>
      <c r="V32" s="1" cm="1">
        <f t="array" ref="V32">_xlfn.IFS(Таблица1[[#This Row],[EXPERIENCE (Y)]]&gt;=5,5,Таблица1[[#This Row],[EXPERIENCE (Y)]]&gt;=3,3,Таблица1[[#This Row],[EXPERIENCE (Y)]]&gt;=1,1,Таблица1[[#This Row],[EXPERIENCE (Y)]]&lt;1,0)</f>
        <v>0</v>
      </c>
    </row>
    <row r="33" spans="1:22">
      <c r="A33" t="s">
        <v>75</v>
      </c>
      <c r="B33" s="2">
        <v>38422</v>
      </c>
      <c r="C33" s="2">
        <f>Таблица1[[#This Row],[HIRE_DATE]]+365</f>
        <v>38787</v>
      </c>
      <c r="D33" s="2">
        <f>Таблица1[[#This Row],[1 YEAR]]+365+366</f>
        <v>39518</v>
      </c>
      <c r="E33" s="2">
        <f>Таблица1[[#This Row],[3 YEARS]]+365+366</f>
        <v>40249</v>
      </c>
      <c r="F33">
        <f>ROUND((Calculations!$Y$1-Таблица1[[#This Row],[HIRE_DATE]])/Calculations!$Y$2,1)</f>
        <v>3.8</v>
      </c>
      <c r="G33">
        <f>INT(Таблица1[[#This Row],[EXPERIENCE_YEARS]])</f>
        <v>3</v>
      </c>
      <c r="H33" t="s">
        <v>35</v>
      </c>
      <c r="I33" t="s">
        <v>69</v>
      </c>
      <c r="J33" t="s">
        <v>70</v>
      </c>
      <c r="K33" t="s">
        <v>71</v>
      </c>
      <c r="L33" s="1">
        <v>11500</v>
      </c>
      <c r="M33" s="1" cm="1">
        <f t="array" ref="M33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12650</v>
      </c>
      <c r="N33" s="1">
        <v>3.8</v>
      </c>
      <c r="O33" s="1">
        <v>168</v>
      </c>
      <c r="P33" s="1">
        <v>148</v>
      </c>
      <c r="Q33" s="1">
        <v>80</v>
      </c>
      <c r="R33" s="1">
        <v>2500</v>
      </c>
      <c r="S33" t="s">
        <v>39</v>
      </c>
      <c r="T33" s="1">
        <f>ROUND((Таблица1[[#This Row],[NEW_SALARY]]/Таблица1[[#This Row],[SALARY]]-1)*100,1)</f>
        <v>10</v>
      </c>
      <c r="U33" s="1">
        <f>Таблица1[[#This Row],[NEW_SALARY]]-Таблица1[[#This Row],[SALARY]]</f>
        <v>1150</v>
      </c>
      <c r="V33" s="1" cm="1">
        <f t="array" ref="V33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34" spans="1:22">
      <c r="A34" t="s">
        <v>76</v>
      </c>
      <c r="B34" s="2">
        <v>38799</v>
      </c>
      <c r="C34" s="2">
        <f>Таблица1[[#This Row],[HIRE_DATE]]+365</f>
        <v>39164</v>
      </c>
      <c r="D34" s="2">
        <f>Таблица1[[#This Row],[1 YEAR]]+365+366</f>
        <v>39895</v>
      </c>
      <c r="E34" s="2">
        <f>Таблица1[[#This Row],[3 YEARS]]+365+366</f>
        <v>40626</v>
      </c>
      <c r="F34">
        <f>ROUND((Calculations!$Y$1-Таблица1[[#This Row],[HIRE_DATE]])/Calculations!$Y$2,1)</f>
        <v>2.8</v>
      </c>
      <c r="G34">
        <f>INT(Таблица1[[#This Row],[EXPERIENCE_YEARS]])</f>
        <v>2</v>
      </c>
      <c r="H34" t="s">
        <v>35</v>
      </c>
      <c r="I34" t="s">
        <v>69</v>
      </c>
      <c r="J34" t="s">
        <v>70</v>
      </c>
      <c r="K34" t="s">
        <v>71</v>
      </c>
      <c r="L34" s="1">
        <v>10000</v>
      </c>
      <c r="M34" s="1" cm="1">
        <f t="array" ref="M34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10500</v>
      </c>
      <c r="N34" s="1">
        <v>3.3</v>
      </c>
      <c r="O34" s="1">
        <v>169</v>
      </c>
      <c r="P34" s="1">
        <v>148</v>
      </c>
      <c r="Q34" s="1">
        <v>80</v>
      </c>
      <c r="R34" s="1">
        <v>2500</v>
      </c>
      <c r="S34" t="s">
        <v>39</v>
      </c>
      <c r="T34" s="1">
        <f>ROUND((Таблица1[[#This Row],[NEW_SALARY]]/Таблица1[[#This Row],[SALARY]]-1)*100,1)</f>
        <v>5</v>
      </c>
      <c r="U34" s="1">
        <f>Таблица1[[#This Row],[NEW_SALARY]]-Таблица1[[#This Row],[SALARY]]</f>
        <v>500</v>
      </c>
      <c r="V34" s="1" cm="1">
        <f t="array" ref="V34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35" spans="1:22">
      <c r="A35" t="s">
        <v>77</v>
      </c>
      <c r="B35" s="2">
        <v>38741</v>
      </c>
      <c r="C35" s="2">
        <f>Таблица1[[#This Row],[HIRE_DATE]]+365</f>
        <v>39106</v>
      </c>
      <c r="D35" s="2">
        <f>Таблица1[[#This Row],[1 YEAR]]+365+366</f>
        <v>39837</v>
      </c>
      <c r="E35" s="2">
        <f>Таблица1[[#This Row],[3 YEARS]]+365+366</f>
        <v>40568</v>
      </c>
      <c r="F35">
        <f>ROUND((Calculations!$Y$1-Таблица1[[#This Row],[HIRE_DATE]])/Calculations!$Y$2,1)</f>
        <v>2.9</v>
      </c>
      <c r="G35">
        <f>INT(Таблица1[[#This Row],[EXPERIENCE_YEARS]])</f>
        <v>2</v>
      </c>
      <c r="H35" t="s">
        <v>35</v>
      </c>
      <c r="I35" t="s">
        <v>69</v>
      </c>
      <c r="J35" t="s">
        <v>70</v>
      </c>
      <c r="K35" t="s">
        <v>71</v>
      </c>
      <c r="L35" s="1">
        <v>9600</v>
      </c>
      <c r="M35" s="1" cm="1">
        <f t="array" ref="M35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10080</v>
      </c>
      <c r="N35" s="1">
        <v>3.2</v>
      </c>
      <c r="O35" s="1">
        <v>170</v>
      </c>
      <c r="P35" s="1">
        <v>148</v>
      </c>
      <c r="Q35" s="1">
        <v>80</v>
      </c>
      <c r="R35" s="1">
        <v>2500</v>
      </c>
      <c r="S35" t="s">
        <v>39</v>
      </c>
      <c r="T35" s="1">
        <f>ROUND((Таблица1[[#This Row],[NEW_SALARY]]/Таблица1[[#This Row],[SALARY]]-1)*100,1)</f>
        <v>5</v>
      </c>
      <c r="U35" s="1">
        <f>Таблица1[[#This Row],[NEW_SALARY]]-Таблица1[[#This Row],[SALARY]]</f>
        <v>480</v>
      </c>
      <c r="V35" s="1" cm="1">
        <f t="array" ref="V35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36" spans="1:22">
      <c r="A36" t="s">
        <v>78</v>
      </c>
      <c r="B36" s="2">
        <v>39136</v>
      </c>
      <c r="C36" s="2">
        <f>Таблица1[[#This Row],[HIRE_DATE]]+365</f>
        <v>39501</v>
      </c>
      <c r="D36" s="2">
        <f>Таблица1[[#This Row],[1 YEAR]]+365+366</f>
        <v>40232</v>
      </c>
      <c r="E36" s="2">
        <f>Таблица1[[#This Row],[3 YEARS]]+365+366</f>
        <v>40963</v>
      </c>
      <c r="F36">
        <f>ROUND((Calculations!$Y$1-Таблица1[[#This Row],[HIRE_DATE]])/Calculations!$Y$2,1)</f>
        <v>1.9</v>
      </c>
      <c r="G36">
        <f>INT(Таблица1[[#This Row],[EXPERIENCE_YEARS]])</f>
        <v>1</v>
      </c>
      <c r="H36" t="s">
        <v>35</v>
      </c>
      <c r="I36" t="s">
        <v>69</v>
      </c>
      <c r="J36" t="s">
        <v>70</v>
      </c>
      <c r="K36" t="s">
        <v>71</v>
      </c>
      <c r="L36" s="1">
        <v>7400</v>
      </c>
      <c r="M36" s="1" cm="1">
        <f t="array" ref="M36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7770</v>
      </c>
      <c r="N36" s="1">
        <v>2.4</v>
      </c>
      <c r="O36" s="1">
        <v>171</v>
      </c>
      <c r="P36" s="1">
        <v>148</v>
      </c>
      <c r="Q36" s="1">
        <v>80</v>
      </c>
      <c r="R36" s="1">
        <v>2500</v>
      </c>
      <c r="S36" t="s">
        <v>39</v>
      </c>
      <c r="T36" s="1">
        <f>ROUND((Таблица1[[#This Row],[NEW_SALARY]]/Таблица1[[#This Row],[SALARY]]-1)*100,1)</f>
        <v>5</v>
      </c>
      <c r="U36" s="1">
        <f>Таблица1[[#This Row],[NEW_SALARY]]-Таблица1[[#This Row],[SALARY]]</f>
        <v>370</v>
      </c>
      <c r="V36" s="1" cm="1">
        <f t="array" ref="V36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37" spans="1:22">
      <c r="A37" t="s">
        <v>79</v>
      </c>
      <c r="B37" s="2">
        <v>39165</v>
      </c>
      <c r="C37" s="2">
        <f>Таблица1[[#This Row],[HIRE_DATE]]+365</f>
        <v>39530</v>
      </c>
      <c r="D37" s="2">
        <f>Таблица1[[#This Row],[1 YEAR]]+365+366</f>
        <v>40261</v>
      </c>
      <c r="E37" s="2">
        <f>Таблица1[[#This Row],[3 YEARS]]+365+366</f>
        <v>40992</v>
      </c>
      <c r="F37">
        <f>ROUND((Calculations!$Y$1-Таблица1[[#This Row],[HIRE_DATE]])/Calculations!$Y$2,1)</f>
        <v>1.8</v>
      </c>
      <c r="G37">
        <f>INT(Таблица1[[#This Row],[EXPERIENCE_YEARS]])</f>
        <v>1</v>
      </c>
      <c r="H37" t="s">
        <v>35</v>
      </c>
      <c r="I37" t="s">
        <v>69</v>
      </c>
      <c r="J37" t="s">
        <v>70</v>
      </c>
      <c r="K37" t="s">
        <v>71</v>
      </c>
      <c r="L37" s="1">
        <v>7300</v>
      </c>
      <c r="M37" s="1" cm="1">
        <f t="array" ref="M37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7665</v>
      </c>
      <c r="N37" s="1">
        <v>2.4</v>
      </c>
      <c r="O37" s="1">
        <v>172</v>
      </c>
      <c r="P37" s="1">
        <v>148</v>
      </c>
      <c r="Q37" s="1">
        <v>80</v>
      </c>
      <c r="R37" s="1">
        <v>2500</v>
      </c>
      <c r="S37" t="s">
        <v>39</v>
      </c>
      <c r="T37" s="1">
        <f>ROUND((Таблица1[[#This Row],[NEW_SALARY]]/Таблица1[[#This Row],[SALARY]]-1)*100,1)</f>
        <v>5</v>
      </c>
      <c r="U37" s="1">
        <f>Таблица1[[#This Row],[NEW_SALARY]]-Таблица1[[#This Row],[SALARY]]</f>
        <v>365</v>
      </c>
      <c r="V37" s="1" cm="1">
        <f t="array" ref="V37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38" spans="1:22">
      <c r="A38" t="s">
        <v>80</v>
      </c>
      <c r="B38" s="2">
        <v>39559</v>
      </c>
      <c r="C38" s="2">
        <f>Таблица1[[#This Row],[HIRE_DATE]]+365</f>
        <v>39924</v>
      </c>
      <c r="D38" s="2">
        <f>Таблица1[[#This Row],[1 YEAR]]+365+366</f>
        <v>40655</v>
      </c>
      <c r="E38" s="2">
        <f>Таблица1[[#This Row],[3 YEARS]]+365+366</f>
        <v>41386</v>
      </c>
      <c r="F38">
        <f>ROUND((Calculations!$Y$1-Таблица1[[#This Row],[HIRE_DATE]])/Calculations!$Y$2,1)</f>
        <v>0.7</v>
      </c>
      <c r="G38">
        <f>INT(Таблица1[[#This Row],[EXPERIENCE_YEARS]])</f>
        <v>0</v>
      </c>
      <c r="H38" t="s">
        <v>35</v>
      </c>
      <c r="I38" t="s">
        <v>69</v>
      </c>
      <c r="J38" t="s">
        <v>70</v>
      </c>
      <c r="K38" t="s">
        <v>71</v>
      </c>
      <c r="L38" s="1">
        <v>6100</v>
      </c>
      <c r="M38" s="1" cm="1">
        <f t="array" ref="M38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6100</v>
      </c>
      <c r="N38" s="1">
        <v>2</v>
      </c>
      <c r="O38" s="1">
        <v>173</v>
      </c>
      <c r="P38" s="1">
        <v>148</v>
      </c>
      <c r="Q38" s="1">
        <v>80</v>
      </c>
      <c r="R38" s="1">
        <v>2500</v>
      </c>
      <c r="S38" t="s">
        <v>39</v>
      </c>
      <c r="T38" s="1">
        <f>ROUND((Таблица1[[#This Row],[NEW_SALARY]]/Таблица1[[#This Row],[SALARY]]-1)*100,1)</f>
        <v>0</v>
      </c>
      <c r="U38" s="1">
        <f>Таблица1[[#This Row],[NEW_SALARY]]-Таблица1[[#This Row],[SALARY]]</f>
        <v>0</v>
      </c>
      <c r="V38" s="1" cm="1">
        <f t="array" ref="V38">_xlfn.IFS(Таблица1[[#This Row],[EXPERIENCE (Y)]]&gt;=5,5,Таблица1[[#This Row],[EXPERIENCE (Y)]]&gt;=3,3,Таблица1[[#This Row],[EXPERIENCE (Y)]]&gt;=1,1,Таблица1[[#This Row],[EXPERIENCE (Y)]]&lt;1,0)</f>
        <v>0</v>
      </c>
    </row>
    <row r="39" spans="1:22">
      <c r="A39" t="s">
        <v>81</v>
      </c>
      <c r="B39" s="2">
        <v>38118</v>
      </c>
      <c r="C39" s="2">
        <f>Таблица1[[#This Row],[HIRE_DATE]]+365</f>
        <v>38483</v>
      </c>
      <c r="D39" s="2">
        <f>Таблица1[[#This Row],[1 YEAR]]+365+366</f>
        <v>39214</v>
      </c>
      <c r="E39" s="2">
        <f>Таблица1[[#This Row],[3 YEARS]]+365+366</f>
        <v>39945</v>
      </c>
      <c r="F39">
        <f>ROUND((Calculations!$Y$1-Таблица1[[#This Row],[HIRE_DATE]])/Calculations!$Y$2,1)</f>
        <v>4.5999999999999996</v>
      </c>
      <c r="G39">
        <f>INT(Таблица1[[#This Row],[EXPERIENCE_YEARS]])</f>
        <v>4</v>
      </c>
      <c r="H39" t="s">
        <v>35</v>
      </c>
      <c r="I39" t="s">
        <v>69</v>
      </c>
      <c r="J39" t="s">
        <v>70</v>
      </c>
      <c r="K39" t="s">
        <v>71</v>
      </c>
      <c r="L39" s="1">
        <v>11000</v>
      </c>
      <c r="M39" s="1" cm="1">
        <f t="array" ref="M39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12100</v>
      </c>
      <c r="N39" s="1">
        <v>3.6</v>
      </c>
      <c r="O39" s="1">
        <v>174</v>
      </c>
      <c r="P39" s="1">
        <v>149</v>
      </c>
      <c r="Q39" s="1">
        <v>80</v>
      </c>
      <c r="R39" s="1">
        <v>2500</v>
      </c>
      <c r="S39" t="s">
        <v>39</v>
      </c>
      <c r="T39" s="1">
        <f>ROUND((Таблица1[[#This Row],[NEW_SALARY]]/Таблица1[[#This Row],[SALARY]]-1)*100,1)</f>
        <v>10</v>
      </c>
      <c r="U39" s="1">
        <f>Таблица1[[#This Row],[NEW_SALARY]]-Таблица1[[#This Row],[SALARY]]</f>
        <v>1100</v>
      </c>
      <c r="V39" s="1" cm="1">
        <f t="array" ref="V39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40" spans="1:22">
      <c r="A40" t="s">
        <v>82</v>
      </c>
      <c r="B40" s="2">
        <v>38430</v>
      </c>
      <c r="C40" s="2">
        <f>Таблица1[[#This Row],[HIRE_DATE]]+365</f>
        <v>38795</v>
      </c>
      <c r="D40" s="2">
        <f>Таблица1[[#This Row],[1 YEAR]]+365+366</f>
        <v>39526</v>
      </c>
      <c r="E40" s="2">
        <f>Таблица1[[#This Row],[3 YEARS]]+365+366</f>
        <v>40257</v>
      </c>
      <c r="F40">
        <f>ROUND((Calculations!$Y$1-Таблица1[[#This Row],[HIRE_DATE]])/Calculations!$Y$2,1)</f>
        <v>3.8</v>
      </c>
      <c r="G40">
        <f>INT(Таблица1[[#This Row],[EXPERIENCE_YEARS]])</f>
        <v>3</v>
      </c>
      <c r="H40" t="s">
        <v>35</v>
      </c>
      <c r="I40" t="s">
        <v>69</v>
      </c>
      <c r="J40" t="s">
        <v>70</v>
      </c>
      <c r="K40" t="s">
        <v>71</v>
      </c>
      <c r="L40" s="1">
        <v>8800</v>
      </c>
      <c r="M40" s="1" cm="1">
        <f t="array" ref="M40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9680</v>
      </c>
      <c r="N40" s="1">
        <v>2.9</v>
      </c>
      <c r="O40" s="1">
        <v>175</v>
      </c>
      <c r="P40" s="1">
        <v>149</v>
      </c>
      <c r="Q40" s="1">
        <v>80</v>
      </c>
      <c r="R40" s="1">
        <v>2500</v>
      </c>
      <c r="S40" t="s">
        <v>39</v>
      </c>
      <c r="T40" s="1">
        <f>ROUND((Таблица1[[#This Row],[NEW_SALARY]]/Таблица1[[#This Row],[SALARY]]-1)*100,1)</f>
        <v>10</v>
      </c>
      <c r="U40" s="1">
        <f>Таблица1[[#This Row],[NEW_SALARY]]-Таблица1[[#This Row],[SALARY]]</f>
        <v>880</v>
      </c>
      <c r="V40" s="1" cm="1">
        <f t="array" ref="V40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41" spans="1:22">
      <c r="A41" t="s">
        <v>83</v>
      </c>
      <c r="B41" s="2">
        <v>38800</v>
      </c>
      <c r="C41" s="2">
        <f>Таблица1[[#This Row],[HIRE_DATE]]+365</f>
        <v>39165</v>
      </c>
      <c r="D41" s="2">
        <f>Таблица1[[#This Row],[1 YEAR]]+365+366</f>
        <v>39896</v>
      </c>
      <c r="E41" s="2">
        <f>Таблица1[[#This Row],[3 YEARS]]+365+366</f>
        <v>40627</v>
      </c>
      <c r="F41">
        <f>ROUND((Calculations!$Y$1-Таблица1[[#This Row],[HIRE_DATE]])/Calculations!$Y$2,1)</f>
        <v>2.8</v>
      </c>
      <c r="G41">
        <f>INT(Таблица1[[#This Row],[EXPERIENCE_YEARS]])</f>
        <v>2</v>
      </c>
      <c r="H41" t="s">
        <v>35</v>
      </c>
      <c r="I41" t="s">
        <v>69</v>
      </c>
      <c r="J41" t="s">
        <v>70</v>
      </c>
      <c r="K41" t="s">
        <v>71</v>
      </c>
      <c r="L41" s="1">
        <v>8600</v>
      </c>
      <c r="M41" s="1" cm="1">
        <f t="array" ref="M41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9030</v>
      </c>
      <c r="N41" s="1">
        <v>2.8</v>
      </c>
      <c r="O41" s="1">
        <v>176</v>
      </c>
      <c r="P41" s="1">
        <v>149</v>
      </c>
      <c r="Q41" s="1">
        <v>80</v>
      </c>
      <c r="R41" s="1">
        <v>2500</v>
      </c>
      <c r="S41" t="s">
        <v>39</v>
      </c>
      <c r="T41" s="1">
        <f>ROUND((Таблица1[[#This Row],[NEW_SALARY]]/Таблица1[[#This Row],[SALARY]]-1)*100,1)</f>
        <v>5</v>
      </c>
      <c r="U41" s="1">
        <f>Таблица1[[#This Row],[NEW_SALARY]]-Таблица1[[#This Row],[SALARY]]</f>
        <v>430</v>
      </c>
      <c r="V41" s="1" cm="1">
        <f t="array" ref="V41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42" spans="1:22">
      <c r="A42" t="s">
        <v>84</v>
      </c>
      <c r="B42" s="2">
        <v>38830</v>
      </c>
      <c r="C42" s="2">
        <f>Таблица1[[#This Row],[HIRE_DATE]]+365</f>
        <v>39195</v>
      </c>
      <c r="D42" s="2">
        <f>Таблица1[[#This Row],[1 YEAR]]+365+366</f>
        <v>39926</v>
      </c>
      <c r="E42" s="2">
        <f>Таблица1[[#This Row],[3 YEARS]]+365+366</f>
        <v>40657</v>
      </c>
      <c r="F42">
        <f>ROUND((Calculations!$Y$1-Таблица1[[#This Row],[HIRE_DATE]])/Calculations!$Y$2,1)</f>
        <v>2.7</v>
      </c>
      <c r="G42">
        <f>INT(Таблица1[[#This Row],[EXPERIENCE_YEARS]])</f>
        <v>2</v>
      </c>
      <c r="H42" t="s">
        <v>35</v>
      </c>
      <c r="I42" t="s">
        <v>69</v>
      </c>
      <c r="J42" t="s">
        <v>70</v>
      </c>
      <c r="K42" t="s">
        <v>71</v>
      </c>
      <c r="L42" s="1">
        <v>8400</v>
      </c>
      <c r="M42" s="1" cm="1">
        <f t="array" ref="M42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8820</v>
      </c>
      <c r="N42" s="1">
        <v>2.8</v>
      </c>
      <c r="O42" s="1">
        <v>177</v>
      </c>
      <c r="P42" s="1">
        <v>149</v>
      </c>
      <c r="Q42" s="1">
        <v>80</v>
      </c>
      <c r="R42" s="1">
        <v>2500</v>
      </c>
      <c r="S42" t="s">
        <v>39</v>
      </c>
      <c r="T42" s="1">
        <f>ROUND((Таблица1[[#This Row],[NEW_SALARY]]/Таблица1[[#This Row],[SALARY]]-1)*100,1)</f>
        <v>5</v>
      </c>
      <c r="U42" s="1">
        <f>Таблица1[[#This Row],[NEW_SALARY]]-Таблица1[[#This Row],[SALARY]]</f>
        <v>420</v>
      </c>
      <c r="V42" s="1" cm="1">
        <f t="array" ref="V42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43" spans="1:22">
      <c r="A43" t="s">
        <v>85</v>
      </c>
      <c r="B43" s="2">
        <v>39451</v>
      </c>
      <c r="C43" s="2">
        <f>Таблица1[[#This Row],[HIRE_DATE]]+365</f>
        <v>39816</v>
      </c>
      <c r="D43" s="2">
        <f>Таблица1[[#This Row],[1 YEAR]]+365+366</f>
        <v>40547</v>
      </c>
      <c r="E43" s="2">
        <f>Таблица1[[#This Row],[3 YEARS]]+365+366</f>
        <v>41278</v>
      </c>
      <c r="F43">
        <f>ROUND((Calculations!$Y$1-Таблица1[[#This Row],[HIRE_DATE]])/Calculations!$Y$2,1)</f>
        <v>1</v>
      </c>
      <c r="G43">
        <f>INT(Таблица1[[#This Row],[EXPERIENCE_YEARS]])</f>
        <v>1</v>
      </c>
      <c r="H43" t="s">
        <v>35</v>
      </c>
      <c r="I43" t="s">
        <v>69</v>
      </c>
      <c r="J43" t="s">
        <v>70</v>
      </c>
      <c r="K43" t="s">
        <v>71</v>
      </c>
      <c r="L43" s="1">
        <v>6200</v>
      </c>
      <c r="M43" s="1" cm="1">
        <f t="array" ref="M43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6510</v>
      </c>
      <c r="N43" s="1">
        <v>2</v>
      </c>
      <c r="O43" s="1">
        <v>179</v>
      </c>
      <c r="P43" s="1">
        <v>149</v>
      </c>
      <c r="Q43" s="1">
        <v>80</v>
      </c>
      <c r="R43" s="1">
        <v>2500</v>
      </c>
      <c r="S43" t="s">
        <v>39</v>
      </c>
      <c r="T43" s="1">
        <f>ROUND((Таблица1[[#This Row],[NEW_SALARY]]/Таблица1[[#This Row],[SALARY]]-1)*100,1)</f>
        <v>5</v>
      </c>
      <c r="U43" s="1">
        <f>Таблица1[[#This Row],[NEW_SALARY]]-Таблица1[[#This Row],[SALARY]]</f>
        <v>310</v>
      </c>
      <c r="V43" s="1" cm="1">
        <f t="array" ref="V43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44" spans="1:22">
      <c r="A44" t="s">
        <v>86</v>
      </c>
      <c r="B44" s="2">
        <v>38261</v>
      </c>
      <c r="C44" s="2">
        <f>Таблица1[[#This Row],[HIRE_DATE]]+365</f>
        <v>38626</v>
      </c>
      <c r="D44" s="2">
        <f>Таблица1[[#This Row],[1 YEAR]]+365+366</f>
        <v>39357</v>
      </c>
      <c r="E44" s="2">
        <f>Таблица1[[#This Row],[3 YEARS]]+365+366</f>
        <v>40088</v>
      </c>
      <c r="F44">
        <f>ROUND((Calculations!$Y$1-Таблица1[[#This Row],[HIRE_DATE]])/Calculations!$Y$2,1)</f>
        <v>4.2</v>
      </c>
      <c r="G44">
        <f>INT(Таблица1[[#This Row],[EXPERIENCE_YEARS]])</f>
        <v>4</v>
      </c>
      <c r="H44" t="s">
        <v>35</v>
      </c>
      <c r="I44" t="s">
        <v>69</v>
      </c>
      <c r="J44" t="s">
        <v>70</v>
      </c>
      <c r="K44" t="s">
        <v>71</v>
      </c>
      <c r="L44" s="1">
        <v>14000</v>
      </c>
      <c r="M44" s="1" cm="1">
        <f t="array" ref="M44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15400</v>
      </c>
      <c r="N44" s="1">
        <v>4.5999999999999996</v>
      </c>
      <c r="O44" s="1">
        <v>145</v>
      </c>
      <c r="P44" s="1">
        <v>100</v>
      </c>
      <c r="Q44" s="1">
        <v>80</v>
      </c>
      <c r="R44" s="1">
        <v>2500</v>
      </c>
      <c r="S44" t="s">
        <v>39</v>
      </c>
      <c r="T44" s="1">
        <f>ROUND((Таблица1[[#This Row],[NEW_SALARY]]/Таблица1[[#This Row],[SALARY]]-1)*100,1)</f>
        <v>10</v>
      </c>
      <c r="U44" s="1">
        <f>Таблица1[[#This Row],[NEW_SALARY]]-Таблица1[[#This Row],[SALARY]]</f>
        <v>1400</v>
      </c>
      <c r="V44" s="1" cm="1">
        <f t="array" ref="V44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45" spans="1:22">
      <c r="A45" t="s">
        <v>87</v>
      </c>
      <c r="B45" s="2">
        <v>38357</v>
      </c>
      <c r="C45" s="2">
        <f>Таблица1[[#This Row],[HIRE_DATE]]+365</f>
        <v>38722</v>
      </c>
      <c r="D45" s="2">
        <f>Таблица1[[#This Row],[1 YEAR]]+365+366</f>
        <v>39453</v>
      </c>
      <c r="E45" s="2">
        <f>Таблица1[[#This Row],[3 YEARS]]+365+366</f>
        <v>40184</v>
      </c>
      <c r="F45">
        <f>ROUND((Calculations!$Y$1-Таблица1[[#This Row],[HIRE_DATE]])/Calculations!$Y$2,1)</f>
        <v>4</v>
      </c>
      <c r="G45">
        <f>INT(Таблица1[[#This Row],[EXPERIENCE_YEARS]])</f>
        <v>4</v>
      </c>
      <c r="H45" t="s">
        <v>35</v>
      </c>
      <c r="I45" t="s">
        <v>69</v>
      </c>
      <c r="J45" t="s">
        <v>70</v>
      </c>
      <c r="K45" t="s">
        <v>71</v>
      </c>
      <c r="L45" s="1">
        <v>13500</v>
      </c>
      <c r="M45" s="1" cm="1">
        <f t="array" ref="M45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14850</v>
      </c>
      <c r="N45" s="1">
        <v>4.4000000000000004</v>
      </c>
      <c r="O45" s="1">
        <v>146</v>
      </c>
      <c r="P45" s="1">
        <v>100</v>
      </c>
      <c r="Q45" s="1">
        <v>80</v>
      </c>
      <c r="R45" s="1">
        <v>2500</v>
      </c>
      <c r="S45" t="s">
        <v>39</v>
      </c>
      <c r="T45" s="1">
        <f>ROUND((Таблица1[[#This Row],[NEW_SALARY]]/Таблица1[[#This Row],[SALARY]]-1)*100,1)</f>
        <v>10</v>
      </c>
      <c r="U45" s="1">
        <f>Таблица1[[#This Row],[NEW_SALARY]]-Таблица1[[#This Row],[SALARY]]</f>
        <v>1350</v>
      </c>
      <c r="V45" s="1" cm="1">
        <f t="array" ref="V45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46" spans="1:22">
      <c r="A46" t="s">
        <v>88</v>
      </c>
      <c r="B46" s="2">
        <v>38421</v>
      </c>
      <c r="C46" s="2">
        <f>Таблица1[[#This Row],[HIRE_DATE]]+365</f>
        <v>38786</v>
      </c>
      <c r="D46" s="2">
        <f>Таблица1[[#This Row],[1 YEAR]]+365+366</f>
        <v>39517</v>
      </c>
      <c r="E46" s="2">
        <f>Таблица1[[#This Row],[3 YEARS]]+365+366</f>
        <v>40248</v>
      </c>
      <c r="F46">
        <f>ROUND((Calculations!$Y$1-Таблица1[[#This Row],[HIRE_DATE]])/Calculations!$Y$2,1)</f>
        <v>3.8</v>
      </c>
      <c r="G46">
        <f>INT(Таблица1[[#This Row],[EXPERIENCE_YEARS]])</f>
        <v>3</v>
      </c>
      <c r="H46" t="s">
        <v>35</v>
      </c>
      <c r="I46" t="s">
        <v>69</v>
      </c>
      <c r="J46" t="s">
        <v>70</v>
      </c>
      <c r="K46" t="s">
        <v>71</v>
      </c>
      <c r="L46" s="1">
        <v>12000</v>
      </c>
      <c r="M46" s="1" cm="1">
        <f t="array" ref="M46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13200</v>
      </c>
      <c r="N46" s="1">
        <v>3.9</v>
      </c>
      <c r="O46" s="1">
        <v>147</v>
      </c>
      <c r="P46" s="1">
        <v>100</v>
      </c>
      <c r="Q46" s="1">
        <v>80</v>
      </c>
      <c r="R46" s="1">
        <v>2500</v>
      </c>
      <c r="S46" t="s">
        <v>39</v>
      </c>
      <c r="T46" s="1">
        <f>ROUND((Таблица1[[#This Row],[NEW_SALARY]]/Таблица1[[#This Row],[SALARY]]-1)*100,1)</f>
        <v>10</v>
      </c>
      <c r="U46" s="1">
        <f>Таблица1[[#This Row],[NEW_SALARY]]-Таблица1[[#This Row],[SALARY]]</f>
        <v>1200</v>
      </c>
      <c r="V46" s="1" cm="1">
        <f t="array" ref="V46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47" spans="1:22">
      <c r="A47" t="s">
        <v>89</v>
      </c>
      <c r="B47" s="2">
        <v>39370</v>
      </c>
      <c r="C47" s="2">
        <f>Таблица1[[#This Row],[HIRE_DATE]]+365</f>
        <v>39735</v>
      </c>
      <c r="D47" s="2">
        <f>Таблица1[[#This Row],[1 YEAR]]+365+366</f>
        <v>40466</v>
      </c>
      <c r="E47" s="2">
        <f>Таблица1[[#This Row],[3 YEARS]]+365+366</f>
        <v>41197</v>
      </c>
      <c r="F47">
        <f>ROUND((Calculations!$Y$1-Таблица1[[#This Row],[HIRE_DATE]])/Calculations!$Y$2,1)</f>
        <v>1.2</v>
      </c>
      <c r="G47">
        <f>INT(Таблица1[[#This Row],[EXPERIENCE_YEARS]])</f>
        <v>1</v>
      </c>
      <c r="H47" t="s">
        <v>35</v>
      </c>
      <c r="I47" t="s">
        <v>69</v>
      </c>
      <c r="J47" t="s">
        <v>70</v>
      </c>
      <c r="K47" t="s">
        <v>71</v>
      </c>
      <c r="L47" s="1">
        <v>11000</v>
      </c>
      <c r="M47" s="1" cm="1">
        <f t="array" ref="M47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11550</v>
      </c>
      <c r="N47" s="1">
        <v>3.6</v>
      </c>
      <c r="O47" s="1">
        <v>148</v>
      </c>
      <c r="P47" s="1">
        <v>100</v>
      </c>
      <c r="Q47" s="1">
        <v>80</v>
      </c>
      <c r="R47" s="1">
        <v>2500</v>
      </c>
      <c r="S47" t="s">
        <v>39</v>
      </c>
      <c r="T47" s="1">
        <f>ROUND((Таблица1[[#This Row],[NEW_SALARY]]/Таблица1[[#This Row],[SALARY]]-1)*100,1)</f>
        <v>5</v>
      </c>
      <c r="U47" s="1">
        <f>Таблица1[[#This Row],[NEW_SALARY]]-Таблица1[[#This Row],[SALARY]]</f>
        <v>550</v>
      </c>
      <c r="V47" s="1" cm="1">
        <f t="array" ref="V47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48" spans="1:22">
      <c r="A48" t="s">
        <v>90</v>
      </c>
      <c r="B48" s="2">
        <v>39476</v>
      </c>
      <c r="C48" s="2">
        <f>Таблица1[[#This Row],[HIRE_DATE]]+365</f>
        <v>39841</v>
      </c>
      <c r="D48" s="2">
        <f>Таблица1[[#This Row],[1 YEAR]]+365+366</f>
        <v>40572</v>
      </c>
      <c r="E48" s="2">
        <f>Таблица1[[#This Row],[3 YEARS]]+365+366</f>
        <v>41303</v>
      </c>
      <c r="F48">
        <f>ROUND((Calculations!$Y$1-Таблица1[[#This Row],[HIRE_DATE]])/Calculations!$Y$2,1)</f>
        <v>0.9</v>
      </c>
      <c r="G48">
        <f>INT(Таблица1[[#This Row],[EXPERIENCE_YEARS]])</f>
        <v>0</v>
      </c>
      <c r="H48" t="s">
        <v>35</v>
      </c>
      <c r="I48" t="s">
        <v>69</v>
      </c>
      <c r="J48" t="s">
        <v>70</v>
      </c>
      <c r="K48" t="s">
        <v>71</v>
      </c>
      <c r="L48" s="1">
        <v>10500</v>
      </c>
      <c r="M48" s="1" cm="1">
        <f t="array" ref="M48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10500</v>
      </c>
      <c r="N48" s="1">
        <v>3.4</v>
      </c>
      <c r="O48" s="1">
        <v>149</v>
      </c>
      <c r="P48" s="1">
        <v>100</v>
      </c>
      <c r="Q48" s="1">
        <v>80</v>
      </c>
      <c r="R48" s="1">
        <v>2500</v>
      </c>
      <c r="S48" t="s">
        <v>39</v>
      </c>
      <c r="T48" s="1">
        <f>ROUND((Таблица1[[#This Row],[NEW_SALARY]]/Таблица1[[#This Row],[SALARY]]-1)*100,1)</f>
        <v>0</v>
      </c>
      <c r="U48" s="1">
        <f>Таблица1[[#This Row],[NEW_SALARY]]-Таблица1[[#This Row],[SALARY]]</f>
        <v>0</v>
      </c>
      <c r="V48" s="1" cm="1">
        <f t="array" ref="V48">_xlfn.IFS(Таблица1[[#This Row],[EXPERIENCE (Y)]]&gt;=5,5,Таблица1[[#This Row],[EXPERIENCE (Y)]]&gt;=3,3,Таблица1[[#This Row],[EXPERIENCE (Y)]]&gt;=1,1,Таблица1[[#This Row],[EXPERIENCE (Y)]]&lt;1,0)</f>
        <v>0</v>
      </c>
    </row>
    <row r="49" spans="1:22">
      <c r="A49" t="s">
        <v>91</v>
      </c>
      <c r="B49" s="2">
        <v>38382</v>
      </c>
      <c r="C49" s="2">
        <f>Таблица1[[#This Row],[HIRE_DATE]]+365</f>
        <v>38747</v>
      </c>
      <c r="D49" s="2">
        <f>Таблица1[[#This Row],[1 YEAR]]+365+366</f>
        <v>39478</v>
      </c>
      <c r="E49" s="2">
        <f>Таблица1[[#This Row],[3 YEARS]]+365+366</f>
        <v>40209</v>
      </c>
      <c r="F49">
        <f>ROUND((Calculations!$Y$1-Таблица1[[#This Row],[HIRE_DATE]])/Calculations!$Y$2,1)</f>
        <v>3.9</v>
      </c>
      <c r="G49">
        <f>INT(Таблица1[[#This Row],[EXPERIENCE_YEARS]])</f>
        <v>3</v>
      </c>
      <c r="H49" t="s">
        <v>35</v>
      </c>
      <c r="I49" t="s">
        <v>69</v>
      </c>
      <c r="J49" t="s">
        <v>70</v>
      </c>
      <c r="K49" t="s">
        <v>71</v>
      </c>
      <c r="L49" s="1">
        <v>10000</v>
      </c>
      <c r="M49" s="1" cm="1">
        <f t="array" ref="M49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11000</v>
      </c>
      <c r="N49" s="1">
        <v>3.3</v>
      </c>
      <c r="O49" s="1">
        <v>150</v>
      </c>
      <c r="P49" s="1">
        <v>145</v>
      </c>
      <c r="Q49" s="1">
        <v>80</v>
      </c>
      <c r="R49" s="1">
        <v>2500</v>
      </c>
      <c r="S49" t="s">
        <v>39</v>
      </c>
      <c r="T49" s="1">
        <f>ROUND((Таблица1[[#This Row],[NEW_SALARY]]/Таблица1[[#This Row],[SALARY]]-1)*100,1)</f>
        <v>10</v>
      </c>
      <c r="U49" s="1">
        <f>Таблица1[[#This Row],[NEW_SALARY]]-Таблица1[[#This Row],[SALARY]]</f>
        <v>1000</v>
      </c>
      <c r="V49" s="1" cm="1">
        <f t="array" ref="V49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50" spans="1:22">
      <c r="A50" t="s">
        <v>92</v>
      </c>
      <c r="B50" s="2">
        <v>38435</v>
      </c>
      <c r="C50" s="2">
        <f>Таблица1[[#This Row],[HIRE_DATE]]+365</f>
        <v>38800</v>
      </c>
      <c r="D50" s="2">
        <f>Таблица1[[#This Row],[1 YEAR]]+365+366</f>
        <v>39531</v>
      </c>
      <c r="E50" s="2">
        <f>Таблица1[[#This Row],[3 YEARS]]+365+366</f>
        <v>40262</v>
      </c>
      <c r="F50">
        <f>ROUND((Calculations!$Y$1-Таблица1[[#This Row],[HIRE_DATE]])/Calculations!$Y$2,1)</f>
        <v>3.8</v>
      </c>
      <c r="G50">
        <f>INT(Таблица1[[#This Row],[EXPERIENCE_YEARS]])</f>
        <v>3</v>
      </c>
      <c r="H50" t="s">
        <v>35</v>
      </c>
      <c r="I50" t="s">
        <v>69</v>
      </c>
      <c r="J50" t="s">
        <v>70</v>
      </c>
      <c r="K50" t="s">
        <v>71</v>
      </c>
      <c r="L50" s="1">
        <v>9500</v>
      </c>
      <c r="M50" s="1" cm="1">
        <f t="array" ref="M50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10450</v>
      </c>
      <c r="N50" s="1">
        <v>3.1</v>
      </c>
      <c r="O50" s="1">
        <v>151</v>
      </c>
      <c r="P50" s="1">
        <v>145</v>
      </c>
      <c r="Q50" s="1">
        <v>80</v>
      </c>
      <c r="R50" s="1">
        <v>2500</v>
      </c>
      <c r="S50" t="s">
        <v>39</v>
      </c>
      <c r="T50" s="1">
        <f>ROUND((Таблица1[[#This Row],[NEW_SALARY]]/Таблица1[[#This Row],[SALARY]]-1)*100,1)</f>
        <v>10</v>
      </c>
      <c r="U50" s="1">
        <f>Таблица1[[#This Row],[NEW_SALARY]]-Таблица1[[#This Row],[SALARY]]</f>
        <v>950</v>
      </c>
      <c r="V50" s="1" cm="1">
        <f t="array" ref="V50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51" spans="1:22">
      <c r="A51" t="s">
        <v>93</v>
      </c>
      <c r="B51" s="2">
        <v>38584</v>
      </c>
      <c r="C51" s="2">
        <f>Таблица1[[#This Row],[HIRE_DATE]]+365</f>
        <v>38949</v>
      </c>
      <c r="D51" s="2">
        <f>Таблица1[[#This Row],[1 YEAR]]+365+366</f>
        <v>39680</v>
      </c>
      <c r="E51" s="2">
        <f>Таблица1[[#This Row],[3 YEARS]]+365+366</f>
        <v>40411</v>
      </c>
      <c r="F51">
        <f>ROUND((Calculations!$Y$1-Таблица1[[#This Row],[HIRE_DATE]])/Calculations!$Y$2,1)</f>
        <v>3.4</v>
      </c>
      <c r="G51">
        <f>INT(Таблица1[[#This Row],[EXPERIENCE_YEARS]])</f>
        <v>3</v>
      </c>
      <c r="H51" t="s">
        <v>35</v>
      </c>
      <c r="I51" t="s">
        <v>69</v>
      </c>
      <c r="J51" t="s">
        <v>70</v>
      </c>
      <c r="K51" t="s">
        <v>71</v>
      </c>
      <c r="L51" s="1">
        <v>9000</v>
      </c>
      <c r="M51" s="1" cm="1">
        <f t="array" ref="M51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9900</v>
      </c>
      <c r="N51" s="1">
        <v>3</v>
      </c>
      <c r="O51" s="1">
        <v>152</v>
      </c>
      <c r="P51" s="1">
        <v>145</v>
      </c>
      <c r="Q51" s="1">
        <v>80</v>
      </c>
      <c r="R51" s="1">
        <v>2500</v>
      </c>
      <c r="S51" t="s">
        <v>39</v>
      </c>
      <c r="T51" s="1">
        <f>ROUND((Таблица1[[#This Row],[NEW_SALARY]]/Таблица1[[#This Row],[SALARY]]-1)*100,1)</f>
        <v>10</v>
      </c>
      <c r="U51" s="1">
        <f>Таблица1[[#This Row],[NEW_SALARY]]-Таблица1[[#This Row],[SALARY]]</f>
        <v>900</v>
      </c>
      <c r="V51" s="1" cm="1">
        <f t="array" ref="V51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52" spans="1:22">
      <c r="A52" t="s">
        <v>94</v>
      </c>
      <c r="B52" s="2">
        <v>38806</v>
      </c>
      <c r="C52" s="2">
        <f>Таблица1[[#This Row],[HIRE_DATE]]+365</f>
        <v>39171</v>
      </c>
      <c r="D52" s="2">
        <f>Таблица1[[#This Row],[1 YEAR]]+365+366</f>
        <v>39902</v>
      </c>
      <c r="E52" s="2">
        <f>Таблица1[[#This Row],[3 YEARS]]+365+366</f>
        <v>40633</v>
      </c>
      <c r="F52">
        <f>ROUND((Calculations!$Y$1-Таблица1[[#This Row],[HIRE_DATE]])/Calculations!$Y$2,1)</f>
        <v>2.8</v>
      </c>
      <c r="G52">
        <f>INT(Таблица1[[#This Row],[EXPERIENCE_YEARS]])</f>
        <v>2</v>
      </c>
      <c r="H52" t="s">
        <v>35</v>
      </c>
      <c r="I52" t="s">
        <v>69</v>
      </c>
      <c r="J52" t="s">
        <v>70</v>
      </c>
      <c r="K52" t="s">
        <v>71</v>
      </c>
      <c r="L52" s="1">
        <v>8000</v>
      </c>
      <c r="M52" s="1" cm="1">
        <f t="array" ref="M52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8400</v>
      </c>
      <c r="N52" s="1">
        <v>2.6</v>
      </c>
      <c r="O52" s="1">
        <v>153</v>
      </c>
      <c r="P52" s="1">
        <v>145</v>
      </c>
      <c r="Q52" s="1">
        <v>80</v>
      </c>
      <c r="R52" s="1">
        <v>2500</v>
      </c>
      <c r="S52" t="s">
        <v>39</v>
      </c>
      <c r="T52" s="1">
        <f>ROUND((Таблица1[[#This Row],[NEW_SALARY]]/Таблица1[[#This Row],[SALARY]]-1)*100,1)</f>
        <v>5</v>
      </c>
      <c r="U52" s="1">
        <f>Таблица1[[#This Row],[NEW_SALARY]]-Таблица1[[#This Row],[SALARY]]</f>
        <v>400</v>
      </c>
      <c r="V52" s="1" cm="1">
        <f t="array" ref="V52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53" spans="1:22">
      <c r="A53" t="s">
        <v>95</v>
      </c>
      <c r="B53" s="2">
        <v>39060</v>
      </c>
      <c r="C53" s="2">
        <f>Таблица1[[#This Row],[HIRE_DATE]]+365</f>
        <v>39425</v>
      </c>
      <c r="D53" s="2">
        <f>Таблица1[[#This Row],[1 YEAR]]+365+366</f>
        <v>40156</v>
      </c>
      <c r="E53" s="2">
        <f>Таблица1[[#This Row],[3 YEARS]]+365+366</f>
        <v>40887</v>
      </c>
      <c r="F53">
        <f>ROUND((Calculations!$Y$1-Таблица1[[#This Row],[HIRE_DATE]])/Calculations!$Y$2,1)</f>
        <v>2.1</v>
      </c>
      <c r="G53">
        <f>INT(Таблица1[[#This Row],[EXPERIENCE_YEARS]])</f>
        <v>2</v>
      </c>
      <c r="H53" t="s">
        <v>35</v>
      </c>
      <c r="I53" t="s">
        <v>69</v>
      </c>
      <c r="J53" t="s">
        <v>70</v>
      </c>
      <c r="K53" t="s">
        <v>71</v>
      </c>
      <c r="L53" s="1">
        <v>7500</v>
      </c>
      <c r="M53" s="1" cm="1">
        <f t="array" ref="M53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7875</v>
      </c>
      <c r="N53" s="1">
        <v>2.5</v>
      </c>
      <c r="O53" s="1">
        <v>154</v>
      </c>
      <c r="P53" s="1">
        <v>145</v>
      </c>
      <c r="Q53" s="1">
        <v>80</v>
      </c>
      <c r="R53" s="1">
        <v>2500</v>
      </c>
      <c r="S53" t="s">
        <v>39</v>
      </c>
      <c r="T53" s="1">
        <f>ROUND((Таблица1[[#This Row],[NEW_SALARY]]/Таблица1[[#This Row],[SALARY]]-1)*100,1)</f>
        <v>5</v>
      </c>
      <c r="U53" s="1">
        <f>Таблица1[[#This Row],[NEW_SALARY]]-Таблица1[[#This Row],[SALARY]]</f>
        <v>375</v>
      </c>
      <c r="V53" s="1" cm="1">
        <f t="array" ref="V53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54" spans="1:22">
      <c r="A54" t="s">
        <v>96</v>
      </c>
      <c r="B54" s="2">
        <v>39409</v>
      </c>
      <c r="C54" s="2">
        <f>Таблица1[[#This Row],[HIRE_DATE]]+365</f>
        <v>39774</v>
      </c>
      <c r="D54" s="2">
        <f>Таблица1[[#This Row],[1 YEAR]]+365+366</f>
        <v>40505</v>
      </c>
      <c r="E54" s="2">
        <f>Таблица1[[#This Row],[3 YEARS]]+365+366</f>
        <v>41236</v>
      </c>
      <c r="F54">
        <f>ROUND((Calculations!$Y$1-Таблица1[[#This Row],[HIRE_DATE]])/Calculations!$Y$2,1)</f>
        <v>1.1000000000000001</v>
      </c>
      <c r="G54">
        <f>INT(Таблица1[[#This Row],[EXPERIENCE_YEARS]])</f>
        <v>1</v>
      </c>
      <c r="H54" t="s">
        <v>35</v>
      </c>
      <c r="I54" t="s">
        <v>69</v>
      </c>
      <c r="J54" t="s">
        <v>70</v>
      </c>
      <c r="K54" t="s">
        <v>71</v>
      </c>
      <c r="L54" s="1">
        <v>7000</v>
      </c>
      <c r="M54" s="1" cm="1">
        <f t="array" ref="M54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7350</v>
      </c>
      <c r="N54" s="1">
        <v>2.2999999999999998</v>
      </c>
      <c r="O54" s="1">
        <v>155</v>
      </c>
      <c r="P54" s="1">
        <v>145</v>
      </c>
      <c r="Q54" s="1">
        <v>80</v>
      </c>
      <c r="R54" s="1">
        <v>2500</v>
      </c>
      <c r="S54" t="s">
        <v>39</v>
      </c>
      <c r="T54" s="1">
        <f>ROUND((Таблица1[[#This Row],[NEW_SALARY]]/Таблица1[[#This Row],[SALARY]]-1)*100,1)</f>
        <v>5</v>
      </c>
      <c r="U54" s="1">
        <f>Таблица1[[#This Row],[NEW_SALARY]]-Таблица1[[#This Row],[SALARY]]</f>
        <v>350</v>
      </c>
      <c r="V54" s="1" cm="1">
        <f t="array" ref="V54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55" spans="1:22">
      <c r="A55" t="s">
        <v>97</v>
      </c>
      <c r="B55" s="2">
        <v>38016</v>
      </c>
      <c r="C55" s="2">
        <f>Таблица1[[#This Row],[HIRE_DATE]]+365</f>
        <v>38381</v>
      </c>
      <c r="D55" s="2">
        <f>Таблица1[[#This Row],[1 YEAR]]+365+366</f>
        <v>39112</v>
      </c>
      <c r="E55" s="2">
        <f>Таблица1[[#This Row],[3 YEARS]]+365+366</f>
        <v>39843</v>
      </c>
      <c r="F55">
        <f>ROUND((Calculations!$Y$1-Таблица1[[#This Row],[HIRE_DATE]])/Calculations!$Y$2,1)</f>
        <v>4.9000000000000004</v>
      </c>
      <c r="G55">
        <f>INT(Таблица1[[#This Row],[EXPERIENCE_YEARS]])</f>
        <v>4</v>
      </c>
      <c r="H55" t="s">
        <v>35</v>
      </c>
      <c r="I55" t="s">
        <v>69</v>
      </c>
      <c r="J55" t="s">
        <v>70</v>
      </c>
      <c r="K55" t="s">
        <v>71</v>
      </c>
      <c r="L55" s="1">
        <v>10000</v>
      </c>
      <c r="M55" s="1" cm="1">
        <f t="array" ref="M55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11000</v>
      </c>
      <c r="N55" s="1">
        <v>3.3</v>
      </c>
      <c r="O55" s="1">
        <v>156</v>
      </c>
      <c r="P55" s="1">
        <v>146</v>
      </c>
      <c r="Q55" s="1">
        <v>80</v>
      </c>
      <c r="R55" s="1">
        <v>2500</v>
      </c>
      <c r="S55" t="s">
        <v>39</v>
      </c>
      <c r="T55" s="1">
        <f>ROUND((Таблица1[[#This Row],[NEW_SALARY]]/Таблица1[[#This Row],[SALARY]]-1)*100,1)</f>
        <v>10</v>
      </c>
      <c r="U55" s="1">
        <f>Таблица1[[#This Row],[NEW_SALARY]]-Таблица1[[#This Row],[SALARY]]</f>
        <v>1000</v>
      </c>
      <c r="V55" s="1" cm="1">
        <f t="array" ref="V55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56" spans="1:22">
      <c r="A56" t="s">
        <v>98</v>
      </c>
      <c r="B56" s="2">
        <v>38050</v>
      </c>
      <c r="C56" s="2">
        <f>Таблица1[[#This Row],[HIRE_DATE]]+365</f>
        <v>38415</v>
      </c>
      <c r="D56" s="2">
        <f>Таблица1[[#This Row],[1 YEAR]]+365+366</f>
        <v>39146</v>
      </c>
      <c r="E56" s="2">
        <f>Таблица1[[#This Row],[3 YEARS]]+365+366</f>
        <v>39877</v>
      </c>
      <c r="F56">
        <f>ROUND((Calculations!$Y$1-Таблица1[[#This Row],[HIRE_DATE]])/Calculations!$Y$2,1)</f>
        <v>4.8</v>
      </c>
      <c r="G56">
        <f>INT(Таблица1[[#This Row],[EXPERIENCE_YEARS]])</f>
        <v>4</v>
      </c>
      <c r="H56" t="s">
        <v>35</v>
      </c>
      <c r="I56" t="s">
        <v>69</v>
      </c>
      <c r="J56" t="s">
        <v>70</v>
      </c>
      <c r="K56" t="s">
        <v>71</v>
      </c>
      <c r="L56" s="1">
        <v>9500</v>
      </c>
      <c r="M56" s="1" cm="1">
        <f t="array" ref="M56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10450</v>
      </c>
      <c r="N56" s="1">
        <v>3.1</v>
      </c>
      <c r="O56" s="1">
        <v>157</v>
      </c>
      <c r="P56" s="1">
        <v>146</v>
      </c>
      <c r="Q56" s="1">
        <v>80</v>
      </c>
      <c r="R56" s="1">
        <v>2500</v>
      </c>
      <c r="S56" t="s">
        <v>39</v>
      </c>
      <c r="T56" s="1">
        <f>ROUND((Таблица1[[#This Row],[NEW_SALARY]]/Таблица1[[#This Row],[SALARY]]-1)*100,1)</f>
        <v>10</v>
      </c>
      <c r="U56" s="1">
        <f>Таблица1[[#This Row],[NEW_SALARY]]-Таблица1[[#This Row],[SALARY]]</f>
        <v>950</v>
      </c>
      <c r="V56" s="1" cm="1">
        <f t="array" ref="V56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57" spans="1:22">
      <c r="A57" t="s">
        <v>99</v>
      </c>
      <c r="B57" s="2">
        <v>38200</v>
      </c>
      <c r="C57" s="2">
        <f>Таблица1[[#This Row],[HIRE_DATE]]+365</f>
        <v>38565</v>
      </c>
      <c r="D57" s="2">
        <f>Таблица1[[#This Row],[1 YEAR]]+365+366</f>
        <v>39296</v>
      </c>
      <c r="E57" s="2">
        <f>Таблица1[[#This Row],[3 YEARS]]+365+366</f>
        <v>40027</v>
      </c>
      <c r="F57">
        <f>ROUND((Calculations!$Y$1-Таблица1[[#This Row],[HIRE_DATE]])/Calculations!$Y$2,1)</f>
        <v>4.4000000000000004</v>
      </c>
      <c r="G57">
        <f>INT(Таблица1[[#This Row],[EXPERIENCE_YEARS]])</f>
        <v>4</v>
      </c>
      <c r="H57" t="s">
        <v>35</v>
      </c>
      <c r="I57" t="s">
        <v>69</v>
      </c>
      <c r="J57" t="s">
        <v>70</v>
      </c>
      <c r="K57" t="s">
        <v>71</v>
      </c>
      <c r="L57" s="1">
        <v>9000</v>
      </c>
      <c r="M57" s="1" cm="1">
        <f t="array" ref="M57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9900</v>
      </c>
      <c r="N57" s="1">
        <v>3</v>
      </c>
      <c r="O57" s="1">
        <v>158</v>
      </c>
      <c r="P57" s="1">
        <v>146</v>
      </c>
      <c r="Q57" s="1">
        <v>80</v>
      </c>
      <c r="R57" s="1">
        <v>2500</v>
      </c>
      <c r="S57" t="s">
        <v>39</v>
      </c>
      <c r="T57" s="1">
        <f>ROUND((Таблица1[[#This Row],[NEW_SALARY]]/Таблица1[[#This Row],[SALARY]]-1)*100,1)</f>
        <v>10</v>
      </c>
      <c r="U57" s="1">
        <f>Таблица1[[#This Row],[NEW_SALARY]]-Таблица1[[#This Row],[SALARY]]</f>
        <v>900</v>
      </c>
      <c r="V57" s="1" cm="1">
        <f t="array" ref="V57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58" spans="1:22">
      <c r="A58" t="s">
        <v>100</v>
      </c>
      <c r="B58" s="2">
        <v>38421</v>
      </c>
      <c r="C58" s="2">
        <f>Таблица1[[#This Row],[HIRE_DATE]]+365</f>
        <v>38786</v>
      </c>
      <c r="D58" s="2">
        <f>Таблица1[[#This Row],[1 YEAR]]+365+366</f>
        <v>39517</v>
      </c>
      <c r="E58" s="2">
        <f>Таблица1[[#This Row],[3 YEARS]]+365+366</f>
        <v>40248</v>
      </c>
      <c r="F58">
        <f>ROUND((Calculations!$Y$1-Таблица1[[#This Row],[HIRE_DATE]])/Calculations!$Y$2,1)</f>
        <v>3.8</v>
      </c>
      <c r="G58">
        <f>INT(Таблица1[[#This Row],[EXPERIENCE_YEARS]])</f>
        <v>3</v>
      </c>
      <c r="H58" t="s">
        <v>35</v>
      </c>
      <c r="I58" t="s">
        <v>69</v>
      </c>
      <c r="J58" t="s">
        <v>70</v>
      </c>
      <c r="K58" t="s">
        <v>71</v>
      </c>
      <c r="L58" s="1">
        <v>8000</v>
      </c>
      <c r="M58" s="1" cm="1">
        <f t="array" ref="M58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8800</v>
      </c>
      <c r="N58" s="1">
        <v>2.6</v>
      </c>
      <c r="O58" s="1">
        <v>159</v>
      </c>
      <c r="P58" s="1">
        <v>146</v>
      </c>
      <c r="Q58" s="1">
        <v>80</v>
      </c>
      <c r="R58" s="1">
        <v>2500</v>
      </c>
      <c r="S58" t="s">
        <v>39</v>
      </c>
      <c r="T58" s="1">
        <f>ROUND((Таблица1[[#This Row],[NEW_SALARY]]/Таблица1[[#This Row],[SALARY]]-1)*100,1)</f>
        <v>10</v>
      </c>
      <c r="U58" s="1">
        <f>Таблица1[[#This Row],[NEW_SALARY]]-Таблица1[[#This Row],[SALARY]]</f>
        <v>800</v>
      </c>
      <c r="V58" s="1" cm="1">
        <f t="array" ref="V58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59" spans="1:22">
      <c r="A59" t="s">
        <v>101</v>
      </c>
      <c r="B59" s="2">
        <v>38701</v>
      </c>
      <c r="C59" s="2">
        <f>Таблица1[[#This Row],[HIRE_DATE]]+365</f>
        <v>39066</v>
      </c>
      <c r="D59" s="2">
        <f>Таблица1[[#This Row],[1 YEAR]]+365+366</f>
        <v>39797</v>
      </c>
      <c r="E59" s="2">
        <f>Таблица1[[#This Row],[3 YEARS]]+365+366</f>
        <v>40528</v>
      </c>
      <c r="F59">
        <f>ROUND((Calculations!$Y$1-Таблица1[[#This Row],[HIRE_DATE]])/Calculations!$Y$2,1)</f>
        <v>3</v>
      </c>
      <c r="G59">
        <f>INT(Таблица1[[#This Row],[EXPERIENCE_YEARS]])</f>
        <v>3</v>
      </c>
      <c r="H59" t="s">
        <v>35</v>
      </c>
      <c r="I59" t="s">
        <v>69</v>
      </c>
      <c r="J59" t="s">
        <v>70</v>
      </c>
      <c r="K59" t="s">
        <v>71</v>
      </c>
      <c r="L59" s="1">
        <v>7500</v>
      </c>
      <c r="M59" s="1" cm="1">
        <f t="array" ref="M59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8250</v>
      </c>
      <c r="N59" s="1">
        <v>2.5</v>
      </c>
      <c r="O59" s="1">
        <v>160</v>
      </c>
      <c r="P59" s="1">
        <v>146</v>
      </c>
      <c r="Q59" s="1">
        <v>80</v>
      </c>
      <c r="R59" s="1">
        <v>2500</v>
      </c>
      <c r="S59" t="s">
        <v>39</v>
      </c>
      <c r="T59" s="1">
        <f>ROUND((Таблица1[[#This Row],[NEW_SALARY]]/Таблица1[[#This Row],[SALARY]]-1)*100,1)</f>
        <v>10</v>
      </c>
      <c r="U59" s="1">
        <f>Таблица1[[#This Row],[NEW_SALARY]]-Таблица1[[#This Row],[SALARY]]</f>
        <v>750</v>
      </c>
      <c r="V59" s="1" cm="1">
        <f t="array" ref="V59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60" spans="1:22">
      <c r="A60" t="s">
        <v>102</v>
      </c>
      <c r="B60" s="2">
        <v>39024</v>
      </c>
      <c r="C60" s="2">
        <f>Таблица1[[#This Row],[HIRE_DATE]]+365</f>
        <v>39389</v>
      </c>
      <c r="D60" s="2">
        <f>Таблица1[[#This Row],[1 YEAR]]+365+366</f>
        <v>40120</v>
      </c>
      <c r="E60" s="2">
        <f>Таблица1[[#This Row],[3 YEARS]]+365+366</f>
        <v>40851</v>
      </c>
      <c r="F60">
        <f>ROUND((Calculations!$Y$1-Таблица1[[#This Row],[HIRE_DATE]])/Calculations!$Y$2,1)</f>
        <v>2.2000000000000002</v>
      </c>
      <c r="G60">
        <f>INT(Таблица1[[#This Row],[EXPERIENCE_YEARS]])</f>
        <v>2</v>
      </c>
      <c r="H60" t="s">
        <v>35</v>
      </c>
      <c r="I60" t="s">
        <v>69</v>
      </c>
      <c r="J60" t="s">
        <v>70</v>
      </c>
      <c r="K60" t="s">
        <v>71</v>
      </c>
      <c r="L60" s="1">
        <v>7000</v>
      </c>
      <c r="M60" s="1" cm="1">
        <f t="array" ref="M60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7350</v>
      </c>
      <c r="N60" s="1">
        <v>2.2999999999999998</v>
      </c>
      <c r="O60" s="1">
        <v>161</v>
      </c>
      <c r="P60" s="1">
        <v>146</v>
      </c>
      <c r="Q60" s="1">
        <v>80</v>
      </c>
      <c r="R60" s="1">
        <v>2500</v>
      </c>
      <c r="S60" t="s">
        <v>39</v>
      </c>
      <c r="T60" s="1">
        <f>ROUND((Таблица1[[#This Row],[NEW_SALARY]]/Таблица1[[#This Row],[SALARY]]-1)*100,1)</f>
        <v>5</v>
      </c>
      <c r="U60" s="1">
        <f>Таблица1[[#This Row],[NEW_SALARY]]-Таблица1[[#This Row],[SALARY]]</f>
        <v>350</v>
      </c>
      <c r="V60" s="1" cm="1">
        <f t="array" ref="V60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61" spans="1:22">
      <c r="A61" t="s">
        <v>103</v>
      </c>
      <c r="B61" s="2">
        <v>38667</v>
      </c>
      <c r="C61" s="2">
        <f>Таблица1[[#This Row],[HIRE_DATE]]+365</f>
        <v>39032</v>
      </c>
      <c r="D61" s="2">
        <f>Таблица1[[#This Row],[1 YEAR]]+365+366</f>
        <v>39763</v>
      </c>
      <c r="E61" s="2">
        <f>Таблица1[[#This Row],[3 YEARS]]+365+366</f>
        <v>40494</v>
      </c>
      <c r="F61">
        <f>ROUND((Calculations!$Y$1-Таблица1[[#This Row],[HIRE_DATE]])/Calculations!$Y$2,1)</f>
        <v>3.1</v>
      </c>
      <c r="G61">
        <f>INT(Таблица1[[#This Row],[EXPERIENCE_YEARS]])</f>
        <v>3</v>
      </c>
      <c r="H61" t="s">
        <v>35</v>
      </c>
      <c r="I61" t="s">
        <v>69</v>
      </c>
      <c r="J61" t="s">
        <v>70</v>
      </c>
      <c r="K61" t="s">
        <v>71</v>
      </c>
      <c r="L61" s="1">
        <v>10500</v>
      </c>
      <c r="M61" s="1" cm="1">
        <f t="array" ref="M61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11550</v>
      </c>
      <c r="N61" s="1">
        <v>3.4</v>
      </c>
      <c r="O61" s="1">
        <v>162</v>
      </c>
      <c r="P61" s="1">
        <v>147</v>
      </c>
      <c r="Q61" s="1">
        <v>80</v>
      </c>
      <c r="R61" s="1">
        <v>2500</v>
      </c>
      <c r="S61" t="s">
        <v>39</v>
      </c>
      <c r="T61" s="1">
        <f>ROUND((Таблица1[[#This Row],[NEW_SALARY]]/Таблица1[[#This Row],[SALARY]]-1)*100,1)</f>
        <v>10</v>
      </c>
      <c r="U61" s="1">
        <f>Таблица1[[#This Row],[NEW_SALARY]]-Таблица1[[#This Row],[SALARY]]</f>
        <v>1050</v>
      </c>
      <c r="V61" s="1" cm="1">
        <f t="array" ref="V61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62" spans="1:22">
      <c r="A62" t="s">
        <v>104</v>
      </c>
      <c r="B62" s="2">
        <v>39160</v>
      </c>
      <c r="C62" s="2">
        <f>Таблица1[[#This Row],[HIRE_DATE]]+365</f>
        <v>39525</v>
      </c>
      <c r="D62" s="2">
        <f>Таблица1[[#This Row],[1 YEAR]]+365+366</f>
        <v>40256</v>
      </c>
      <c r="E62" s="2">
        <f>Таблица1[[#This Row],[3 YEARS]]+365+366</f>
        <v>40987</v>
      </c>
      <c r="F62">
        <f>ROUND((Calculations!$Y$1-Таблица1[[#This Row],[HIRE_DATE]])/Calculations!$Y$2,1)</f>
        <v>1.8</v>
      </c>
      <c r="G62">
        <f>INT(Таблица1[[#This Row],[EXPERIENCE_YEARS]])</f>
        <v>1</v>
      </c>
      <c r="H62" t="s">
        <v>35</v>
      </c>
      <c r="I62" t="s">
        <v>69</v>
      </c>
      <c r="J62" t="s">
        <v>70</v>
      </c>
      <c r="K62" t="s">
        <v>71</v>
      </c>
      <c r="L62" s="1">
        <v>9500</v>
      </c>
      <c r="M62" s="1" cm="1">
        <f t="array" ref="M62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9975</v>
      </c>
      <c r="N62" s="1">
        <v>3.1</v>
      </c>
      <c r="O62" s="1">
        <v>163</v>
      </c>
      <c r="P62" s="1">
        <v>147</v>
      </c>
      <c r="Q62" s="1">
        <v>80</v>
      </c>
      <c r="R62" s="1">
        <v>2500</v>
      </c>
      <c r="S62" t="s">
        <v>39</v>
      </c>
      <c r="T62" s="1">
        <f>ROUND((Таблица1[[#This Row],[NEW_SALARY]]/Таблица1[[#This Row],[SALARY]]-1)*100,1)</f>
        <v>5</v>
      </c>
      <c r="U62" s="1">
        <f>Таблица1[[#This Row],[NEW_SALARY]]-Таблица1[[#This Row],[SALARY]]</f>
        <v>475</v>
      </c>
      <c r="V62" s="1" cm="1">
        <f t="array" ref="V62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63" spans="1:22">
      <c r="A63" t="s">
        <v>105</v>
      </c>
      <c r="B63" s="2">
        <v>38186</v>
      </c>
      <c r="C63" s="2">
        <f>Таблица1[[#This Row],[HIRE_DATE]]+365</f>
        <v>38551</v>
      </c>
      <c r="D63" s="2">
        <f>Таблица1[[#This Row],[1 YEAR]]+365+366</f>
        <v>39282</v>
      </c>
      <c r="E63" s="2">
        <f>Таблица1[[#This Row],[3 YEARS]]+365+366</f>
        <v>40013</v>
      </c>
      <c r="F63">
        <f>ROUND((Calculations!$Y$1-Таблица1[[#This Row],[HIRE_DATE]])/Calculations!$Y$2,1)</f>
        <v>4.5</v>
      </c>
      <c r="G63">
        <f>INT(Таблица1[[#This Row],[EXPERIENCE_YEARS]])</f>
        <v>4</v>
      </c>
      <c r="H63" t="s">
        <v>14</v>
      </c>
      <c r="I63" t="s">
        <v>106</v>
      </c>
      <c r="J63" t="s">
        <v>107</v>
      </c>
      <c r="K63" t="s">
        <v>108</v>
      </c>
      <c r="L63" s="1">
        <v>8000</v>
      </c>
      <c r="M63" s="1" cm="1">
        <f t="array" ref="M63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8800</v>
      </c>
      <c r="N63" s="1">
        <v>5.0999999999999996</v>
      </c>
      <c r="O63" s="1">
        <v>120</v>
      </c>
      <c r="P63" s="1">
        <v>100</v>
      </c>
      <c r="Q63" s="1">
        <v>50</v>
      </c>
      <c r="R63" s="1">
        <v>1500</v>
      </c>
      <c r="S63" t="s">
        <v>18</v>
      </c>
      <c r="T63" s="1">
        <f>ROUND((Таблица1[[#This Row],[NEW_SALARY]]/Таблица1[[#This Row],[SALARY]]-1)*100,1)</f>
        <v>10</v>
      </c>
      <c r="U63" s="1">
        <f>Таблица1[[#This Row],[NEW_SALARY]]-Таблица1[[#This Row],[SALARY]]</f>
        <v>800</v>
      </c>
      <c r="V63" s="1" cm="1">
        <f t="array" ref="V63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64" spans="1:22">
      <c r="A64" t="s">
        <v>109</v>
      </c>
      <c r="B64" s="2">
        <v>39460</v>
      </c>
      <c r="C64" s="2">
        <f>Таблица1[[#This Row],[HIRE_DATE]]+365</f>
        <v>39825</v>
      </c>
      <c r="D64" s="2">
        <f>Таблица1[[#This Row],[1 YEAR]]+365+366</f>
        <v>40556</v>
      </c>
      <c r="E64" s="2">
        <f>Таблица1[[#This Row],[3 YEARS]]+365+366</f>
        <v>41287</v>
      </c>
      <c r="F64">
        <f>ROUND((Calculations!$Y$1-Таблица1[[#This Row],[HIRE_DATE]])/Calculations!$Y$2,1)</f>
        <v>1</v>
      </c>
      <c r="G64">
        <f>INT(Таблица1[[#This Row],[EXPERIENCE_YEARS]])</f>
        <v>1</v>
      </c>
      <c r="H64" t="s">
        <v>14</v>
      </c>
      <c r="I64" t="s">
        <v>106</v>
      </c>
      <c r="J64" t="s">
        <v>107</v>
      </c>
      <c r="K64" t="s">
        <v>108</v>
      </c>
      <c r="L64" s="1">
        <v>2600</v>
      </c>
      <c r="M64" s="1" cm="1">
        <f t="array" ref="M64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2730</v>
      </c>
      <c r="N64" s="1">
        <v>1.7</v>
      </c>
      <c r="O64" s="1">
        <v>199</v>
      </c>
      <c r="P64" s="1">
        <v>124</v>
      </c>
      <c r="Q64" s="1">
        <v>50</v>
      </c>
      <c r="R64" s="1">
        <v>1500</v>
      </c>
      <c r="S64" t="s">
        <v>18</v>
      </c>
      <c r="T64" s="1">
        <f>ROUND((Таблица1[[#This Row],[NEW_SALARY]]/Таблица1[[#This Row],[SALARY]]-1)*100,1)</f>
        <v>5</v>
      </c>
      <c r="U64" s="1">
        <f>Таблица1[[#This Row],[NEW_SALARY]]-Таблица1[[#This Row],[SALARY]]</f>
        <v>130</v>
      </c>
      <c r="V64" s="1" cm="1">
        <f t="array" ref="V64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65" spans="1:22">
      <c r="A65" t="s">
        <v>110</v>
      </c>
      <c r="B65" s="2">
        <v>37742</v>
      </c>
      <c r="C65" s="2">
        <f>Таблица1[[#This Row],[HIRE_DATE]]+365</f>
        <v>38107</v>
      </c>
      <c r="D65" s="2">
        <f>Таблица1[[#This Row],[1 YEAR]]+365+366</f>
        <v>38838</v>
      </c>
      <c r="E65" s="2">
        <f>Таблица1[[#This Row],[3 YEARS]]+365+366</f>
        <v>39569</v>
      </c>
      <c r="F65">
        <f>ROUND((Calculations!$Y$1-Таблица1[[#This Row],[HIRE_DATE]])/Calculations!$Y$2,1)</f>
        <v>5.7</v>
      </c>
      <c r="G65">
        <f>INT(Таблица1[[#This Row],[EXPERIENCE_YEARS]])</f>
        <v>5</v>
      </c>
      <c r="H65" t="s">
        <v>14</v>
      </c>
      <c r="I65" t="s">
        <v>106</v>
      </c>
      <c r="J65" t="s">
        <v>107</v>
      </c>
      <c r="K65" t="s">
        <v>108</v>
      </c>
      <c r="L65" s="1">
        <v>7900</v>
      </c>
      <c r="M65" s="1" cm="1">
        <f t="array" ref="M65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9085</v>
      </c>
      <c r="N65" s="1">
        <v>5.0999999999999996</v>
      </c>
      <c r="O65" s="1">
        <v>122</v>
      </c>
      <c r="P65" s="1">
        <v>100</v>
      </c>
      <c r="Q65" s="1">
        <v>50</v>
      </c>
      <c r="R65" s="1">
        <v>1500</v>
      </c>
      <c r="S65" t="s">
        <v>18</v>
      </c>
      <c r="T65" s="1">
        <f>ROUND((Таблица1[[#This Row],[NEW_SALARY]]/Таблица1[[#This Row],[SALARY]]-1)*100,1)</f>
        <v>15</v>
      </c>
      <c r="U65" s="1">
        <f>Таблица1[[#This Row],[NEW_SALARY]]-Таблица1[[#This Row],[SALARY]]</f>
        <v>1185</v>
      </c>
      <c r="V65" s="1" cm="1">
        <f t="array" ref="V65">_xlfn.IFS(Таблица1[[#This Row],[EXPERIENCE (Y)]]&gt;=5,5,Таблица1[[#This Row],[EXPERIENCE (Y)]]&gt;=3,3,Таблица1[[#This Row],[EXPERIENCE (Y)]]&gt;=1,1,Таблица1[[#This Row],[EXPERIENCE (Y)]]&lt;1,0)</f>
        <v>5</v>
      </c>
    </row>
    <row r="66" spans="1:22">
      <c r="A66" t="s">
        <v>111</v>
      </c>
      <c r="B66" s="2">
        <v>38635</v>
      </c>
      <c r="C66" s="2">
        <f>Таблица1[[#This Row],[HIRE_DATE]]+365</f>
        <v>39000</v>
      </c>
      <c r="D66" s="2">
        <f>Таблица1[[#This Row],[1 YEAR]]+365+366</f>
        <v>39731</v>
      </c>
      <c r="E66" s="2">
        <f>Таблица1[[#This Row],[3 YEARS]]+365+366</f>
        <v>40462</v>
      </c>
      <c r="F66">
        <f>ROUND((Calculations!$Y$1-Таблица1[[#This Row],[HIRE_DATE]])/Calculations!$Y$2,1)</f>
        <v>3.2</v>
      </c>
      <c r="G66">
        <f>INT(Таблица1[[#This Row],[EXPERIENCE_YEARS]])</f>
        <v>3</v>
      </c>
      <c r="H66" t="s">
        <v>14</v>
      </c>
      <c r="I66" t="s">
        <v>106</v>
      </c>
      <c r="J66" t="s">
        <v>107</v>
      </c>
      <c r="K66" t="s">
        <v>108</v>
      </c>
      <c r="L66" s="1">
        <v>6500</v>
      </c>
      <c r="M66" s="1" cm="1">
        <f t="array" ref="M66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7150</v>
      </c>
      <c r="N66" s="1">
        <v>4.2</v>
      </c>
      <c r="O66" s="1">
        <v>123</v>
      </c>
      <c r="P66" s="1">
        <v>100</v>
      </c>
      <c r="Q66" s="1">
        <v>50</v>
      </c>
      <c r="R66" s="1">
        <v>1500</v>
      </c>
      <c r="S66" t="s">
        <v>18</v>
      </c>
      <c r="T66" s="1">
        <f>ROUND((Таблица1[[#This Row],[NEW_SALARY]]/Таблица1[[#This Row],[SALARY]]-1)*100,1)</f>
        <v>10</v>
      </c>
      <c r="U66" s="1">
        <f>Таблица1[[#This Row],[NEW_SALARY]]-Таблица1[[#This Row],[SALARY]]</f>
        <v>650</v>
      </c>
      <c r="V66" s="1" cm="1">
        <f t="array" ref="V66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67" spans="1:22">
      <c r="A67" t="s">
        <v>112</v>
      </c>
      <c r="B67" s="2">
        <v>39402</v>
      </c>
      <c r="C67" s="2">
        <f>Таблица1[[#This Row],[HIRE_DATE]]+365</f>
        <v>39767</v>
      </c>
      <c r="D67" s="2">
        <f>Таблица1[[#This Row],[1 YEAR]]+365+366</f>
        <v>40498</v>
      </c>
      <c r="E67" s="2">
        <f>Таблица1[[#This Row],[3 YEARS]]+365+366</f>
        <v>41229</v>
      </c>
      <c r="F67">
        <f>ROUND((Calculations!$Y$1-Таблица1[[#This Row],[HIRE_DATE]])/Calculations!$Y$2,1)</f>
        <v>1.1000000000000001</v>
      </c>
      <c r="G67">
        <f>INT(Таблица1[[#This Row],[EXPERIENCE_YEARS]])</f>
        <v>1</v>
      </c>
      <c r="H67" t="s">
        <v>14</v>
      </c>
      <c r="I67" t="s">
        <v>106</v>
      </c>
      <c r="J67" t="s">
        <v>107</v>
      </c>
      <c r="K67" t="s">
        <v>108</v>
      </c>
      <c r="L67" s="1">
        <v>5800</v>
      </c>
      <c r="M67" s="1" cm="1">
        <f t="array" ref="M67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6090</v>
      </c>
      <c r="N67" s="1">
        <v>3.7</v>
      </c>
      <c r="O67" s="1">
        <v>124</v>
      </c>
      <c r="P67" s="1">
        <v>100</v>
      </c>
      <c r="Q67" s="1">
        <v>50</v>
      </c>
      <c r="R67" s="1">
        <v>1500</v>
      </c>
      <c r="S67" t="s">
        <v>18</v>
      </c>
      <c r="T67" s="1">
        <f>ROUND((Таблица1[[#This Row],[NEW_SALARY]]/Таблица1[[#This Row],[SALARY]]-1)*100,1)</f>
        <v>5</v>
      </c>
      <c r="U67" s="1">
        <f>Таблица1[[#This Row],[NEW_SALARY]]-Таблица1[[#This Row],[SALARY]]</f>
        <v>290</v>
      </c>
      <c r="V67" s="1" cm="1">
        <f t="array" ref="V67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68" spans="1:22">
      <c r="A68" t="s">
        <v>113</v>
      </c>
      <c r="B68" s="2">
        <v>38549</v>
      </c>
      <c r="C68" s="2">
        <f>Таблица1[[#This Row],[HIRE_DATE]]+365</f>
        <v>38914</v>
      </c>
      <c r="D68" s="2">
        <f>Таблица1[[#This Row],[1 YEAR]]+365+366</f>
        <v>39645</v>
      </c>
      <c r="E68" s="2">
        <f>Таблица1[[#This Row],[3 YEARS]]+365+366</f>
        <v>40376</v>
      </c>
      <c r="F68">
        <f>ROUND((Calculations!$Y$1-Таблица1[[#This Row],[HIRE_DATE]])/Calculations!$Y$2,1)</f>
        <v>3.5</v>
      </c>
      <c r="G68">
        <f>INT(Таблица1[[#This Row],[EXPERIENCE_YEARS]])</f>
        <v>3</v>
      </c>
      <c r="H68" t="s">
        <v>14</v>
      </c>
      <c r="I68" t="s">
        <v>106</v>
      </c>
      <c r="J68" t="s">
        <v>107</v>
      </c>
      <c r="K68" t="s">
        <v>108</v>
      </c>
      <c r="L68" s="1">
        <v>3200</v>
      </c>
      <c r="M68" s="1" cm="1">
        <f t="array" ref="M68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3520</v>
      </c>
      <c r="N68" s="1">
        <v>2</v>
      </c>
      <c r="O68" s="1">
        <v>125</v>
      </c>
      <c r="P68" s="1">
        <v>120</v>
      </c>
      <c r="Q68" s="1">
        <v>50</v>
      </c>
      <c r="R68" s="1">
        <v>1500</v>
      </c>
      <c r="S68" t="s">
        <v>18</v>
      </c>
      <c r="T68" s="1">
        <f>ROUND((Таблица1[[#This Row],[NEW_SALARY]]/Таблица1[[#This Row],[SALARY]]-1)*100,1)</f>
        <v>10</v>
      </c>
      <c r="U68" s="1">
        <f>Таблица1[[#This Row],[NEW_SALARY]]-Таблица1[[#This Row],[SALARY]]</f>
        <v>320</v>
      </c>
      <c r="V68" s="1" cm="1">
        <f t="array" ref="V68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69" spans="1:22">
      <c r="A69" t="s">
        <v>114</v>
      </c>
      <c r="B69" s="2">
        <v>38988</v>
      </c>
      <c r="C69" s="2">
        <f>Таблица1[[#This Row],[HIRE_DATE]]+365</f>
        <v>39353</v>
      </c>
      <c r="D69" s="2">
        <f>Таблица1[[#This Row],[1 YEAR]]+365+366</f>
        <v>40084</v>
      </c>
      <c r="E69" s="2">
        <f>Таблица1[[#This Row],[3 YEARS]]+365+366</f>
        <v>40815</v>
      </c>
      <c r="F69">
        <f>ROUND((Calculations!$Y$1-Таблица1[[#This Row],[HIRE_DATE]])/Calculations!$Y$2,1)</f>
        <v>2.2999999999999998</v>
      </c>
      <c r="G69">
        <f>INT(Таблица1[[#This Row],[EXPERIENCE_YEARS]])</f>
        <v>2</v>
      </c>
      <c r="H69" t="s">
        <v>14</v>
      </c>
      <c r="I69" t="s">
        <v>106</v>
      </c>
      <c r="J69" t="s">
        <v>107</v>
      </c>
      <c r="K69" t="s">
        <v>108</v>
      </c>
      <c r="L69" s="1">
        <v>2700</v>
      </c>
      <c r="M69" s="1" cm="1">
        <f t="array" ref="M69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2835</v>
      </c>
      <c r="N69" s="1">
        <v>1.7</v>
      </c>
      <c r="O69" s="1">
        <v>126</v>
      </c>
      <c r="P69" s="1">
        <v>120</v>
      </c>
      <c r="Q69" s="1">
        <v>50</v>
      </c>
      <c r="R69" s="1">
        <v>1500</v>
      </c>
      <c r="S69" t="s">
        <v>18</v>
      </c>
      <c r="T69" s="1">
        <f>ROUND((Таблица1[[#This Row],[NEW_SALARY]]/Таблица1[[#This Row],[SALARY]]-1)*100,1)</f>
        <v>5</v>
      </c>
      <c r="U69" s="1">
        <f>Таблица1[[#This Row],[NEW_SALARY]]-Таблица1[[#This Row],[SALARY]]</f>
        <v>135</v>
      </c>
      <c r="V69" s="1" cm="1">
        <f t="array" ref="V69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70" spans="1:22">
      <c r="A70" t="s">
        <v>115</v>
      </c>
      <c r="B70" s="2">
        <v>39096</v>
      </c>
      <c r="C70" s="2">
        <f>Таблица1[[#This Row],[HIRE_DATE]]+365</f>
        <v>39461</v>
      </c>
      <c r="D70" s="2">
        <f>Таблица1[[#This Row],[1 YEAR]]+365+366</f>
        <v>40192</v>
      </c>
      <c r="E70" s="2">
        <f>Таблица1[[#This Row],[3 YEARS]]+365+366</f>
        <v>40923</v>
      </c>
      <c r="F70">
        <f>ROUND((Calculations!$Y$1-Таблица1[[#This Row],[HIRE_DATE]])/Calculations!$Y$2,1)</f>
        <v>2</v>
      </c>
      <c r="G70">
        <f>INT(Таблица1[[#This Row],[EXPERIENCE_YEARS]])</f>
        <v>2</v>
      </c>
      <c r="H70" t="s">
        <v>14</v>
      </c>
      <c r="I70" t="s">
        <v>106</v>
      </c>
      <c r="J70" t="s">
        <v>107</v>
      </c>
      <c r="K70" t="s">
        <v>108</v>
      </c>
      <c r="L70" s="1">
        <v>2400</v>
      </c>
      <c r="M70" s="1" cm="1">
        <f t="array" ref="M70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2520</v>
      </c>
      <c r="N70" s="1">
        <v>1.5</v>
      </c>
      <c r="O70" s="1">
        <v>127</v>
      </c>
      <c r="P70" s="1">
        <v>120</v>
      </c>
      <c r="Q70" s="1">
        <v>50</v>
      </c>
      <c r="R70" s="1">
        <v>1500</v>
      </c>
      <c r="S70" t="s">
        <v>18</v>
      </c>
      <c r="T70" s="1">
        <f>ROUND((Таблица1[[#This Row],[NEW_SALARY]]/Таблица1[[#This Row],[SALARY]]-1)*100,1)</f>
        <v>5</v>
      </c>
      <c r="U70" s="1">
        <f>Таблица1[[#This Row],[NEW_SALARY]]-Таблица1[[#This Row],[SALARY]]</f>
        <v>120</v>
      </c>
      <c r="V70" s="1" cm="1">
        <f t="array" ref="V70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71" spans="1:22">
      <c r="A71" t="s">
        <v>116</v>
      </c>
      <c r="B71" s="2">
        <v>39515</v>
      </c>
      <c r="C71" s="2">
        <f>Таблица1[[#This Row],[HIRE_DATE]]+365</f>
        <v>39880</v>
      </c>
      <c r="D71" s="2">
        <f>Таблица1[[#This Row],[1 YEAR]]+365+366</f>
        <v>40611</v>
      </c>
      <c r="E71" s="2">
        <f>Таблица1[[#This Row],[3 YEARS]]+365+366</f>
        <v>41342</v>
      </c>
      <c r="F71">
        <f>ROUND((Calculations!$Y$1-Таблица1[[#This Row],[HIRE_DATE]])/Calculations!$Y$2,1)</f>
        <v>0.8</v>
      </c>
      <c r="G71">
        <f>INT(Таблица1[[#This Row],[EXPERIENCE_YEARS]])</f>
        <v>0</v>
      </c>
      <c r="H71" t="s">
        <v>14</v>
      </c>
      <c r="I71" t="s">
        <v>106</v>
      </c>
      <c r="J71" t="s">
        <v>107</v>
      </c>
      <c r="K71" t="s">
        <v>108</v>
      </c>
      <c r="L71" s="1">
        <v>2200</v>
      </c>
      <c r="M71" s="1" cm="1">
        <f t="array" ref="M71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2200</v>
      </c>
      <c r="N71" s="1">
        <v>1.4</v>
      </c>
      <c r="O71" s="1">
        <v>128</v>
      </c>
      <c r="P71" s="1">
        <v>120</v>
      </c>
      <c r="Q71" s="1">
        <v>50</v>
      </c>
      <c r="R71" s="1">
        <v>1500</v>
      </c>
      <c r="S71" t="s">
        <v>18</v>
      </c>
      <c r="T71" s="1">
        <f>ROUND((Таблица1[[#This Row],[NEW_SALARY]]/Таблица1[[#This Row],[SALARY]]-1)*100,1)</f>
        <v>0</v>
      </c>
      <c r="U71" s="1">
        <f>Таблица1[[#This Row],[NEW_SALARY]]-Таблица1[[#This Row],[SALARY]]</f>
        <v>0</v>
      </c>
      <c r="V71" s="1" cm="1">
        <f t="array" ref="V71">_xlfn.IFS(Таблица1[[#This Row],[EXPERIENCE (Y)]]&gt;=5,5,Таблица1[[#This Row],[EXPERIENCE (Y)]]&gt;=3,3,Таблица1[[#This Row],[EXPERIENCE (Y)]]&gt;=1,1,Таблица1[[#This Row],[EXPERIENCE (Y)]]&lt;1,0)</f>
        <v>0</v>
      </c>
    </row>
    <row r="72" spans="1:22">
      <c r="A72" t="s">
        <v>117</v>
      </c>
      <c r="B72" s="2">
        <v>38584</v>
      </c>
      <c r="C72" s="2">
        <f>Таблица1[[#This Row],[HIRE_DATE]]+365</f>
        <v>38949</v>
      </c>
      <c r="D72" s="2">
        <f>Таблица1[[#This Row],[1 YEAR]]+365+366</f>
        <v>39680</v>
      </c>
      <c r="E72" s="2">
        <f>Таблица1[[#This Row],[3 YEARS]]+365+366</f>
        <v>40411</v>
      </c>
      <c r="F72">
        <f>ROUND((Calculations!$Y$1-Таблица1[[#This Row],[HIRE_DATE]])/Calculations!$Y$2,1)</f>
        <v>3.4</v>
      </c>
      <c r="G72">
        <f>INT(Таблица1[[#This Row],[EXPERIENCE_YEARS]])</f>
        <v>3</v>
      </c>
      <c r="H72" t="s">
        <v>14</v>
      </c>
      <c r="I72" t="s">
        <v>106</v>
      </c>
      <c r="J72" t="s">
        <v>107</v>
      </c>
      <c r="K72" t="s">
        <v>108</v>
      </c>
      <c r="L72" s="1">
        <v>3300</v>
      </c>
      <c r="M72" s="1" cm="1">
        <f t="array" ref="M72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3630</v>
      </c>
      <c r="N72" s="1">
        <v>2.1</v>
      </c>
      <c r="O72" s="1">
        <v>129</v>
      </c>
      <c r="P72" s="1">
        <v>121</v>
      </c>
      <c r="Q72" s="1">
        <v>50</v>
      </c>
      <c r="R72" s="1">
        <v>1500</v>
      </c>
      <c r="S72" t="s">
        <v>18</v>
      </c>
      <c r="T72" s="1">
        <f>ROUND((Таблица1[[#This Row],[NEW_SALARY]]/Таблица1[[#This Row],[SALARY]]-1)*100,1)</f>
        <v>10</v>
      </c>
      <c r="U72" s="1">
        <f>Таблица1[[#This Row],[NEW_SALARY]]-Таблица1[[#This Row],[SALARY]]</f>
        <v>330</v>
      </c>
      <c r="V72" s="1" cm="1">
        <f t="array" ref="V72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73" spans="1:22">
      <c r="A73" t="s">
        <v>118</v>
      </c>
      <c r="B73" s="2">
        <v>38655</v>
      </c>
      <c r="C73" s="2">
        <f>Таблица1[[#This Row],[HIRE_DATE]]+365</f>
        <v>39020</v>
      </c>
      <c r="D73" s="2">
        <f>Таблица1[[#This Row],[1 YEAR]]+365+366</f>
        <v>39751</v>
      </c>
      <c r="E73" s="2">
        <f>Таблица1[[#This Row],[3 YEARS]]+365+366</f>
        <v>40482</v>
      </c>
      <c r="F73">
        <f>ROUND((Calculations!$Y$1-Таблица1[[#This Row],[HIRE_DATE]])/Calculations!$Y$2,1)</f>
        <v>3.2</v>
      </c>
      <c r="G73">
        <f>INT(Таблица1[[#This Row],[EXPERIENCE_YEARS]])</f>
        <v>3</v>
      </c>
      <c r="H73" t="s">
        <v>14</v>
      </c>
      <c r="I73" t="s">
        <v>106</v>
      </c>
      <c r="J73" t="s">
        <v>107</v>
      </c>
      <c r="K73" t="s">
        <v>108</v>
      </c>
      <c r="L73" s="1">
        <v>2800</v>
      </c>
      <c r="M73" s="1" cm="1">
        <f t="array" ref="M73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3080</v>
      </c>
      <c r="N73" s="1">
        <v>1.8</v>
      </c>
      <c r="O73" s="1">
        <v>130</v>
      </c>
      <c r="P73" s="1">
        <v>121</v>
      </c>
      <c r="Q73" s="1">
        <v>50</v>
      </c>
      <c r="R73" s="1">
        <v>1500</v>
      </c>
      <c r="S73" t="s">
        <v>18</v>
      </c>
      <c r="T73" s="1">
        <f>ROUND((Таблица1[[#This Row],[NEW_SALARY]]/Таблица1[[#This Row],[SALARY]]-1)*100,1)</f>
        <v>10</v>
      </c>
      <c r="U73" s="1">
        <f>Таблица1[[#This Row],[NEW_SALARY]]-Таблица1[[#This Row],[SALARY]]</f>
        <v>280</v>
      </c>
      <c r="V73" s="1" cm="1">
        <f t="array" ref="V73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74" spans="1:22">
      <c r="A74" t="s">
        <v>119</v>
      </c>
      <c r="B74" s="2">
        <v>38399</v>
      </c>
      <c r="C74" s="2">
        <f>Таблица1[[#This Row],[HIRE_DATE]]+365</f>
        <v>38764</v>
      </c>
      <c r="D74" s="2">
        <f>Таблица1[[#This Row],[1 YEAR]]+365+366</f>
        <v>39495</v>
      </c>
      <c r="E74" s="2">
        <f>Таблица1[[#This Row],[3 YEARS]]+365+366</f>
        <v>40226</v>
      </c>
      <c r="F74">
        <f>ROUND((Calculations!$Y$1-Таблица1[[#This Row],[HIRE_DATE]])/Calculations!$Y$2,1)</f>
        <v>3.9</v>
      </c>
      <c r="G74">
        <f>INT(Таблица1[[#This Row],[EXPERIENCE_YEARS]])</f>
        <v>3</v>
      </c>
      <c r="H74" t="s">
        <v>14</v>
      </c>
      <c r="I74" t="s">
        <v>106</v>
      </c>
      <c r="J74" t="s">
        <v>107</v>
      </c>
      <c r="K74" t="s">
        <v>108</v>
      </c>
      <c r="L74" s="1">
        <v>2500</v>
      </c>
      <c r="M74" s="1" cm="1">
        <f t="array" ref="M74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2750</v>
      </c>
      <c r="N74" s="1">
        <v>1.6</v>
      </c>
      <c r="O74" s="1">
        <v>131</v>
      </c>
      <c r="P74" s="1">
        <v>121</v>
      </c>
      <c r="Q74" s="1">
        <v>50</v>
      </c>
      <c r="R74" s="1">
        <v>1500</v>
      </c>
      <c r="S74" t="s">
        <v>18</v>
      </c>
      <c r="T74" s="1">
        <f>ROUND((Таблица1[[#This Row],[NEW_SALARY]]/Таблица1[[#This Row],[SALARY]]-1)*100,1)</f>
        <v>10</v>
      </c>
      <c r="U74" s="1">
        <f>Таблица1[[#This Row],[NEW_SALARY]]-Таблица1[[#This Row],[SALARY]]</f>
        <v>250</v>
      </c>
      <c r="V74" s="1" cm="1">
        <f t="array" ref="V74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75" spans="1:22">
      <c r="A75" t="s">
        <v>120</v>
      </c>
      <c r="B75" s="2">
        <v>39182</v>
      </c>
      <c r="C75" s="2">
        <f>Таблица1[[#This Row],[HIRE_DATE]]+365</f>
        <v>39547</v>
      </c>
      <c r="D75" s="2">
        <f>Таблица1[[#This Row],[1 YEAR]]+365+366</f>
        <v>40278</v>
      </c>
      <c r="E75" s="2">
        <f>Таблица1[[#This Row],[3 YEARS]]+365+366</f>
        <v>41009</v>
      </c>
      <c r="F75">
        <f>ROUND((Calculations!$Y$1-Таблица1[[#This Row],[HIRE_DATE]])/Calculations!$Y$2,1)</f>
        <v>1.7</v>
      </c>
      <c r="G75">
        <f>INT(Таблица1[[#This Row],[EXPERIENCE_YEARS]])</f>
        <v>1</v>
      </c>
      <c r="H75" t="s">
        <v>14</v>
      </c>
      <c r="I75" t="s">
        <v>106</v>
      </c>
      <c r="J75" t="s">
        <v>107</v>
      </c>
      <c r="K75" t="s">
        <v>108</v>
      </c>
      <c r="L75" s="1">
        <v>2100</v>
      </c>
      <c r="M75" s="1" cm="1">
        <f t="array" ref="M75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2205</v>
      </c>
      <c r="N75" s="1">
        <v>1.3</v>
      </c>
      <c r="O75" s="1">
        <v>132</v>
      </c>
      <c r="P75" s="1">
        <v>121</v>
      </c>
      <c r="Q75" s="1">
        <v>50</v>
      </c>
      <c r="R75" s="1">
        <v>1500</v>
      </c>
      <c r="S75" t="s">
        <v>18</v>
      </c>
      <c r="T75" s="1">
        <f>ROUND((Таблица1[[#This Row],[NEW_SALARY]]/Таблица1[[#This Row],[SALARY]]-1)*100,1)</f>
        <v>5</v>
      </c>
      <c r="U75" s="1">
        <f>Таблица1[[#This Row],[NEW_SALARY]]-Таблица1[[#This Row],[SALARY]]</f>
        <v>105</v>
      </c>
      <c r="V75" s="1" cm="1">
        <f t="array" ref="V75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76" spans="1:22">
      <c r="A76" t="s">
        <v>121</v>
      </c>
      <c r="B76" s="2">
        <v>38152</v>
      </c>
      <c r="C76" s="2">
        <f>Таблица1[[#This Row],[HIRE_DATE]]+365</f>
        <v>38517</v>
      </c>
      <c r="D76" s="2">
        <f>Таблица1[[#This Row],[1 YEAR]]+365+366</f>
        <v>39248</v>
      </c>
      <c r="E76" s="2">
        <f>Таблица1[[#This Row],[3 YEARS]]+365+366</f>
        <v>39979</v>
      </c>
      <c r="F76">
        <f>ROUND((Calculations!$Y$1-Таблица1[[#This Row],[HIRE_DATE]])/Calculations!$Y$2,1)</f>
        <v>4.5</v>
      </c>
      <c r="G76">
        <f>INT(Таблица1[[#This Row],[EXPERIENCE_YEARS]])</f>
        <v>4</v>
      </c>
      <c r="H76" t="s">
        <v>14</v>
      </c>
      <c r="I76" t="s">
        <v>106</v>
      </c>
      <c r="J76" t="s">
        <v>107</v>
      </c>
      <c r="K76" t="s">
        <v>108</v>
      </c>
      <c r="L76" s="1">
        <v>3300</v>
      </c>
      <c r="M76" s="1" cm="1">
        <f t="array" ref="M76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3630</v>
      </c>
      <c r="N76" s="1">
        <v>2.1</v>
      </c>
      <c r="O76" s="1">
        <v>133</v>
      </c>
      <c r="P76" s="1">
        <v>122</v>
      </c>
      <c r="Q76" s="1">
        <v>50</v>
      </c>
      <c r="R76" s="1">
        <v>1500</v>
      </c>
      <c r="S76" t="s">
        <v>18</v>
      </c>
      <c r="T76" s="1">
        <f>ROUND((Таблица1[[#This Row],[NEW_SALARY]]/Таблица1[[#This Row],[SALARY]]-1)*100,1)</f>
        <v>10</v>
      </c>
      <c r="U76" s="1">
        <f>Таблица1[[#This Row],[NEW_SALARY]]-Таблица1[[#This Row],[SALARY]]</f>
        <v>330</v>
      </c>
      <c r="V76" s="1" cm="1">
        <f t="array" ref="V76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77" spans="1:22">
      <c r="A77" t="s">
        <v>122</v>
      </c>
      <c r="B77" s="2">
        <v>38955</v>
      </c>
      <c r="C77" s="2">
        <f>Таблица1[[#This Row],[HIRE_DATE]]+365</f>
        <v>39320</v>
      </c>
      <c r="D77" s="2">
        <f>Таблица1[[#This Row],[1 YEAR]]+365+366</f>
        <v>40051</v>
      </c>
      <c r="E77" s="2">
        <f>Таблица1[[#This Row],[3 YEARS]]+365+366</f>
        <v>40782</v>
      </c>
      <c r="F77">
        <f>ROUND((Calculations!$Y$1-Таблица1[[#This Row],[HIRE_DATE]])/Calculations!$Y$2,1)</f>
        <v>2.4</v>
      </c>
      <c r="G77">
        <f>INT(Таблица1[[#This Row],[EXPERIENCE_YEARS]])</f>
        <v>2</v>
      </c>
      <c r="H77" t="s">
        <v>14</v>
      </c>
      <c r="I77" t="s">
        <v>106</v>
      </c>
      <c r="J77" t="s">
        <v>107</v>
      </c>
      <c r="K77" t="s">
        <v>108</v>
      </c>
      <c r="L77" s="1">
        <v>2900</v>
      </c>
      <c r="M77" s="1" cm="1">
        <f t="array" ref="M77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3045</v>
      </c>
      <c r="N77" s="1">
        <v>1.9</v>
      </c>
      <c r="O77" s="1">
        <v>134</v>
      </c>
      <c r="P77" s="1">
        <v>122</v>
      </c>
      <c r="Q77" s="1">
        <v>50</v>
      </c>
      <c r="R77" s="1">
        <v>1500</v>
      </c>
      <c r="S77" t="s">
        <v>18</v>
      </c>
      <c r="T77" s="1">
        <f>ROUND((Таблица1[[#This Row],[NEW_SALARY]]/Таблица1[[#This Row],[SALARY]]-1)*100,1)</f>
        <v>5</v>
      </c>
      <c r="U77" s="1">
        <f>Таблица1[[#This Row],[NEW_SALARY]]-Таблица1[[#This Row],[SALARY]]</f>
        <v>145</v>
      </c>
      <c r="V77" s="1" cm="1">
        <f t="array" ref="V77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78" spans="1:22">
      <c r="A78" t="s">
        <v>123</v>
      </c>
      <c r="B78" s="2">
        <v>39428</v>
      </c>
      <c r="C78" s="2">
        <f>Таблица1[[#This Row],[HIRE_DATE]]+365</f>
        <v>39793</v>
      </c>
      <c r="D78" s="2">
        <f>Таблица1[[#This Row],[1 YEAR]]+365+366</f>
        <v>40524</v>
      </c>
      <c r="E78" s="2">
        <f>Таблица1[[#This Row],[3 YEARS]]+365+366</f>
        <v>41255</v>
      </c>
      <c r="F78">
        <f>ROUND((Calculations!$Y$1-Таблица1[[#This Row],[HIRE_DATE]])/Calculations!$Y$2,1)</f>
        <v>1.1000000000000001</v>
      </c>
      <c r="G78">
        <f>INT(Таблица1[[#This Row],[EXPERIENCE_YEARS]])</f>
        <v>1</v>
      </c>
      <c r="H78" t="s">
        <v>14</v>
      </c>
      <c r="I78" t="s">
        <v>106</v>
      </c>
      <c r="J78" t="s">
        <v>107</v>
      </c>
      <c r="K78" t="s">
        <v>108</v>
      </c>
      <c r="L78" s="1">
        <v>2400</v>
      </c>
      <c r="M78" s="1" cm="1">
        <f t="array" ref="M78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2520</v>
      </c>
      <c r="N78" s="1">
        <v>1.5</v>
      </c>
      <c r="O78" s="1">
        <v>135</v>
      </c>
      <c r="P78" s="1">
        <v>122</v>
      </c>
      <c r="Q78" s="1">
        <v>50</v>
      </c>
      <c r="R78" s="1">
        <v>1500</v>
      </c>
      <c r="S78" t="s">
        <v>18</v>
      </c>
      <c r="T78" s="1">
        <f>ROUND((Таблица1[[#This Row],[NEW_SALARY]]/Таблица1[[#This Row],[SALARY]]-1)*100,1)</f>
        <v>5</v>
      </c>
      <c r="U78" s="1">
        <f>Таблица1[[#This Row],[NEW_SALARY]]-Таблица1[[#This Row],[SALARY]]</f>
        <v>120</v>
      </c>
      <c r="V78" s="1" cm="1">
        <f t="array" ref="V78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79" spans="1:22">
      <c r="A79" t="s">
        <v>124</v>
      </c>
      <c r="B79" s="2">
        <v>39484</v>
      </c>
      <c r="C79" s="2">
        <f>Таблица1[[#This Row],[HIRE_DATE]]+365</f>
        <v>39849</v>
      </c>
      <c r="D79" s="2">
        <f>Таблица1[[#This Row],[1 YEAR]]+365+366</f>
        <v>40580</v>
      </c>
      <c r="E79" s="2">
        <f>Таблица1[[#This Row],[3 YEARS]]+365+366</f>
        <v>41311</v>
      </c>
      <c r="F79">
        <f>ROUND((Calculations!$Y$1-Таблица1[[#This Row],[HIRE_DATE]])/Calculations!$Y$2,1)</f>
        <v>0.9</v>
      </c>
      <c r="G79">
        <f>INT(Таблица1[[#This Row],[EXPERIENCE_YEARS]])</f>
        <v>0</v>
      </c>
      <c r="H79" t="s">
        <v>14</v>
      </c>
      <c r="I79" t="s">
        <v>106</v>
      </c>
      <c r="J79" t="s">
        <v>107</v>
      </c>
      <c r="K79" t="s">
        <v>108</v>
      </c>
      <c r="L79" s="1">
        <v>2200</v>
      </c>
      <c r="M79" s="1" cm="1">
        <f t="array" ref="M79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2200</v>
      </c>
      <c r="N79" s="1">
        <v>1.4</v>
      </c>
      <c r="O79" s="1">
        <v>136</v>
      </c>
      <c r="P79" s="1">
        <v>122</v>
      </c>
      <c r="Q79" s="1">
        <v>50</v>
      </c>
      <c r="R79" s="1">
        <v>1500</v>
      </c>
      <c r="S79" t="s">
        <v>18</v>
      </c>
      <c r="T79" s="1">
        <f>ROUND((Таблица1[[#This Row],[NEW_SALARY]]/Таблица1[[#This Row],[SALARY]]-1)*100,1)</f>
        <v>0</v>
      </c>
      <c r="U79" s="1">
        <f>Таблица1[[#This Row],[NEW_SALARY]]-Таблица1[[#This Row],[SALARY]]</f>
        <v>0</v>
      </c>
      <c r="V79" s="1" cm="1">
        <f t="array" ref="V79">_xlfn.IFS(Таблица1[[#This Row],[EXPERIENCE (Y)]]&gt;=5,5,Таблица1[[#This Row],[EXPERIENCE (Y)]]&gt;=3,3,Таблица1[[#This Row],[EXPERIENCE (Y)]]&gt;=1,1,Таблица1[[#This Row],[EXPERIENCE (Y)]]&lt;1,0)</f>
        <v>0</v>
      </c>
    </row>
    <row r="80" spans="1:22">
      <c r="A80" t="s">
        <v>125</v>
      </c>
      <c r="B80" s="2">
        <v>37816</v>
      </c>
      <c r="C80" s="2">
        <f>Таблица1[[#This Row],[HIRE_DATE]]+365</f>
        <v>38181</v>
      </c>
      <c r="D80" s="2">
        <f>Таблица1[[#This Row],[1 YEAR]]+365+366</f>
        <v>38912</v>
      </c>
      <c r="E80" s="2">
        <f>Таблица1[[#This Row],[3 YEARS]]+365+366</f>
        <v>39643</v>
      </c>
      <c r="F80">
        <f>ROUND((Calculations!$Y$1-Таблица1[[#This Row],[HIRE_DATE]])/Calculations!$Y$2,1)</f>
        <v>5.5</v>
      </c>
      <c r="G80">
        <f>INT(Таблица1[[#This Row],[EXPERIENCE_YEARS]])</f>
        <v>5</v>
      </c>
      <c r="H80" t="s">
        <v>14</v>
      </c>
      <c r="I80" t="s">
        <v>106</v>
      </c>
      <c r="J80" t="s">
        <v>107</v>
      </c>
      <c r="K80" t="s">
        <v>108</v>
      </c>
      <c r="L80" s="1">
        <v>3600</v>
      </c>
      <c r="M80" s="1" cm="1">
        <f t="array" ref="M80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4140</v>
      </c>
      <c r="N80" s="1">
        <v>2.2999999999999998</v>
      </c>
      <c r="O80" s="1">
        <v>137</v>
      </c>
      <c r="P80" s="1">
        <v>123</v>
      </c>
      <c r="Q80" s="1">
        <v>50</v>
      </c>
      <c r="R80" s="1">
        <v>1500</v>
      </c>
      <c r="S80" t="s">
        <v>18</v>
      </c>
      <c r="T80" s="1">
        <f>ROUND((Таблица1[[#This Row],[NEW_SALARY]]/Таблица1[[#This Row],[SALARY]]-1)*100,1)</f>
        <v>15</v>
      </c>
      <c r="U80" s="1">
        <f>Таблица1[[#This Row],[NEW_SALARY]]-Таблица1[[#This Row],[SALARY]]</f>
        <v>540</v>
      </c>
      <c r="V80" s="1" cm="1">
        <f t="array" ref="V80">_xlfn.IFS(Таблица1[[#This Row],[EXPERIENCE (Y)]]&gt;=5,5,Таблица1[[#This Row],[EXPERIENCE (Y)]]&gt;=3,3,Таблица1[[#This Row],[EXPERIENCE (Y)]]&gt;=1,1,Таблица1[[#This Row],[EXPERIENCE (Y)]]&lt;1,0)</f>
        <v>5</v>
      </c>
    </row>
    <row r="81" spans="1:22">
      <c r="A81" t="s">
        <v>126</v>
      </c>
      <c r="B81" s="2">
        <v>38651</v>
      </c>
      <c r="C81" s="2">
        <f>Таблица1[[#This Row],[HIRE_DATE]]+365</f>
        <v>39016</v>
      </c>
      <c r="D81" s="2">
        <f>Таблица1[[#This Row],[1 YEAR]]+365+366</f>
        <v>39747</v>
      </c>
      <c r="E81" s="2">
        <f>Таблица1[[#This Row],[3 YEARS]]+365+366</f>
        <v>40478</v>
      </c>
      <c r="F81">
        <f>ROUND((Calculations!$Y$1-Таблица1[[#This Row],[HIRE_DATE]])/Calculations!$Y$2,1)</f>
        <v>3.2</v>
      </c>
      <c r="G81">
        <f>INT(Таблица1[[#This Row],[EXPERIENCE_YEARS]])</f>
        <v>3</v>
      </c>
      <c r="H81" t="s">
        <v>14</v>
      </c>
      <c r="I81" t="s">
        <v>106</v>
      </c>
      <c r="J81" t="s">
        <v>107</v>
      </c>
      <c r="K81" t="s">
        <v>108</v>
      </c>
      <c r="L81" s="1">
        <v>3200</v>
      </c>
      <c r="M81" s="1" cm="1">
        <f t="array" ref="M81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3520</v>
      </c>
      <c r="N81" s="1">
        <v>2</v>
      </c>
      <c r="O81" s="1">
        <v>138</v>
      </c>
      <c r="P81" s="1">
        <v>123</v>
      </c>
      <c r="Q81" s="1">
        <v>50</v>
      </c>
      <c r="R81" s="1">
        <v>1500</v>
      </c>
      <c r="S81" t="s">
        <v>18</v>
      </c>
      <c r="T81" s="1">
        <f>ROUND((Таблица1[[#This Row],[NEW_SALARY]]/Таблица1[[#This Row],[SALARY]]-1)*100,1)</f>
        <v>10</v>
      </c>
      <c r="U81" s="1">
        <f>Таблица1[[#This Row],[NEW_SALARY]]-Таблица1[[#This Row],[SALARY]]</f>
        <v>320</v>
      </c>
      <c r="V81" s="1" cm="1">
        <f t="array" ref="V81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82" spans="1:22">
      <c r="A82" t="s">
        <v>127</v>
      </c>
      <c r="B82" s="2">
        <v>38760</v>
      </c>
      <c r="C82" s="2">
        <f>Таблица1[[#This Row],[HIRE_DATE]]+365</f>
        <v>39125</v>
      </c>
      <c r="D82" s="2">
        <f>Таблица1[[#This Row],[1 YEAR]]+365+366</f>
        <v>39856</v>
      </c>
      <c r="E82" s="2">
        <f>Таблица1[[#This Row],[3 YEARS]]+365+366</f>
        <v>40587</v>
      </c>
      <c r="F82">
        <f>ROUND((Calculations!$Y$1-Таблица1[[#This Row],[HIRE_DATE]])/Calculations!$Y$2,1)</f>
        <v>2.9</v>
      </c>
      <c r="G82">
        <f>INT(Таблица1[[#This Row],[EXPERIENCE_YEARS]])</f>
        <v>2</v>
      </c>
      <c r="H82" t="s">
        <v>14</v>
      </c>
      <c r="I82" t="s">
        <v>106</v>
      </c>
      <c r="J82" t="s">
        <v>107</v>
      </c>
      <c r="K82" t="s">
        <v>108</v>
      </c>
      <c r="L82" s="1">
        <v>2700</v>
      </c>
      <c r="M82" s="1" cm="1">
        <f t="array" ref="M82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2835</v>
      </c>
      <c r="N82" s="1">
        <v>1.7</v>
      </c>
      <c r="O82" s="1">
        <v>139</v>
      </c>
      <c r="P82" s="1">
        <v>123</v>
      </c>
      <c r="Q82" s="1">
        <v>50</v>
      </c>
      <c r="R82" s="1">
        <v>1500</v>
      </c>
      <c r="S82" t="s">
        <v>18</v>
      </c>
      <c r="T82" s="1">
        <f>ROUND((Таблица1[[#This Row],[NEW_SALARY]]/Таблица1[[#This Row],[SALARY]]-1)*100,1)</f>
        <v>5</v>
      </c>
      <c r="U82" s="1">
        <f>Таблица1[[#This Row],[NEW_SALARY]]-Таблица1[[#This Row],[SALARY]]</f>
        <v>135</v>
      </c>
      <c r="V82" s="1" cm="1">
        <f t="array" ref="V82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83" spans="1:22">
      <c r="A83" t="s">
        <v>128</v>
      </c>
      <c r="B83" s="2">
        <v>38813</v>
      </c>
      <c r="C83" s="2">
        <f>Таблица1[[#This Row],[HIRE_DATE]]+365</f>
        <v>39178</v>
      </c>
      <c r="D83" s="2">
        <f>Таблица1[[#This Row],[1 YEAR]]+365+366</f>
        <v>39909</v>
      </c>
      <c r="E83" s="2">
        <f>Таблица1[[#This Row],[3 YEARS]]+365+366</f>
        <v>40640</v>
      </c>
      <c r="F83">
        <f>ROUND((Calculations!$Y$1-Таблица1[[#This Row],[HIRE_DATE]])/Calculations!$Y$2,1)</f>
        <v>2.7</v>
      </c>
      <c r="G83">
        <f>INT(Таблица1[[#This Row],[EXPERIENCE_YEARS]])</f>
        <v>2</v>
      </c>
      <c r="H83" t="s">
        <v>14</v>
      </c>
      <c r="I83" t="s">
        <v>106</v>
      </c>
      <c r="J83" t="s">
        <v>107</v>
      </c>
      <c r="K83" t="s">
        <v>108</v>
      </c>
      <c r="L83" s="1">
        <v>2500</v>
      </c>
      <c r="M83" s="1" cm="1">
        <f t="array" ref="M83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2625</v>
      </c>
      <c r="N83" s="1">
        <v>1.6</v>
      </c>
      <c r="O83" s="1">
        <v>140</v>
      </c>
      <c r="P83" s="1">
        <v>123</v>
      </c>
      <c r="Q83" s="1">
        <v>50</v>
      </c>
      <c r="R83" s="1">
        <v>1500</v>
      </c>
      <c r="S83" t="s">
        <v>18</v>
      </c>
      <c r="T83" s="1">
        <f>ROUND((Таблица1[[#This Row],[NEW_SALARY]]/Таблица1[[#This Row],[SALARY]]-1)*100,1)</f>
        <v>5</v>
      </c>
      <c r="U83" s="1">
        <f>Таблица1[[#This Row],[NEW_SALARY]]-Таблица1[[#This Row],[SALARY]]</f>
        <v>125</v>
      </c>
      <c r="V83" s="1" cm="1">
        <f t="array" ref="V83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84" spans="1:22">
      <c r="A84" t="s">
        <v>129</v>
      </c>
      <c r="B84" s="2">
        <v>37911</v>
      </c>
      <c r="C84" s="2">
        <f>Таблица1[[#This Row],[HIRE_DATE]]+365</f>
        <v>38276</v>
      </c>
      <c r="D84" s="2">
        <f>Таблица1[[#This Row],[1 YEAR]]+365+366</f>
        <v>39007</v>
      </c>
      <c r="E84" s="2">
        <f>Таблица1[[#This Row],[3 YEARS]]+365+366</f>
        <v>39738</v>
      </c>
      <c r="F84">
        <f>ROUND((Calculations!$Y$1-Таблица1[[#This Row],[HIRE_DATE]])/Calculations!$Y$2,1)</f>
        <v>5.2</v>
      </c>
      <c r="G84">
        <f>INT(Таблица1[[#This Row],[EXPERIENCE_YEARS]])</f>
        <v>5</v>
      </c>
      <c r="H84" t="s">
        <v>14</v>
      </c>
      <c r="I84" t="s">
        <v>106</v>
      </c>
      <c r="J84" t="s">
        <v>107</v>
      </c>
      <c r="K84" t="s">
        <v>108</v>
      </c>
      <c r="L84" s="1">
        <v>3500</v>
      </c>
      <c r="M84" s="1" cm="1">
        <f t="array" ref="M84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4025</v>
      </c>
      <c r="N84" s="1">
        <v>2.2000000000000002</v>
      </c>
      <c r="O84" s="1">
        <v>141</v>
      </c>
      <c r="P84" s="1">
        <v>124</v>
      </c>
      <c r="Q84" s="1">
        <v>50</v>
      </c>
      <c r="R84" s="1">
        <v>1500</v>
      </c>
      <c r="S84" t="s">
        <v>18</v>
      </c>
      <c r="T84" s="1">
        <f>ROUND((Таблица1[[#This Row],[NEW_SALARY]]/Таблица1[[#This Row],[SALARY]]-1)*100,1)</f>
        <v>15</v>
      </c>
      <c r="U84" s="1">
        <f>Таблица1[[#This Row],[NEW_SALARY]]-Таблица1[[#This Row],[SALARY]]</f>
        <v>525</v>
      </c>
      <c r="V84" s="1" cm="1">
        <f t="array" ref="V84">_xlfn.IFS(Таблица1[[#This Row],[EXPERIENCE (Y)]]&gt;=5,5,Таблица1[[#This Row],[EXPERIENCE (Y)]]&gt;=3,3,Таблица1[[#This Row],[EXPERIENCE (Y)]]&gt;=1,1,Таблица1[[#This Row],[EXPERIENCE (Y)]]&lt;1,0)</f>
        <v>5</v>
      </c>
    </row>
    <row r="85" spans="1:22">
      <c r="A85" t="s">
        <v>130</v>
      </c>
      <c r="B85" s="2">
        <v>38381</v>
      </c>
      <c r="C85" s="2">
        <f>Таблица1[[#This Row],[HIRE_DATE]]+365</f>
        <v>38746</v>
      </c>
      <c r="D85" s="2">
        <f>Таблица1[[#This Row],[1 YEAR]]+365+366</f>
        <v>39477</v>
      </c>
      <c r="E85" s="2">
        <f>Таблица1[[#This Row],[3 YEARS]]+365+366</f>
        <v>40208</v>
      </c>
      <c r="F85">
        <f>ROUND((Calculations!$Y$1-Таблица1[[#This Row],[HIRE_DATE]])/Calculations!$Y$2,1)</f>
        <v>3.9</v>
      </c>
      <c r="G85">
        <f>INT(Таблица1[[#This Row],[EXPERIENCE_YEARS]])</f>
        <v>3</v>
      </c>
      <c r="H85" t="s">
        <v>14</v>
      </c>
      <c r="I85" t="s">
        <v>106</v>
      </c>
      <c r="J85" t="s">
        <v>107</v>
      </c>
      <c r="K85" t="s">
        <v>108</v>
      </c>
      <c r="L85" s="1">
        <v>3100</v>
      </c>
      <c r="M85" s="1" cm="1">
        <f t="array" ref="M85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3410</v>
      </c>
      <c r="N85" s="1">
        <v>2</v>
      </c>
      <c r="O85" s="1">
        <v>142</v>
      </c>
      <c r="P85" s="1">
        <v>124</v>
      </c>
      <c r="Q85" s="1">
        <v>50</v>
      </c>
      <c r="R85" s="1">
        <v>1500</v>
      </c>
      <c r="S85" t="s">
        <v>18</v>
      </c>
      <c r="T85" s="1">
        <f>ROUND((Таблица1[[#This Row],[NEW_SALARY]]/Таблица1[[#This Row],[SALARY]]-1)*100,1)</f>
        <v>10</v>
      </c>
      <c r="U85" s="1">
        <f>Таблица1[[#This Row],[NEW_SALARY]]-Таблица1[[#This Row],[SALARY]]</f>
        <v>310</v>
      </c>
      <c r="V85" s="1" cm="1">
        <f t="array" ref="V85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86" spans="1:22">
      <c r="A86" t="s">
        <v>131</v>
      </c>
      <c r="B86" s="2">
        <v>38791</v>
      </c>
      <c r="C86" s="2">
        <f>Таблица1[[#This Row],[HIRE_DATE]]+365</f>
        <v>39156</v>
      </c>
      <c r="D86" s="2">
        <f>Таблица1[[#This Row],[1 YEAR]]+365+366</f>
        <v>39887</v>
      </c>
      <c r="E86" s="2">
        <f>Таблица1[[#This Row],[3 YEARS]]+365+366</f>
        <v>40618</v>
      </c>
      <c r="F86">
        <f>ROUND((Calculations!$Y$1-Таблица1[[#This Row],[HIRE_DATE]])/Calculations!$Y$2,1)</f>
        <v>2.8</v>
      </c>
      <c r="G86">
        <f>INT(Таблица1[[#This Row],[EXPERIENCE_YEARS]])</f>
        <v>2</v>
      </c>
      <c r="H86" t="s">
        <v>14</v>
      </c>
      <c r="I86" t="s">
        <v>106</v>
      </c>
      <c r="J86" t="s">
        <v>107</v>
      </c>
      <c r="K86" t="s">
        <v>108</v>
      </c>
      <c r="L86" s="1">
        <v>2600</v>
      </c>
      <c r="M86" s="1" cm="1">
        <f t="array" ref="M86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2730</v>
      </c>
      <c r="N86" s="1">
        <v>1.7</v>
      </c>
      <c r="O86" s="1">
        <v>143</v>
      </c>
      <c r="P86" s="1">
        <v>124</v>
      </c>
      <c r="Q86" s="1">
        <v>50</v>
      </c>
      <c r="R86" s="1">
        <v>1500</v>
      </c>
      <c r="S86" t="s">
        <v>18</v>
      </c>
      <c r="T86" s="1">
        <f>ROUND((Таблица1[[#This Row],[NEW_SALARY]]/Таблица1[[#This Row],[SALARY]]-1)*100,1)</f>
        <v>5</v>
      </c>
      <c r="U86" s="1">
        <f>Таблица1[[#This Row],[NEW_SALARY]]-Таблица1[[#This Row],[SALARY]]</f>
        <v>130</v>
      </c>
      <c r="V86" s="1" cm="1">
        <f t="array" ref="V86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87" spans="1:22">
      <c r="A87" t="s">
        <v>132</v>
      </c>
      <c r="B87" s="2">
        <v>38907</v>
      </c>
      <c r="C87" s="2">
        <f>Таблица1[[#This Row],[HIRE_DATE]]+365</f>
        <v>39272</v>
      </c>
      <c r="D87" s="2">
        <f>Таблица1[[#This Row],[1 YEAR]]+365+366</f>
        <v>40003</v>
      </c>
      <c r="E87" s="2">
        <f>Таблица1[[#This Row],[3 YEARS]]+365+366</f>
        <v>40734</v>
      </c>
      <c r="F87">
        <f>ROUND((Calculations!$Y$1-Таблица1[[#This Row],[HIRE_DATE]])/Calculations!$Y$2,1)</f>
        <v>2.5</v>
      </c>
      <c r="G87">
        <f>INT(Таблица1[[#This Row],[EXPERIENCE_YEARS]])</f>
        <v>2</v>
      </c>
      <c r="H87" t="s">
        <v>14</v>
      </c>
      <c r="I87" t="s">
        <v>106</v>
      </c>
      <c r="J87" t="s">
        <v>107</v>
      </c>
      <c r="K87" t="s">
        <v>108</v>
      </c>
      <c r="L87" s="1">
        <v>2500</v>
      </c>
      <c r="M87" s="1" cm="1">
        <f t="array" ref="M87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2625</v>
      </c>
      <c r="N87" s="1">
        <v>1.6</v>
      </c>
      <c r="O87" s="1">
        <v>144</v>
      </c>
      <c r="P87" s="1">
        <v>124</v>
      </c>
      <c r="Q87" s="1">
        <v>50</v>
      </c>
      <c r="R87" s="1">
        <v>1500</v>
      </c>
      <c r="S87" t="s">
        <v>18</v>
      </c>
      <c r="T87" s="1">
        <f>ROUND((Таблица1[[#This Row],[NEW_SALARY]]/Таблица1[[#This Row],[SALARY]]-1)*100,1)</f>
        <v>5</v>
      </c>
      <c r="U87" s="1">
        <f>Таблица1[[#This Row],[NEW_SALARY]]-Таблица1[[#This Row],[SALARY]]</f>
        <v>125</v>
      </c>
      <c r="V87" s="1" cm="1">
        <f t="array" ref="V87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88" spans="1:22">
      <c r="A88" t="s">
        <v>133</v>
      </c>
      <c r="B88" s="2">
        <v>38741</v>
      </c>
      <c r="C88" s="2">
        <f>Таблица1[[#This Row],[HIRE_DATE]]+365</f>
        <v>39106</v>
      </c>
      <c r="D88" s="2">
        <f>Таблица1[[#This Row],[1 YEAR]]+365+366</f>
        <v>39837</v>
      </c>
      <c r="E88" s="2">
        <f>Таблица1[[#This Row],[3 YEARS]]+365+366</f>
        <v>40568</v>
      </c>
      <c r="F88">
        <f>ROUND((Calculations!$Y$1-Таблица1[[#This Row],[HIRE_DATE]])/Calculations!$Y$2,1)</f>
        <v>2.9</v>
      </c>
      <c r="G88">
        <f>INT(Таблица1[[#This Row],[EXPERIENCE_YEARS]])</f>
        <v>2</v>
      </c>
      <c r="H88" t="s">
        <v>14</v>
      </c>
      <c r="I88" t="s">
        <v>106</v>
      </c>
      <c r="J88" t="s">
        <v>107</v>
      </c>
      <c r="K88" t="s">
        <v>108</v>
      </c>
      <c r="L88" s="1">
        <v>3200</v>
      </c>
      <c r="M88" s="1" cm="1">
        <f t="array" ref="M88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3360</v>
      </c>
      <c r="N88" s="1">
        <v>2</v>
      </c>
      <c r="O88" s="1">
        <v>180</v>
      </c>
      <c r="P88" s="1">
        <v>120</v>
      </c>
      <c r="Q88" s="1">
        <v>50</v>
      </c>
      <c r="R88" s="1">
        <v>1500</v>
      </c>
      <c r="S88" t="s">
        <v>18</v>
      </c>
      <c r="T88" s="1">
        <f>ROUND((Таблица1[[#This Row],[NEW_SALARY]]/Таблица1[[#This Row],[SALARY]]-1)*100,1)</f>
        <v>5</v>
      </c>
      <c r="U88" s="1">
        <f>Таблица1[[#This Row],[NEW_SALARY]]-Таблица1[[#This Row],[SALARY]]</f>
        <v>160</v>
      </c>
      <c r="V88" s="1" cm="1">
        <f t="array" ref="V88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89" spans="1:22">
      <c r="A89" t="s">
        <v>134</v>
      </c>
      <c r="B89" s="2">
        <v>38771</v>
      </c>
      <c r="C89" s="2">
        <f>Таблица1[[#This Row],[HIRE_DATE]]+365</f>
        <v>39136</v>
      </c>
      <c r="D89" s="2">
        <f>Таблица1[[#This Row],[1 YEAR]]+365+366</f>
        <v>39867</v>
      </c>
      <c r="E89" s="2">
        <f>Таблица1[[#This Row],[3 YEARS]]+365+366</f>
        <v>40598</v>
      </c>
      <c r="F89">
        <f>ROUND((Calculations!$Y$1-Таблица1[[#This Row],[HIRE_DATE]])/Calculations!$Y$2,1)</f>
        <v>2.9</v>
      </c>
      <c r="G89">
        <f>INT(Таблица1[[#This Row],[EXPERIENCE_YEARS]])</f>
        <v>2</v>
      </c>
      <c r="H89" t="s">
        <v>14</v>
      </c>
      <c r="I89" t="s">
        <v>106</v>
      </c>
      <c r="J89" t="s">
        <v>107</v>
      </c>
      <c r="K89" t="s">
        <v>108</v>
      </c>
      <c r="L89" s="1">
        <v>3100</v>
      </c>
      <c r="M89" s="1" cm="1">
        <f t="array" ref="M89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3255</v>
      </c>
      <c r="N89" s="1">
        <v>2</v>
      </c>
      <c r="O89" s="1">
        <v>181</v>
      </c>
      <c r="P89" s="1">
        <v>120</v>
      </c>
      <c r="Q89" s="1">
        <v>50</v>
      </c>
      <c r="R89" s="1">
        <v>1500</v>
      </c>
      <c r="S89" t="s">
        <v>18</v>
      </c>
      <c r="T89" s="1">
        <f>ROUND((Таблица1[[#This Row],[NEW_SALARY]]/Таблица1[[#This Row],[SALARY]]-1)*100,1)</f>
        <v>5</v>
      </c>
      <c r="U89" s="1">
        <f>Таблица1[[#This Row],[NEW_SALARY]]-Таблица1[[#This Row],[SALARY]]</f>
        <v>155</v>
      </c>
      <c r="V89" s="1" cm="1">
        <f t="array" ref="V89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90" spans="1:22">
      <c r="A90" t="s">
        <v>135</v>
      </c>
      <c r="B90" s="2">
        <v>39254</v>
      </c>
      <c r="C90" s="2">
        <f>Таблица1[[#This Row],[HIRE_DATE]]+365</f>
        <v>39619</v>
      </c>
      <c r="D90" s="2">
        <f>Таблица1[[#This Row],[1 YEAR]]+365+366</f>
        <v>40350</v>
      </c>
      <c r="E90" s="2">
        <f>Таблица1[[#This Row],[3 YEARS]]+365+366</f>
        <v>41081</v>
      </c>
      <c r="F90">
        <f>ROUND((Calculations!$Y$1-Таблица1[[#This Row],[HIRE_DATE]])/Calculations!$Y$2,1)</f>
        <v>1.5</v>
      </c>
      <c r="G90">
        <f>INT(Таблица1[[#This Row],[EXPERIENCE_YEARS]])</f>
        <v>1</v>
      </c>
      <c r="H90" t="s">
        <v>14</v>
      </c>
      <c r="I90" t="s">
        <v>106</v>
      </c>
      <c r="J90" t="s">
        <v>107</v>
      </c>
      <c r="K90" t="s">
        <v>108</v>
      </c>
      <c r="L90" s="1">
        <v>2500</v>
      </c>
      <c r="M90" s="1" cm="1">
        <f t="array" ref="M90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2625</v>
      </c>
      <c r="N90" s="1">
        <v>1.6</v>
      </c>
      <c r="O90" s="1">
        <v>182</v>
      </c>
      <c r="P90" s="1">
        <v>120</v>
      </c>
      <c r="Q90" s="1">
        <v>50</v>
      </c>
      <c r="R90" s="1">
        <v>1500</v>
      </c>
      <c r="S90" t="s">
        <v>18</v>
      </c>
      <c r="T90" s="1">
        <f>ROUND((Таблица1[[#This Row],[NEW_SALARY]]/Таблица1[[#This Row],[SALARY]]-1)*100,1)</f>
        <v>5</v>
      </c>
      <c r="U90" s="1">
        <f>Таблица1[[#This Row],[NEW_SALARY]]-Таблица1[[#This Row],[SALARY]]</f>
        <v>125</v>
      </c>
      <c r="V90" s="1" cm="1">
        <f t="array" ref="V90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91" spans="1:22">
      <c r="A91" t="s">
        <v>136</v>
      </c>
      <c r="B91" s="2">
        <v>39481</v>
      </c>
      <c r="C91" s="2">
        <f>Таблица1[[#This Row],[HIRE_DATE]]+365</f>
        <v>39846</v>
      </c>
      <c r="D91" s="2">
        <f>Таблица1[[#This Row],[1 YEAR]]+365+366</f>
        <v>40577</v>
      </c>
      <c r="E91" s="2">
        <f>Таблица1[[#This Row],[3 YEARS]]+365+366</f>
        <v>41308</v>
      </c>
      <c r="F91">
        <f>ROUND((Calculations!$Y$1-Таблица1[[#This Row],[HIRE_DATE]])/Calculations!$Y$2,1)</f>
        <v>0.9</v>
      </c>
      <c r="G91">
        <f>INT(Таблица1[[#This Row],[EXPERIENCE_YEARS]])</f>
        <v>0</v>
      </c>
      <c r="H91" t="s">
        <v>14</v>
      </c>
      <c r="I91" t="s">
        <v>106</v>
      </c>
      <c r="J91" t="s">
        <v>107</v>
      </c>
      <c r="K91" t="s">
        <v>108</v>
      </c>
      <c r="L91" s="1">
        <v>2800</v>
      </c>
      <c r="M91" s="1" cm="1">
        <f t="array" ref="M91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2800</v>
      </c>
      <c r="N91" s="1">
        <v>1.8</v>
      </c>
      <c r="O91" s="1">
        <v>183</v>
      </c>
      <c r="P91" s="1">
        <v>120</v>
      </c>
      <c r="Q91" s="1">
        <v>50</v>
      </c>
      <c r="R91" s="1">
        <v>1500</v>
      </c>
      <c r="S91" t="s">
        <v>18</v>
      </c>
      <c r="T91" s="1">
        <f>ROUND((Таблица1[[#This Row],[NEW_SALARY]]/Таблица1[[#This Row],[SALARY]]-1)*100,1)</f>
        <v>0</v>
      </c>
      <c r="U91" s="1">
        <f>Таблица1[[#This Row],[NEW_SALARY]]-Таблица1[[#This Row],[SALARY]]</f>
        <v>0</v>
      </c>
      <c r="V91" s="1" cm="1">
        <f t="array" ref="V91">_xlfn.IFS(Таблица1[[#This Row],[EXPERIENCE (Y)]]&gt;=5,5,Таблица1[[#This Row],[EXPERIENCE (Y)]]&gt;=3,3,Таблица1[[#This Row],[EXPERIENCE (Y)]]&gt;=1,1,Таблица1[[#This Row],[EXPERIENCE (Y)]]&lt;1,0)</f>
        <v>0</v>
      </c>
    </row>
    <row r="92" spans="1:22">
      <c r="A92" t="s">
        <v>137</v>
      </c>
      <c r="B92" s="2">
        <v>38013</v>
      </c>
      <c r="C92" s="2">
        <f>Таблица1[[#This Row],[HIRE_DATE]]+365</f>
        <v>38378</v>
      </c>
      <c r="D92" s="2">
        <f>Таблица1[[#This Row],[1 YEAR]]+365+366</f>
        <v>39109</v>
      </c>
      <c r="E92" s="2">
        <f>Таблица1[[#This Row],[3 YEARS]]+365+366</f>
        <v>39840</v>
      </c>
      <c r="F92">
        <f>ROUND((Calculations!$Y$1-Таблица1[[#This Row],[HIRE_DATE]])/Calculations!$Y$2,1)</f>
        <v>4.9000000000000004</v>
      </c>
      <c r="G92">
        <f>INT(Таблица1[[#This Row],[EXPERIENCE_YEARS]])</f>
        <v>4</v>
      </c>
      <c r="H92" t="s">
        <v>14</v>
      </c>
      <c r="I92" t="s">
        <v>106</v>
      </c>
      <c r="J92" t="s">
        <v>107</v>
      </c>
      <c r="K92" t="s">
        <v>108</v>
      </c>
      <c r="L92" s="1">
        <v>4200</v>
      </c>
      <c r="M92" s="1" cm="1">
        <f t="array" ref="M92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4620</v>
      </c>
      <c r="N92" s="1">
        <v>2.7</v>
      </c>
      <c r="O92" s="1">
        <v>184</v>
      </c>
      <c r="P92" s="1">
        <v>121</v>
      </c>
      <c r="Q92" s="1">
        <v>50</v>
      </c>
      <c r="R92" s="1">
        <v>1500</v>
      </c>
      <c r="S92" t="s">
        <v>18</v>
      </c>
      <c r="T92" s="1">
        <f>ROUND((Таблица1[[#This Row],[NEW_SALARY]]/Таблица1[[#This Row],[SALARY]]-1)*100,1)</f>
        <v>10</v>
      </c>
      <c r="U92" s="1">
        <f>Таблица1[[#This Row],[NEW_SALARY]]-Таблица1[[#This Row],[SALARY]]</f>
        <v>420</v>
      </c>
      <c r="V92" s="1" cm="1">
        <f t="array" ref="V92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93" spans="1:22">
      <c r="A93" t="s">
        <v>138</v>
      </c>
      <c r="B93" s="2">
        <v>38403</v>
      </c>
      <c r="C93" s="2">
        <f>Таблица1[[#This Row],[HIRE_DATE]]+365</f>
        <v>38768</v>
      </c>
      <c r="D93" s="2">
        <f>Таблица1[[#This Row],[1 YEAR]]+365+366</f>
        <v>39499</v>
      </c>
      <c r="E93" s="2">
        <f>Таблица1[[#This Row],[3 YEARS]]+365+366</f>
        <v>40230</v>
      </c>
      <c r="F93">
        <f>ROUND((Calculations!$Y$1-Таблица1[[#This Row],[HIRE_DATE]])/Calculations!$Y$2,1)</f>
        <v>3.9</v>
      </c>
      <c r="G93">
        <f>INT(Таблица1[[#This Row],[EXPERIENCE_YEARS]])</f>
        <v>3</v>
      </c>
      <c r="H93" t="s">
        <v>14</v>
      </c>
      <c r="I93" t="s">
        <v>106</v>
      </c>
      <c r="J93" t="s">
        <v>107</v>
      </c>
      <c r="K93" t="s">
        <v>108</v>
      </c>
      <c r="L93" s="1">
        <v>4100</v>
      </c>
      <c r="M93" s="1" cm="1">
        <f t="array" ref="M93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4510</v>
      </c>
      <c r="N93" s="1">
        <v>2.6</v>
      </c>
      <c r="O93" s="1">
        <v>185</v>
      </c>
      <c r="P93" s="1">
        <v>121</v>
      </c>
      <c r="Q93" s="1">
        <v>50</v>
      </c>
      <c r="R93" s="1">
        <v>1500</v>
      </c>
      <c r="S93" t="s">
        <v>18</v>
      </c>
      <c r="T93" s="1">
        <f>ROUND((Таблица1[[#This Row],[NEW_SALARY]]/Таблица1[[#This Row],[SALARY]]-1)*100,1)</f>
        <v>10</v>
      </c>
      <c r="U93" s="1">
        <f>Таблица1[[#This Row],[NEW_SALARY]]-Таблица1[[#This Row],[SALARY]]</f>
        <v>410</v>
      </c>
      <c r="V93" s="1" cm="1">
        <f t="array" ref="V93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94" spans="1:22">
      <c r="A94" t="s">
        <v>139</v>
      </c>
      <c r="B94" s="2">
        <v>38892</v>
      </c>
      <c r="C94" s="2">
        <f>Таблица1[[#This Row],[HIRE_DATE]]+365</f>
        <v>39257</v>
      </c>
      <c r="D94" s="2">
        <f>Таблица1[[#This Row],[1 YEAR]]+365+366</f>
        <v>39988</v>
      </c>
      <c r="E94" s="2">
        <f>Таблица1[[#This Row],[3 YEARS]]+365+366</f>
        <v>40719</v>
      </c>
      <c r="F94">
        <f>ROUND((Calculations!$Y$1-Таблица1[[#This Row],[HIRE_DATE]])/Calculations!$Y$2,1)</f>
        <v>2.5</v>
      </c>
      <c r="G94">
        <f>INT(Таблица1[[#This Row],[EXPERIENCE_YEARS]])</f>
        <v>2</v>
      </c>
      <c r="H94" t="s">
        <v>14</v>
      </c>
      <c r="I94" t="s">
        <v>106</v>
      </c>
      <c r="J94" t="s">
        <v>107</v>
      </c>
      <c r="K94" t="s">
        <v>108</v>
      </c>
      <c r="L94" s="1">
        <v>3400</v>
      </c>
      <c r="M94" s="1" cm="1">
        <f t="array" ref="M94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3570</v>
      </c>
      <c r="N94" s="1">
        <v>2.2000000000000002</v>
      </c>
      <c r="O94" s="1">
        <v>186</v>
      </c>
      <c r="P94" s="1">
        <v>121</v>
      </c>
      <c r="Q94" s="1">
        <v>50</v>
      </c>
      <c r="R94" s="1">
        <v>1500</v>
      </c>
      <c r="S94" t="s">
        <v>18</v>
      </c>
      <c r="T94" s="1">
        <f>ROUND((Таблица1[[#This Row],[NEW_SALARY]]/Таблица1[[#This Row],[SALARY]]-1)*100,1)</f>
        <v>5</v>
      </c>
      <c r="U94" s="1">
        <f>Таблица1[[#This Row],[NEW_SALARY]]-Таблица1[[#This Row],[SALARY]]</f>
        <v>170</v>
      </c>
      <c r="V94" s="1" cm="1">
        <f t="array" ref="V94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95" spans="1:22">
      <c r="A95" t="s">
        <v>140</v>
      </c>
      <c r="B95" s="2">
        <v>39120</v>
      </c>
      <c r="C95" s="2">
        <f>Таблица1[[#This Row],[HIRE_DATE]]+365</f>
        <v>39485</v>
      </c>
      <c r="D95" s="2">
        <f>Таблица1[[#This Row],[1 YEAR]]+365+366</f>
        <v>40216</v>
      </c>
      <c r="E95" s="2">
        <f>Таблица1[[#This Row],[3 YEARS]]+365+366</f>
        <v>40947</v>
      </c>
      <c r="F95">
        <f>ROUND((Calculations!$Y$1-Таблица1[[#This Row],[HIRE_DATE]])/Calculations!$Y$2,1)</f>
        <v>1.9</v>
      </c>
      <c r="G95">
        <f>INT(Таблица1[[#This Row],[EXPERIENCE_YEARS]])</f>
        <v>1</v>
      </c>
      <c r="H95" t="s">
        <v>14</v>
      </c>
      <c r="I95" t="s">
        <v>106</v>
      </c>
      <c r="J95" t="s">
        <v>107</v>
      </c>
      <c r="K95" t="s">
        <v>108</v>
      </c>
      <c r="L95" s="1">
        <v>3000</v>
      </c>
      <c r="M95" s="1" cm="1">
        <f t="array" ref="M95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3150</v>
      </c>
      <c r="N95" s="1">
        <v>1.9</v>
      </c>
      <c r="O95" s="1">
        <v>187</v>
      </c>
      <c r="P95" s="1">
        <v>121</v>
      </c>
      <c r="Q95" s="1">
        <v>50</v>
      </c>
      <c r="R95" s="1">
        <v>1500</v>
      </c>
      <c r="S95" t="s">
        <v>18</v>
      </c>
      <c r="T95" s="1">
        <f>ROUND((Таблица1[[#This Row],[NEW_SALARY]]/Таблица1[[#This Row],[SALARY]]-1)*100,1)</f>
        <v>5</v>
      </c>
      <c r="U95" s="1">
        <f>Таблица1[[#This Row],[NEW_SALARY]]-Таблица1[[#This Row],[SALARY]]</f>
        <v>150</v>
      </c>
      <c r="V95" s="1" cm="1">
        <f t="array" ref="V95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96" spans="1:22">
      <c r="A96" t="s">
        <v>141</v>
      </c>
      <c r="B96" s="2">
        <v>38517</v>
      </c>
      <c r="C96" s="2">
        <f>Таблица1[[#This Row],[HIRE_DATE]]+365</f>
        <v>38882</v>
      </c>
      <c r="D96" s="2">
        <f>Таблица1[[#This Row],[1 YEAR]]+365+366</f>
        <v>39613</v>
      </c>
      <c r="E96" s="2">
        <f>Таблица1[[#This Row],[3 YEARS]]+365+366</f>
        <v>40344</v>
      </c>
      <c r="F96">
        <f>ROUND((Calculations!$Y$1-Таблица1[[#This Row],[HIRE_DATE]])/Calculations!$Y$2,1)</f>
        <v>3.5</v>
      </c>
      <c r="G96">
        <f>INT(Таблица1[[#This Row],[EXPERIENCE_YEARS]])</f>
        <v>3</v>
      </c>
      <c r="H96" t="s">
        <v>14</v>
      </c>
      <c r="I96" t="s">
        <v>106</v>
      </c>
      <c r="J96" t="s">
        <v>107</v>
      </c>
      <c r="K96" t="s">
        <v>108</v>
      </c>
      <c r="L96" s="1">
        <v>3800</v>
      </c>
      <c r="M96" s="1" cm="1">
        <f t="array" ref="M96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4180</v>
      </c>
      <c r="N96" s="1">
        <v>2.4</v>
      </c>
      <c r="O96" s="1">
        <v>188</v>
      </c>
      <c r="P96" s="1">
        <v>122</v>
      </c>
      <c r="Q96" s="1">
        <v>50</v>
      </c>
      <c r="R96" s="1">
        <v>1500</v>
      </c>
      <c r="S96" t="s">
        <v>18</v>
      </c>
      <c r="T96" s="1">
        <f>ROUND((Таблица1[[#This Row],[NEW_SALARY]]/Таблица1[[#This Row],[SALARY]]-1)*100,1)</f>
        <v>10</v>
      </c>
      <c r="U96" s="1">
        <f>Таблица1[[#This Row],[NEW_SALARY]]-Таблица1[[#This Row],[SALARY]]</f>
        <v>380</v>
      </c>
      <c r="V96" s="1" cm="1">
        <f t="array" ref="V96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97" spans="1:22">
      <c r="A97" t="s">
        <v>142</v>
      </c>
      <c r="B97" s="2">
        <v>38577</v>
      </c>
      <c r="C97" s="2">
        <f>Таблица1[[#This Row],[HIRE_DATE]]+365</f>
        <v>38942</v>
      </c>
      <c r="D97" s="2">
        <f>Таблица1[[#This Row],[1 YEAR]]+365+366</f>
        <v>39673</v>
      </c>
      <c r="E97" s="2">
        <f>Таблица1[[#This Row],[3 YEARS]]+365+366</f>
        <v>40404</v>
      </c>
      <c r="F97">
        <f>ROUND((Calculations!$Y$1-Таблица1[[#This Row],[HIRE_DATE]])/Calculations!$Y$2,1)</f>
        <v>3.4</v>
      </c>
      <c r="G97">
        <f>INT(Таблица1[[#This Row],[EXPERIENCE_YEARS]])</f>
        <v>3</v>
      </c>
      <c r="H97" t="s">
        <v>14</v>
      </c>
      <c r="I97" t="s">
        <v>106</v>
      </c>
      <c r="J97" t="s">
        <v>107</v>
      </c>
      <c r="K97" t="s">
        <v>108</v>
      </c>
      <c r="L97" s="1">
        <v>3600</v>
      </c>
      <c r="M97" s="1" cm="1">
        <f t="array" ref="M97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3960</v>
      </c>
      <c r="N97" s="1">
        <v>2.2999999999999998</v>
      </c>
      <c r="O97" s="1">
        <v>189</v>
      </c>
      <c r="P97" s="1">
        <v>122</v>
      </c>
      <c r="Q97" s="1">
        <v>50</v>
      </c>
      <c r="R97" s="1">
        <v>1500</v>
      </c>
      <c r="S97" t="s">
        <v>18</v>
      </c>
      <c r="T97" s="1">
        <f>ROUND((Таблица1[[#This Row],[NEW_SALARY]]/Таблица1[[#This Row],[SALARY]]-1)*100,1)</f>
        <v>10</v>
      </c>
      <c r="U97" s="1">
        <f>Таблица1[[#This Row],[NEW_SALARY]]-Таблица1[[#This Row],[SALARY]]</f>
        <v>360</v>
      </c>
      <c r="V97" s="1" cm="1">
        <f t="array" ref="V97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98" spans="1:22">
      <c r="A98" t="s">
        <v>143</v>
      </c>
      <c r="B98" s="2">
        <v>38909</v>
      </c>
      <c r="C98" s="2">
        <f>Таблица1[[#This Row],[HIRE_DATE]]+365</f>
        <v>39274</v>
      </c>
      <c r="D98" s="2">
        <f>Таблица1[[#This Row],[1 YEAR]]+365+366</f>
        <v>40005</v>
      </c>
      <c r="E98" s="2">
        <f>Таблица1[[#This Row],[3 YEARS]]+365+366</f>
        <v>40736</v>
      </c>
      <c r="F98">
        <f>ROUND((Calculations!$Y$1-Таблица1[[#This Row],[HIRE_DATE]])/Calculations!$Y$2,1)</f>
        <v>2.5</v>
      </c>
      <c r="G98">
        <f>INT(Таблица1[[#This Row],[EXPERIENCE_YEARS]])</f>
        <v>2</v>
      </c>
      <c r="H98" t="s">
        <v>14</v>
      </c>
      <c r="I98" t="s">
        <v>106</v>
      </c>
      <c r="J98" t="s">
        <v>107</v>
      </c>
      <c r="K98" t="s">
        <v>108</v>
      </c>
      <c r="L98" s="1">
        <v>2900</v>
      </c>
      <c r="M98" s="1" cm="1">
        <f t="array" ref="M98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3045</v>
      </c>
      <c r="N98" s="1">
        <v>1.9</v>
      </c>
      <c r="O98" s="1">
        <v>190</v>
      </c>
      <c r="P98" s="1">
        <v>122</v>
      </c>
      <c r="Q98" s="1">
        <v>50</v>
      </c>
      <c r="R98" s="1">
        <v>1500</v>
      </c>
      <c r="S98" t="s">
        <v>18</v>
      </c>
      <c r="T98" s="1">
        <f>ROUND((Таблица1[[#This Row],[NEW_SALARY]]/Таблица1[[#This Row],[SALARY]]-1)*100,1)</f>
        <v>5</v>
      </c>
      <c r="U98" s="1">
        <f>Таблица1[[#This Row],[NEW_SALARY]]-Таблица1[[#This Row],[SALARY]]</f>
        <v>145</v>
      </c>
      <c r="V98" s="1" cm="1">
        <f t="array" ref="V98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99" spans="1:22">
      <c r="A99" t="s">
        <v>144</v>
      </c>
      <c r="B99" s="2">
        <v>39435</v>
      </c>
      <c r="C99" s="2">
        <f>Таблица1[[#This Row],[HIRE_DATE]]+365</f>
        <v>39800</v>
      </c>
      <c r="D99" s="2">
        <f>Таблица1[[#This Row],[1 YEAR]]+365+366</f>
        <v>40531</v>
      </c>
      <c r="E99" s="2">
        <f>Таблица1[[#This Row],[3 YEARS]]+365+366</f>
        <v>41262</v>
      </c>
      <c r="F99">
        <f>ROUND((Calculations!$Y$1-Таблица1[[#This Row],[HIRE_DATE]])/Calculations!$Y$2,1)</f>
        <v>1</v>
      </c>
      <c r="G99">
        <f>INT(Таблица1[[#This Row],[EXPERIENCE_YEARS]])</f>
        <v>1</v>
      </c>
      <c r="H99" t="s">
        <v>14</v>
      </c>
      <c r="I99" t="s">
        <v>106</v>
      </c>
      <c r="J99" t="s">
        <v>107</v>
      </c>
      <c r="K99" t="s">
        <v>108</v>
      </c>
      <c r="L99" s="1">
        <v>2500</v>
      </c>
      <c r="M99" s="1" cm="1">
        <f t="array" ref="M99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2625</v>
      </c>
      <c r="N99" s="1">
        <v>1.6</v>
      </c>
      <c r="O99" s="1">
        <v>191</v>
      </c>
      <c r="P99" s="1">
        <v>122</v>
      </c>
      <c r="Q99" s="1">
        <v>50</v>
      </c>
      <c r="R99" s="1">
        <v>1500</v>
      </c>
      <c r="S99" t="s">
        <v>18</v>
      </c>
      <c r="T99" s="1">
        <f>ROUND((Таблица1[[#This Row],[NEW_SALARY]]/Таблица1[[#This Row],[SALARY]]-1)*100,1)</f>
        <v>5</v>
      </c>
      <c r="U99" s="1">
        <f>Таблица1[[#This Row],[NEW_SALARY]]-Таблица1[[#This Row],[SALARY]]</f>
        <v>125</v>
      </c>
      <c r="V99" s="1" cm="1">
        <f t="array" ref="V99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100" spans="1:22">
      <c r="A100" t="s">
        <v>145</v>
      </c>
      <c r="B100" s="2">
        <v>38021</v>
      </c>
      <c r="C100" s="2">
        <f>Таблица1[[#This Row],[HIRE_DATE]]+365</f>
        <v>38386</v>
      </c>
      <c r="D100" s="2">
        <f>Таблица1[[#This Row],[1 YEAR]]+365+366</f>
        <v>39117</v>
      </c>
      <c r="E100" s="2">
        <f>Таблица1[[#This Row],[3 YEARS]]+365+366</f>
        <v>39848</v>
      </c>
      <c r="F100">
        <f>ROUND((Calculations!$Y$1-Таблица1[[#This Row],[HIRE_DATE]])/Calculations!$Y$2,1)</f>
        <v>4.9000000000000004</v>
      </c>
      <c r="G100">
        <f>INT(Таблица1[[#This Row],[EXPERIENCE_YEARS]])</f>
        <v>4</v>
      </c>
      <c r="H100" t="s">
        <v>14</v>
      </c>
      <c r="I100" t="s">
        <v>106</v>
      </c>
      <c r="J100" t="s">
        <v>107</v>
      </c>
      <c r="K100" t="s">
        <v>108</v>
      </c>
      <c r="L100" s="1">
        <v>4000</v>
      </c>
      <c r="M100" s="1" cm="1">
        <f t="array" ref="M100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4400</v>
      </c>
      <c r="N100" s="1">
        <v>2.6</v>
      </c>
      <c r="O100" s="1">
        <v>192</v>
      </c>
      <c r="P100" s="1">
        <v>123</v>
      </c>
      <c r="Q100" s="1">
        <v>50</v>
      </c>
      <c r="R100" s="1">
        <v>1500</v>
      </c>
      <c r="S100" t="s">
        <v>18</v>
      </c>
      <c r="T100" s="1">
        <f>ROUND((Таблица1[[#This Row],[NEW_SALARY]]/Таблица1[[#This Row],[SALARY]]-1)*100,1)</f>
        <v>10</v>
      </c>
      <c r="U100" s="1">
        <f>Таблица1[[#This Row],[NEW_SALARY]]-Таблица1[[#This Row],[SALARY]]</f>
        <v>400</v>
      </c>
      <c r="V100" s="1" cm="1">
        <f t="array" ref="V100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101" spans="1:22">
      <c r="A101" t="s">
        <v>146</v>
      </c>
      <c r="B101" s="2">
        <v>38414</v>
      </c>
      <c r="C101" s="2">
        <f>Таблица1[[#This Row],[HIRE_DATE]]+365</f>
        <v>38779</v>
      </c>
      <c r="D101" s="2">
        <f>Таблица1[[#This Row],[1 YEAR]]+365+366</f>
        <v>39510</v>
      </c>
      <c r="E101" s="2">
        <f>Таблица1[[#This Row],[3 YEARS]]+365+366</f>
        <v>40241</v>
      </c>
      <c r="F101">
        <f>ROUND((Calculations!$Y$1-Таблица1[[#This Row],[HIRE_DATE]])/Calculations!$Y$2,1)</f>
        <v>3.8</v>
      </c>
      <c r="G101">
        <f>INT(Таблица1[[#This Row],[EXPERIENCE_YEARS]])</f>
        <v>3</v>
      </c>
      <c r="H101" t="s">
        <v>14</v>
      </c>
      <c r="I101" t="s">
        <v>106</v>
      </c>
      <c r="J101" t="s">
        <v>107</v>
      </c>
      <c r="K101" t="s">
        <v>108</v>
      </c>
      <c r="L101" s="1">
        <v>3900</v>
      </c>
      <c r="M101" s="1" cm="1">
        <f t="array" ref="M101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4290</v>
      </c>
      <c r="N101" s="1">
        <v>2.5</v>
      </c>
      <c r="O101" s="1">
        <v>193</v>
      </c>
      <c r="P101" s="1">
        <v>123</v>
      </c>
      <c r="Q101" s="1">
        <v>50</v>
      </c>
      <c r="R101" s="1">
        <v>1500</v>
      </c>
      <c r="S101" t="s">
        <v>18</v>
      </c>
      <c r="T101" s="1">
        <f>ROUND((Таблица1[[#This Row],[NEW_SALARY]]/Таблица1[[#This Row],[SALARY]]-1)*100,1)</f>
        <v>10</v>
      </c>
      <c r="U101" s="1">
        <f>Таблица1[[#This Row],[NEW_SALARY]]-Таблица1[[#This Row],[SALARY]]</f>
        <v>390</v>
      </c>
      <c r="V101" s="1" cm="1">
        <f t="array" ref="V101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102" spans="1:22">
      <c r="A102" t="s">
        <v>147</v>
      </c>
      <c r="B102" s="2">
        <v>38899</v>
      </c>
      <c r="C102" s="2">
        <f>Таблица1[[#This Row],[HIRE_DATE]]+365</f>
        <v>39264</v>
      </c>
      <c r="D102" s="2">
        <f>Таблица1[[#This Row],[1 YEAR]]+365+366</f>
        <v>39995</v>
      </c>
      <c r="E102" s="2">
        <f>Таблица1[[#This Row],[3 YEARS]]+365+366</f>
        <v>40726</v>
      </c>
      <c r="F102">
        <f>ROUND((Calculations!$Y$1-Таблица1[[#This Row],[HIRE_DATE]])/Calculations!$Y$2,1)</f>
        <v>2.5</v>
      </c>
      <c r="G102">
        <f>INT(Таблица1[[#This Row],[EXPERIENCE_YEARS]])</f>
        <v>2</v>
      </c>
      <c r="H102" t="s">
        <v>14</v>
      </c>
      <c r="I102" t="s">
        <v>106</v>
      </c>
      <c r="J102" t="s">
        <v>107</v>
      </c>
      <c r="K102" t="s">
        <v>108</v>
      </c>
      <c r="L102" s="1">
        <v>3200</v>
      </c>
      <c r="M102" s="1" cm="1">
        <f t="array" ref="M102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3360</v>
      </c>
      <c r="N102" s="1">
        <v>2</v>
      </c>
      <c r="O102" s="1">
        <v>194</v>
      </c>
      <c r="P102" s="1">
        <v>123</v>
      </c>
      <c r="Q102" s="1">
        <v>50</v>
      </c>
      <c r="R102" s="1">
        <v>1500</v>
      </c>
      <c r="S102" t="s">
        <v>18</v>
      </c>
      <c r="T102" s="1">
        <f>ROUND((Таблица1[[#This Row],[NEW_SALARY]]/Таблица1[[#This Row],[SALARY]]-1)*100,1)</f>
        <v>5</v>
      </c>
      <c r="U102" s="1">
        <f>Таблица1[[#This Row],[NEW_SALARY]]-Таблица1[[#This Row],[SALARY]]</f>
        <v>160</v>
      </c>
      <c r="V102" s="1" cm="1">
        <f t="array" ref="V102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103" spans="1:22">
      <c r="A103" t="s">
        <v>148</v>
      </c>
      <c r="B103" s="2">
        <v>39158</v>
      </c>
      <c r="C103" s="2">
        <f>Таблица1[[#This Row],[HIRE_DATE]]+365</f>
        <v>39523</v>
      </c>
      <c r="D103" s="2">
        <f>Таблица1[[#This Row],[1 YEAR]]+365+366</f>
        <v>40254</v>
      </c>
      <c r="E103" s="2">
        <f>Таблица1[[#This Row],[3 YEARS]]+365+366</f>
        <v>40985</v>
      </c>
      <c r="F103">
        <f>ROUND((Calculations!$Y$1-Таблица1[[#This Row],[HIRE_DATE]])/Calculations!$Y$2,1)</f>
        <v>1.8</v>
      </c>
      <c r="G103">
        <f>INT(Таблица1[[#This Row],[EXPERIENCE_YEARS]])</f>
        <v>1</v>
      </c>
      <c r="H103" t="s">
        <v>14</v>
      </c>
      <c r="I103" t="s">
        <v>106</v>
      </c>
      <c r="J103" t="s">
        <v>107</v>
      </c>
      <c r="K103" t="s">
        <v>108</v>
      </c>
      <c r="L103" s="1">
        <v>2800</v>
      </c>
      <c r="M103" s="1" cm="1">
        <f t="array" ref="M103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2940</v>
      </c>
      <c r="N103" s="1">
        <v>1.8</v>
      </c>
      <c r="O103" s="1">
        <v>195</v>
      </c>
      <c r="P103" s="1">
        <v>123</v>
      </c>
      <c r="Q103" s="1">
        <v>50</v>
      </c>
      <c r="R103" s="1">
        <v>1500</v>
      </c>
      <c r="S103" t="s">
        <v>18</v>
      </c>
      <c r="T103" s="1">
        <f>ROUND((Таблица1[[#This Row],[NEW_SALARY]]/Таблица1[[#This Row],[SALARY]]-1)*100,1)</f>
        <v>5</v>
      </c>
      <c r="U103" s="1">
        <f>Таблица1[[#This Row],[NEW_SALARY]]-Таблица1[[#This Row],[SALARY]]</f>
        <v>140</v>
      </c>
      <c r="V103" s="1" cm="1">
        <f t="array" ref="V103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104" spans="1:22">
      <c r="A104" t="s">
        <v>149</v>
      </c>
      <c r="B104" s="2">
        <v>38831</v>
      </c>
      <c r="C104" s="2">
        <f>Таблица1[[#This Row],[HIRE_DATE]]+365</f>
        <v>39196</v>
      </c>
      <c r="D104" s="2">
        <f>Таблица1[[#This Row],[1 YEAR]]+365+366</f>
        <v>39927</v>
      </c>
      <c r="E104" s="2">
        <f>Таблица1[[#This Row],[3 YEARS]]+365+366</f>
        <v>40658</v>
      </c>
      <c r="F104">
        <f>ROUND((Calculations!$Y$1-Таблица1[[#This Row],[HIRE_DATE]])/Calculations!$Y$2,1)</f>
        <v>2.7</v>
      </c>
      <c r="G104">
        <f>INT(Таблица1[[#This Row],[EXPERIENCE_YEARS]])</f>
        <v>2</v>
      </c>
      <c r="H104" t="s">
        <v>14</v>
      </c>
      <c r="I104" t="s">
        <v>106</v>
      </c>
      <c r="J104" t="s">
        <v>107</v>
      </c>
      <c r="K104" t="s">
        <v>108</v>
      </c>
      <c r="L104" s="1">
        <v>3100</v>
      </c>
      <c r="M104" s="1" cm="1">
        <f t="array" ref="M104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3255</v>
      </c>
      <c r="N104" s="1">
        <v>2</v>
      </c>
      <c r="O104" s="1">
        <v>196</v>
      </c>
      <c r="P104" s="1">
        <v>124</v>
      </c>
      <c r="Q104" s="1">
        <v>50</v>
      </c>
      <c r="R104" s="1">
        <v>1500</v>
      </c>
      <c r="S104" t="s">
        <v>18</v>
      </c>
      <c r="T104" s="1">
        <f>ROUND((Таблица1[[#This Row],[NEW_SALARY]]/Таблица1[[#This Row],[SALARY]]-1)*100,1)</f>
        <v>5</v>
      </c>
      <c r="U104" s="1">
        <f>Таблица1[[#This Row],[NEW_SALARY]]-Таблица1[[#This Row],[SALARY]]</f>
        <v>155</v>
      </c>
      <c r="V104" s="1" cm="1">
        <f t="array" ref="V104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105" spans="1:22">
      <c r="A105" t="s">
        <v>150</v>
      </c>
      <c r="B105" s="2">
        <v>38860</v>
      </c>
      <c r="C105" s="2">
        <f>Таблица1[[#This Row],[HIRE_DATE]]+365</f>
        <v>39225</v>
      </c>
      <c r="D105" s="2">
        <f>Таблица1[[#This Row],[1 YEAR]]+365+366</f>
        <v>39956</v>
      </c>
      <c r="E105" s="2">
        <f>Таблица1[[#This Row],[3 YEARS]]+365+366</f>
        <v>40687</v>
      </c>
      <c r="F105">
        <f>ROUND((Calculations!$Y$1-Таблица1[[#This Row],[HIRE_DATE]])/Calculations!$Y$2,1)</f>
        <v>2.6</v>
      </c>
      <c r="G105">
        <f>INT(Таблица1[[#This Row],[EXPERIENCE_YEARS]])</f>
        <v>2</v>
      </c>
      <c r="H105" t="s">
        <v>14</v>
      </c>
      <c r="I105" t="s">
        <v>106</v>
      </c>
      <c r="J105" t="s">
        <v>107</v>
      </c>
      <c r="K105" t="s">
        <v>108</v>
      </c>
      <c r="L105" s="1">
        <v>3000</v>
      </c>
      <c r="M105" s="1" cm="1">
        <f t="array" ref="M105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3150</v>
      </c>
      <c r="N105" s="1">
        <v>1.9</v>
      </c>
      <c r="O105" s="1">
        <v>197</v>
      </c>
      <c r="P105" s="1">
        <v>124</v>
      </c>
      <c r="Q105" s="1">
        <v>50</v>
      </c>
      <c r="R105" s="1">
        <v>1500</v>
      </c>
      <c r="S105" t="s">
        <v>18</v>
      </c>
      <c r="T105" s="1">
        <f>ROUND((Таблица1[[#This Row],[NEW_SALARY]]/Таблица1[[#This Row],[SALARY]]-1)*100,1)</f>
        <v>5</v>
      </c>
      <c r="U105" s="1">
        <f>Таблица1[[#This Row],[NEW_SALARY]]-Таблица1[[#This Row],[SALARY]]</f>
        <v>150</v>
      </c>
      <c r="V105" s="1" cm="1">
        <f t="array" ref="V105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106" spans="1:22">
      <c r="A106" t="s">
        <v>151</v>
      </c>
      <c r="B106" s="2">
        <v>39254</v>
      </c>
      <c r="C106" s="2">
        <f>Таблица1[[#This Row],[HIRE_DATE]]+365</f>
        <v>39619</v>
      </c>
      <c r="D106" s="2">
        <f>Таблица1[[#This Row],[1 YEAR]]+365+366</f>
        <v>40350</v>
      </c>
      <c r="E106" s="2">
        <f>Таблица1[[#This Row],[3 YEARS]]+365+366</f>
        <v>41081</v>
      </c>
      <c r="F106">
        <f>ROUND((Calculations!$Y$1-Таблица1[[#This Row],[HIRE_DATE]])/Calculations!$Y$2,1)</f>
        <v>1.5</v>
      </c>
      <c r="G106">
        <f>INT(Таблица1[[#This Row],[EXPERIENCE_YEARS]])</f>
        <v>1</v>
      </c>
      <c r="H106" t="s">
        <v>14</v>
      </c>
      <c r="I106" t="s">
        <v>106</v>
      </c>
      <c r="J106" t="s">
        <v>107</v>
      </c>
      <c r="K106" t="s">
        <v>108</v>
      </c>
      <c r="L106" s="1">
        <v>2600</v>
      </c>
      <c r="M106" s="1" cm="1">
        <f t="array" ref="M106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2730</v>
      </c>
      <c r="N106" s="1">
        <v>1.7</v>
      </c>
      <c r="O106" s="1">
        <v>198</v>
      </c>
      <c r="P106" s="1">
        <v>124</v>
      </c>
      <c r="Q106" s="1">
        <v>50</v>
      </c>
      <c r="R106" s="1">
        <v>1500</v>
      </c>
      <c r="S106" t="s">
        <v>18</v>
      </c>
      <c r="T106" s="1">
        <f>ROUND((Таблица1[[#This Row],[NEW_SALARY]]/Таблица1[[#This Row],[SALARY]]-1)*100,1)</f>
        <v>5</v>
      </c>
      <c r="U106" s="1">
        <f>Таблица1[[#This Row],[NEW_SALARY]]-Таблица1[[#This Row],[SALARY]]</f>
        <v>130</v>
      </c>
      <c r="V106" s="1" cm="1">
        <f t="array" ref="V106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107" spans="1:22">
      <c r="A107" t="s">
        <v>152</v>
      </c>
      <c r="B107" s="2">
        <v>38452</v>
      </c>
      <c r="C107" s="2">
        <f>Таблица1[[#This Row],[HIRE_DATE]]+365</f>
        <v>38817</v>
      </c>
      <c r="D107" s="2">
        <f>Таблица1[[#This Row],[1 YEAR]]+365+366</f>
        <v>39548</v>
      </c>
      <c r="E107" s="2">
        <f>Таблица1[[#This Row],[3 YEARS]]+365+366</f>
        <v>40279</v>
      </c>
      <c r="F107">
        <f>ROUND((Calculations!$Y$1-Таблица1[[#This Row],[HIRE_DATE]])/Calculations!$Y$2,1)</f>
        <v>3.7</v>
      </c>
      <c r="G107">
        <f>INT(Таблица1[[#This Row],[EXPERIENCE_YEARS]])</f>
        <v>3</v>
      </c>
      <c r="H107" t="s">
        <v>14</v>
      </c>
      <c r="I107" t="s">
        <v>106</v>
      </c>
      <c r="J107" t="s">
        <v>107</v>
      </c>
      <c r="K107" t="s">
        <v>108</v>
      </c>
      <c r="L107" s="1">
        <v>8200</v>
      </c>
      <c r="M107" s="1" cm="1">
        <f t="array" ref="M107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9020</v>
      </c>
      <c r="N107" s="1">
        <v>5.2</v>
      </c>
      <c r="O107" s="1">
        <v>121</v>
      </c>
      <c r="P107" s="1">
        <v>100</v>
      </c>
      <c r="Q107" s="1">
        <v>50</v>
      </c>
      <c r="R107" s="1">
        <v>1500</v>
      </c>
      <c r="S107" t="s">
        <v>18</v>
      </c>
      <c r="T107" s="1">
        <f>ROUND((Таблица1[[#This Row],[NEW_SALARY]]/Таблица1[[#This Row],[SALARY]]-1)*100,1)</f>
        <v>10</v>
      </c>
      <c r="U107" s="1">
        <f>Таблица1[[#This Row],[NEW_SALARY]]-Таблица1[[#This Row],[SALARY]]</f>
        <v>820</v>
      </c>
      <c r="V107" s="1" cm="1">
        <f t="array" ref="V107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108" spans="1:22">
      <c r="A108" t="s">
        <v>153</v>
      </c>
      <c r="B108" s="2">
        <v>39226</v>
      </c>
      <c r="C108" s="2">
        <f>Таблица1[[#This Row],[HIRE_DATE]]+365</f>
        <v>39591</v>
      </c>
      <c r="D108" s="2">
        <f>Таблица1[[#This Row],[1 YEAR]]+365+366</f>
        <v>40322</v>
      </c>
      <c r="E108" s="2">
        <f>Таблица1[[#This Row],[3 YEARS]]+365+366</f>
        <v>41053</v>
      </c>
      <c r="F108">
        <f>ROUND((Calculations!$Y$1-Таблица1[[#This Row],[HIRE_DATE]])/Calculations!$Y$2,1)</f>
        <v>1.6</v>
      </c>
      <c r="G108">
        <f>INT(Таблица1[[#This Row],[EXPERIENCE_YEARS]])</f>
        <v>1</v>
      </c>
      <c r="K108" t="s">
        <v>71</v>
      </c>
      <c r="L108" s="1">
        <v>7000</v>
      </c>
      <c r="M108" s="1" cm="1">
        <f t="array" ref="M108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7350</v>
      </c>
      <c r="N108" s="1">
        <v>100</v>
      </c>
      <c r="O108" s="1">
        <v>178</v>
      </c>
      <c r="P108" s="1">
        <v>149</v>
      </c>
      <c r="Q108" s="1">
        <v>80</v>
      </c>
      <c r="R108" t="s">
        <v>26</v>
      </c>
      <c r="T108" s="1">
        <f>ROUND((Таблица1[[#This Row],[NEW_SALARY]]/Таблица1[[#This Row],[SALARY]]-1)*100,1)</f>
        <v>5</v>
      </c>
      <c r="U108" s="1">
        <f>Таблица1[[#This Row],[NEW_SALARY]]-Таблица1[[#This Row],[SALARY]]</f>
        <v>350</v>
      </c>
      <c r="V108" s="1" cm="1">
        <f t="array" ref="V108">_xlfn.IFS(Таблица1[[#This Row],[EXPERIENCE (Y)]]&gt;=5,5,Таблица1[[#This Row],[EXPERIENCE (Y)]]&gt;=3,3,Таблица1[[#This Row],[EXPERIENCE (Y)]]&gt;=1,1,Таблица1[[#This Row],[EXPERIENCE (Y)]]&lt;1,0)</f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>
      <selection activeCell="A3" sqref="A3"/>
    </sheetView>
  </sheetViews>
  <sheetFormatPr defaultRowHeight="14.6"/>
  <sheetData>
    <row r="2" spans="1:1">
      <c r="A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Analysis</vt:lpstr>
      <vt:lpstr>Calculations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 Zhuravlev</cp:lastModifiedBy>
  <dcterms:created xsi:type="dcterms:W3CDTF">2023-01-04T17:29:34Z</dcterms:created>
  <dcterms:modified xsi:type="dcterms:W3CDTF">2023-01-09T12:21:02Z</dcterms:modified>
</cp:coreProperties>
</file>