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nzhu\Documents\Analysis\Deutschland\"/>
    </mc:Choice>
  </mc:AlternateContent>
  <xr:revisionPtr revIDLastSave="0" documentId="13_ncr:1_{0DF4A9BD-F931-4D49-9FC1-597594B836D4}" xr6:coauthVersionLast="47" xr6:coauthVersionMax="47" xr10:uidLastSave="{00000000-0000-0000-0000-000000000000}"/>
  <bookViews>
    <workbookView xWindow="-103" yWindow="-103" windowWidth="29829" windowHeight="18120" tabRatio="676" xr2:uid="{00000000-000D-0000-FFFF-FFFF00000000}"/>
  </bookViews>
  <sheets>
    <sheet name="Main" sheetId="4" r:id="rId1"/>
    <sheet name="Calculations" sheetId="1" r:id="rId2"/>
    <sheet name="Info" sheetId="2" r:id="rId3"/>
    <sheet name="Autor" sheetId="5" r:id="rId4"/>
  </sheets>
  <definedNames>
    <definedName name="_xlnm._FilterDatabase" localSheetId="1" hidden="1">Calculations!$B$5:$V$31</definedName>
    <definedName name="_xlnm._FilterDatabase" localSheetId="0" hidden="1">Main!$A$1:$L$27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S7" i="1"/>
  <c r="T7" i="1" s="1"/>
  <c r="V7" i="1" s="1"/>
  <c r="S8" i="1"/>
  <c r="T8" i="1" s="1"/>
  <c r="V8" i="1" s="1"/>
  <c r="S9" i="1"/>
  <c r="T9" i="1" s="1"/>
  <c r="V9" i="1" s="1"/>
  <c r="S10" i="1"/>
  <c r="T10" i="1" s="1"/>
  <c r="V10" i="1" s="1"/>
  <c r="S11" i="1"/>
  <c r="T11" i="1" s="1"/>
  <c r="V11" i="1" s="1"/>
  <c r="S12" i="1"/>
  <c r="T12" i="1" s="1"/>
  <c r="V12" i="1" s="1"/>
  <c r="S13" i="1"/>
  <c r="T13" i="1" s="1"/>
  <c r="V13" i="1" s="1"/>
  <c r="S14" i="1"/>
  <c r="T14" i="1" s="1"/>
  <c r="V14" i="1" s="1"/>
  <c r="S15" i="1"/>
  <c r="T15" i="1" s="1"/>
  <c r="V15" i="1" s="1"/>
  <c r="S16" i="1"/>
  <c r="T16" i="1" s="1"/>
  <c r="V16" i="1" s="1"/>
  <c r="S17" i="1"/>
  <c r="T17" i="1" s="1"/>
  <c r="V17" i="1" s="1"/>
  <c r="S18" i="1"/>
  <c r="T18" i="1" s="1"/>
  <c r="V18" i="1" s="1"/>
  <c r="S19" i="1"/>
  <c r="T19" i="1" s="1"/>
  <c r="V19" i="1" s="1"/>
  <c r="S20" i="1"/>
  <c r="T20" i="1" s="1"/>
  <c r="V20" i="1" s="1"/>
  <c r="S21" i="1"/>
  <c r="T21" i="1" s="1"/>
  <c r="V21" i="1" s="1"/>
  <c r="S22" i="1"/>
  <c r="T22" i="1" s="1"/>
  <c r="V22" i="1" s="1"/>
  <c r="S23" i="1"/>
  <c r="T23" i="1" s="1"/>
  <c r="V23" i="1" s="1"/>
  <c r="S24" i="1"/>
  <c r="T24" i="1" s="1"/>
  <c r="V24" i="1" s="1"/>
  <c r="S25" i="1"/>
  <c r="T25" i="1" s="1"/>
  <c r="V25" i="1" s="1"/>
  <c r="S26" i="1"/>
  <c r="T26" i="1" s="1"/>
  <c r="V26" i="1" s="1"/>
  <c r="S27" i="1"/>
  <c r="T27" i="1" s="1"/>
  <c r="V27" i="1" s="1"/>
  <c r="S28" i="1"/>
  <c r="T28" i="1" s="1"/>
  <c r="V28" i="1" s="1"/>
  <c r="S29" i="1"/>
  <c r="T29" i="1" s="1"/>
  <c r="V29" i="1" s="1"/>
  <c r="S30" i="1"/>
  <c r="T30" i="1" s="1"/>
  <c r="V30" i="1" s="1"/>
  <c r="S31" i="1"/>
  <c r="T31" i="1" s="1"/>
  <c r="V31" i="1" s="1"/>
  <c r="S6" i="1"/>
  <c r="T6" i="1" s="1"/>
  <c r="V6" i="1" s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6" i="1"/>
  <c r="G28" i="1"/>
  <c r="G29" i="1"/>
  <c r="G30" i="1"/>
  <c r="G31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<sst xmlns="http://schemas.openxmlformats.org/spreadsheetml/2006/main" count="191" uniqueCount="101">
  <si>
    <t>City</t>
  </si>
  <si>
    <t>Berlin</t>
  </si>
  <si>
    <t>Munich</t>
  </si>
  <si>
    <t>Frankfurt</t>
  </si>
  <si>
    <t>Hamburg</t>
  </si>
  <si>
    <t>Bremen</t>
  </si>
  <si>
    <t>North</t>
  </si>
  <si>
    <t>West</t>
  </si>
  <si>
    <t>East</t>
  </si>
  <si>
    <t>South</t>
  </si>
  <si>
    <t>Dusseldorf</t>
  </si>
  <si>
    <t>Industry</t>
  </si>
  <si>
    <t>Karlsruhe</t>
  </si>
  <si>
    <t>Leipzig</t>
  </si>
  <si>
    <t>Dresden</t>
  </si>
  <si>
    <t>Magdeburg</t>
  </si>
  <si>
    <t>Jena</t>
  </si>
  <si>
    <t>Cologne</t>
  </si>
  <si>
    <t>Dortmund</t>
  </si>
  <si>
    <t>Bonn</t>
  </si>
  <si>
    <t>Kiel</t>
  </si>
  <si>
    <t>Lubeck</t>
  </si>
  <si>
    <t>Stuttgart</t>
  </si>
  <si>
    <t>Linkedin_jobs_total_8km</t>
  </si>
  <si>
    <t>Linkedin_jobs_dataanalyst_8km</t>
  </si>
  <si>
    <t>Essen</t>
  </si>
  <si>
    <t>Bielefeld</t>
  </si>
  <si>
    <t>Hanover</t>
  </si>
  <si>
    <t>Square</t>
  </si>
  <si>
    <t>Density</t>
  </si>
  <si>
    <t>Population</t>
  </si>
  <si>
    <t>Price_1_m**2</t>
  </si>
  <si>
    <t>Salary_after_tax_nnumbeo</t>
  </si>
  <si>
    <t>Salary_after_tax_costoflive</t>
  </si>
  <si>
    <t>USD - EUR</t>
  </si>
  <si>
    <t>Square_default</t>
  </si>
  <si>
    <t>Unemployment_rate</t>
  </si>
  <si>
    <t>Nuremberg</t>
  </si>
  <si>
    <t>Cost_of_living</t>
  </si>
  <si>
    <t>Free_money</t>
  </si>
  <si>
    <t>Salary_after_tax_costoflive_usd</t>
  </si>
  <si>
    <t>Salary_after_taxes</t>
  </si>
  <si>
    <t>Websites</t>
  </si>
  <si>
    <t>https://costoflive.com/cost-of-living/country/Germany</t>
  </si>
  <si>
    <t>Title</t>
  </si>
  <si>
    <t>https://www.numbeo.com/cost-of-living/</t>
  </si>
  <si>
    <t>https://www.immobilienscout24.de/</t>
  </si>
  <si>
    <t>https://housinganywhere.com/?noredirect=1</t>
  </si>
  <si>
    <t>Rent_price_eu</t>
  </si>
  <si>
    <t>Rent_price_de</t>
  </si>
  <si>
    <t>https://tradingeconomics.com/</t>
  </si>
  <si>
    <t>https://www.statista.com/</t>
  </si>
  <si>
    <t>https://www.destatis.de/EN/Home/_node.html</t>
  </si>
  <si>
    <t>https://telegram.org/</t>
  </si>
  <si>
    <t>Various_info_from_people</t>
  </si>
  <si>
    <t>Information Sources</t>
  </si>
  <si>
    <t>https://en.wikipedia.org/</t>
  </si>
  <si>
    <t>Unemployment_rate_Population_etc</t>
  </si>
  <si>
    <t>Cost of Living_Rent_price</t>
  </si>
  <si>
    <t>Linkedinjobs_to_population</t>
  </si>
  <si>
    <t>Analyst_linkedinJobs</t>
  </si>
  <si>
    <t>Air_quality_index</t>
  </si>
  <si>
    <t>https://www.iqair.com/</t>
  </si>
  <si>
    <t>Air_quality</t>
  </si>
  <si>
    <t>World_side</t>
  </si>
  <si>
    <t>https://www.google.com/maps/</t>
  </si>
  <si>
    <t>Location</t>
  </si>
  <si>
    <t>Cold_rent</t>
  </si>
  <si>
    <t>Erfurt</t>
  </si>
  <si>
    <t>Koblenz</t>
  </si>
  <si>
    <t>Heidelberg</t>
  </si>
  <si>
    <t>Potsdam</t>
  </si>
  <si>
    <t>Automotive, Information Technology, Finance and Insurance, Biotechnology, Engineering, Manufacturing</t>
  </si>
  <si>
    <t>Creative Industries, Technology, Research and Development, Media and Entertainment, Tourism</t>
  </si>
  <si>
    <t>Banking and Finance, Information Technology, Consulting, Pharmaceuticals, Logistics</t>
  </si>
  <si>
    <t>Automotive, Engineering, Manufacturing, Information Technology, Research and Development</t>
  </si>
  <si>
    <t>Fashion and Design, Banking and Finance, Advertising and Media, Telecommunications, Retail</t>
  </si>
  <si>
    <t>Automotive, Electrical Engineering, Information Technology, Mechanical Engineering, Healthcare</t>
  </si>
  <si>
    <t>Energy, Chemicals, Manufacturing, Information Technology, Business Services</t>
  </si>
  <si>
    <t>Media and Communications, Automotive, Chemicals, Tourism, Trade and Services</t>
  </si>
  <si>
    <t>Automotive, Machinery and Plant Engineering, Information Technology, Aerospace, Trade Shows</t>
  </si>
  <si>
    <t>Shipping and Logistics, Media and Entertainment, Aviation, Renewable Energy, Life Sciences</t>
  </si>
  <si>
    <t>Information Technology, Telecommunications, Research and Development, Public Administration, Logistics</t>
  </si>
  <si>
    <t>Technology, Energy, Logistics, Manufacturing, Services</t>
  </si>
  <si>
    <t>Maritime Industry, Shipbuilding, Renewable Energy, Science and Research, Logistics</t>
  </si>
  <si>
    <t>Automotive, Logistics, Biotechnology, Renewable Energy, Information Technology</t>
  </si>
  <si>
    <t>Information Technology, Research and Development, Mechanical Engineering, Telecommunications, Energy</t>
  </si>
  <si>
    <t>Maritime Industry, Aerospace, Automotive, Logistics, Renewable Energy</t>
  </si>
  <si>
    <t>Semiconductors, Engineering, Biotechnology, Information Technology, Pharmaceuticals</t>
  </si>
  <si>
    <t>Mechanical Engineering, Information Technology, Food Processing, Services, Retail</t>
  </si>
  <si>
    <t>Engineering, Chemicals, Renewable Energy, Logistics, Information Technology</t>
  </si>
  <si>
    <t>Shipping and Logistics, Maritime Industry, Food Processing, Tourism, Healthcare</t>
  </si>
  <si>
    <t>Optics and Photonics, Biotechnology, Information Technology, Medical Technology, Research and Development</t>
  </si>
  <si>
    <t>Information Technology, Research and Development, Film and Media, Services, Tourism</t>
  </si>
  <si>
    <t>Mechanical Engineering, Information Technology, Renewable Energy, Logistics, Food Processing</t>
  </si>
  <si>
    <t>Chemicals, Automotive, Information Technology, Tourism, Retail</t>
  </si>
  <si>
    <t>Biotechnology, Pharmaceuticals, Information Technology, Research and Development, Tourism</t>
  </si>
  <si>
    <t>Renewable Energy, Environmental Technologies, Medicine and Medical Technology, Research and Development, Tourism</t>
  </si>
  <si>
    <t>Freiburg im Breisgau</t>
  </si>
  <si>
    <t xml:space="preserve">Report was made by </t>
  </si>
  <si>
    <t>https://www.linkedin.com/in/calmasastone/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</si>
</sst>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\ [$€-1]"/>
    <numFmt numFmtId="165" formatCode="0.0%"/>
    <numFmt numFmtId="166" formatCode="[$$-C09]#,##0"/>
    <numFmt numFmtId="167" formatCode="#,##0.0\ [$€-1]"/>
    <numFmt numFmtId="168" formatCode="_-* #,##0\ [$€-1]_-;\-* #,##0\ [$€-1]_-;_-* &quot;-&quot;\ [$€-1]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u/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 vertical="center" wrapText="1"/>
    </xf>
    <xf numFmtId="165" fontId="1" fillId="2" borderId="0" xfId="1" applyNumberFormat="1" applyFont="1" applyFill="1"/>
    <xf numFmtId="0" fontId="3" fillId="2" borderId="0" xfId="0" applyFont="1" applyFill="1"/>
    <xf numFmtId="166" fontId="1" fillId="2" borderId="0" xfId="0" applyNumberFormat="1" applyFont="1" applyFill="1"/>
    <xf numFmtId="167" fontId="1" fillId="2" borderId="0" xfId="0" applyNumberFormat="1" applyFont="1" applyFill="1"/>
    <xf numFmtId="0" fontId="4" fillId="2" borderId="0" xfId="2" applyFill="1"/>
    <xf numFmtId="0" fontId="1" fillId="2" borderId="0" xfId="0" applyFont="1" applyFill="1" applyAlignment="1">
      <alignment wrapText="1"/>
    </xf>
    <xf numFmtId="168" fontId="1" fillId="2" borderId="0" xfId="0" applyNumberFormat="1" applyFont="1" applyFill="1"/>
    <xf numFmtId="0" fontId="5" fillId="2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statis.de/EN/Home/_node.html" TargetMode="External"/><Relationship Id="rId3" Type="http://schemas.openxmlformats.org/officeDocument/2006/relationships/hyperlink" Target="https://www.numbeo.com/cost-of-living/" TargetMode="External"/><Relationship Id="rId7" Type="http://schemas.openxmlformats.org/officeDocument/2006/relationships/hyperlink" Target="https://www.statista.com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costoflive.com/cost-of-living/country/Germany" TargetMode="External"/><Relationship Id="rId1" Type="http://schemas.openxmlformats.org/officeDocument/2006/relationships/hyperlink" Target="https://en.wikipedia.org/" TargetMode="External"/><Relationship Id="rId6" Type="http://schemas.openxmlformats.org/officeDocument/2006/relationships/hyperlink" Target="https://tradingeconomics.com/" TargetMode="External"/><Relationship Id="rId11" Type="http://schemas.openxmlformats.org/officeDocument/2006/relationships/hyperlink" Target="https://www.google.com/maps/" TargetMode="External"/><Relationship Id="rId5" Type="http://schemas.openxmlformats.org/officeDocument/2006/relationships/hyperlink" Target="https://housinganywhere.com/?noredirect=1" TargetMode="External"/><Relationship Id="rId10" Type="http://schemas.openxmlformats.org/officeDocument/2006/relationships/hyperlink" Target="https://www.iqair.com/" TargetMode="External"/><Relationship Id="rId4" Type="http://schemas.openxmlformats.org/officeDocument/2006/relationships/hyperlink" Target="https://www.immobilienscout24.de/" TargetMode="External"/><Relationship Id="rId9" Type="http://schemas.openxmlformats.org/officeDocument/2006/relationships/hyperlink" Target="https://telegram.org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nkedin.com/in/calmasast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C1FB9-7F57-4A8E-A7ED-5F4E461BD93A}">
  <dimension ref="A1:L27"/>
  <sheetViews>
    <sheetView tabSelected="1" workbookViewId="0"/>
  </sheetViews>
  <sheetFormatPr defaultRowHeight="14.15" x14ac:dyDescent="0.35"/>
  <cols>
    <col min="1" max="1" width="9.23046875" style="1"/>
    <col min="2" max="2" width="11.07421875" style="1" customWidth="1"/>
    <col min="3" max="4" width="9.23046875" style="1"/>
    <col min="5" max="5" width="10.53515625" style="1" customWidth="1"/>
    <col min="6" max="6" width="10.69140625" style="1" customWidth="1"/>
    <col min="7" max="7" width="14.53515625" style="1" customWidth="1"/>
    <col min="8" max="9" width="9.23046875" style="1"/>
    <col min="10" max="10" width="8.61328125" style="1" customWidth="1"/>
    <col min="11" max="11" width="10.69140625" style="1" customWidth="1"/>
    <col min="12" max="12" width="8.53515625" style="1" customWidth="1"/>
    <col min="13" max="16384" width="9.23046875" style="1"/>
  </cols>
  <sheetData>
    <row r="1" spans="1:12" ht="28.3" x14ac:dyDescent="0.35">
      <c r="A1" s="4" t="s">
        <v>0</v>
      </c>
      <c r="B1" s="4" t="s">
        <v>64</v>
      </c>
      <c r="C1" s="4" t="s">
        <v>30</v>
      </c>
      <c r="D1" s="4" t="s">
        <v>29</v>
      </c>
      <c r="E1" s="4" t="s">
        <v>61</v>
      </c>
      <c r="F1" s="4" t="s">
        <v>36</v>
      </c>
      <c r="G1" s="4" t="s">
        <v>59</v>
      </c>
      <c r="H1" s="4" t="s">
        <v>31</v>
      </c>
      <c r="I1" s="4" t="s">
        <v>67</v>
      </c>
      <c r="J1" s="4" t="s">
        <v>38</v>
      </c>
      <c r="K1" s="4" t="s">
        <v>41</v>
      </c>
      <c r="L1" s="4" t="s">
        <v>39</v>
      </c>
    </row>
    <row r="2" spans="1:12" x14ac:dyDescent="0.35">
      <c r="A2" s="1" t="s">
        <v>2</v>
      </c>
      <c r="B2" s="1" t="s">
        <v>9</v>
      </c>
      <c r="C2" s="2">
        <v>1484226</v>
      </c>
      <c r="D2" s="2">
        <v>4777</v>
      </c>
      <c r="E2" s="1">
        <v>58</v>
      </c>
      <c r="F2" s="5">
        <v>2.9000000000000001E-2</v>
      </c>
      <c r="G2" s="5">
        <v>4.108471351397968E-2</v>
      </c>
      <c r="H2" s="8">
        <v>23.296000000000003</v>
      </c>
      <c r="I2" s="3">
        <v>1400</v>
      </c>
      <c r="J2" s="3">
        <v>1500</v>
      </c>
      <c r="K2" s="3">
        <v>3218.7986889521376</v>
      </c>
      <c r="L2" s="3">
        <v>319</v>
      </c>
    </row>
    <row r="3" spans="1:12" x14ac:dyDescent="0.35">
      <c r="A3" s="1" t="s">
        <v>1</v>
      </c>
      <c r="B3" s="1" t="s">
        <v>8</v>
      </c>
      <c r="C3" s="2">
        <v>3769495</v>
      </c>
      <c r="D3" s="2">
        <v>4227</v>
      </c>
      <c r="E3" s="1">
        <v>73</v>
      </c>
      <c r="F3" s="5">
        <v>9.0999999999999998E-2</v>
      </c>
      <c r="G3" s="5">
        <v>1.8301921079614113E-2</v>
      </c>
      <c r="H3" s="8">
        <v>14.859</v>
      </c>
      <c r="I3" s="3">
        <v>1200</v>
      </c>
      <c r="J3" s="3">
        <v>1200</v>
      </c>
      <c r="K3" s="3">
        <v>2764.1906229491483</v>
      </c>
      <c r="L3" s="3">
        <v>364</v>
      </c>
    </row>
    <row r="4" spans="1:12" x14ac:dyDescent="0.35">
      <c r="A4" s="1" t="s">
        <v>3</v>
      </c>
      <c r="B4" s="1" t="s">
        <v>7</v>
      </c>
      <c r="C4" s="2">
        <v>763380</v>
      </c>
      <c r="D4" s="2">
        <v>3074</v>
      </c>
      <c r="E4" s="1">
        <v>63</v>
      </c>
      <c r="F4" s="5">
        <v>4.9000000000000002E-2</v>
      </c>
      <c r="G4" s="5">
        <v>6.1107181220362072E-2</v>
      </c>
      <c r="H4" s="8">
        <v>16.978000000000002</v>
      </c>
      <c r="I4" s="3">
        <v>1100</v>
      </c>
      <c r="J4" s="3">
        <v>1200</v>
      </c>
      <c r="K4" s="3">
        <v>3107.8941487766278</v>
      </c>
      <c r="L4" s="3">
        <v>808</v>
      </c>
    </row>
    <row r="5" spans="1:12" x14ac:dyDescent="0.35">
      <c r="A5" s="1" t="s">
        <v>22</v>
      </c>
      <c r="B5" s="1" t="s">
        <v>9</v>
      </c>
      <c r="C5" s="2">
        <v>635911</v>
      </c>
      <c r="D5" s="2">
        <v>3067</v>
      </c>
      <c r="E5" s="1">
        <v>115</v>
      </c>
      <c r="F5" s="5">
        <v>3.5999999999999997E-2</v>
      </c>
      <c r="G5" s="5">
        <v>5.3746514842485819E-2</v>
      </c>
      <c r="H5" s="8">
        <v>17.641000000000002</v>
      </c>
      <c r="I5" s="3">
        <v>1000</v>
      </c>
      <c r="J5" s="3">
        <v>1200</v>
      </c>
      <c r="K5" s="3">
        <v>3047.6530314325482</v>
      </c>
      <c r="L5" s="3">
        <v>848</v>
      </c>
    </row>
    <row r="6" spans="1:12" x14ac:dyDescent="0.35">
      <c r="A6" s="1" t="s">
        <v>10</v>
      </c>
      <c r="B6" s="1" t="s">
        <v>7</v>
      </c>
      <c r="C6" s="2">
        <v>621877</v>
      </c>
      <c r="D6" s="2">
        <v>2860</v>
      </c>
      <c r="E6" s="1">
        <v>65</v>
      </c>
      <c r="F6" s="5">
        <v>6.5000000000000002E-2</v>
      </c>
      <c r="G6" s="5">
        <v>5.1857521664251935E-2</v>
      </c>
      <c r="H6" s="8">
        <v>14.534000000000001</v>
      </c>
      <c r="I6" s="3">
        <v>970</v>
      </c>
      <c r="J6" s="3">
        <v>1100</v>
      </c>
      <c r="K6" s="3">
        <v>2891.4875064575326</v>
      </c>
      <c r="L6" s="3">
        <v>821</v>
      </c>
    </row>
    <row r="7" spans="1:12" x14ac:dyDescent="0.35">
      <c r="A7" s="1" t="s">
        <v>37</v>
      </c>
      <c r="B7" s="1" t="s">
        <v>9</v>
      </c>
      <c r="C7" s="2">
        <v>518370</v>
      </c>
      <c r="D7" s="2">
        <v>2781</v>
      </c>
      <c r="E7" s="1">
        <v>63</v>
      </c>
      <c r="F7" s="5">
        <v>3.1000000000000003E-2</v>
      </c>
      <c r="G7" s="5">
        <v>4.6879641954588422E-2</v>
      </c>
      <c r="H7" s="8">
        <v>13.702</v>
      </c>
      <c r="I7" s="3">
        <v>740</v>
      </c>
      <c r="J7" s="3">
        <v>1000</v>
      </c>
      <c r="K7" s="3">
        <v>2574.6759601938261</v>
      </c>
      <c r="L7" s="3">
        <v>835</v>
      </c>
    </row>
    <row r="8" spans="1:12" x14ac:dyDescent="0.35">
      <c r="A8" s="1" t="s">
        <v>25</v>
      </c>
      <c r="B8" s="1" t="s">
        <v>7</v>
      </c>
      <c r="C8" s="2">
        <v>583393</v>
      </c>
      <c r="D8" s="2">
        <v>2773</v>
      </c>
      <c r="E8" s="1">
        <v>61</v>
      </c>
      <c r="F8" s="5">
        <v>6.2E-2</v>
      </c>
      <c r="G8" s="5">
        <v>3.4698736529235011E-2</v>
      </c>
      <c r="H8" s="8">
        <v>10.231</v>
      </c>
      <c r="I8" s="3">
        <v>800</v>
      </c>
      <c r="J8" s="3">
        <v>1000</v>
      </c>
      <c r="K8" s="3">
        <v>2578.6168210883911</v>
      </c>
      <c r="L8" s="3">
        <v>779</v>
      </c>
    </row>
    <row r="9" spans="1:12" x14ac:dyDescent="0.35">
      <c r="A9" s="1" t="s">
        <v>17</v>
      </c>
      <c r="B9" s="1" t="s">
        <v>7</v>
      </c>
      <c r="C9" s="2">
        <v>1085664</v>
      </c>
      <c r="D9" s="2">
        <v>2680</v>
      </c>
      <c r="E9" s="1">
        <v>69</v>
      </c>
      <c r="F9" s="5">
        <v>6.9000000000000006E-2</v>
      </c>
      <c r="G9" s="5">
        <v>3.7112771538892329E-2</v>
      </c>
      <c r="H9" s="8">
        <v>14.963000000000001</v>
      </c>
      <c r="I9" s="3">
        <v>900</v>
      </c>
      <c r="J9" s="3">
        <v>1050</v>
      </c>
      <c r="K9" s="3">
        <v>2097.6709441664107</v>
      </c>
      <c r="L9" s="3">
        <v>148</v>
      </c>
    </row>
    <row r="10" spans="1:12" x14ac:dyDescent="0.35">
      <c r="A10" s="1" t="s">
        <v>27</v>
      </c>
      <c r="B10" s="1" t="s">
        <v>6</v>
      </c>
      <c r="C10" s="2">
        <v>533875</v>
      </c>
      <c r="D10" s="2">
        <v>2615</v>
      </c>
      <c r="E10" s="1">
        <v>34</v>
      </c>
      <c r="F10" s="5">
        <v>5.4000000000000006E-2</v>
      </c>
      <c r="G10" s="5">
        <v>5.3280262233668933E-2</v>
      </c>
      <c r="H10" s="8">
        <v>12.012</v>
      </c>
      <c r="I10" s="3">
        <v>715</v>
      </c>
      <c r="J10" s="3">
        <v>1034</v>
      </c>
      <c r="K10" s="3">
        <v>2331.8100265673447</v>
      </c>
      <c r="L10" s="3">
        <v>583</v>
      </c>
    </row>
    <row r="11" spans="1:12" x14ac:dyDescent="0.35">
      <c r="A11" s="1" t="s">
        <v>4</v>
      </c>
      <c r="B11" s="1" t="s">
        <v>6</v>
      </c>
      <c r="C11" s="2">
        <v>1847253</v>
      </c>
      <c r="D11" s="2">
        <v>2446</v>
      </c>
      <c r="E11" s="1">
        <v>57</v>
      </c>
      <c r="F11" s="5">
        <v>6.9000000000000006E-2</v>
      </c>
      <c r="G11" s="5">
        <v>2.8510442262104866E-2</v>
      </c>
      <c r="H11" s="8">
        <v>15.47</v>
      </c>
      <c r="I11" s="3">
        <v>1050</v>
      </c>
      <c r="J11" s="3">
        <v>1100</v>
      </c>
      <c r="K11" s="3">
        <v>2910.971404875012</v>
      </c>
      <c r="L11" s="3">
        <v>761</v>
      </c>
    </row>
    <row r="12" spans="1:12" x14ac:dyDescent="0.35">
      <c r="A12" s="1" t="s">
        <v>19</v>
      </c>
      <c r="B12" s="1" t="s">
        <v>7</v>
      </c>
      <c r="C12" s="2">
        <v>327913</v>
      </c>
      <c r="D12" s="2">
        <v>2322</v>
      </c>
      <c r="E12" s="1">
        <v>59</v>
      </c>
      <c r="F12" s="5">
        <v>5.3999999999999999E-2</v>
      </c>
      <c r="G12" s="5">
        <v>5.6944982358125479E-2</v>
      </c>
      <c r="H12" s="8">
        <v>10.087999999999999</v>
      </c>
      <c r="I12" s="3">
        <v>700</v>
      </c>
      <c r="J12" s="3">
        <v>1040</v>
      </c>
      <c r="K12" s="3">
        <v>2307.5233151584839</v>
      </c>
      <c r="L12" s="3">
        <v>568</v>
      </c>
    </row>
    <row r="13" spans="1:12" x14ac:dyDescent="0.35">
      <c r="A13" s="1" t="s">
        <v>18</v>
      </c>
      <c r="B13" s="1" t="s">
        <v>7</v>
      </c>
      <c r="C13" s="2">
        <v>587010</v>
      </c>
      <c r="D13" s="2">
        <v>2091</v>
      </c>
      <c r="E13" s="1">
        <v>55</v>
      </c>
      <c r="F13" s="5">
        <v>6.216108107168021E-2</v>
      </c>
      <c r="G13" s="5">
        <v>3.5231086352873031E-2</v>
      </c>
      <c r="H13" s="8">
        <v>10.087999999999999</v>
      </c>
      <c r="I13" s="3">
        <v>630</v>
      </c>
      <c r="J13" s="3">
        <v>1030</v>
      </c>
      <c r="K13" s="3">
        <v>2536.7850165120417</v>
      </c>
      <c r="L13" s="3">
        <v>877</v>
      </c>
    </row>
    <row r="14" spans="1:12" x14ac:dyDescent="0.35">
      <c r="A14" s="1" t="s">
        <v>20</v>
      </c>
      <c r="B14" s="1" t="s">
        <v>6</v>
      </c>
      <c r="C14" s="2">
        <v>247548</v>
      </c>
      <c r="D14" s="2">
        <v>2086</v>
      </c>
      <c r="E14" s="1">
        <v>31</v>
      </c>
      <c r="F14" s="5">
        <v>5.6000000000000001E-2</v>
      </c>
      <c r="G14" s="5">
        <v>6.9332008337776918E-2</v>
      </c>
      <c r="H14" s="8">
        <v>12.116000000000001</v>
      </c>
      <c r="I14" s="3">
        <v>766</v>
      </c>
      <c r="J14" s="3">
        <v>1000</v>
      </c>
      <c r="K14" s="3">
        <v>2506.2176681206283</v>
      </c>
      <c r="L14" s="3">
        <v>740</v>
      </c>
    </row>
    <row r="15" spans="1:12" x14ac:dyDescent="0.35">
      <c r="A15" s="1" t="s">
        <v>13</v>
      </c>
      <c r="B15" s="1" t="s">
        <v>8</v>
      </c>
      <c r="C15" s="2">
        <v>593145</v>
      </c>
      <c r="D15" s="2">
        <v>1992</v>
      </c>
      <c r="E15" s="1">
        <v>74</v>
      </c>
      <c r="F15" s="5">
        <v>5.7000000000000002E-2</v>
      </c>
      <c r="G15" s="5">
        <v>4.1912179989715838E-2</v>
      </c>
      <c r="H15" s="8">
        <v>10.075000000000001</v>
      </c>
      <c r="I15" s="3">
        <v>622</v>
      </c>
      <c r="J15" s="3">
        <v>950</v>
      </c>
      <c r="K15" s="3">
        <v>1996.4639741302624</v>
      </c>
      <c r="L15" s="3">
        <v>424</v>
      </c>
    </row>
    <row r="16" spans="1:12" x14ac:dyDescent="0.35">
      <c r="A16" s="1" t="s">
        <v>12</v>
      </c>
      <c r="B16" s="1" t="s">
        <v>9</v>
      </c>
      <c r="C16" s="2">
        <v>313092</v>
      </c>
      <c r="D16" s="2">
        <v>1805</v>
      </c>
      <c r="E16" s="1">
        <v>59</v>
      </c>
      <c r="F16" s="5">
        <v>3.7999999999999999E-2</v>
      </c>
      <c r="G16" s="5">
        <v>7.2882730954479835E-2</v>
      </c>
      <c r="H16" s="8">
        <v>15.600000000000001</v>
      </c>
      <c r="I16" s="3">
        <v>800</v>
      </c>
      <c r="J16" s="3">
        <v>1050</v>
      </c>
      <c r="K16" s="3">
        <v>2787.397119177675</v>
      </c>
      <c r="L16" s="3">
        <v>937</v>
      </c>
    </row>
    <row r="17" spans="1:12" x14ac:dyDescent="0.35">
      <c r="A17" s="1" t="s">
        <v>5</v>
      </c>
      <c r="B17" s="1" t="s">
        <v>6</v>
      </c>
      <c r="C17" s="2">
        <v>569352</v>
      </c>
      <c r="D17" s="2">
        <v>1750</v>
      </c>
      <c r="E17" s="1">
        <v>37</v>
      </c>
      <c r="F17" s="5">
        <v>0.106</v>
      </c>
      <c r="G17" s="5">
        <v>3.9843541429555006E-2</v>
      </c>
      <c r="H17" s="8">
        <v>10.621</v>
      </c>
      <c r="I17" s="3">
        <v>700</v>
      </c>
      <c r="J17" s="3">
        <v>950</v>
      </c>
      <c r="K17" s="3">
        <v>2102.2258418162405</v>
      </c>
      <c r="L17" s="3">
        <v>452</v>
      </c>
    </row>
    <row r="18" spans="1:12" x14ac:dyDescent="0.35">
      <c r="A18" s="1" t="s">
        <v>14</v>
      </c>
      <c r="B18" s="1" t="s">
        <v>8</v>
      </c>
      <c r="C18" s="2">
        <v>555805</v>
      </c>
      <c r="D18" s="2">
        <v>1693</v>
      </c>
      <c r="E18" s="1">
        <v>79</v>
      </c>
      <c r="F18" s="5">
        <v>5.7000000000000002E-2</v>
      </c>
      <c r="G18" s="5">
        <v>4.2444742310702492E-2</v>
      </c>
      <c r="H18" s="8">
        <v>10.712000000000002</v>
      </c>
      <c r="I18" s="3">
        <v>611</v>
      </c>
      <c r="J18" s="3">
        <v>930</v>
      </c>
      <c r="K18" s="3">
        <v>2359.2517034008897</v>
      </c>
      <c r="L18" s="3">
        <v>818</v>
      </c>
    </row>
    <row r="19" spans="1:12" x14ac:dyDescent="0.35">
      <c r="A19" s="1" t="s">
        <v>98</v>
      </c>
      <c r="B19" s="1" t="s">
        <v>9</v>
      </c>
      <c r="C19" s="2">
        <v>230241</v>
      </c>
      <c r="D19" s="2">
        <v>1504</v>
      </c>
      <c r="E19" s="1">
        <v>56</v>
      </c>
      <c r="F19" s="5">
        <v>3.9E-2</v>
      </c>
      <c r="G19" s="5">
        <v>7.5386225737379534E-2</v>
      </c>
      <c r="H19" s="8">
        <v>16.003</v>
      </c>
      <c r="I19" s="1">
        <v>940</v>
      </c>
      <c r="J19" s="11">
        <v>930</v>
      </c>
      <c r="K19" s="3">
        <v>2852.6075439849769</v>
      </c>
      <c r="L19" s="3">
        <v>983</v>
      </c>
    </row>
    <row r="20" spans="1:12" x14ac:dyDescent="0.35">
      <c r="A20" s="1" t="s">
        <v>70</v>
      </c>
      <c r="B20" s="1" t="s">
        <v>9</v>
      </c>
      <c r="C20" s="2">
        <v>161485</v>
      </c>
      <c r="D20" s="2">
        <v>1484</v>
      </c>
      <c r="E20" s="1">
        <v>72</v>
      </c>
      <c r="F20" s="5">
        <v>4.1000000000000002E-2</v>
      </c>
      <c r="G20" s="5">
        <v>9.4541288664581849E-2</v>
      </c>
      <c r="H20" s="8">
        <v>15.73</v>
      </c>
      <c r="I20" s="1">
        <v>1100</v>
      </c>
      <c r="J20" s="11">
        <v>990</v>
      </c>
      <c r="K20" s="3">
        <v>2755.3928667251789</v>
      </c>
      <c r="L20" s="3">
        <v>665</v>
      </c>
    </row>
    <row r="21" spans="1:12" x14ac:dyDescent="0.35">
      <c r="A21" s="1" t="s">
        <v>26</v>
      </c>
      <c r="B21" s="1" t="s">
        <v>7</v>
      </c>
      <c r="C21" s="2">
        <v>333786</v>
      </c>
      <c r="D21" s="2">
        <v>1295</v>
      </c>
      <c r="E21" s="1">
        <v>38</v>
      </c>
      <c r="F21" s="5">
        <v>0.05</v>
      </c>
      <c r="G21" s="5">
        <v>5.0493429922165697E-2</v>
      </c>
      <c r="H21" s="8">
        <v>10.361000000000001</v>
      </c>
      <c r="I21" s="3">
        <v>580</v>
      </c>
      <c r="J21" s="3">
        <v>1030</v>
      </c>
      <c r="K21" s="3">
        <v>1958.0411129493682</v>
      </c>
      <c r="L21" s="3">
        <v>348</v>
      </c>
    </row>
    <row r="22" spans="1:12" x14ac:dyDescent="0.35">
      <c r="A22" s="1" t="s">
        <v>15</v>
      </c>
      <c r="B22" s="1" t="s">
        <v>8</v>
      </c>
      <c r="C22" s="2">
        <v>238697</v>
      </c>
      <c r="D22" s="2">
        <v>1182</v>
      </c>
      <c r="E22" s="1">
        <v>59</v>
      </c>
      <c r="F22" s="5">
        <v>7.0000000000000007E-2</v>
      </c>
      <c r="G22" s="5">
        <v>6.5216571636845036E-2</v>
      </c>
      <c r="H22" s="8">
        <v>8.6450000000000014</v>
      </c>
      <c r="I22" s="3">
        <v>450</v>
      </c>
      <c r="J22" s="3">
        <v>800</v>
      </c>
      <c r="K22" s="3">
        <v>2046.81801829083</v>
      </c>
      <c r="L22" s="3">
        <v>797</v>
      </c>
    </row>
    <row r="23" spans="1:12" x14ac:dyDescent="0.35">
      <c r="A23" s="1" t="s">
        <v>69</v>
      </c>
      <c r="B23" s="1" t="s">
        <v>7</v>
      </c>
      <c r="C23" s="2">
        <v>114024</v>
      </c>
      <c r="D23" s="2">
        <v>1086</v>
      </c>
      <c r="E23" s="1">
        <v>46</v>
      </c>
      <c r="F23" s="5">
        <v>4.5999999999999999E-2</v>
      </c>
      <c r="G23" s="5">
        <v>0.12999894758998107</v>
      </c>
      <c r="H23" s="8">
        <v>10.829000000000001</v>
      </c>
      <c r="I23" s="1">
        <v>770</v>
      </c>
      <c r="J23" s="11">
        <v>900</v>
      </c>
      <c r="K23" s="3">
        <v>2133.6236781588268</v>
      </c>
      <c r="L23" s="3">
        <v>464</v>
      </c>
    </row>
    <row r="24" spans="1:12" x14ac:dyDescent="0.35">
      <c r="A24" s="1" t="s">
        <v>21</v>
      </c>
      <c r="B24" s="1" t="s">
        <v>6</v>
      </c>
      <c r="C24" s="2">
        <v>217198</v>
      </c>
      <c r="D24" s="2">
        <v>1014</v>
      </c>
      <c r="E24" s="1">
        <v>51</v>
      </c>
      <c r="F24" s="5">
        <v>7.0000000000000007E-2</v>
      </c>
      <c r="G24" s="5">
        <v>7.0939879741065762E-2</v>
      </c>
      <c r="H24" s="8">
        <v>12.194000000000001</v>
      </c>
      <c r="I24" s="3">
        <v>640</v>
      </c>
      <c r="J24" s="3">
        <v>984</v>
      </c>
      <c r="K24" s="3">
        <v>2057.3901137120301</v>
      </c>
      <c r="L24" s="3">
        <v>433</v>
      </c>
    </row>
    <row r="25" spans="1:12" x14ac:dyDescent="0.35">
      <c r="A25" s="1" t="s">
        <v>16</v>
      </c>
      <c r="B25" s="1" t="s">
        <v>8</v>
      </c>
      <c r="C25" s="2">
        <v>111407</v>
      </c>
      <c r="D25" s="2">
        <v>971</v>
      </c>
      <c r="E25" s="1">
        <v>46</v>
      </c>
      <c r="F25" s="5">
        <v>5.4000000000000006E-2</v>
      </c>
      <c r="G25" s="5">
        <v>0.13624817112030663</v>
      </c>
      <c r="H25" s="8">
        <v>11.791</v>
      </c>
      <c r="I25" s="3">
        <v>528</v>
      </c>
      <c r="J25" s="3">
        <v>950</v>
      </c>
      <c r="K25" s="3">
        <v>2737.2054910072061</v>
      </c>
      <c r="L25" s="3">
        <v>1259</v>
      </c>
    </row>
    <row r="26" spans="1:12" x14ac:dyDescent="0.35">
      <c r="A26" s="1" t="s">
        <v>71</v>
      </c>
      <c r="B26" s="1" t="s">
        <v>8</v>
      </c>
      <c r="C26" s="2">
        <v>179088</v>
      </c>
      <c r="D26" s="2">
        <v>956</v>
      </c>
      <c r="E26" s="1">
        <v>45</v>
      </c>
      <c r="F26" s="5">
        <v>5.6000000000000001E-2</v>
      </c>
      <c r="G26" s="5">
        <v>8.8827838827838831E-2</v>
      </c>
      <c r="H26" s="8">
        <v>14.066000000000001</v>
      </c>
      <c r="I26" s="1">
        <v>1100</v>
      </c>
      <c r="J26" s="11">
        <v>1030</v>
      </c>
      <c r="K26" s="3">
        <v>2612.7431791127119</v>
      </c>
      <c r="L26" s="3">
        <v>483</v>
      </c>
    </row>
    <row r="27" spans="1:12" x14ac:dyDescent="0.35">
      <c r="A27" s="1" t="s">
        <v>68</v>
      </c>
      <c r="B27" s="1" t="s">
        <v>8</v>
      </c>
      <c r="C27" s="2">
        <v>213981</v>
      </c>
      <c r="D27" s="2">
        <v>793</v>
      </c>
      <c r="E27" s="1">
        <v>47</v>
      </c>
      <c r="F27" s="5">
        <v>5.3999999999999999E-2</v>
      </c>
      <c r="G27" s="5">
        <v>7.5717002911473444E-2</v>
      </c>
      <c r="H27" s="8">
        <v>10.127000000000001</v>
      </c>
      <c r="I27" s="1">
        <v>730</v>
      </c>
      <c r="J27" s="11">
        <v>920</v>
      </c>
      <c r="K27" s="3">
        <v>2039.9170939035735</v>
      </c>
      <c r="L27" s="3">
        <v>390</v>
      </c>
    </row>
  </sheetData>
  <conditionalFormatting sqref="D2:D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36"/>
  <sheetViews>
    <sheetView showGridLines="0"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4.15" x14ac:dyDescent="0.35"/>
  <cols>
    <col min="1" max="1" width="9.23046875" style="1"/>
    <col min="2" max="2" width="11" style="1" bestFit="1" customWidth="1"/>
    <col min="3" max="3" width="10.23046875" style="1" customWidth="1"/>
    <col min="4" max="4" width="10.765625" style="1" customWidth="1"/>
    <col min="5" max="5" width="10.921875" style="1" customWidth="1"/>
    <col min="6" max="6" width="9.3828125" style="1" customWidth="1"/>
    <col min="7" max="7" width="11.4609375" style="1" bestFit="1" customWidth="1"/>
    <col min="8" max="8" width="9.84375" style="1" customWidth="1"/>
    <col min="9" max="9" width="11.3828125" style="1" customWidth="1"/>
    <col min="10" max="10" width="13.07421875" style="1" customWidth="1"/>
    <col min="11" max="11" width="15.921875" style="1" customWidth="1"/>
    <col min="12" max="12" width="14.07421875" style="1" customWidth="1"/>
    <col min="13" max="13" width="11.69140625" style="1" customWidth="1"/>
    <col min="14" max="14" width="11.4609375" style="1" customWidth="1"/>
    <col min="15" max="15" width="9.07421875" style="1" customWidth="1"/>
    <col min="16" max="16" width="9.3046875" style="1" customWidth="1"/>
    <col min="17" max="17" width="11.69140625" style="1" customWidth="1"/>
    <col min="18" max="18" width="16.4609375" style="1" customWidth="1"/>
    <col min="19" max="19" width="16.3046875" style="1" bestFit="1" customWidth="1"/>
    <col min="20" max="20" width="13.84375" style="1" customWidth="1"/>
    <col min="21" max="21" width="13.921875" style="1" customWidth="1"/>
    <col min="22" max="22" width="7.84375" style="1" customWidth="1"/>
    <col min="23" max="23" width="8.15234375" style="1" customWidth="1"/>
    <col min="24" max="16384" width="9.23046875" style="1"/>
  </cols>
  <sheetData>
    <row r="1" spans="2:22" x14ac:dyDescent="0.35">
      <c r="R1" s="1" t="s">
        <v>34</v>
      </c>
    </row>
    <row r="2" spans="2:22" x14ac:dyDescent="0.35">
      <c r="R2" s="1">
        <v>0.93</v>
      </c>
      <c r="S2" s="1">
        <f>1830*R2</f>
        <v>1701.9</v>
      </c>
    </row>
    <row r="5" spans="2:22" ht="35.15" customHeight="1" x14ac:dyDescent="0.35">
      <c r="B5" s="4" t="s">
        <v>0</v>
      </c>
      <c r="C5" s="4" t="s">
        <v>64</v>
      </c>
      <c r="D5" s="4" t="s">
        <v>30</v>
      </c>
      <c r="E5" s="4" t="s">
        <v>28</v>
      </c>
      <c r="F5" s="4" t="s">
        <v>35</v>
      </c>
      <c r="G5" s="4" t="s">
        <v>29</v>
      </c>
      <c r="H5" s="10" t="s">
        <v>61</v>
      </c>
      <c r="I5" s="4" t="s">
        <v>36</v>
      </c>
      <c r="J5" s="4" t="s">
        <v>23</v>
      </c>
      <c r="K5" s="4" t="s">
        <v>24</v>
      </c>
      <c r="L5" s="4" t="s">
        <v>59</v>
      </c>
      <c r="M5" s="4" t="s">
        <v>60</v>
      </c>
      <c r="N5" s="4" t="s">
        <v>11</v>
      </c>
      <c r="O5" s="4" t="s">
        <v>31</v>
      </c>
      <c r="P5" s="4" t="s">
        <v>67</v>
      </c>
      <c r="Q5" s="4" t="s">
        <v>38</v>
      </c>
      <c r="R5" s="4" t="s">
        <v>40</v>
      </c>
      <c r="S5" s="4" t="s">
        <v>33</v>
      </c>
      <c r="T5" s="4" t="s">
        <v>41</v>
      </c>
      <c r="U5" s="4" t="s">
        <v>32</v>
      </c>
      <c r="V5" s="4" t="s">
        <v>39</v>
      </c>
    </row>
    <row r="6" spans="2:22" x14ac:dyDescent="0.35">
      <c r="B6" s="1" t="s">
        <v>2</v>
      </c>
      <c r="C6" s="1" t="s">
        <v>9</v>
      </c>
      <c r="D6" s="2">
        <v>1484226</v>
      </c>
      <c r="E6" s="1">
        <f t="shared" ref="E6:E31" si="0">IFERROR(ROUND(INDEX($B$6:$V$31,MATCH(B6,$B$6:$B$31,0),MATCH($F$5,$B$5:$U$5,0)),0),"NaN")</f>
        <v>311</v>
      </c>
      <c r="F6" s="1">
        <v>310.7</v>
      </c>
      <c r="G6" s="2">
        <f t="shared" ref="G6:G31" si="1">IFERROR((ROUND((INDEX($B$6:$U$31,MATCH(B6,$B$6:$B$31,0),MATCH($D$5,$B$5:$U$5,0)))/(INDEX($B$6:$U$31,MATCH(B6,$B$6:$B$31,0),MATCH($F$5,$B$5:$U$5,0))),0)),"NaN")</f>
        <v>4777</v>
      </c>
      <c r="H6" s="1">
        <v>58</v>
      </c>
      <c r="I6" s="5">
        <v>2.9000000000000001E-2</v>
      </c>
      <c r="J6" s="2">
        <v>60979</v>
      </c>
      <c r="K6" s="2">
        <v>5734</v>
      </c>
      <c r="L6" s="5">
        <f t="shared" ref="L6:L31" si="2">IFERROR(INDEX($B$6:$U$31,MATCH(B6,$B$6:$B$31,0),MATCH($J$5,$B$5:$V$5,0))/INDEX($B$6:$U$31,MATCH(B6,$B$6:$B$31,0),MATCH($D$5,$B$5:$V$5,0)),"NaN")</f>
        <v>4.108471351397968E-2</v>
      </c>
      <c r="M6" s="5">
        <f t="shared" ref="M6:M31" si="3">IFERROR(INDEX($B$6:$U$31,MATCH(B6,$B$6:$B$31,0),MATCH($K$5,$B$5:$V$5,0))/INDEX($B$6:$U$31,MATCH(B6,$B$6:$B$31,0),MATCH($J$5,$B$5:$V$5,0)),"NaN")</f>
        <v>9.4032371800127912E-2</v>
      </c>
      <c r="N6" s="1" t="s">
        <v>72</v>
      </c>
      <c r="O6" s="8">
        <v>23.296000000000003</v>
      </c>
      <c r="P6" s="3">
        <v>1400</v>
      </c>
      <c r="Q6" s="3">
        <v>1500</v>
      </c>
      <c r="R6" s="7">
        <v>3183</v>
      </c>
      <c r="S6" s="3">
        <f t="shared" ref="S6:S31" si="4">IFERROR(INDEX($B$6:$V$31,MATCH(B6,$B$6:$B$31,0),MATCH($R$5,$B$5:$V$5,0))*$R$2,"NaN")</f>
        <v>2960.19</v>
      </c>
      <c r="T6" s="3">
        <f t="shared" ref="T6:T31" si="5">IFERROR(GEOMEAN(INDEX($B$6:$V$31,MATCH(B6,$B$6:$B$31,0),MATCH($S$5,$B$5:$V$5,0)),INDEX($B$6:$V$31,MATCH(B6,$B$6:$B$31,0),MATCH($U$5,$B$5:$V$5,0))),"NaN")</f>
        <v>3218.7986889521376</v>
      </c>
      <c r="U6" s="3">
        <v>3500</v>
      </c>
      <c r="V6" s="3">
        <f t="shared" ref="V6:V31" si="6">IFERROR(ROUND(INDEX($B$6:$V$31,MATCH(B6,$B$6:$B$31,0),MATCH($T$5,$B$5:$V$5,0))-INDEX($B$6:$V$31,MATCH(B6,$B$6:$B$31,0),MATCH($P$5,$B$5:$V$5,0))-INDEX($B$6:$V$31,MATCH(B6,$B$6:$B$31,0),MATCH($Q$5,$B$5:$V$5,0)),0),"NaN")</f>
        <v>319</v>
      </c>
    </row>
    <row r="7" spans="2:22" x14ac:dyDescent="0.35">
      <c r="B7" s="1" t="s">
        <v>1</v>
      </c>
      <c r="C7" s="1" t="s">
        <v>8</v>
      </c>
      <c r="D7" s="2">
        <v>3769495</v>
      </c>
      <c r="E7" s="1">
        <f t="shared" si="0"/>
        <v>892</v>
      </c>
      <c r="F7" s="1">
        <v>891.85</v>
      </c>
      <c r="G7" s="2">
        <f t="shared" si="1"/>
        <v>4227</v>
      </c>
      <c r="H7" s="1">
        <v>73</v>
      </c>
      <c r="I7" s="5">
        <v>9.0999999999999998E-2</v>
      </c>
      <c r="J7" s="2">
        <v>68989</v>
      </c>
      <c r="K7" s="2">
        <v>6887</v>
      </c>
      <c r="L7" s="5">
        <f t="shared" si="2"/>
        <v>1.8301921079614113E-2</v>
      </c>
      <c r="M7" s="5">
        <f t="shared" si="3"/>
        <v>9.9827508733276324E-2</v>
      </c>
      <c r="N7" s="1" t="s">
        <v>73</v>
      </c>
      <c r="O7" s="8">
        <v>14.859</v>
      </c>
      <c r="P7" s="3">
        <v>1200</v>
      </c>
      <c r="Q7" s="3">
        <v>1200</v>
      </c>
      <c r="R7" s="7">
        <v>2757</v>
      </c>
      <c r="S7" s="3">
        <f t="shared" si="4"/>
        <v>2564.0100000000002</v>
      </c>
      <c r="T7" s="3">
        <f t="shared" si="5"/>
        <v>2764.1906229491483</v>
      </c>
      <c r="U7" s="3">
        <v>2980</v>
      </c>
      <c r="V7" s="3">
        <f t="shared" si="6"/>
        <v>364</v>
      </c>
    </row>
    <row r="8" spans="2:22" x14ac:dyDescent="0.35">
      <c r="B8" s="1" t="s">
        <v>3</v>
      </c>
      <c r="C8" s="1" t="s">
        <v>7</v>
      </c>
      <c r="D8" s="2">
        <v>763380</v>
      </c>
      <c r="E8" s="1">
        <f t="shared" si="0"/>
        <v>248</v>
      </c>
      <c r="F8" s="1">
        <v>248.31</v>
      </c>
      <c r="G8" s="2">
        <f t="shared" si="1"/>
        <v>3074</v>
      </c>
      <c r="H8" s="1">
        <v>63</v>
      </c>
      <c r="I8" s="5">
        <v>4.9000000000000002E-2</v>
      </c>
      <c r="J8" s="2">
        <v>46648</v>
      </c>
      <c r="K8" s="2">
        <v>4501</v>
      </c>
      <c r="L8" s="5">
        <f t="shared" si="2"/>
        <v>6.1107181220362072E-2</v>
      </c>
      <c r="M8" s="5">
        <f t="shared" si="3"/>
        <v>9.648859543817527E-2</v>
      </c>
      <c r="N8" s="1" t="s">
        <v>74</v>
      </c>
      <c r="O8" s="8">
        <v>16.978000000000002</v>
      </c>
      <c r="P8" s="3">
        <v>1100</v>
      </c>
      <c r="Q8" s="3">
        <v>1200</v>
      </c>
      <c r="R8" s="7">
        <v>3092</v>
      </c>
      <c r="S8" s="3">
        <f t="shared" si="4"/>
        <v>2875.56</v>
      </c>
      <c r="T8" s="3">
        <f t="shared" si="5"/>
        <v>3107.8941487766278</v>
      </c>
      <c r="U8" s="3">
        <v>3359</v>
      </c>
      <c r="V8" s="3">
        <f t="shared" si="6"/>
        <v>808</v>
      </c>
    </row>
    <row r="9" spans="2:22" x14ac:dyDescent="0.35">
      <c r="B9" s="1" t="s">
        <v>22</v>
      </c>
      <c r="C9" s="1" t="s">
        <v>9</v>
      </c>
      <c r="D9" s="2">
        <v>635911</v>
      </c>
      <c r="E9" s="1">
        <f t="shared" si="0"/>
        <v>207</v>
      </c>
      <c r="F9" s="1">
        <v>207.35</v>
      </c>
      <c r="G9" s="2">
        <f t="shared" si="1"/>
        <v>3067</v>
      </c>
      <c r="H9" s="1">
        <v>115</v>
      </c>
      <c r="I9" s="5">
        <v>3.5999999999999997E-2</v>
      </c>
      <c r="J9" s="2">
        <v>34178</v>
      </c>
      <c r="K9" s="2">
        <v>3923</v>
      </c>
      <c r="L9" s="5">
        <f t="shared" si="2"/>
        <v>5.3746514842485819E-2</v>
      </c>
      <c r="M9" s="5">
        <f t="shared" si="3"/>
        <v>0.11478143835215636</v>
      </c>
      <c r="N9" s="1" t="s">
        <v>75</v>
      </c>
      <c r="O9" s="8">
        <v>17.641000000000002</v>
      </c>
      <c r="P9" s="3">
        <v>1000</v>
      </c>
      <c r="Q9" s="3">
        <v>1200</v>
      </c>
      <c r="R9" s="7">
        <v>2916</v>
      </c>
      <c r="S9" s="3">
        <f t="shared" si="4"/>
        <v>2711.88</v>
      </c>
      <c r="T9" s="3">
        <f t="shared" si="5"/>
        <v>3047.6530314325482</v>
      </c>
      <c r="U9" s="3">
        <v>3425</v>
      </c>
      <c r="V9" s="3">
        <f t="shared" si="6"/>
        <v>848</v>
      </c>
    </row>
    <row r="10" spans="2:22" x14ac:dyDescent="0.35">
      <c r="B10" s="1" t="s">
        <v>10</v>
      </c>
      <c r="C10" s="1" t="s">
        <v>7</v>
      </c>
      <c r="D10" s="2">
        <v>621877</v>
      </c>
      <c r="E10" s="1">
        <f t="shared" si="0"/>
        <v>217</v>
      </c>
      <c r="F10" s="1">
        <v>217.41</v>
      </c>
      <c r="G10" s="2">
        <f t="shared" si="1"/>
        <v>2860</v>
      </c>
      <c r="H10" s="1">
        <v>65</v>
      </c>
      <c r="I10" s="5">
        <v>6.5000000000000002E-2</v>
      </c>
      <c r="J10" s="2">
        <v>32249</v>
      </c>
      <c r="K10" s="2">
        <v>3248</v>
      </c>
      <c r="L10" s="5">
        <f t="shared" si="2"/>
        <v>5.1857521664251935E-2</v>
      </c>
      <c r="M10" s="5">
        <f t="shared" si="3"/>
        <v>0.10071630128065986</v>
      </c>
      <c r="N10" s="1" t="s">
        <v>76</v>
      </c>
      <c r="O10" s="8">
        <v>14.534000000000001</v>
      </c>
      <c r="P10" s="3">
        <v>970</v>
      </c>
      <c r="Q10" s="3">
        <v>1100</v>
      </c>
      <c r="R10" s="7">
        <v>2900</v>
      </c>
      <c r="S10" s="3">
        <f t="shared" si="4"/>
        <v>2697</v>
      </c>
      <c r="T10" s="3">
        <f t="shared" si="5"/>
        <v>2891.4875064575326</v>
      </c>
      <c r="U10" s="3">
        <v>3100</v>
      </c>
      <c r="V10" s="3">
        <f t="shared" si="6"/>
        <v>821</v>
      </c>
    </row>
    <row r="11" spans="2:22" x14ac:dyDescent="0.35">
      <c r="B11" s="1" t="s">
        <v>37</v>
      </c>
      <c r="C11" s="1" t="s">
        <v>9</v>
      </c>
      <c r="D11" s="2">
        <v>518370</v>
      </c>
      <c r="E11" s="1">
        <f t="shared" si="0"/>
        <v>186</v>
      </c>
      <c r="F11" s="1">
        <v>186.38</v>
      </c>
      <c r="G11" s="2">
        <f t="shared" si="1"/>
        <v>2781</v>
      </c>
      <c r="H11" s="1">
        <v>63</v>
      </c>
      <c r="I11" s="5">
        <v>3.1000000000000003E-2</v>
      </c>
      <c r="J11" s="2">
        <v>24301</v>
      </c>
      <c r="K11" s="2">
        <v>3060</v>
      </c>
      <c r="L11" s="5">
        <f t="shared" si="2"/>
        <v>4.6879641954588422E-2</v>
      </c>
      <c r="M11" s="5">
        <f t="shared" si="3"/>
        <v>0.12592074400230444</v>
      </c>
      <c r="N11" s="1" t="s">
        <v>77</v>
      </c>
      <c r="O11" s="8">
        <v>13.702</v>
      </c>
      <c r="P11" s="3">
        <v>740</v>
      </c>
      <c r="Q11" s="3">
        <v>1000</v>
      </c>
      <c r="R11" s="7">
        <v>2610</v>
      </c>
      <c r="S11" s="3">
        <f t="shared" si="4"/>
        <v>2427.3000000000002</v>
      </c>
      <c r="T11" s="3">
        <f t="shared" si="5"/>
        <v>2574.6759601938261</v>
      </c>
      <c r="U11" s="3">
        <v>2731</v>
      </c>
      <c r="V11" s="3">
        <f t="shared" si="6"/>
        <v>835</v>
      </c>
    </row>
    <row r="12" spans="2:22" x14ac:dyDescent="0.35">
      <c r="B12" s="1" t="s">
        <v>25</v>
      </c>
      <c r="C12" s="1" t="s">
        <v>7</v>
      </c>
      <c r="D12" s="2">
        <v>583393</v>
      </c>
      <c r="E12" s="1">
        <f t="shared" si="0"/>
        <v>210</v>
      </c>
      <c r="F12" s="1">
        <v>210.38</v>
      </c>
      <c r="G12" s="2">
        <f t="shared" si="1"/>
        <v>2773</v>
      </c>
      <c r="H12" s="1">
        <v>61</v>
      </c>
      <c r="I12" s="5">
        <v>6.2E-2</v>
      </c>
      <c r="J12" s="2">
        <v>20243</v>
      </c>
      <c r="K12" s="2">
        <v>2673</v>
      </c>
      <c r="L12" s="5">
        <f t="shared" si="2"/>
        <v>3.4698736529235011E-2</v>
      </c>
      <c r="M12" s="5">
        <f t="shared" si="3"/>
        <v>0.13204564540828928</v>
      </c>
      <c r="N12" s="1" t="s">
        <v>78</v>
      </c>
      <c r="O12" s="8">
        <v>10.231</v>
      </c>
      <c r="P12" s="3">
        <v>800</v>
      </c>
      <c r="Q12" s="3">
        <v>1000</v>
      </c>
      <c r="R12" s="7">
        <v>2651</v>
      </c>
      <c r="S12" s="3">
        <f t="shared" si="4"/>
        <v>2465.4300000000003</v>
      </c>
      <c r="T12" s="3">
        <f t="shared" si="5"/>
        <v>2578.6168210883911</v>
      </c>
      <c r="U12" s="3">
        <v>2697</v>
      </c>
      <c r="V12" s="3">
        <f t="shared" si="6"/>
        <v>779</v>
      </c>
    </row>
    <row r="13" spans="2:22" x14ac:dyDescent="0.35">
      <c r="B13" s="1" t="s">
        <v>17</v>
      </c>
      <c r="C13" s="1" t="s">
        <v>7</v>
      </c>
      <c r="D13" s="2">
        <v>1085664</v>
      </c>
      <c r="E13" s="1">
        <f t="shared" si="0"/>
        <v>405</v>
      </c>
      <c r="F13" s="1">
        <v>405.15</v>
      </c>
      <c r="G13" s="2">
        <f t="shared" si="1"/>
        <v>2680</v>
      </c>
      <c r="H13" s="1">
        <v>69</v>
      </c>
      <c r="I13" s="5">
        <v>6.9000000000000006E-2</v>
      </c>
      <c r="J13" s="2">
        <v>40292</v>
      </c>
      <c r="K13" s="2">
        <v>3761</v>
      </c>
      <c r="L13" s="5">
        <f t="shared" si="2"/>
        <v>3.7112771538892329E-2</v>
      </c>
      <c r="M13" s="5">
        <f t="shared" si="3"/>
        <v>9.3343591780005952E-2</v>
      </c>
      <c r="N13" s="1" t="s">
        <v>79</v>
      </c>
      <c r="O13" s="8">
        <v>14.963000000000001</v>
      </c>
      <c r="P13" s="3">
        <v>900</v>
      </c>
      <c r="Q13" s="3">
        <v>1050</v>
      </c>
      <c r="R13" s="7">
        <v>1921</v>
      </c>
      <c r="S13" s="3">
        <f t="shared" si="4"/>
        <v>1786.5300000000002</v>
      </c>
      <c r="T13" s="3">
        <f t="shared" si="5"/>
        <v>2097.6709441664107</v>
      </c>
      <c r="U13" s="3">
        <v>2463</v>
      </c>
      <c r="V13" s="3">
        <f t="shared" si="6"/>
        <v>148</v>
      </c>
    </row>
    <row r="14" spans="2:22" x14ac:dyDescent="0.35">
      <c r="B14" s="1" t="s">
        <v>27</v>
      </c>
      <c r="C14" s="1" t="s">
        <v>6</v>
      </c>
      <c r="D14" s="2">
        <v>533875</v>
      </c>
      <c r="E14" s="1">
        <f t="shared" si="0"/>
        <v>204</v>
      </c>
      <c r="F14" s="1">
        <v>204.14</v>
      </c>
      <c r="G14" s="2">
        <f t="shared" si="1"/>
        <v>2615</v>
      </c>
      <c r="H14" s="1">
        <v>34</v>
      </c>
      <c r="I14" s="5">
        <v>5.4000000000000006E-2</v>
      </c>
      <c r="J14" s="2">
        <v>28445</v>
      </c>
      <c r="K14" s="2">
        <v>3174</v>
      </c>
      <c r="L14" s="5">
        <f t="shared" si="2"/>
        <v>5.3280262233668933E-2</v>
      </c>
      <c r="M14" s="5">
        <f t="shared" si="3"/>
        <v>0.11158375812972403</v>
      </c>
      <c r="N14" s="1" t="s">
        <v>80</v>
      </c>
      <c r="O14" s="8">
        <v>12.012</v>
      </c>
      <c r="P14" s="3">
        <v>715</v>
      </c>
      <c r="Q14" s="3">
        <v>1034</v>
      </c>
      <c r="R14" s="7">
        <v>2300</v>
      </c>
      <c r="S14" s="3">
        <f t="shared" si="4"/>
        <v>2139</v>
      </c>
      <c r="T14" s="3">
        <f t="shared" si="5"/>
        <v>2331.8100265673447</v>
      </c>
      <c r="U14" s="3">
        <v>2542</v>
      </c>
      <c r="V14" s="3">
        <f t="shared" si="6"/>
        <v>583</v>
      </c>
    </row>
    <row r="15" spans="2:22" x14ac:dyDescent="0.35">
      <c r="B15" s="1" t="s">
        <v>4</v>
      </c>
      <c r="C15" s="1" t="s">
        <v>6</v>
      </c>
      <c r="D15" s="2">
        <v>1847253</v>
      </c>
      <c r="E15" s="1">
        <f t="shared" si="0"/>
        <v>755</v>
      </c>
      <c r="F15" s="1">
        <v>755.3</v>
      </c>
      <c r="G15" s="2">
        <f t="shared" si="1"/>
        <v>2446</v>
      </c>
      <c r="H15" s="1">
        <v>57</v>
      </c>
      <c r="I15" s="5">
        <v>6.9000000000000006E-2</v>
      </c>
      <c r="J15" s="2">
        <v>52666</v>
      </c>
      <c r="K15" s="2">
        <v>4501</v>
      </c>
      <c r="L15" s="5">
        <f t="shared" si="2"/>
        <v>2.8510442262104866E-2</v>
      </c>
      <c r="M15" s="5">
        <f t="shared" si="3"/>
        <v>8.5463107127938323E-2</v>
      </c>
      <c r="N15" s="1" t="s">
        <v>81</v>
      </c>
      <c r="O15" s="8">
        <v>15.47</v>
      </c>
      <c r="P15" s="3">
        <v>1050</v>
      </c>
      <c r="Q15" s="3">
        <v>1100</v>
      </c>
      <c r="R15" s="7">
        <v>2926</v>
      </c>
      <c r="S15" s="3">
        <f t="shared" si="4"/>
        <v>2721.1800000000003</v>
      </c>
      <c r="T15" s="3">
        <f t="shared" si="5"/>
        <v>2910.971404875012</v>
      </c>
      <c r="U15" s="3">
        <v>3114</v>
      </c>
      <c r="V15" s="3">
        <f t="shared" si="6"/>
        <v>761</v>
      </c>
    </row>
    <row r="16" spans="2:22" x14ac:dyDescent="0.35">
      <c r="B16" s="1" t="s">
        <v>19</v>
      </c>
      <c r="C16" s="1" t="s">
        <v>7</v>
      </c>
      <c r="D16" s="2">
        <v>327913</v>
      </c>
      <c r="E16" s="1">
        <f t="shared" si="0"/>
        <v>141</v>
      </c>
      <c r="F16" s="1">
        <v>141.22</v>
      </c>
      <c r="G16" s="2">
        <f t="shared" si="1"/>
        <v>2322</v>
      </c>
      <c r="H16" s="1">
        <v>59</v>
      </c>
      <c r="I16" s="5">
        <v>5.3999999999999999E-2</v>
      </c>
      <c r="J16" s="2">
        <v>18673</v>
      </c>
      <c r="K16" s="2">
        <v>2633</v>
      </c>
      <c r="L16" s="5">
        <f t="shared" si="2"/>
        <v>5.6944982358125479E-2</v>
      </c>
      <c r="M16" s="5">
        <f t="shared" si="3"/>
        <v>0.14100573019868259</v>
      </c>
      <c r="N16" s="1" t="s">
        <v>82</v>
      </c>
      <c r="O16" s="8">
        <v>10.087999999999999</v>
      </c>
      <c r="P16" s="3">
        <v>700</v>
      </c>
      <c r="Q16" s="3">
        <v>1040</v>
      </c>
      <c r="R16" s="7">
        <v>2539</v>
      </c>
      <c r="S16" s="3">
        <f t="shared" si="4"/>
        <v>2361.27</v>
      </c>
      <c r="T16" s="3">
        <f t="shared" si="5"/>
        <v>2307.5233151584839</v>
      </c>
      <c r="U16" s="3">
        <v>2255</v>
      </c>
      <c r="V16" s="3">
        <f t="shared" si="6"/>
        <v>568</v>
      </c>
    </row>
    <row r="17" spans="2:22" x14ac:dyDescent="0.35">
      <c r="B17" s="1" t="s">
        <v>18</v>
      </c>
      <c r="C17" s="1" t="s">
        <v>7</v>
      </c>
      <c r="D17" s="2">
        <v>587010</v>
      </c>
      <c r="E17" s="1">
        <f t="shared" si="0"/>
        <v>281</v>
      </c>
      <c r="F17" s="1">
        <v>280.70999999999998</v>
      </c>
      <c r="G17" s="2">
        <f t="shared" si="1"/>
        <v>2091</v>
      </c>
      <c r="H17" s="1">
        <v>55</v>
      </c>
      <c r="I17" s="5">
        <v>6.216108107168021E-2</v>
      </c>
      <c r="J17" s="2">
        <v>20681</v>
      </c>
      <c r="K17" s="2">
        <v>2825</v>
      </c>
      <c r="L17" s="5">
        <f t="shared" si="2"/>
        <v>3.5231086352873031E-2</v>
      </c>
      <c r="M17" s="5">
        <f t="shared" si="3"/>
        <v>0.1365988105023935</v>
      </c>
      <c r="N17" s="1" t="s">
        <v>83</v>
      </c>
      <c r="O17" s="8">
        <v>10.087999999999999</v>
      </c>
      <c r="P17" s="3">
        <v>630</v>
      </c>
      <c r="Q17" s="3">
        <v>1030</v>
      </c>
      <c r="R17" s="7">
        <v>2857</v>
      </c>
      <c r="S17" s="3">
        <f t="shared" si="4"/>
        <v>2657.01</v>
      </c>
      <c r="T17" s="3">
        <f t="shared" si="5"/>
        <v>2536.7850165120417</v>
      </c>
      <c r="U17" s="3">
        <v>2422</v>
      </c>
      <c r="V17" s="3">
        <f t="shared" si="6"/>
        <v>877</v>
      </c>
    </row>
    <row r="18" spans="2:22" x14ac:dyDescent="0.35">
      <c r="B18" s="1" t="s">
        <v>20</v>
      </c>
      <c r="C18" s="1" t="s">
        <v>6</v>
      </c>
      <c r="D18" s="2">
        <v>247548</v>
      </c>
      <c r="E18" s="1">
        <f t="shared" si="0"/>
        <v>119</v>
      </c>
      <c r="F18" s="1">
        <v>118.65</v>
      </c>
      <c r="G18" s="2">
        <f t="shared" si="1"/>
        <v>2086</v>
      </c>
      <c r="H18" s="1">
        <v>31</v>
      </c>
      <c r="I18" s="5">
        <v>5.6000000000000001E-2</v>
      </c>
      <c r="J18" s="2">
        <v>17163</v>
      </c>
      <c r="K18" s="2">
        <v>2473</v>
      </c>
      <c r="L18" s="5">
        <f t="shared" si="2"/>
        <v>6.9332008337776918E-2</v>
      </c>
      <c r="M18" s="5">
        <f t="shared" si="3"/>
        <v>0.14408902872458196</v>
      </c>
      <c r="N18" s="1" t="s">
        <v>84</v>
      </c>
      <c r="O18" s="8">
        <v>12.116000000000001</v>
      </c>
      <c r="P18" s="3">
        <v>766</v>
      </c>
      <c r="Q18" s="3">
        <v>1000</v>
      </c>
      <c r="R18" s="7">
        <v>2874</v>
      </c>
      <c r="S18" s="3">
        <f t="shared" si="4"/>
        <v>2672.82</v>
      </c>
      <c r="T18" s="3">
        <f t="shared" si="5"/>
        <v>2506.2176681206283</v>
      </c>
      <c r="U18" s="3">
        <v>2350</v>
      </c>
      <c r="V18" s="3">
        <f t="shared" si="6"/>
        <v>740</v>
      </c>
    </row>
    <row r="19" spans="2:22" x14ac:dyDescent="0.35">
      <c r="B19" s="1" t="s">
        <v>13</v>
      </c>
      <c r="C19" s="1" t="s">
        <v>8</v>
      </c>
      <c r="D19" s="2">
        <v>593145</v>
      </c>
      <c r="E19" s="1">
        <f t="shared" si="0"/>
        <v>298</v>
      </c>
      <c r="F19" s="1">
        <v>297.83</v>
      </c>
      <c r="G19" s="2">
        <f t="shared" si="1"/>
        <v>1992</v>
      </c>
      <c r="H19" s="1">
        <v>74</v>
      </c>
      <c r="I19" s="5">
        <v>5.7000000000000002E-2</v>
      </c>
      <c r="J19" s="2">
        <v>24860</v>
      </c>
      <c r="K19" s="2">
        <v>2961</v>
      </c>
      <c r="L19" s="5">
        <f t="shared" si="2"/>
        <v>4.1912179989715838E-2</v>
      </c>
      <c r="M19" s="5">
        <f t="shared" si="3"/>
        <v>0.11910699919549476</v>
      </c>
      <c r="N19" s="1" t="s">
        <v>85</v>
      </c>
      <c r="O19" s="8">
        <v>10.075000000000001</v>
      </c>
      <c r="P19" s="3">
        <v>622</v>
      </c>
      <c r="Q19" s="3">
        <v>950</v>
      </c>
      <c r="R19" s="7">
        <v>1966</v>
      </c>
      <c r="S19" s="3">
        <f t="shared" si="4"/>
        <v>1828.38</v>
      </c>
      <c r="T19" s="3">
        <f t="shared" si="5"/>
        <v>1996.4639741302624</v>
      </c>
      <c r="U19" s="3">
        <v>2180</v>
      </c>
      <c r="V19" s="3">
        <f t="shared" si="6"/>
        <v>424</v>
      </c>
    </row>
    <row r="20" spans="2:22" x14ac:dyDescent="0.35">
      <c r="B20" s="1" t="s">
        <v>12</v>
      </c>
      <c r="C20" s="1" t="s">
        <v>9</v>
      </c>
      <c r="D20" s="2">
        <v>313092</v>
      </c>
      <c r="E20" s="1">
        <f t="shared" si="0"/>
        <v>173</v>
      </c>
      <c r="F20" s="1">
        <v>173.46</v>
      </c>
      <c r="G20" s="2">
        <f t="shared" si="1"/>
        <v>1805</v>
      </c>
      <c r="H20" s="1">
        <v>59</v>
      </c>
      <c r="I20" s="5">
        <v>3.7999999999999999E-2</v>
      </c>
      <c r="J20" s="2">
        <v>22819</v>
      </c>
      <c r="K20" s="2">
        <v>3306</v>
      </c>
      <c r="L20" s="5">
        <f t="shared" si="2"/>
        <v>7.2882730954479835E-2</v>
      </c>
      <c r="M20" s="5">
        <f t="shared" si="3"/>
        <v>0.14487926727726894</v>
      </c>
      <c r="N20" s="1" t="s">
        <v>86</v>
      </c>
      <c r="O20" s="8">
        <v>15.600000000000001</v>
      </c>
      <c r="P20" s="3">
        <v>800</v>
      </c>
      <c r="Q20" s="3">
        <v>1050</v>
      </c>
      <c r="R20" s="7">
        <v>2915</v>
      </c>
      <c r="S20" s="3">
        <f t="shared" si="4"/>
        <v>2710.9500000000003</v>
      </c>
      <c r="T20" s="3">
        <f t="shared" si="5"/>
        <v>2787.397119177675</v>
      </c>
      <c r="U20" s="3">
        <v>2866</v>
      </c>
      <c r="V20" s="3">
        <f t="shared" si="6"/>
        <v>937</v>
      </c>
    </row>
    <row r="21" spans="2:22" x14ac:dyDescent="0.35">
      <c r="B21" s="1" t="s">
        <v>5</v>
      </c>
      <c r="C21" s="1" t="s">
        <v>6</v>
      </c>
      <c r="D21" s="2">
        <v>569352</v>
      </c>
      <c r="E21" s="1">
        <f t="shared" si="0"/>
        <v>325</v>
      </c>
      <c r="F21" s="1">
        <v>325.42</v>
      </c>
      <c r="G21" s="2">
        <f t="shared" si="1"/>
        <v>1750</v>
      </c>
      <c r="H21" s="1">
        <v>37</v>
      </c>
      <c r="I21" s="5">
        <v>0.106</v>
      </c>
      <c r="J21" s="2">
        <v>22685</v>
      </c>
      <c r="K21" s="2">
        <v>2735</v>
      </c>
      <c r="L21" s="5">
        <f t="shared" si="2"/>
        <v>3.9843541429555006E-2</v>
      </c>
      <c r="M21" s="5">
        <f t="shared" si="3"/>
        <v>0.12056424950407758</v>
      </c>
      <c r="N21" s="1" t="s">
        <v>87</v>
      </c>
      <c r="O21" s="8">
        <v>10.621</v>
      </c>
      <c r="P21" s="3">
        <v>700</v>
      </c>
      <c r="Q21" s="3">
        <v>950</v>
      </c>
      <c r="R21" s="7">
        <v>2011</v>
      </c>
      <c r="S21" s="3">
        <f t="shared" si="4"/>
        <v>1870.23</v>
      </c>
      <c r="T21" s="3">
        <f t="shared" si="5"/>
        <v>2102.2258418162405</v>
      </c>
      <c r="U21" s="3">
        <v>2363</v>
      </c>
      <c r="V21" s="3">
        <f t="shared" si="6"/>
        <v>452</v>
      </c>
    </row>
    <row r="22" spans="2:22" x14ac:dyDescent="0.35">
      <c r="B22" s="1" t="s">
        <v>14</v>
      </c>
      <c r="C22" s="1" t="s">
        <v>8</v>
      </c>
      <c r="D22" s="2">
        <v>555805</v>
      </c>
      <c r="E22" s="1">
        <f t="shared" si="0"/>
        <v>328</v>
      </c>
      <c r="F22" s="1">
        <v>328.31</v>
      </c>
      <c r="G22" s="2">
        <f t="shared" si="1"/>
        <v>1693</v>
      </c>
      <c r="H22" s="1">
        <v>79</v>
      </c>
      <c r="I22" s="5">
        <v>5.7000000000000002E-2</v>
      </c>
      <c r="J22" s="2">
        <v>23591</v>
      </c>
      <c r="K22" s="2">
        <v>3093</v>
      </c>
      <c r="L22" s="5">
        <f t="shared" si="2"/>
        <v>4.2444742310702492E-2</v>
      </c>
      <c r="M22" s="5">
        <f t="shared" si="3"/>
        <v>0.1311093213513628</v>
      </c>
      <c r="N22" s="1" t="s">
        <v>88</v>
      </c>
      <c r="O22" s="8">
        <v>10.712000000000002</v>
      </c>
      <c r="P22" s="3">
        <v>611</v>
      </c>
      <c r="Q22" s="3">
        <v>930</v>
      </c>
      <c r="R22" s="7">
        <v>2465</v>
      </c>
      <c r="S22" s="3">
        <f t="shared" si="4"/>
        <v>2292.4500000000003</v>
      </c>
      <c r="T22" s="3">
        <f t="shared" si="5"/>
        <v>2359.2517034008897</v>
      </c>
      <c r="U22" s="3">
        <v>2428</v>
      </c>
      <c r="V22" s="3">
        <f t="shared" si="6"/>
        <v>818</v>
      </c>
    </row>
    <row r="23" spans="2:22" x14ac:dyDescent="0.35">
      <c r="B23" s="1" t="s">
        <v>26</v>
      </c>
      <c r="C23" s="1" t="s">
        <v>7</v>
      </c>
      <c r="D23" s="2">
        <v>333786</v>
      </c>
      <c r="E23" s="1">
        <f t="shared" si="0"/>
        <v>258</v>
      </c>
      <c r="F23" s="1">
        <v>257.8</v>
      </c>
      <c r="G23" s="2">
        <f t="shared" si="1"/>
        <v>1295</v>
      </c>
      <c r="H23" s="1">
        <v>38</v>
      </c>
      <c r="I23" s="5">
        <v>0.05</v>
      </c>
      <c r="J23" s="2">
        <v>16854</v>
      </c>
      <c r="K23" s="2">
        <v>2472</v>
      </c>
      <c r="L23" s="5">
        <f t="shared" si="2"/>
        <v>5.0493429922165697E-2</v>
      </c>
      <c r="M23" s="5">
        <f t="shared" si="3"/>
        <v>0.14667141331434674</v>
      </c>
      <c r="N23" s="1" t="s">
        <v>89</v>
      </c>
      <c r="O23" s="8">
        <v>10.361000000000001</v>
      </c>
      <c r="P23" s="3">
        <v>580</v>
      </c>
      <c r="Q23" s="3">
        <v>1030</v>
      </c>
      <c r="R23" s="7">
        <v>1940</v>
      </c>
      <c r="S23" s="3">
        <f t="shared" si="4"/>
        <v>1804.2</v>
      </c>
      <c r="T23" s="3">
        <f t="shared" si="5"/>
        <v>1958.0411129493682</v>
      </c>
      <c r="U23" s="3">
        <v>2125</v>
      </c>
      <c r="V23" s="3">
        <f t="shared" si="6"/>
        <v>348</v>
      </c>
    </row>
    <row r="24" spans="2:22" x14ac:dyDescent="0.35">
      <c r="B24" s="1" t="s">
        <v>15</v>
      </c>
      <c r="C24" s="1" t="s">
        <v>8</v>
      </c>
      <c r="D24" s="2">
        <v>238697</v>
      </c>
      <c r="E24" s="1">
        <f t="shared" si="0"/>
        <v>202</v>
      </c>
      <c r="F24" s="1">
        <v>201.99</v>
      </c>
      <c r="G24" s="2">
        <f t="shared" si="1"/>
        <v>1182</v>
      </c>
      <c r="H24" s="1">
        <v>59</v>
      </c>
      <c r="I24" s="5">
        <v>7.0000000000000007E-2</v>
      </c>
      <c r="J24" s="2">
        <v>15567</v>
      </c>
      <c r="K24" s="2">
        <v>2239</v>
      </c>
      <c r="L24" s="5">
        <f t="shared" si="2"/>
        <v>6.5216571636845036E-2</v>
      </c>
      <c r="M24" s="5">
        <f t="shared" si="3"/>
        <v>0.14382989657609044</v>
      </c>
      <c r="N24" s="1" t="s">
        <v>90</v>
      </c>
      <c r="O24" s="8">
        <v>8.6450000000000014</v>
      </c>
      <c r="P24" s="3">
        <v>450</v>
      </c>
      <c r="Q24" s="3">
        <v>800</v>
      </c>
      <c r="R24" s="7">
        <v>1877</v>
      </c>
      <c r="S24" s="3">
        <f t="shared" si="4"/>
        <v>1745.6100000000001</v>
      </c>
      <c r="T24" s="3">
        <f t="shared" si="5"/>
        <v>2046.81801829083</v>
      </c>
      <c r="U24" s="3">
        <v>2400</v>
      </c>
      <c r="V24" s="3">
        <f t="shared" si="6"/>
        <v>797</v>
      </c>
    </row>
    <row r="25" spans="2:22" x14ac:dyDescent="0.35">
      <c r="B25" s="1" t="s">
        <v>21</v>
      </c>
      <c r="C25" s="1" t="s">
        <v>6</v>
      </c>
      <c r="D25" s="2">
        <v>217198</v>
      </c>
      <c r="E25" s="1">
        <f t="shared" si="0"/>
        <v>214</v>
      </c>
      <c r="F25" s="1">
        <v>214.21</v>
      </c>
      <c r="G25" s="2">
        <f t="shared" si="1"/>
        <v>1014</v>
      </c>
      <c r="H25" s="1">
        <v>51</v>
      </c>
      <c r="I25" s="5">
        <v>7.0000000000000007E-2</v>
      </c>
      <c r="J25" s="2">
        <v>15408</v>
      </c>
      <c r="K25" s="2">
        <v>2238</v>
      </c>
      <c r="L25" s="5">
        <f t="shared" si="2"/>
        <v>7.0939879741065762E-2</v>
      </c>
      <c r="M25" s="5">
        <f t="shared" si="3"/>
        <v>0.14524922118380063</v>
      </c>
      <c r="N25" s="1" t="s">
        <v>91</v>
      </c>
      <c r="O25" s="8">
        <v>12.194000000000001</v>
      </c>
      <c r="P25" s="3">
        <v>640</v>
      </c>
      <c r="Q25" s="3">
        <v>984</v>
      </c>
      <c r="R25" s="7">
        <v>2184</v>
      </c>
      <c r="S25" s="3">
        <f t="shared" si="4"/>
        <v>2031.1200000000001</v>
      </c>
      <c r="T25" s="3">
        <f t="shared" si="5"/>
        <v>2057.3901137120301</v>
      </c>
      <c r="U25" s="3">
        <v>2084</v>
      </c>
      <c r="V25" s="3">
        <f t="shared" si="6"/>
        <v>433</v>
      </c>
    </row>
    <row r="26" spans="2:22" x14ac:dyDescent="0.35">
      <c r="B26" s="1" t="s">
        <v>16</v>
      </c>
      <c r="C26" s="1" t="s">
        <v>8</v>
      </c>
      <c r="D26" s="2">
        <v>111407</v>
      </c>
      <c r="E26" s="1">
        <f t="shared" si="0"/>
        <v>115</v>
      </c>
      <c r="F26" s="1">
        <v>114.77</v>
      </c>
      <c r="G26" s="2">
        <f t="shared" si="1"/>
        <v>971</v>
      </c>
      <c r="H26" s="1">
        <v>46</v>
      </c>
      <c r="I26" s="5">
        <v>5.4000000000000006E-2</v>
      </c>
      <c r="J26" s="2">
        <v>15179</v>
      </c>
      <c r="K26" s="2">
        <v>2347</v>
      </c>
      <c r="L26" s="5">
        <f t="shared" si="2"/>
        <v>0.13624817112030663</v>
      </c>
      <c r="M26" s="5">
        <f t="shared" si="3"/>
        <v>0.15462151656894393</v>
      </c>
      <c r="N26" s="1" t="s">
        <v>92</v>
      </c>
      <c r="O26" s="8">
        <v>11.791</v>
      </c>
      <c r="P26" s="3">
        <v>528</v>
      </c>
      <c r="Q26" s="3">
        <v>950</v>
      </c>
      <c r="R26" s="7">
        <v>3178</v>
      </c>
      <c r="S26" s="3">
        <f t="shared" si="4"/>
        <v>2955.54</v>
      </c>
      <c r="T26" s="3">
        <f t="shared" si="5"/>
        <v>2737.2054910072061</v>
      </c>
      <c r="U26" s="3">
        <v>2535</v>
      </c>
      <c r="V26" s="3">
        <f t="shared" si="6"/>
        <v>1259</v>
      </c>
    </row>
    <row r="27" spans="2:22" x14ac:dyDescent="0.35">
      <c r="B27" s="1" t="s">
        <v>71</v>
      </c>
      <c r="C27" s="1" t="s">
        <v>8</v>
      </c>
      <c r="D27" s="2">
        <v>179088</v>
      </c>
      <c r="E27" s="1">
        <f t="shared" si="0"/>
        <v>187</v>
      </c>
      <c r="F27" s="1">
        <v>187.29</v>
      </c>
      <c r="G27" s="2">
        <f t="shared" si="1"/>
        <v>956</v>
      </c>
      <c r="H27" s="1">
        <v>45</v>
      </c>
      <c r="I27" s="5">
        <v>5.6000000000000001E-2</v>
      </c>
      <c r="J27" s="1">
        <v>15908</v>
      </c>
      <c r="K27" s="1">
        <v>2204</v>
      </c>
      <c r="L27" s="5">
        <f t="shared" si="2"/>
        <v>8.8827838827838831E-2</v>
      </c>
      <c r="M27" s="5">
        <f t="shared" si="3"/>
        <v>0.13854664319839075</v>
      </c>
      <c r="N27" s="1" t="s">
        <v>93</v>
      </c>
      <c r="O27" s="8">
        <v>14.066000000000001</v>
      </c>
      <c r="P27" s="1">
        <v>1100</v>
      </c>
      <c r="Q27" s="11">
        <v>1030</v>
      </c>
      <c r="R27" s="7">
        <v>3012</v>
      </c>
      <c r="S27" s="3">
        <f t="shared" si="4"/>
        <v>2801.1600000000003</v>
      </c>
      <c r="T27" s="3">
        <f t="shared" si="5"/>
        <v>2612.7431791127119</v>
      </c>
      <c r="U27" s="3">
        <v>2437</v>
      </c>
      <c r="V27" s="3">
        <f t="shared" si="6"/>
        <v>483</v>
      </c>
    </row>
    <row r="28" spans="2:22" x14ac:dyDescent="0.35">
      <c r="B28" s="1" t="s">
        <v>68</v>
      </c>
      <c r="C28" s="1" t="s">
        <v>8</v>
      </c>
      <c r="D28" s="2">
        <v>213981</v>
      </c>
      <c r="E28" s="1">
        <f t="shared" si="0"/>
        <v>270</v>
      </c>
      <c r="F28" s="1">
        <v>269.99</v>
      </c>
      <c r="G28" s="2">
        <f t="shared" si="1"/>
        <v>793</v>
      </c>
      <c r="H28" s="1">
        <v>47</v>
      </c>
      <c r="I28" s="5">
        <v>5.3999999999999999E-2</v>
      </c>
      <c r="J28" s="1">
        <v>16202</v>
      </c>
      <c r="K28" s="1">
        <v>2223</v>
      </c>
      <c r="L28" s="5">
        <f t="shared" si="2"/>
        <v>7.5717002911473444E-2</v>
      </c>
      <c r="M28" s="5">
        <f t="shared" si="3"/>
        <v>0.13720528329835824</v>
      </c>
      <c r="N28" s="1" t="s">
        <v>94</v>
      </c>
      <c r="O28" s="8">
        <v>10.127000000000001</v>
      </c>
      <c r="P28" s="1">
        <v>730</v>
      </c>
      <c r="Q28" s="11">
        <v>920</v>
      </c>
      <c r="R28" s="7">
        <v>2225</v>
      </c>
      <c r="S28" s="3">
        <f t="shared" si="4"/>
        <v>2069.25</v>
      </c>
      <c r="T28" s="3">
        <f t="shared" si="5"/>
        <v>2039.9170939035735</v>
      </c>
      <c r="U28" s="3">
        <v>2011</v>
      </c>
      <c r="V28" s="3">
        <f t="shared" si="6"/>
        <v>390</v>
      </c>
    </row>
    <row r="29" spans="2:22" x14ac:dyDescent="0.35">
      <c r="B29" s="1" t="s">
        <v>69</v>
      </c>
      <c r="C29" s="1" t="s">
        <v>7</v>
      </c>
      <c r="D29" s="2">
        <v>114024</v>
      </c>
      <c r="E29" s="1">
        <f t="shared" si="0"/>
        <v>105</v>
      </c>
      <c r="F29" s="1">
        <v>105.02</v>
      </c>
      <c r="G29" s="2">
        <f t="shared" si="1"/>
        <v>1086</v>
      </c>
      <c r="H29" s="1">
        <v>46</v>
      </c>
      <c r="I29" s="5">
        <v>4.5999999999999999E-2</v>
      </c>
      <c r="J29" s="1">
        <v>14823</v>
      </c>
      <c r="K29" s="1">
        <v>2197</v>
      </c>
      <c r="L29" s="5">
        <f t="shared" si="2"/>
        <v>0.12999894758998107</v>
      </c>
      <c r="M29" s="5">
        <f t="shared" si="3"/>
        <v>0.14821561087499158</v>
      </c>
      <c r="N29" s="1" t="s">
        <v>95</v>
      </c>
      <c r="O29" s="8">
        <v>10.829000000000001</v>
      </c>
      <c r="P29" s="1">
        <v>770</v>
      </c>
      <c r="Q29" s="11">
        <v>900</v>
      </c>
      <c r="R29" s="7">
        <v>2225</v>
      </c>
      <c r="S29" s="3">
        <f t="shared" si="4"/>
        <v>2069.25</v>
      </c>
      <c r="T29" s="3">
        <f t="shared" si="5"/>
        <v>2133.6236781588268</v>
      </c>
      <c r="U29" s="3">
        <v>2200</v>
      </c>
      <c r="V29" s="3">
        <f t="shared" si="6"/>
        <v>464</v>
      </c>
    </row>
    <row r="30" spans="2:22" x14ac:dyDescent="0.35">
      <c r="B30" s="1" t="s">
        <v>70</v>
      </c>
      <c r="C30" s="1" t="s">
        <v>9</v>
      </c>
      <c r="D30" s="2">
        <v>161485</v>
      </c>
      <c r="E30" s="1">
        <f t="shared" si="0"/>
        <v>109</v>
      </c>
      <c r="F30" s="1">
        <v>108.83</v>
      </c>
      <c r="G30" s="2">
        <f t="shared" si="1"/>
        <v>1484</v>
      </c>
      <c r="H30" s="1">
        <v>72</v>
      </c>
      <c r="I30" s="5">
        <v>4.1000000000000002E-2</v>
      </c>
      <c r="J30" s="1">
        <v>15267</v>
      </c>
      <c r="K30" s="1">
        <v>2266</v>
      </c>
      <c r="L30" s="5">
        <f t="shared" si="2"/>
        <v>9.4541288664581849E-2</v>
      </c>
      <c r="M30" s="5">
        <f t="shared" si="3"/>
        <v>0.14842470688412918</v>
      </c>
      <c r="N30" s="1" t="s">
        <v>96</v>
      </c>
      <c r="O30" s="8">
        <v>15.73</v>
      </c>
      <c r="P30" s="1">
        <v>1100</v>
      </c>
      <c r="Q30" s="11">
        <v>990</v>
      </c>
      <c r="R30" s="7">
        <v>2681</v>
      </c>
      <c r="S30" s="3">
        <f t="shared" si="4"/>
        <v>2493.33</v>
      </c>
      <c r="T30" s="3">
        <f t="shared" si="5"/>
        <v>2755.3928667251789</v>
      </c>
      <c r="U30" s="3">
        <v>3045</v>
      </c>
      <c r="V30" s="3">
        <f t="shared" si="6"/>
        <v>665</v>
      </c>
    </row>
    <row r="31" spans="2:22" x14ac:dyDescent="0.35">
      <c r="B31" s="1" t="s">
        <v>98</v>
      </c>
      <c r="C31" s="1" t="s">
        <v>9</v>
      </c>
      <c r="D31" s="2">
        <v>230241</v>
      </c>
      <c r="E31" s="1">
        <f t="shared" si="0"/>
        <v>153</v>
      </c>
      <c r="F31" s="1">
        <v>153.07</v>
      </c>
      <c r="G31" s="2">
        <f t="shared" si="1"/>
        <v>1504</v>
      </c>
      <c r="H31" s="1">
        <v>56</v>
      </c>
      <c r="I31" s="5">
        <v>3.9E-2</v>
      </c>
      <c r="J31" s="1">
        <v>17357</v>
      </c>
      <c r="K31" s="1">
        <v>2380</v>
      </c>
      <c r="L31" s="5">
        <f t="shared" si="2"/>
        <v>7.5386225737379534E-2</v>
      </c>
      <c r="M31" s="5">
        <f t="shared" si="3"/>
        <v>0.13712047012732614</v>
      </c>
      <c r="N31" s="1" t="s">
        <v>97</v>
      </c>
      <c r="O31" s="8">
        <v>16.003</v>
      </c>
      <c r="P31" s="1">
        <v>940</v>
      </c>
      <c r="Q31" s="11">
        <v>930</v>
      </c>
      <c r="R31" s="7">
        <v>3012</v>
      </c>
      <c r="S31" s="3">
        <f t="shared" si="4"/>
        <v>2801.1600000000003</v>
      </c>
      <c r="T31" s="3">
        <f t="shared" si="5"/>
        <v>2852.6075439849769</v>
      </c>
      <c r="U31" s="3">
        <v>2905</v>
      </c>
      <c r="V31" s="3">
        <f t="shared" si="6"/>
        <v>983</v>
      </c>
    </row>
    <row r="36" spans="16:22" x14ac:dyDescent="0.35">
      <c r="P36" s="3"/>
      <c r="Q36" s="3"/>
      <c r="R36" s="3"/>
      <c r="S36" s="3"/>
      <c r="T36" s="3"/>
      <c r="V36" s="3"/>
    </row>
  </sheetData>
  <autoFilter ref="B5:V31" xr:uid="{00000000-0001-0000-0000-000000000000}">
    <sortState xmlns:xlrd2="http://schemas.microsoft.com/office/spreadsheetml/2017/richdata2" ref="B6:V26">
      <sortCondition descending="1" ref="G5:G26"/>
    </sortState>
  </autoFilter>
  <conditionalFormatting sqref="M6:M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3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3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3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:O3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333EF-94ED-46BB-A05A-AF0C10ED0DA5}">
  <dimension ref="B1:O14"/>
  <sheetViews>
    <sheetView workbookViewId="0"/>
  </sheetViews>
  <sheetFormatPr defaultRowHeight="14.15" x14ac:dyDescent="0.35"/>
  <cols>
    <col min="1" max="1" width="9.23046875" style="1"/>
    <col min="2" max="2" width="30.4609375" style="1" bestFit="1" customWidth="1"/>
    <col min="3" max="3" width="11.23046875" style="1" bestFit="1" customWidth="1"/>
    <col min="4" max="16384" width="9.23046875" style="1"/>
  </cols>
  <sheetData>
    <row r="1" spans="2:15" x14ac:dyDescent="0.35">
      <c r="B1" s="1" t="s">
        <v>55</v>
      </c>
    </row>
    <row r="2" spans="2:15" x14ac:dyDescent="0.35">
      <c r="O2" s="6"/>
    </row>
    <row r="3" spans="2:15" x14ac:dyDescent="0.35">
      <c r="B3" s="6" t="s">
        <v>44</v>
      </c>
      <c r="C3" s="6" t="s">
        <v>42</v>
      </c>
      <c r="O3" s="6"/>
    </row>
    <row r="4" spans="2:15" ht="14.6" x14ac:dyDescent="0.4">
      <c r="B4" s="1" t="s">
        <v>57</v>
      </c>
      <c r="C4" s="9" t="s">
        <v>56</v>
      </c>
      <c r="O4" s="6"/>
    </row>
    <row r="5" spans="2:15" ht="14.6" x14ac:dyDescent="0.4">
      <c r="B5" s="1" t="s">
        <v>58</v>
      </c>
      <c r="C5" s="9" t="s">
        <v>43</v>
      </c>
      <c r="O5" s="6"/>
    </row>
    <row r="6" spans="2:15" ht="14.6" x14ac:dyDescent="0.4">
      <c r="B6" s="1" t="s">
        <v>58</v>
      </c>
      <c r="C6" s="9" t="s">
        <v>45</v>
      </c>
      <c r="O6" s="6"/>
    </row>
    <row r="7" spans="2:15" ht="14.6" x14ac:dyDescent="0.4">
      <c r="B7" s="1" t="s">
        <v>49</v>
      </c>
      <c r="C7" s="9" t="s">
        <v>46</v>
      </c>
      <c r="O7" s="6"/>
    </row>
    <row r="8" spans="2:15" ht="14.6" x14ac:dyDescent="0.4">
      <c r="B8" s="1" t="s">
        <v>48</v>
      </c>
      <c r="C8" s="9" t="s">
        <v>47</v>
      </c>
      <c r="O8" s="6"/>
    </row>
    <row r="9" spans="2:15" ht="14.6" x14ac:dyDescent="0.4">
      <c r="B9" s="1" t="s">
        <v>36</v>
      </c>
      <c r="C9" s="9" t="s">
        <v>50</v>
      </c>
    </row>
    <row r="10" spans="2:15" ht="14.6" x14ac:dyDescent="0.4">
      <c r="B10" s="1" t="s">
        <v>36</v>
      </c>
      <c r="C10" s="9" t="s">
        <v>51</v>
      </c>
    </row>
    <row r="11" spans="2:15" ht="14.6" x14ac:dyDescent="0.4">
      <c r="B11" s="1" t="s">
        <v>36</v>
      </c>
      <c r="C11" s="9" t="s">
        <v>52</v>
      </c>
    </row>
    <row r="12" spans="2:15" ht="14.6" x14ac:dyDescent="0.4">
      <c r="B12" s="1" t="s">
        <v>54</v>
      </c>
      <c r="C12" s="9" t="s">
        <v>53</v>
      </c>
    </row>
    <row r="13" spans="2:15" ht="14.6" x14ac:dyDescent="0.4">
      <c r="B13" s="1" t="s">
        <v>63</v>
      </c>
      <c r="C13" s="9" t="s">
        <v>62</v>
      </c>
    </row>
    <row r="14" spans="2:15" ht="14.6" x14ac:dyDescent="0.4">
      <c r="B14" s="1" t="s">
        <v>66</v>
      </c>
      <c r="C14" s="9" t="s">
        <v>65</v>
      </c>
    </row>
  </sheetData>
  <hyperlinks>
    <hyperlink ref="C4" r:id="rId1" xr:uid="{2765876D-27E4-4A47-B372-5AB1A06E1E05}"/>
    <hyperlink ref="C5" r:id="rId2" xr:uid="{E8EBE3F4-B053-4B4D-9D3E-68933432E901}"/>
    <hyperlink ref="C6" r:id="rId3" xr:uid="{780E721C-A58C-4F53-A028-8399171AE6FA}"/>
    <hyperlink ref="C7" r:id="rId4" xr:uid="{7E2D4D21-7820-4BB4-B2B8-F0AFC53DAC99}"/>
    <hyperlink ref="C8" r:id="rId5" xr:uid="{B864A95D-4692-4942-81E1-215888799794}"/>
    <hyperlink ref="C9" r:id="rId6" xr:uid="{C746F890-1419-4625-8D31-20F828077580}"/>
    <hyperlink ref="C10" r:id="rId7" xr:uid="{47FA64B9-906F-4868-8215-4953376851D2}"/>
    <hyperlink ref="C11" r:id="rId8" xr:uid="{14A3A9F6-98F5-4CB5-9A3D-6C142BE77A9C}"/>
    <hyperlink ref="C12" r:id="rId9" xr:uid="{5D7F1F6A-8464-480C-95D7-E74250FE7276}"/>
    <hyperlink ref="C13" r:id="rId10" xr:uid="{CFAC7660-D79D-426C-8F26-29EABED3E9F6}"/>
    <hyperlink ref="C14" r:id="rId11" xr:uid="{6671353C-4AD1-43CE-8519-89A54836F9F9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0D768-18E9-4BA6-A2F4-05BA1712C8C5}">
  <dimension ref="A1:B1"/>
  <sheetViews>
    <sheetView workbookViewId="0"/>
  </sheetViews>
  <sheetFormatPr defaultRowHeight="14.15" x14ac:dyDescent="0.35"/>
  <cols>
    <col min="1" max="1" width="18.23046875" style="1" bestFit="1" customWidth="1"/>
    <col min="2" max="16384" width="9.23046875" style="1"/>
  </cols>
  <sheetData>
    <row r="1" spans="1:2" x14ac:dyDescent="0.35">
      <c r="A1" s="1" t="s">
        <v>99</v>
      </c>
      <c r="B1" s="12" t="s">
        <v>100</v>
      </c>
    </row>
  </sheetData>
  <sheetProtection algorithmName="SHA-512" hashValue="3SZaPXyk34hqA/16tgUmzo9fWADysB/JuTRjFK48ORisxO42A5Ln+/kLqLlEnEeAxKBNXbh8mb7g9MI5rF4XVw==" saltValue="oxlef5eKrmZ+fOcVeLyBxA==" spinCount="100000" sheet="1" objects="1" scenarios="1"/>
  <hyperlinks>
    <hyperlink ref="B1" r:id="rId1" xr:uid="{7F948FE8-71AD-40F9-9AE1-7FE494871A66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Calculations</vt:lpstr>
      <vt:lpstr>Info</vt:lpstr>
      <vt:lpstr>Autor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Zhuravlev</dc:creator>
  <cp:lastModifiedBy>Anton Zhuravlev</cp:lastModifiedBy>
  <dcterms:created xsi:type="dcterms:W3CDTF">2015-06-05T18:17:20Z</dcterms:created>
  <dcterms:modified xsi:type="dcterms:W3CDTF">2023-06-06T15:10:09Z</dcterms:modified>
</cp:coreProperties>
</file>