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lvin C M\Documents\UNPAD\Kelas\Semester 5\Kriptografi\Tugas\"/>
    </mc:Choice>
  </mc:AlternateContent>
  <xr:revisionPtr revIDLastSave="0" documentId="13_ncr:1_{188E2702-9E20-4CAE-A5D3-8721249B3D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ipher" sheetId="2" r:id="rId1"/>
    <sheet name="Aff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C10" i="2" s="1"/>
  <c r="C11" i="2" s="1"/>
  <c r="C15" i="2" s="1"/>
  <c r="C16" i="2" s="1"/>
  <c r="C17" i="2" s="1"/>
  <c r="C18" i="2" s="1"/>
  <c r="D9" i="2"/>
  <c r="D10" i="2" s="1"/>
  <c r="D11" i="2" s="1"/>
  <c r="D15" i="2" s="1"/>
  <c r="D16" i="2" s="1"/>
  <c r="D17" i="2" s="1"/>
  <c r="D18" i="2" s="1"/>
  <c r="E9" i="2"/>
  <c r="E10" i="2" s="1"/>
  <c r="E11" i="2" s="1"/>
  <c r="E15" i="2" s="1"/>
  <c r="E16" i="2" s="1"/>
  <c r="E17" i="2" s="1"/>
  <c r="E18" i="2" s="1"/>
  <c r="F9" i="2"/>
  <c r="F10" i="2" s="1"/>
  <c r="F11" i="2" s="1"/>
  <c r="F15" i="2" s="1"/>
  <c r="F16" i="2" s="1"/>
  <c r="F17" i="2" s="1"/>
  <c r="F18" i="2" s="1"/>
  <c r="G9" i="2"/>
  <c r="G10" i="2" s="1"/>
  <c r="G11" i="2" s="1"/>
  <c r="G15" i="2" s="1"/>
  <c r="G16" i="2" s="1"/>
  <c r="G17" i="2" s="1"/>
  <c r="G18" i="2" s="1"/>
  <c r="B9" i="2"/>
  <c r="B10" i="2" s="1"/>
  <c r="B11" i="2" s="1"/>
  <c r="B15" i="2" s="1"/>
  <c r="B16" i="2" s="1"/>
  <c r="B17" i="2" s="1"/>
  <c r="B18" i="2" s="1"/>
  <c r="C8" i="1"/>
  <c r="C9" i="1" s="1"/>
  <c r="C10" i="1" s="1"/>
  <c r="C14" i="1" s="1"/>
  <c r="C15" i="1" s="1"/>
  <c r="D8" i="1"/>
  <c r="D9" i="1" s="1"/>
  <c r="D10" i="1" s="1"/>
  <c r="D14" i="1" s="1"/>
  <c r="D15" i="1" s="1"/>
  <c r="E8" i="1"/>
  <c r="E9" i="1" s="1"/>
  <c r="E10" i="1" s="1"/>
  <c r="E14" i="1" s="1"/>
  <c r="E15" i="1" s="1"/>
  <c r="F8" i="1"/>
  <c r="F9" i="1" s="1"/>
  <c r="F10" i="1" s="1"/>
  <c r="F14" i="1" s="1"/>
  <c r="F15" i="1" s="1"/>
  <c r="G8" i="1"/>
  <c r="G9" i="1" s="1"/>
  <c r="G10" i="1" s="1"/>
  <c r="G14" i="1" s="1"/>
  <c r="G15" i="1" s="1"/>
  <c r="B8" i="1"/>
  <c r="B9" i="1" s="1"/>
  <c r="B10" i="1" s="1"/>
  <c r="B14" i="1" s="1"/>
  <c r="B15" i="1" s="1"/>
  <c r="C7" i="1"/>
  <c r="D7" i="1"/>
  <c r="E7" i="1"/>
  <c r="F7" i="1"/>
  <c r="G7" i="1"/>
  <c r="B7" i="1"/>
  <c r="G3" i="1" l="1"/>
  <c r="E16" i="1" l="1"/>
  <c r="E17" i="1" s="1"/>
  <c r="E18" i="1" s="1"/>
  <c r="D16" i="1"/>
  <c r="D17" i="1" s="1"/>
  <c r="D18" i="1" s="1"/>
  <c r="G16" i="1"/>
  <c r="G17" i="1" s="1"/>
  <c r="G18" i="1" s="1"/>
  <c r="F16" i="1"/>
  <c r="F17" i="1" s="1"/>
  <c r="F18" i="1" s="1"/>
  <c r="B16" i="1"/>
  <c r="B17" i="1" s="1"/>
  <c r="B18" i="1" s="1"/>
  <c r="C16" i="1"/>
  <c r="C17" i="1" s="1"/>
  <c r="C18" i="1" s="1"/>
</calcChain>
</file>

<file path=xl/sharedStrings.xml><?xml version="1.0" encoding="utf-8"?>
<sst xmlns="http://schemas.openxmlformats.org/spreadsheetml/2006/main" count="49" uniqueCount="32">
  <si>
    <t>a</t>
  </si>
  <si>
    <t>b</t>
  </si>
  <si>
    <t>a'</t>
  </si>
  <si>
    <t>b'</t>
  </si>
  <si>
    <t>ENKRIPSI</t>
  </si>
  <si>
    <t>C</t>
  </si>
  <si>
    <t>A</t>
  </si>
  <si>
    <t>L</t>
  </si>
  <si>
    <t>V</t>
  </si>
  <si>
    <t>I</t>
  </si>
  <si>
    <t>N</t>
  </si>
  <si>
    <t>E(x)</t>
  </si>
  <si>
    <t>E(x)mod26</t>
  </si>
  <si>
    <t>Crypt</t>
  </si>
  <si>
    <t>DEKRIPSI</t>
  </si>
  <si>
    <t>D(x)</t>
  </si>
  <si>
    <t>D(y)</t>
  </si>
  <si>
    <t>D(y)mod26</t>
  </si>
  <si>
    <t>Nama</t>
  </si>
  <si>
    <t>Calvin Calfi Montolalu</t>
  </si>
  <si>
    <t>NPM</t>
  </si>
  <si>
    <t>140810200053</t>
  </si>
  <si>
    <t>Kelas</t>
  </si>
  <si>
    <t>Text</t>
  </si>
  <si>
    <t>Key</t>
  </si>
  <si>
    <t>D(x) = (x-K)mod26</t>
  </si>
  <si>
    <t>E(x) = (x+K)mod26</t>
  </si>
  <si>
    <t>Plaintext</t>
  </si>
  <si>
    <t>char code</t>
  </si>
  <si>
    <t>Char code</t>
  </si>
  <si>
    <t>E(x)=17x+5</t>
  </si>
  <si>
    <t>D(x)=23x-11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</si>
</sst>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DEA3-8565-46F2-8272-32F1D69258B2}">
  <dimension ref="A1:J18"/>
  <sheetViews>
    <sheetView workbookViewId="0">
      <selection activeCell="E14" sqref="E14"/>
    </sheetView>
  </sheetViews>
  <sheetFormatPr defaultRowHeight="14.4" x14ac:dyDescent="0.3"/>
  <cols>
    <col min="1" max="1" width="10.21875" style="1" customWidth="1"/>
    <col min="2" max="16384" width="8.88671875" style="1"/>
  </cols>
  <sheetData>
    <row r="1" spans="1:10" x14ac:dyDescent="0.3">
      <c r="A1" s="5" t="s">
        <v>18</v>
      </c>
      <c r="B1" s="6" t="s">
        <v>19</v>
      </c>
      <c r="C1" s="6"/>
    </row>
    <row r="2" spans="1:10" x14ac:dyDescent="0.3">
      <c r="A2" s="5" t="s">
        <v>20</v>
      </c>
      <c r="B2" s="7" t="s">
        <v>21</v>
      </c>
      <c r="C2" s="7"/>
    </row>
    <row r="3" spans="1:10" x14ac:dyDescent="0.3">
      <c r="A3" s="5" t="s">
        <v>22</v>
      </c>
      <c r="B3" s="8" t="s">
        <v>6</v>
      </c>
      <c r="C3" s="9"/>
    </row>
    <row r="5" spans="1:10" x14ac:dyDescent="0.3">
      <c r="B5" s="4" t="s">
        <v>24</v>
      </c>
      <c r="C5" s="4">
        <v>9</v>
      </c>
      <c r="I5" s="2" t="s">
        <v>26</v>
      </c>
      <c r="J5" s="2"/>
    </row>
    <row r="6" spans="1:10" x14ac:dyDescent="0.3">
      <c r="I6" s="2" t="s">
        <v>25</v>
      </c>
      <c r="J6" s="2"/>
    </row>
    <row r="7" spans="1:10" x14ac:dyDescent="0.3">
      <c r="B7" s="3" t="s">
        <v>4</v>
      </c>
    </row>
    <row r="8" spans="1:10" x14ac:dyDescent="0.3">
      <c r="A8" s="4" t="s">
        <v>27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</row>
    <row r="9" spans="1:10" x14ac:dyDescent="0.3">
      <c r="A9" s="4" t="s">
        <v>28</v>
      </c>
      <c r="B9" s="4">
        <f>CODE(B8)-65</f>
        <v>2</v>
      </c>
      <c r="C9" s="4">
        <f t="shared" ref="C9:G9" si="0">CODE(C8)-65</f>
        <v>0</v>
      </c>
      <c r="D9" s="4">
        <f t="shared" si="0"/>
        <v>11</v>
      </c>
      <c r="E9" s="4">
        <f t="shared" si="0"/>
        <v>21</v>
      </c>
      <c r="F9" s="4">
        <f t="shared" si="0"/>
        <v>8</v>
      </c>
      <c r="G9" s="4">
        <f t="shared" si="0"/>
        <v>13</v>
      </c>
    </row>
    <row r="10" spans="1:10" x14ac:dyDescent="0.3">
      <c r="A10" s="4" t="s">
        <v>11</v>
      </c>
      <c r="B10" s="4">
        <f>MOD(B9+$C5,26)</f>
        <v>11</v>
      </c>
      <c r="C10" s="4">
        <f t="shared" ref="C10:G10" si="1">MOD(C9+$C5,26)</f>
        <v>9</v>
      </c>
      <c r="D10" s="4">
        <f t="shared" si="1"/>
        <v>20</v>
      </c>
      <c r="E10" s="4">
        <f t="shared" si="1"/>
        <v>4</v>
      </c>
      <c r="F10" s="4">
        <f t="shared" si="1"/>
        <v>17</v>
      </c>
      <c r="G10" s="4">
        <f t="shared" si="1"/>
        <v>22</v>
      </c>
    </row>
    <row r="11" spans="1:10" x14ac:dyDescent="0.3">
      <c r="A11" s="4" t="s">
        <v>13</v>
      </c>
      <c r="B11" s="4" t="str">
        <f>CHAR(B10+65)</f>
        <v>L</v>
      </c>
      <c r="C11" s="4" t="str">
        <f t="shared" ref="C11:G11" si="2">CHAR(C10+65)</f>
        <v>J</v>
      </c>
      <c r="D11" s="4" t="str">
        <f t="shared" si="2"/>
        <v>U</v>
      </c>
      <c r="E11" s="4" t="str">
        <f t="shared" si="2"/>
        <v>E</v>
      </c>
      <c r="F11" s="4" t="str">
        <f t="shared" si="2"/>
        <v>R</v>
      </c>
      <c r="G11" s="4" t="str">
        <f t="shared" si="2"/>
        <v>W</v>
      </c>
    </row>
    <row r="14" spans="1:10" x14ac:dyDescent="0.3">
      <c r="B14" s="3" t="s">
        <v>14</v>
      </c>
    </row>
    <row r="15" spans="1:10" x14ac:dyDescent="0.3">
      <c r="A15" s="4" t="s">
        <v>13</v>
      </c>
      <c r="B15" s="4" t="str">
        <f>B11</f>
        <v>L</v>
      </c>
      <c r="C15" s="4" t="str">
        <f t="shared" ref="C15:G15" si="3">C11</f>
        <v>J</v>
      </c>
      <c r="D15" s="4" t="str">
        <f t="shared" si="3"/>
        <v>U</v>
      </c>
      <c r="E15" s="4" t="str">
        <f t="shared" si="3"/>
        <v>E</v>
      </c>
      <c r="F15" s="4" t="str">
        <f t="shared" si="3"/>
        <v>R</v>
      </c>
      <c r="G15" s="4" t="str">
        <f t="shared" si="3"/>
        <v>W</v>
      </c>
    </row>
    <row r="16" spans="1:10" x14ac:dyDescent="0.3">
      <c r="A16" s="4" t="s">
        <v>28</v>
      </c>
      <c r="B16" s="4">
        <f>CODE(B15)-65</f>
        <v>11</v>
      </c>
      <c r="C16" s="4">
        <f t="shared" ref="C16:G16" si="4">CODE(C15)-65</f>
        <v>9</v>
      </c>
      <c r="D16" s="4">
        <f t="shared" si="4"/>
        <v>20</v>
      </c>
      <c r="E16" s="4">
        <f t="shared" si="4"/>
        <v>4</v>
      </c>
      <c r="F16" s="4">
        <f t="shared" si="4"/>
        <v>17</v>
      </c>
      <c r="G16" s="4">
        <f t="shared" si="4"/>
        <v>22</v>
      </c>
    </row>
    <row r="17" spans="1:7" x14ac:dyDescent="0.3">
      <c r="A17" s="4" t="s">
        <v>15</v>
      </c>
      <c r="B17" s="4">
        <f>MOD(B16-$C5,26)</f>
        <v>2</v>
      </c>
      <c r="C17" s="4">
        <f t="shared" ref="C17:G17" si="5">MOD(C16-$C5,26)</f>
        <v>0</v>
      </c>
      <c r="D17" s="4">
        <f t="shared" si="5"/>
        <v>11</v>
      </c>
      <c r="E17" s="4">
        <f t="shared" si="5"/>
        <v>21</v>
      </c>
      <c r="F17" s="4">
        <f t="shared" si="5"/>
        <v>8</v>
      </c>
      <c r="G17" s="4">
        <f t="shared" si="5"/>
        <v>13</v>
      </c>
    </row>
    <row r="18" spans="1:7" x14ac:dyDescent="0.3">
      <c r="A18" s="4" t="s">
        <v>23</v>
      </c>
      <c r="B18" s="4" t="str">
        <f>CHAR(B17+65)</f>
        <v>C</v>
      </c>
      <c r="C18" s="4" t="str">
        <f t="shared" ref="C18:F18" si="6">CHAR(C17+65)</f>
        <v>A</v>
      </c>
      <c r="D18" s="4" t="str">
        <f t="shared" si="6"/>
        <v>L</v>
      </c>
      <c r="E18" s="4" t="str">
        <f t="shared" si="6"/>
        <v>V</v>
      </c>
      <c r="F18" s="4" t="str">
        <f t="shared" si="6"/>
        <v>I</v>
      </c>
      <c r="G18" s="4" t="str">
        <f>CHAR(G17+65)</f>
        <v>N</v>
      </c>
    </row>
  </sheetData>
  <mergeCells count="5">
    <mergeCell ref="I5:J5"/>
    <mergeCell ref="I6:J6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workbookViewId="0">
      <selection activeCell="I4" sqref="I4"/>
    </sheetView>
  </sheetViews>
  <sheetFormatPr defaultRowHeight="14.4" x14ac:dyDescent="0.3"/>
  <cols>
    <col min="1" max="1" width="11.44140625" style="1" customWidth="1"/>
    <col min="2" max="12" width="8.88671875" style="1"/>
    <col min="13" max="13" width="11" style="1" bestFit="1" customWidth="1"/>
    <col min="14" max="16384" width="8.88671875" style="1"/>
  </cols>
  <sheetData>
    <row r="2" spans="1:10" x14ac:dyDescent="0.3">
      <c r="B2" s="4" t="s">
        <v>0</v>
      </c>
      <c r="C2" s="4">
        <v>17</v>
      </c>
      <c r="F2" s="4" t="s">
        <v>2</v>
      </c>
      <c r="G2" s="4">
        <v>23</v>
      </c>
      <c r="I2" s="10" t="s">
        <v>30</v>
      </c>
      <c r="J2" s="10"/>
    </row>
    <row r="3" spans="1:10" x14ac:dyDescent="0.3">
      <c r="B3" s="4" t="s">
        <v>1</v>
      </c>
      <c r="C3" s="4">
        <v>5</v>
      </c>
      <c r="F3" s="4" t="s">
        <v>3</v>
      </c>
      <c r="G3" s="4">
        <f>MOD(G2*C3,26)</f>
        <v>11</v>
      </c>
      <c r="I3" s="10" t="s">
        <v>31</v>
      </c>
      <c r="J3" s="10"/>
    </row>
    <row r="5" spans="1:10" x14ac:dyDescent="0.3">
      <c r="B5" s="3" t="s">
        <v>4</v>
      </c>
    </row>
    <row r="6" spans="1:10" x14ac:dyDescent="0.3">
      <c r="A6" s="4" t="s">
        <v>27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</row>
    <row r="7" spans="1:10" x14ac:dyDescent="0.3">
      <c r="A7" s="4" t="s">
        <v>29</v>
      </c>
      <c r="B7" s="4">
        <f>CODE(B6)-65</f>
        <v>2</v>
      </c>
      <c r="C7" s="4">
        <f t="shared" ref="C7:G7" si="0">CODE(C6)-65</f>
        <v>0</v>
      </c>
      <c r="D7" s="4">
        <f t="shared" si="0"/>
        <v>11</v>
      </c>
      <c r="E7" s="4">
        <f t="shared" si="0"/>
        <v>21</v>
      </c>
      <c r="F7" s="4">
        <f t="shared" si="0"/>
        <v>8</v>
      </c>
      <c r="G7" s="4">
        <f t="shared" si="0"/>
        <v>13</v>
      </c>
    </row>
    <row r="8" spans="1:10" x14ac:dyDescent="0.3">
      <c r="A8" s="4" t="s">
        <v>11</v>
      </c>
      <c r="B8" s="4">
        <f>($C2*B7)+$C3</f>
        <v>39</v>
      </c>
      <c r="C8" s="4">
        <f t="shared" ref="C8:G8" si="1">($C2*C7)+$C3</f>
        <v>5</v>
      </c>
      <c r="D8" s="4">
        <f t="shared" si="1"/>
        <v>192</v>
      </c>
      <c r="E8" s="4">
        <f t="shared" si="1"/>
        <v>362</v>
      </c>
      <c r="F8" s="4">
        <f t="shared" si="1"/>
        <v>141</v>
      </c>
      <c r="G8" s="4">
        <f t="shared" si="1"/>
        <v>226</v>
      </c>
    </row>
    <row r="9" spans="1:10" x14ac:dyDescent="0.3">
      <c r="A9" s="4" t="s">
        <v>12</v>
      </c>
      <c r="B9" s="4">
        <f>MOD(B8,26)</f>
        <v>13</v>
      </c>
      <c r="C9" s="4">
        <f t="shared" ref="C9:G9" si="2">MOD(C8,26)</f>
        <v>5</v>
      </c>
      <c r="D9" s="4">
        <f t="shared" si="2"/>
        <v>10</v>
      </c>
      <c r="E9" s="4">
        <f t="shared" si="2"/>
        <v>24</v>
      </c>
      <c r="F9" s="4">
        <f t="shared" si="2"/>
        <v>11</v>
      </c>
      <c r="G9" s="4">
        <f t="shared" si="2"/>
        <v>18</v>
      </c>
    </row>
    <row r="10" spans="1:10" x14ac:dyDescent="0.3">
      <c r="A10" s="4" t="s">
        <v>13</v>
      </c>
      <c r="B10" s="4" t="str">
        <f>CHAR(B9+65)</f>
        <v>N</v>
      </c>
      <c r="C10" s="4" t="str">
        <f t="shared" ref="C10:G10" si="3">CHAR(C9+65)</f>
        <v>F</v>
      </c>
      <c r="D10" s="4" t="str">
        <f t="shared" si="3"/>
        <v>K</v>
      </c>
      <c r="E10" s="4" t="str">
        <f t="shared" si="3"/>
        <v>Y</v>
      </c>
      <c r="F10" s="4" t="str">
        <f t="shared" si="3"/>
        <v>L</v>
      </c>
      <c r="G10" s="4" t="str">
        <f t="shared" si="3"/>
        <v>S</v>
      </c>
    </row>
    <row r="13" spans="1:10" x14ac:dyDescent="0.3">
      <c r="B13" s="3" t="s">
        <v>14</v>
      </c>
    </row>
    <row r="14" spans="1:10" x14ac:dyDescent="0.3">
      <c r="A14" s="4" t="s">
        <v>13</v>
      </c>
      <c r="B14" s="4" t="str">
        <f>B10</f>
        <v>N</v>
      </c>
      <c r="C14" s="4" t="str">
        <f t="shared" ref="C14:G14" si="4">C10</f>
        <v>F</v>
      </c>
      <c r="D14" s="4" t="str">
        <f t="shared" si="4"/>
        <v>K</v>
      </c>
      <c r="E14" s="4" t="str">
        <f t="shared" si="4"/>
        <v>Y</v>
      </c>
      <c r="F14" s="4" t="str">
        <f t="shared" si="4"/>
        <v>L</v>
      </c>
      <c r="G14" s="4" t="str">
        <f t="shared" si="4"/>
        <v>S</v>
      </c>
    </row>
    <row r="15" spans="1:10" x14ac:dyDescent="0.3">
      <c r="A15" s="4" t="s">
        <v>29</v>
      </c>
      <c r="B15" s="4">
        <f>CODE(B14)-65</f>
        <v>13</v>
      </c>
      <c r="C15" s="4">
        <f t="shared" ref="C15:G15" si="5">CODE(C14)-65</f>
        <v>5</v>
      </c>
      <c r="D15" s="4">
        <f t="shared" si="5"/>
        <v>10</v>
      </c>
      <c r="E15" s="4">
        <f t="shared" si="5"/>
        <v>24</v>
      </c>
      <c r="F15" s="4">
        <f t="shared" si="5"/>
        <v>11</v>
      </c>
      <c r="G15" s="4">
        <f t="shared" si="5"/>
        <v>18</v>
      </c>
    </row>
    <row r="16" spans="1:10" x14ac:dyDescent="0.3">
      <c r="A16" s="4" t="s">
        <v>16</v>
      </c>
      <c r="B16" s="4">
        <f>($G2*B15)-$G3</f>
        <v>288</v>
      </c>
      <c r="C16" s="4">
        <f t="shared" ref="C16:G16" si="6">($G2*C15)-$G3</f>
        <v>104</v>
      </c>
      <c r="D16" s="4">
        <f t="shared" si="6"/>
        <v>219</v>
      </c>
      <c r="E16" s="4">
        <f t="shared" si="6"/>
        <v>541</v>
      </c>
      <c r="F16" s="4">
        <f t="shared" si="6"/>
        <v>242</v>
      </c>
      <c r="G16" s="4">
        <f t="shared" si="6"/>
        <v>403</v>
      </c>
    </row>
    <row r="17" spans="1:7" x14ac:dyDescent="0.3">
      <c r="A17" s="4" t="s">
        <v>17</v>
      </c>
      <c r="B17" s="4">
        <f>MOD(B16,26)</f>
        <v>2</v>
      </c>
      <c r="C17" s="4">
        <f t="shared" ref="C17:G17" si="7">MOD(C16,26)</f>
        <v>0</v>
      </c>
      <c r="D17" s="4">
        <f t="shared" si="7"/>
        <v>11</v>
      </c>
      <c r="E17" s="4">
        <f t="shared" si="7"/>
        <v>21</v>
      </c>
      <c r="F17" s="4">
        <f t="shared" si="7"/>
        <v>8</v>
      </c>
      <c r="G17" s="4">
        <f t="shared" si="7"/>
        <v>13</v>
      </c>
    </row>
    <row r="18" spans="1:7" x14ac:dyDescent="0.3">
      <c r="A18" s="4" t="s">
        <v>23</v>
      </c>
      <c r="B18" s="4" t="str">
        <f>CHAR(B17+65)</f>
        <v>C</v>
      </c>
      <c r="C18" s="4" t="str">
        <f t="shared" ref="C18:G18" si="8">CHAR(C17+65)</f>
        <v>A</v>
      </c>
      <c r="D18" s="4" t="str">
        <f t="shared" si="8"/>
        <v>L</v>
      </c>
      <c r="E18" s="4" t="str">
        <f t="shared" si="8"/>
        <v>V</v>
      </c>
      <c r="F18" s="4" t="str">
        <f t="shared" si="8"/>
        <v>I</v>
      </c>
      <c r="G18" s="4" t="str">
        <f t="shared" si="8"/>
        <v>N</v>
      </c>
    </row>
  </sheetData>
  <mergeCells count="2">
    <mergeCell ref="I2:J2"/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Cipher</vt:lpstr>
      <vt:lpstr>Affine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Montolalu</dc:creator>
  <cp:lastModifiedBy>Calvin C M</cp:lastModifiedBy>
  <dcterms:created xsi:type="dcterms:W3CDTF">2015-06-05T18:17:20Z</dcterms:created>
  <dcterms:modified xsi:type="dcterms:W3CDTF">2022-09-14T09:06:03Z</dcterms:modified>
</cp:coreProperties>
</file>