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percy/Documents/PHYS 2150/"/>
    </mc:Choice>
  </mc:AlternateContent>
  <bookViews>
    <workbookView xWindow="0" yWindow="460" windowWidth="25600" windowHeight="14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2" i="1"/>
  <c r="Q3" i="1"/>
  <c r="Q4" i="1"/>
  <c r="Q5" i="1"/>
  <c r="Q6" i="1"/>
  <c r="Q9" i="1"/>
  <c r="Q10" i="1"/>
  <c r="Q11" i="1"/>
  <c r="Q12" i="1"/>
  <c r="Q13" i="1"/>
  <c r="Q16" i="1"/>
  <c r="Q17" i="1"/>
  <c r="Q18" i="1"/>
  <c r="Q19" i="1"/>
  <c r="Q20" i="1"/>
  <c r="Q2" i="1"/>
  <c r="P2" i="1"/>
  <c r="L11" i="1"/>
  <c r="L2" i="1"/>
  <c r="L3" i="1"/>
  <c r="L4" i="1"/>
  <c r="L5" i="1"/>
  <c r="L6" i="1"/>
  <c r="L9" i="1"/>
  <c r="L10" i="1"/>
  <c r="L12" i="1"/>
  <c r="L13" i="1"/>
  <c r="L16" i="1"/>
  <c r="L17" i="1"/>
  <c r="L18" i="1"/>
  <c r="L19" i="1"/>
  <c r="L20" i="1"/>
  <c r="M19" i="1"/>
  <c r="M2" i="1"/>
  <c r="M3" i="1"/>
  <c r="M4" i="1"/>
  <c r="M5" i="1"/>
  <c r="M6" i="1"/>
  <c r="M9" i="1"/>
  <c r="M10" i="1"/>
  <c r="M11" i="1"/>
  <c r="M12" i="1"/>
  <c r="M13" i="1"/>
  <c r="M16" i="1"/>
  <c r="M17" i="1"/>
  <c r="M18" i="1"/>
  <c r="M20" i="1"/>
  <c r="D7" i="1"/>
  <c r="D14" i="1"/>
  <c r="D21" i="1"/>
  <c r="K9" i="1"/>
  <c r="K10" i="1"/>
  <c r="K11" i="1"/>
  <c r="K12" i="1"/>
  <c r="K13" i="1"/>
  <c r="K16" i="1"/>
  <c r="K17" i="1"/>
  <c r="K18" i="1"/>
  <c r="K19" i="1"/>
  <c r="K20" i="1"/>
  <c r="K2" i="1"/>
  <c r="J9" i="1"/>
  <c r="J10" i="1"/>
  <c r="J11" i="1"/>
  <c r="J12" i="1"/>
  <c r="J13" i="1"/>
  <c r="J16" i="1"/>
  <c r="J17" i="1"/>
  <c r="J18" i="1"/>
  <c r="J19" i="1"/>
  <c r="J20" i="1"/>
  <c r="K3" i="1"/>
  <c r="K4" i="1"/>
  <c r="K5" i="1"/>
  <c r="K6" i="1"/>
  <c r="J3" i="1"/>
  <c r="J4" i="1"/>
  <c r="J5" i="1"/>
  <c r="J6" i="1"/>
  <c r="J2" i="1"/>
  <c r="A16" i="1"/>
  <c r="A2" i="1"/>
  <c r="H3" i="1"/>
  <c r="H4" i="1"/>
  <c r="H5" i="1"/>
  <c r="H6" i="1"/>
  <c r="H9" i="1"/>
  <c r="H10" i="1"/>
  <c r="H11" i="1"/>
  <c r="H12" i="1"/>
  <c r="H13" i="1"/>
  <c r="H16" i="1"/>
  <c r="H17" i="1"/>
  <c r="H18" i="1"/>
  <c r="H19" i="1"/>
  <c r="H20" i="1"/>
  <c r="H2" i="1"/>
  <c r="I20" i="1"/>
  <c r="I19" i="1"/>
  <c r="I18" i="1"/>
  <c r="I17" i="1"/>
  <c r="I16" i="1"/>
  <c r="I13" i="1"/>
  <c r="I12" i="1"/>
  <c r="I11" i="1"/>
  <c r="I10" i="1"/>
  <c r="I9" i="1"/>
  <c r="I3" i="1"/>
  <c r="I4" i="1"/>
  <c r="I5" i="1"/>
  <c r="I6" i="1"/>
  <c r="F20" i="1"/>
  <c r="F19" i="1"/>
  <c r="F18" i="1"/>
  <c r="F17" i="1"/>
  <c r="F16" i="1"/>
  <c r="F13" i="1"/>
  <c r="F12" i="1"/>
  <c r="F11" i="1"/>
  <c r="F10" i="1"/>
  <c r="F9" i="1"/>
  <c r="I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<sst xmlns="http://schemas.openxmlformats.org/spreadsheetml/2006/main" count="23" uniqueCount="19">
  <si>
    <t>V</t>
  </si>
  <si>
    <t>I(total)</t>
  </si>
  <si>
    <t>I(net)</t>
  </si>
  <si>
    <t>N</t>
  </si>
  <si>
    <t>a</t>
  </si>
  <si>
    <t>μ</t>
  </si>
  <si>
    <t>cross-beam #</t>
  </si>
  <si>
    <t>avg</t>
  </si>
  <si>
    <t>radius</t>
  </si>
  <si>
    <t>e/m</t>
  </si>
  <si>
    <t>3.91/μ^2</t>
  </si>
  <si>
    <t>a^2/N^2</t>
  </si>
  <si>
    <t>v/I^2r^2</t>
  </si>
  <si>
    <t>I (initial) average</t>
  </si>
  <si>
    <t xml:space="preserve">standard deviation: </t>
  </si>
  <si>
    <t>average e/m</t>
  </si>
  <si>
    <t>(x-μ)^2</t>
  </si>
  <si>
    <t>sum of Q/N</t>
  </si>
  <si>
    <t>final STD: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</si>
</sst>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1" fontId="0" fillId="0" borderId="0" xfId="0" applyNumberFormat="1"/>
    <xf numFmtId="169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11" fontId="0" fillId="2" borderId="0" xfId="0" applyNumberFormat="1" applyFill="1"/>
    <xf numFmtId="169" fontId="0" fillId="2" borderId="0" xfId="0" applyNumberForma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C24" sqref="C24"/>
    </sheetView>
  </sheetViews>
  <sheetFormatPr baseColWidth="10" defaultRowHeight="16" x14ac:dyDescent="0.2"/>
  <cols>
    <col min="2" max="2" width="11.83203125" customWidth="1"/>
    <col min="9" max="9" width="12" bestFit="1" customWidth="1"/>
    <col min="11" max="13" width="11.83203125" bestFit="1" customWidth="1"/>
    <col min="15" max="15" width="11.83203125" bestFit="1" customWidth="1"/>
    <col min="16" max="16" width="11.6640625" bestFit="1" customWidth="1"/>
    <col min="17" max="17" width="12.33203125" bestFit="1" customWidth="1"/>
    <col min="18" max="18" width="11.6640625" bestFit="1" customWidth="1"/>
    <col min="19" max="19" width="11.83203125" bestFit="1" customWidth="1"/>
  </cols>
  <sheetData>
    <row r="1" spans="1:19" ht="32" customHeight="1" x14ac:dyDescent="0.2">
      <c r="A1" s="10" t="s">
        <v>8</v>
      </c>
      <c r="B1" s="10" t="s">
        <v>6</v>
      </c>
      <c r="C1" s="10" t="s">
        <v>0</v>
      </c>
      <c r="D1" s="10" t="s">
        <v>13</v>
      </c>
      <c r="E1" s="10" t="s">
        <v>1</v>
      </c>
      <c r="F1" s="10" t="s">
        <v>2</v>
      </c>
      <c r="G1" s="10" t="s">
        <v>3</v>
      </c>
      <c r="H1" s="10" t="s">
        <v>4</v>
      </c>
      <c r="I1" s="10" t="s">
        <v>5</v>
      </c>
      <c r="J1" s="10" t="s">
        <v>10</v>
      </c>
      <c r="K1" s="10" t="s">
        <v>11</v>
      </c>
      <c r="L1" s="10" t="s">
        <v>12</v>
      </c>
      <c r="M1" s="10" t="s">
        <v>9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19" x14ac:dyDescent="0.2">
      <c r="A2">
        <f>5.73/100</f>
        <v>5.7300000000000004E-2</v>
      </c>
      <c r="B2">
        <v>1</v>
      </c>
      <c r="C2">
        <v>40</v>
      </c>
      <c r="D2" s="1">
        <v>0.2253333333333333</v>
      </c>
      <c r="E2">
        <v>2.1160000000000001</v>
      </c>
      <c r="F2" s="1">
        <f>E2-D7</f>
        <v>1.8906666666666667</v>
      </c>
      <c r="G2">
        <v>72</v>
      </c>
      <c r="H2">
        <f>33.75/100</f>
        <v>0.33750000000000002</v>
      </c>
      <c r="I2">
        <f>(PI()*4)*10^-7</f>
        <v>1.2566370614359173E-6</v>
      </c>
      <c r="J2">
        <f>3.91/(I2^2)</f>
        <v>2476036425259.6294</v>
      </c>
      <c r="K2" s="2">
        <f>(H2^2)/(G2^2)</f>
        <v>2.1972656250000003E-5</v>
      </c>
      <c r="L2" s="2">
        <f>C2/((F2^2)*(A2^2))</f>
        <v>3408.1665719933521</v>
      </c>
      <c r="M2" s="3">
        <f>J2*K2*L2</f>
        <v>185421633741.38202</v>
      </c>
      <c r="P2" s="3">
        <f>AVERAGE(M2:M6,M9:M13,M16:M20)</f>
        <v>178957150039.53854</v>
      </c>
      <c r="Q2" s="3">
        <f>(M2-P2)^2</f>
        <v>4.1789549531399922E+19</v>
      </c>
      <c r="R2" s="3">
        <f>SUM(Q2:Q6,Q9:Q13,Q16:Q20)/15</f>
        <v>2.9790975741853293E+22</v>
      </c>
      <c r="S2">
        <f>SQRT(R2)</f>
        <v>172600624975.26852</v>
      </c>
    </row>
    <row r="3" spans="1:19" x14ac:dyDescent="0.2">
      <c r="A3">
        <v>5.135E-2</v>
      </c>
      <c r="B3">
        <v>2</v>
      </c>
      <c r="C3">
        <v>40</v>
      </c>
      <c r="D3" s="1">
        <v>0.2253333333333333</v>
      </c>
      <c r="E3">
        <v>2.3820000000000001</v>
      </c>
      <c r="F3" s="1">
        <f>E3-D7</f>
        <v>2.1566666666666667</v>
      </c>
      <c r="G3">
        <v>72</v>
      </c>
      <c r="H3">
        <f t="shared" ref="H3:H20" si="0">33.75/100</f>
        <v>0.33750000000000002</v>
      </c>
      <c r="I3">
        <f t="shared" ref="I3:I6" si="1">(PI()*4)*10^-7</f>
        <v>1.2566370614359173E-6</v>
      </c>
      <c r="J3">
        <f>3.91/(I3^2)</f>
        <v>2476036425259.6294</v>
      </c>
      <c r="K3" s="2">
        <f>(H3^2)/(G3^2)</f>
        <v>2.1972656250000003E-5</v>
      </c>
      <c r="L3" s="2">
        <f t="shared" ref="L3:L20" si="2">C3/((F3^2)*(A3^2))</f>
        <v>3261.4674125709012</v>
      </c>
      <c r="M3" s="3">
        <f t="shared" ref="M3:M20" si="3">J3*K3*L3</f>
        <v>177440451708.75354</v>
      </c>
      <c r="Q3" s="3">
        <f t="shared" ref="Q3:Q20" si="4">(M3-P3)^2</f>
        <v>3.1485113902606496E+22</v>
      </c>
    </row>
    <row r="4" spans="1:19" x14ac:dyDescent="0.2">
      <c r="A4">
        <v>4.5600000000000002E-2</v>
      </c>
      <c r="B4">
        <v>3</v>
      </c>
      <c r="C4">
        <v>40</v>
      </c>
      <c r="D4" s="1">
        <v>0.2253333333333333</v>
      </c>
      <c r="E4">
        <v>2.6669999999999998</v>
      </c>
      <c r="F4" s="1">
        <f>E4-D7</f>
        <v>2.4416666666666664</v>
      </c>
      <c r="G4">
        <v>72</v>
      </c>
      <c r="H4">
        <f t="shared" si="0"/>
        <v>0.33750000000000002</v>
      </c>
      <c r="I4">
        <f t="shared" si="1"/>
        <v>1.2566370614359173E-6</v>
      </c>
      <c r="J4">
        <f t="shared" ref="J3:J20" si="5">3.91/(I4^2)</f>
        <v>2476036425259.6294</v>
      </c>
      <c r="K4" s="2">
        <f t="shared" ref="K3:K20" si="6">(H4^2)/(G4^2)</f>
        <v>2.1972656250000003E-5</v>
      </c>
      <c r="L4" s="2">
        <f t="shared" si="2"/>
        <v>3226.6923347890779</v>
      </c>
      <c r="M4" s="3">
        <f t="shared" si="3"/>
        <v>175548510220.6889</v>
      </c>
      <c r="Q4" s="3">
        <f t="shared" si="4"/>
        <v>3.0817279440703315E+22</v>
      </c>
    </row>
    <row r="5" spans="1:19" x14ac:dyDescent="0.2">
      <c r="A5">
        <v>3.8449999999999998E-2</v>
      </c>
      <c r="B5">
        <v>4</v>
      </c>
      <c r="C5">
        <v>40</v>
      </c>
      <c r="D5" s="1">
        <v>0.2253333333333333</v>
      </c>
      <c r="E5">
        <v>3.12</v>
      </c>
      <c r="F5" s="1">
        <f>E5-D7</f>
        <v>2.8946666666666667</v>
      </c>
      <c r="G5">
        <v>72</v>
      </c>
      <c r="H5">
        <f t="shared" si="0"/>
        <v>0.33750000000000002</v>
      </c>
      <c r="I5">
        <f t="shared" si="1"/>
        <v>1.2566370614359173E-6</v>
      </c>
      <c r="J5">
        <f t="shared" si="5"/>
        <v>2476036425259.6294</v>
      </c>
      <c r="K5" s="2">
        <f t="shared" si="6"/>
        <v>2.1972656250000003E-5</v>
      </c>
      <c r="L5" s="2">
        <f t="shared" si="2"/>
        <v>3229.0158955044517</v>
      </c>
      <c r="M5" s="3">
        <f t="shared" si="3"/>
        <v>175674923767.33954</v>
      </c>
      <c r="Q5" s="3">
        <f t="shared" si="4"/>
        <v>3.0861678840660558E+22</v>
      </c>
    </row>
    <row r="6" spans="1:19" x14ac:dyDescent="0.2">
      <c r="A6">
        <v>3.1949999999999999E-2</v>
      </c>
      <c r="B6">
        <v>5</v>
      </c>
      <c r="C6">
        <v>40</v>
      </c>
      <c r="D6" s="1">
        <v>0.2253333333333333</v>
      </c>
      <c r="E6">
        <v>3.6960000000000002</v>
      </c>
      <c r="F6" s="1">
        <f>E6-D7</f>
        <v>3.4706666666666668</v>
      </c>
      <c r="G6">
        <v>72</v>
      </c>
      <c r="H6">
        <f t="shared" si="0"/>
        <v>0.33750000000000002</v>
      </c>
      <c r="I6">
        <f t="shared" si="1"/>
        <v>1.2566370614359173E-6</v>
      </c>
      <c r="J6">
        <f t="shared" si="5"/>
        <v>2476036425259.6294</v>
      </c>
      <c r="K6" s="2">
        <f t="shared" si="6"/>
        <v>2.1972656250000003E-5</v>
      </c>
      <c r="L6" s="2">
        <f t="shared" si="2"/>
        <v>3253.0628714340423</v>
      </c>
      <c r="M6" s="3">
        <f t="shared" si="3"/>
        <v>176983201830.98962</v>
      </c>
      <c r="Q6" s="3">
        <f t="shared" si="4"/>
        <v>3.132305373034881E+22</v>
      </c>
    </row>
    <row r="7" spans="1:19" x14ac:dyDescent="0.2">
      <c r="C7" s="4" t="s">
        <v>7</v>
      </c>
      <c r="D7" s="1">
        <f>AVERAGE(D2:D4)</f>
        <v>0.2253333333333333</v>
      </c>
      <c r="K7" s="2"/>
      <c r="L7" s="2"/>
      <c r="M7" s="3"/>
      <c r="Q7" s="3"/>
    </row>
    <row r="8" spans="1:19" x14ac:dyDescent="0.2">
      <c r="A8" s="5"/>
      <c r="B8" s="5"/>
      <c r="C8" s="6" t="s">
        <v>0</v>
      </c>
      <c r="D8" s="7"/>
      <c r="E8" s="5"/>
      <c r="F8" s="5"/>
      <c r="G8" s="5"/>
      <c r="H8" s="5"/>
      <c r="I8" s="5"/>
      <c r="J8" s="5"/>
      <c r="K8" s="8"/>
      <c r="L8" s="8"/>
      <c r="M8" s="9"/>
      <c r="Q8" s="3"/>
    </row>
    <row r="9" spans="1:19" x14ac:dyDescent="0.2">
      <c r="A9">
        <v>5.7299999999999997E-2</v>
      </c>
      <c r="B9">
        <v>1</v>
      </c>
      <c r="C9">
        <v>60</v>
      </c>
      <c r="D9" s="1">
        <v>0.309</v>
      </c>
      <c r="E9">
        <v>2.5840000000000001</v>
      </c>
      <c r="F9">
        <f>E9-D14</f>
        <v>2.2749999999999999</v>
      </c>
      <c r="G9">
        <v>72</v>
      </c>
      <c r="H9">
        <f t="shared" si="0"/>
        <v>0.33750000000000002</v>
      </c>
      <c r="I9">
        <f>(PI()*4)*10^-7</f>
        <v>1.2566370614359173E-6</v>
      </c>
      <c r="J9">
        <f t="shared" si="5"/>
        <v>2476036425259.6294</v>
      </c>
      <c r="K9" s="2">
        <f t="shared" si="6"/>
        <v>2.1972656250000003E-5</v>
      </c>
      <c r="L9" s="2">
        <f t="shared" si="2"/>
        <v>3530.8494837781654</v>
      </c>
      <c r="M9" s="3">
        <f t="shared" si="3"/>
        <v>192096209486.07196</v>
      </c>
      <c r="Q9" s="3">
        <f t="shared" si="4"/>
        <v>3.6900953698916844E+22</v>
      </c>
    </row>
    <row r="10" spans="1:19" x14ac:dyDescent="0.2">
      <c r="A10">
        <v>5.135E-2</v>
      </c>
      <c r="B10">
        <v>2</v>
      </c>
      <c r="C10">
        <v>60</v>
      </c>
      <c r="D10" s="1">
        <v>0.309</v>
      </c>
      <c r="E10">
        <v>2.8719999999999999</v>
      </c>
      <c r="F10">
        <f>E10-D14</f>
        <v>2.5629999999999997</v>
      </c>
      <c r="G10">
        <v>72</v>
      </c>
      <c r="H10">
        <f t="shared" si="0"/>
        <v>0.33750000000000002</v>
      </c>
      <c r="I10">
        <f t="shared" ref="I10:I13" si="7">(PI()*4)*10^-7</f>
        <v>1.2566370614359173E-6</v>
      </c>
      <c r="J10">
        <f t="shared" si="5"/>
        <v>2476036425259.6294</v>
      </c>
      <c r="K10" s="2">
        <f t="shared" si="6"/>
        <v>2.1972656250000003E-5</v>
      </c>
      <c r="L10" s="2">
        <f t="shared" si="2"/>
        <v>3463.9621836874071</v>
      </c>
      <c r="M10" s="3">
        <f t="shared" si="3"/>
        <v>188457199420.86713</v>
      </c>
      <c r="Q10" s="3">
        <f t="shared" si="4"/>
        <v>3.5516116013556479E+22</v>
      </c>
    </row>
    <row r="11" spans="1:19" x14ac:dyDescent="0.2">
      <c r="A11">
        <v>4.5600000000000002E-2</v>
      </c>
      <c r="B11">
        <v>3</v>
      </c>
      <c r="C11">
        <v>60</v>
      </c>
      <c r="D11" s="1">
        <v>0.309</v>
      </c>
      <c r="E11">
        <v>3.2149999999999999</v>
      </c>
      <c r="F11">
        <f>E11-D14</f>
        <v>2.9059999999999997</v>
      </c>
      <c r="G11">
        <v>72</v>
      </c>
      <c r="H11">
        <f t="shared" si="0"/>
        <v>0.33750000000000002</v>
      </c>
      <c r="I11">
        <f t="shared" si="7"/>
        <v>1.2566370614359173E-6</v>
      </c>
      <c r="J11">
        <f t="shared" si="5"/>
        <v>2476036425259.6294</v>
      </c>
      <c r="K11" s="2">
        <f t="shared" si="6"/>
        <v>2.1972656250000003E-5</v>
      </c>
      <c r="L11" s="2">
        <f>C11/((F11^2)*(A11^2))</f>
        <v>3416.8848652165889</v>
      </c>
      <c r="M11" s="3">
        <f t="shared" si="3"/>
        <v>185895953331.9129</v>
      </c>
      <c r="Q11" s="3">
        <f t="shared" si="4"/>
        <v>3.4557305465180739E+22</v>
      </c>
    </row>
    <row r="12" spans="1:19" x14ac:dyDescent="0.2">
      <c r="A12">
        <v>3.8449999999999998E-2</v>
      </c>
      <c r="B12">
        <v>4</v>
      </c>
      <c r="C12">
        <v>60</v>
      </c>
      <c r="D12" s="1">
        <v>0.309</v>
      </c>
      <c r="E12">
        <v>3.7370000000000001</v>
      </c>
      <c r="F12">
        <f>E12-D14</f>
        <v>3.4279999999999999</v>
      </c>
      <c r="G12">
        <v>72</v>
      </c>
      <c r="H12">
        <f t="shared" si="0"/>
        <v>0.33750000000000002</v>
      </c>
      <c r="I12">
        <f t="shared" si="7"/>
        <v>1.2566370614359173E-6</v>
      </c>
      <c r="J12">
        <f t="shared" si="5"/>
        <v>2476036425259.6294</v>
      </c>
      <c r="K12" s="2">
        <f t="shared" si="6"/>
        <v>2.1972656250000003E-5</v>
      </c>
      <c r="L12" s="2">
        <f t="shared" si="2"/>
        <v>3453.6389657061045</v>
      </c>
      <c r="M12" s="3">
        <f t="shared" si="3"/>
        <v>187895563742.81927</v>
      </c>
      <c r="Q12" s="3">
        <f t="shared" si="4"/>
        <v>3.5304742874231861E+22</v>
      </c>
    </row>
    <row r="13" spans="1:19" x14ac:dyDescent="0.2">
      <c r="A13">
        <v>3.1949999999999999E-2</v>
      </c>
      <c r="B13">
        <v>5</v>
      </c>
      <c r="C13">
        <v>60</v>
      </c>
      <c r="D13" s="1">
        <v>0.309</v>
      </c>
      <c r="E13">
        <v>4.4969999999999999</v>
      </c>
      <c r="F13">
        <f>E13-D14</f>
        <v>4.1879999999999997</v>
      </c>
      <c r="G13">
        <v>72</v>
      </c>
      <c r="H13">
        <f t="shared" si="0"/>
        <v>0.33750000000000002</v>
      </c>
      <c r="I13">
        <f t="shared" si="7"/>
        <v>1.2566370614359173E-6</v>
      </c>
      <c r="J13">
        <f t="shared" si="5"/>
        <v>2476036425259.6294</v>
      </c>
      <c r="K13" s="2">
        <f t="shared" si="6"/>
        <v>2.1972656250000003E-5</v>
      </c>
      <c r="L13" s="2">
        <f t="shared" si="2"/>
        <v>3351.167838318901</v>
      </c>
      <c r="M13" s="3">
        <f t="shared" si="3"/>
        <v>182320612093.56824</v>
      </c>
      <c r="Q13" s="3">
        <f t="shared" si="4"/>
        <v>3.3240805594173379E+22</v>
      </c>
    </row>
    <row r="14" spans="1:19" x14ac:dyDescent="0.2">
      <c r="C14" s="4" t="s">
        <v>7</v>
      </c>
      <c r="D14" s="1">
        <f>AVERAGE(D9:D11)</f>
        <v>0.309</v>
      </c>
      <c r="K14" s="2"/>
      <c r="L14" s="2"/>
      <c r="M14" s="3"/>
      <c r="Q14" s="3"/>
    </row>
    <row r="15" spans="1:19" x14ac:dyDescent="0.2">
      <c r="A15" s="5"/>
      <c r="B15" s="5"/>
      <c r="C15" s="6" t="s">
        <v>0</v>
      </c>
      <c r="D15" s="7"/>
      <c r="E15" s="5"/>
      <c r="F15" s="5"/>
      <c r="G15" s="5"/>
      <c r="H15" s="5"/>
      <c r="I15" s="5"/>
      <c r="J15" s="5"/>
      <c r="K15" s="8"/>
      <c r="L15" s="8"/>
      <c r="M15" s="9"/>
      <c r="Q15" s="3"/>
    </row>
    <row r="16" spans="1:19" x14ac:dyDescent="0.2">
      <c r="A16">
        <f>5.73/100</f>
        <v>5.7300000000000004E-2</v>
      </c>
      <c r="B16">
        <v>1</v>
      </c>
      <c r="C16">
        <v>80</v>
      </c>
      <c r="D16" s="1">
        <v>0.17466666666666666</v>
      </c>
      <c r="E16">
        <v>2.9529999999999998</v>
      </c>
      <c r="F16" s="1">
        <f>E16-D21</f>
        <v>2.7783333333333333</v>
      </c>
      <c r="G16">
        <v>72</v>
      </c>
      <c r="H16">
        <f t="shared" si="0"/>
        <v>0.33750000000000002</v>
      </c>
      <c r="I16">
        <f>(PI()*4)*10^-7</f>
        <v>1.2566370614359173E-6</v>
      </c>
      <c r="J16">
        <f t="shared" si="5"/>
        <v>2476036425259.6294</v>
      </c>
      <c r="K16" s="2">
        <f t="shared" si="6"/>
        <v>2.1972656250000003E-5</v>
      </c>
      <c r="L16" s="2">
        <f t="shared" si="2"/>
        <v>3156.5454296843427</v>
      </c>
      <c r="M16" s="3">
        <f t="shared" si="3"/>
        <v>171732161027.75189</v>
      </c>
      <c r="Q16" s="3">
        <f t="shared" si="4"/>
        <v>2.9491935131261706E+22</v>
      </c>
    </row>
    <row r="17" spans="1:17" x14ac:dyDescent="0.2">
      <c r="A17">
        <v>5.135E-2</v>
      </c>
      <c r="B17">
        <v>2</v>
      </c>
      <c r="C17">
        <v>80</v>
      </c>
      <c r="D17" s="1">
        <v>0.17466666666666666</v>
      </c>
      <c r="E17">
        <v>3.2589999999999999</v>
      </c>
      <c r="F17" s="1">
        <f>E17-D21</f>
        <v>3.0843333333333334</v>
      </c>
      <c r="G17">
        <v>72</v>
      </c>
      <c r="H17">
        <f t="shared" si="0"/>
        <v>0.33750000000000002</v>
      </c>
      <c r="I17">
        <f t="shared" ref="I17:I20" si="8">(PI()*4)*10^-7</f>
        <v>1.2566370614359173E-6</v>
      </c>
      <c r="J17">
        <f t="shared" si="5"/>
        <v>2476036425259.6294</v>
      </c>
      <c r="K17" s="2">
        <f t="shared" si="6"/>
        <v>2.1972656250000003E-5</v>
      </c>
      <c r="L17" s="2">
        <f t="shared" si="2"/>
        <v>3189.2346669936987</v>
      </c>
      <c r="M17" s="3">
        <f t="shared" si="3"/>
        <v>173510622162.09589</v>
      </c>
      <c r="Q17" s="3">
        <f t="shared" si="4"/>
        <v>3.0105936003077599E+22</v>
      </c>
    </row>
    <row r="18" spans="1:17" x14ac:dyDescent="0.2">
      <c r="A18">
        <v>4.5600000000000002E-2</v>
      </c>
      <c r="B18">
        <v>3</v>
      </c>
      <c r="C18">
        <v>80</v>
      </c>
      <c r="D18" s="1">
        <v>0.17466666666666666</v>
      </c>
      <c r="E18">
        <v>3.7349999999999999</v>
      </c>
      <c r="F18" s="1">
        <f>E18-D21</f>
        <v>3.5603333333333333</v>
      </c>
      <c r="G18">
        <v>72</v>
      </c>
      <c r="H18">
        <f t="shared" si="0"/>
        <v>0.33750000000000002</v>
      </c>
      <c r="I18">
        <f t="shared" si="8"/>
        <v>1.2566370614359173E-6</v>
      </c>
      <c r="J18">
        <f t="shared" si="5"/>
        <v>2476036425259.6294</v>
      </c>
      <c r="K18" s="2">
        <f t="shared" si="6"/>
        <v>2.1972656250000003E-5</v>
      </c>
      <c r="L18" s="2">
        <f t="shared" si="2"/>
        <v>3035.1417658086702</v>
      </c>
      <c r="M18" s="3">
        <f t="shared" si="3"/>
        <v>165127182889.94604</v>
      </c>
      <c r="Q18" s="3">
        <f t="shared" si="4"/>
        <v>2.7266986529169691E+22</v>
      </c>
    </row>
    <row r="19" spans="1:17" x14ac:dyDescent="0.2">
      <c r="A19">
        <v>3.8449999999999998E-2</v>
      </c>
      <c r="B19">
        <v>4</v>
      </c>
      <c r="C19">
        <v>80</v>
      </c>
      <c r="D19" s="1">
        <v>0.17466666666666666</v>
      </c>
      <c r="E19">
        <v>4.3179999999999996</v>
      </c>
      <c r="F19" s="1">
        <f>E19-D21</f>
        <v>4.1433333333333326</v>
      </c>
      <c r="G19">
        <v>72</v>
      </c>
      <c r="H19">
        <f t="shared" si="0"/>
        <v>0.33750000000000002</v>
      </c>
      <c r="I19">
        <f t="shared" si="8"/>
        <v>1.2566370614359173E-6</v>
      </c>
      <c r="J19">
        <f t="shared" si="5"/>
        <v>2476036425259.6294</v>
      </c>
      <c r="K19" s="2">
        <f t="shared" si="6"/>
        <v>2.1972656250000003E-5</v>
      </c>
      <c r="L19" s="2">
        <f t="shared" si="2"/>
        <v>3152.0823188584031</v>
      </c>
      <c r="M19" s="3">
        <f>J19*K19*L19</f>
        <v>171489345049.29736</v>
      </c>
      <c r="Q19" s="3">
        <f t="shared" si="4"/>
        <v>2.9408595465436968E+22</v>
      </c>
    </row>
    <row r="20" spans="1:17" x14ac:dyDescent="0.2">
      <c r="A20">
        <v>3.1949999999999999E-2</v>
      </c>
      <c r="B20">
        <v>5</v>
      </c>
      <c r="C20">
        <v>80</v>
      </c>
      <c r="D20" s="1">
        <v>0.17466666666666666</v>
      </c>
      <c r="E20">
        <v>5.1139999999999999</v>
      </c>
      <c r="F20" s="1">
        <f>E20-D21</f>
        <v>4.9393333333333329</v>
      </c>
      <c r="G20">
        <v>72</v>
      </c>
      <c r="H20">
        <f t="shared" si="0"/>
        <v>0.33750000000000002</v>
      </c>
      <c r="I20">
        <f t="shared" si="8"/>
        <v>1.2566370614359173E-6</v>
      </c>
      <c r="J20">
        <f t="shared" si="5"/>
        <v>2476036425259.6294</v>
      </c>
      <c r="K20" s="2">
        <f t="shared" si="6"/>
        <v>2.1972656250000003E-5</v>
      </c>
      <c r="L20" s="2">
        <f t="shared" si="2"/>
        <v>3212.2666625453626</v>
      </c>
      <c r="M20" s="3">
        <f t="shared" si="3"/>
        <v>174763680119.59351</v>
      </c>
      <c r="Q20" s="3">
        <f t="shared" si="4"/>
        <v>3.0542343888943601E+22</v>
      </c>
    </row>
    <row r="21" spans="1:17" x14ac:dyDescent="0.2">
      <c r="C21" s="4" t="s">
        <v>7</v>
      </c>
      <c r="D21" s="1">
        <f>AVERAGE(D16:D18)</f>
        <v>0.17466666666666666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2017-09-28T16:08:06Z</dcterms:created>
  <dcterms:modified xsi:type="dcterms:W3CDTF">2017-10-03T17:18:51Z</dcterms:modified>
</cp:coreProperties>
</file>