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anaccord2\simple-python-projects\BTM-model\"/>
    </mc:Choice>
  </mc:AlternateContent>
  <xr:revisionPtr revIDLastSave="0" documentId="13_ncr:1_{E9A91BC7-0D93-4B74-98DC-FDAF0479453B}" xr6:coauthVersionLast="45" xr6:coauthVersionMax="45" xr10:uidLastSave="{00000000-0000-0000-0000-000000000000}"/>
  <bookViews>
    <workbookView xWindow="2430" yWindow="435" windowWidth="25920" windowHeight="14550" xr2:uid="{4E42E230-5C22-4994-9C5B-E03DD5846DC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9" i="1" l="1"/>
  <c r="E39" i="1"/>
  <c r="C46" i="1"/>
  <c r="C47" i="1"/>
  <c r="C48" i="1"/>
  <c r="C49" i="1"/>
  <c r="C50" i="1"/>
  <c r="C51" i="1"/>
  <c r="C52" i="1"/>
  <c r="C53" i="1"/>
  <c r="C54" i="1"/>
  <c r="C55" i="1"/>
  <c r="B46" i="1"/>
  <c r="B47" i="1"/>
  <c r="B48" i="1"/>
  <c r="B49" i="1"/>
  <c r="B50" i="1"/>
  <c r="B51" i="1"/>
  <c r="B52" i="1"/>
  <c r="B53" i="1"/>
  <c r="B54" i="1"/>
  <c r="B55" i="1"/>
  <c r="B39" i="1"/>
  <c r="B40" i="1"/>
  <c r="B41" i="1"/>
  <c r="B42" i="1"/>
  <c r="B43" i="1"/>
  <c r="B44" i="1"/>
  <c r="B45" i="1"/>
  <c r="B37" i="1"/>
  <c r="B38" i="1"/>
  <c r="B36" i="1"/>
  <c r="C37" i="1"/>
  <c r="C38" i="1"/>
  <c r="C39" i="1"/>
  <c r="C40" i="1"/>
  <c r="C41" i="1"/>
  <c r="C42" i="1"/>
  <c r="C43" i="1"/>
  <c r="C44" i="1"/>
  <c r="C45" i="1"/>
  <c r="C36" i="1"/>
  <c r="F19" i="1" l="1"/>
  <c r="E19" i="1"/>
  <c r="D19" i="1"/>
  <c r="F11" i="1"/>
  <c r="E11" i="1"/>
  <c r="D11" i="1"/>
  <c r="B22" i="1"/>
  <c r="B21" i="1"/>
  <c r="B19" i="1"/>
  <c r="B18" i="1"/>
  <c r="B14" i="1"/>
  <c r="B13" i="1"/>
  <c r="B11" i="1"/>
  <c r="B10" i="1"/>
</calcChain>
</file>

<file path=xl/sharedStrings.xml><?xml version="1.0" encoding="utf-8"?>
<sst xmlns="http://schemas.openxmlformats.org/spreadsheetml/2006/main" count="38" uniqueCount="28">
  <si>
    <t>Start Value</t>
  </si>
  <si>
    <t>Win</t>
  </si>
  <si>
    <t>Lose</t>
  </si>
  <si>
    <t>SPY</t>
  </si>
  <si>
    <t>TLT</t>
  </si>
  <si>
    <t>Corr of 1</t>
  </si>
  <si>
    <t>Corr of -1</t>
  </si>
  <si>
    <t>Spy Win</t>
  </si>
  <si>
    <t>TLT Lose</t>
  </si>
  <si>
    <t>Spy Lose</t>
  </si>
  <si>
    <t>TLT Win</t>
  </si>
  <si>
    <t>Expected Value of 2 paths</t>
  </si>
  <si>
    <t>Path 1</t>
  </si>
  <si>
    <t>Path 2</t>
  </si>
  <si>
    <t>Average</t>
  </si>
  <si>
    <t>Payout</t>
  </si>
  <si>
    <t># of Wins</t>
  </si>
  <si>
    <t>Starting $</t>
  </si>
  <si>
    <t>Total $ at End</t>
  </si>
  <si>
    <t>% Probability</t>
  </si>
  <si>
    <t>Number of Times Played</t>
  </si>
  <si>
    <t>Probability of Success</t>
  </si>
  <si>
    <t>Every game with a negative geometric return will trend towards losses over time, even if the game has a positive return for a single play</t>
  </si>
  <si>
    <t>Prob of Making Money</t>
  </si>
  <si>
    <t>Prob of Losing Money</t>
  </si>
  <si>
    <t>https://breakingthemarket.com/math-games/</t>
  </si>
  <si>
    <t>Repeated games of chance have very different odds of success than single games.  The odds of a series of bets – specifically a series of products (multiplication)- are driven by, and trend toward, the GEOMETRIC average.  Single bets, or a group of simultaneous bets -specifically a series of sums (addition)-, are driven by the ARITHMETIC average.   The arithmetic average for the game is $1.05, as seen in game #1. The geometric average of game #3 is $0.949 per game ( √ {1.5*0.60} ).  A loss of over 5 percent per play. </t>
  </si>
  <si>
    <r>
      <t>You are repeating the game, which in light of the prior game should give you pause.  However, the payout is not being rolled into the next round.  Each round is only worth $100.  So the winning and losses are additive, not multiplicative as in game 2 and 3.  When the game adds and subtracts winnings the </t>
    </r>
    <r>
      <rPr>
        <b/>
        <i/>
        <sz val="11"/>
        <color rgb="FF717171"/>
        <rFont val="Times New Roman"/>
        <family val="1"/>
      </rPr>
      <t>arithmetic </t>
    </r>
    <r>
      <rPr>
        <sz val="11"/>
        <color rgb="FF717171"/>
        <rFont val="Times New Roman"/>
        <family val="1"/>
      </rPr>
      <t>average is followed.  The arithmetic average is in your favor by $5 per game (game 1).  Therefore you should play.  This is the game most people think of when they think of game 3.So what can we learn from this game?  Games that are additive in wins and losses are more likely to be profitable than games that are multiples of their wins and losses.  These games will produce expectations closer to the arithmetic average, not the geometric average(The geometric average is always less than arithmetic average).  The key difference in this game and game 3 is you limited the amount you bet.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</si>
</sst>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rgb="FF717171"/>
      <name val="Times New Roman"/>
      <family val="1"/>
    </font>
    <font>
      <b/>
      <i/>
      <sz val="11"/>
      <color rgb="FF717171"/>
      <name val="Times New Roman"/>
      <family val="1"/>
    </font>
  </fonts>
  <fills count="2">
    <fill>
      <patternFill patternType="none"/>
    </fill>
    <fill>
      <patternFill patternType="gray125"/>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10" fontId="0" fillId="0" borderId="0" xfId="1" applyNumberFormat="1" applyFont="1"/>
    <xf numFmtId="2"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164" fontId="0" fillId="0" borderId="4" xfId="0" applyNumberFormat="1" applyBorder="1"/>
    <xf numFmtId="2" fontId="0" fillId="0" borderId="4" xfId="0" applyNumberFormat="1" applyBorder="1"/>
    <xf numFmtId="0" fontId="0" fillId="0" borderId="5" xfId="0" applyBorder="1"/>
    <xf numFmtId="164" fontId="0" fillId="0" borderId="6" xfId="0" applyNumberFormat="1" applyBorder="1"/>
    <xf numFmtId="164" fontId="0" fillId="0" borderId="3" xfId="0" applyNumberFormat="1" applyBorder="1"/>
    <xf numFmtId="2" fontId="0" fillId="0" borderId="0" xfId="0" applyNumberFormat="1" applyFill="1" applyBorder="1"/>
    <xf numFmtId="9" fontId="0" fillId="0" borderId="0" xfId="0" applyNumberFormat="1"/>
    <xf numFmtId="165" fontId="0" fillId="0" borderId="0" xfId="1" applyNumberFormat="1" applyFont="1"/>
    <xf numFmtId="0" fontId="2" fillId="0" borderId="0" xfId="0" applyFont="1"/>
    <xf numFmtId="0" fontId="3" fillId="0" borderId="0" xfId="0" applyFont="1" applyAlignment="1">
      <alignment vertical="top" wrapText="1"/>
    </xf>
    <xf numFmtId="0" fontId="3"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ABE52-8C98-43E9-9C6D-B4DE163AC488}">
  <dimension ref="A1:Q55"/>
  <sheetViews>
    <sheetView tabSelected="1" topLeftCell="A25" workbookViewId="0">
      <selection activeCell="E33" sqref="E33"/>
    </sheetView>
  </sheetViews>
  <sheetFormatPr defaultRowHeight="15" x14ac:dyDescent="0.25"/>
  <cols>
    <col min="1" max="1" width="23.140625" bestFit="1" customWidth="1"/>
    <col min="2" max="2" width="13.85546875" bestFit="1" customWidth="1"/>
    <col min="3" max="3" width="12.7109375" bestFit="1" customWidth="1"/>
    <col min="4" max="4" width="24.140625" bestFit="1" customWidth="1"/>
    <col min="5" max="5" width="22.42578125" customWidth="1"/>
    <col min="6" max="6" width="20.42578125" bestFit="1" customWidth="1"/>
  </cols>
  <sheetData>
    <row r="1" spans="1:6" x14ac:dyDescent="0.25">
      <c r="A1" t="s">
        <v>0</v>
      </c>
      <c r="B1">
        <v>100</v>
      </c>
    </row>
    <row r="4" spans="1:6" x14ac:dyDescent="0.25">
      <c r="B4" t="s">
        <v>1</v>
      </c>
      <c r="C4" t="s">
        <v>2</v>
      </c>
    </row>
    <row r="5" spans="1:6" x14ac:dyDescent="0.25">
      <c r="A5" t="s">
        <v>3</v>
      </c>
      <c r="B5" s="1">
        <v>3.4000000000000002E-2</v>
      </c>
      <c r="C5" s="1">
        <v>-4.4999999999999998E-2</v>
      </c>
    </row>
    <row r="6" spans="1:6" x14ac:dyDescent="0.25">
      <c r="A6" t="s">
        <v>4</v>
      </c>
      <c r="B6" s="1">
        <v>3.3000000000000002E-2</v>
      </c>
      <c r="C6" s="1">
        <v>-2.7E-2</v>
      </c>
    </row>
    <row r="7" spans="1:6" ht="15.75" thickBot="1" x14ac:dyDescent="0.3"/>
    <row r="8" spans="1:6" x14ac:dyDescent="0.25">
      <c r="A8" s="4" t="s">
        <v>6</v>
      </c>
      <c r="B8" s="5"/>
      <c r="D8" t="s">
        <v>11</v>
      </c>
    </row>
    <row r="9" spans="1:6" x14ac:dyDescent="0.25">
      <c r="A9" s="6"/>
      <c r="B9" s="7"/>
      <c r="C9" s="2"/>
      <c r="D9" s="2"/>
      <c r="E9" s="2"/>
    </row>
    <row r="10" spans="1:6" x14ac:dyDescent="0.25">
      <c r="A10" s="6" t="s">
        <v>7</v>
      </c>
      <c r="B10" s="8">
        <f>$B$1*(1+B5)</f>
        <v>103.4</v>
      </c>
      <c r="C10" s="2"/>
      <c r="D10" s="2" t="s">
        <v>12</v>
      </c>
      <c r="E10" s="2" t="s">
        <v>13</v>
      </c>
      <c r="F10" s="13" t="s">
        <v>14</v>
      </c>
    </row>
    <row r="11" spans="1:6" x14ac:dyDescent="0.25">
      <c r="A11" s="6" t="s">
        <v>8</v>
      </c>
      <c r="B11" s="8">
        <f>B10*(1+C6)</f>
        <v>100.6082</v>
      </c>
      <c r="D11" s="3">
        <f>B11</f>
        <v>100.6082</v>
      </c>
      <c r="E11" s="3">
        <f>B14</f>
        <v>98.651499999999999</v>
      </c>
      <c r="F11" s="3">
        <f>AVERAGE(D11:E11)</f>
        <v>99.629850000000005</v>
      </c>
    </row>
    <row r="12" spans="1:6" x14ac:dyDescent="0.25">
      <c r="A12" s="6"/>
      <c r="B12" s="9"/>
    </row>
    <row r="13" spans="1:6" x14ac:dyDescent="0.25">
      <c r="A13" s="6" t="s">
        <v>9</v>
      </c>
      <c r="B13" s="8">
        <f>$B$1*(1+C5)</f>
        <v>95.5</v>
      </c>
    </row>
    <row r="14" spans="1:6" ht="15.75" thickBot="1" x14ac:dyDescent="0.3">
      <c r="A14" s="10" t="s">
        <v>10</v>
      </c>
      <c r="B14" s="11">
        <f>B13*(1+B6)</f>
        <v>98.651499999999999</v>
      </c>
    </row>
    <row r="15" spans="1:6" ht="15.75" thickBot="1" x14ac:dyDescent="0.3"/>
    <row r="16" spans="1:6" x14ac:dyDescent="0.25">
      <c r="A16" s="4" t="s">
        <v>5</v>
      </c>
      <c r="B16" s="5"/>
      <c r="D16" t="s">
        <v>11</v>
      </c>
    </row>
    <row r="17" spans="1:6" x14ac:dyDescent="0.25">
      <c r="A17" s="6"/>
      <c r="B17" s="7"/>
    </row>
    <row r="18" spans="1:6" x14ac:dyDescent="0.25">
      <c r="A18" s="12" t="s">
        <v>7</v>
      </c>
      <c r="B18" s="8">
        <f>$B$1*(1+B5)</f>
        <v>103.4</v>
      </c>
      <c r="D18" s="2" t="s">
        <v>12</v>
      </c>
      <c r="E18" s="2" t="s">
        <v>13</v>
      </c>
      <c r="F18" s="13" t="s">
        <v>14</v>
      </c>
    </row>
    <row r="19" spans="1:6" x14ac:dyDescent="0.25">
      <c r="A19" s="6" t="s">
        <v>10</v>
      </c>
      <c r="B19" s="8">
        <f>B18*(1+B6)</f>
        <v>106.8122</v>
      </c>
      <c r="D19" s="3">
        <f>B19</f>
        <v>106.8122</v>
      </c>
      <c r="E19" s="3">
        <f>B22</f>
        <v>92.921499999999995</v>
      </c>
      <c r="F19" s="3">
        <f>AVERAGE(D19:E19)</f>
        <v>99.866849999999999</v>
      </c>
    </row>
    <row r="20" spans="1:6" x14ac:dyDescent="0.25">
      <c r="A20" s="6"/>
      <c r="B20" s="7"/>
    </row>
    <row r="21" spans="1:6" x14ac:dyDescent="0.25">
      <c r="A21" s="6" t="s">
        <v>9</v>
      </c>
      <c r="B21" s="8">
        <f>$B$1*(1+C5)</f>
        <v>95.5</v>
      </c>
    </row>
    <row r="22" spans="1:6" ht="15.75" thickBot="1" x14ac:dyDescent="0.3">
      <c r="A22" s="10" t="s">
        <v>8</v>
      </c>
      <c r="B22" s="11">
        <f>B21*(1+C6)</f>
        <v>92.921499999999995</v>
      </c>
    </row>
    <row r="26" spans="1:6" x14ac:dyDescent="0.25">
      <c r="B26" t="s">
        <v>15</v>
      </c>
    </row>
    <row r="27" spans="1:6" x14ac:dyDescent="0.25">
      <c r="A27" t="s">
        <v>1</v>
      </c>
      <c r="B27">
        <v>1.5</v>
      </c>
    </row>
    <row r="28" spans="1:6" x14ac:dyDescent="0.25">
      <c r="A28" t="s">
        <v>2</v>
      </c>
      <c r="B28">
        <v>0.6</v>
      </c>
    </row>
    <row r="31" spans="1:6" x14ac:dyDescent="0.25">
      <c r="A31" t="s">
        <v>17</v>
      </c>
      <c r="B31">
        <v>100</v>
      </c>
    </row>
    <row r="32" spans="1:6" x14ac:dyDescent="0.25">
      <c r="A32" t="s">
        <v>20</v>
      </c>
      <c r="B32">
        <v>20</v>
      </c>
    </row>
    <row r="33" spans="1:17" x14ac:dyDescent="0.25">
      <c r="A33" t="s">
        <v>21</v>
      </c>
      <c r="B33" s="14">
        <v>0.5</v>
      </c>
    </row>
    <row r="35" spans="1:17" x14ac:dyDescent="0.25">
      <c r="A35" t="s">
        <v>16</v>
      </c>
      <c r="B35" t="s">
        <v>18</v>
      </c>
      <c r="C35" t="s">
        <v>19</v>
      </c>
      <c r="E35" s="16" t="s">
        <v>22</v>
      </c>
    </row>
    <row r="36" spans="1:17" x14ac:dyDescent="0.25">
      <c r="A36">
        <v>1</v>
      </c>
      <c r="B36" s="3">
        <f>$B$31*($B$27^A36)*($B$28^($B$32-A36))</f>
        <v>9.1403961001574364E-3</v>
      </c>
      <c r="C36" s="15">
        <f>_xlfn.BINOM.DIST(A36,$B$32,$B$33,FALSE)</f>
        <v>1.9073486328125034E-5</v>
      </c>
      <c r="E36" t="s">
        <v>25</v>
      </c>
    </row>
    <row r="37" spans="1:17" x14ac:dyDescent="0.25">
      <c r="A37">
        <v>2</v>
      </c>
      <c r="B37" s="3">
        <f t="shared" ref="B37:B55" si="0">$B$31*($B$27^A37)*($B$28^($B$32-A37))</f>
        <v>2.2850990250393593E-2</v>
      </c>
      <c r="C37" s="15">
        <f t="shared" ref="C37:C55" si="1">_xlfn.BINOM.DIST(A37,$B$32,$B$33,FALSE)</f>
        <v>1.8119812011718755E-4</v>
      </c>
    </row>
    <row r="38" spans="1:17" x14ac:dyDescent="0.25">
      <c r="A38">
        <v>3</v>
      </c>
      <c r="B38" s="3">
        <f t="shared" si="0"/>
        <v>5.7127475625983977E-2</v>
      </c>
      <c r="C38" s="15">
        <f t="shared" si="1"/>
        <v>1.0871887207031263E-3</v>
      </c>
      <c r="E38" s="16" t="s">
        <v>23</v>
      </c>
      <c r="F38" s="16" t="s">
        <v>24</v>
      </c>
    </row>
    <row r="39" spans="1:17" x14ac:dyDescent="0.25">
      <c r="A39">
        <v>4</v>
      </c>
      <c r="B39" s="3">
        <f t="shared" si="0"/>
        <v>0.14281868906495995</v>
      </c>
      <c r="C39" s="15">
        <f t="shared" si="1"/>
        <v>4.6205520629882752E-3</v>
      </c>
      <c r="E39" s="1">
        <f>SUMIF($B$36:$B$55,"&gt;"&amp;$B$31,$C$36:$C$55)</f>
        <v>0.25172233581542963</v>
      </c>
      <c r="F39" s="1">
        <f>1-(SUMIF($B$36:$B$55,"&gt;"&amp;$B$31,$C$36:$C$55))</f>
        <v>0.74827766418457031</v>
      </c>
    </row>
    <row r="40" spans="1:17" x14ac:dyDescent="0.25">
      <c r="A40">
        <v>5</v>
      </c>
      <c r="B40" s="3">
        <f t="shared" si="0"/>
        <v>0.3570467226623999</v>
      </c>
      <c r="C40" s="15">
        <f t="shared" si="1"/>
        <v>1.4785766601562502E-2</v>
      </c>
    </row>
    <row r="41" spans="1:17" x14ac:dyDescent="0.25">
      <c r="A41">
        <v>6</v>
      </c>
      <c r="B41" s="3">
        <f t="shared" si="0"/>
        <v>0.89261680665599974</v>
      </c>
      <c r="C41" s="15">
        <f t="shared" si="1"/>
        <v>3.6964416503906257E-2</v>
      </c>
    </row>
    <row r="42" spans="1:17" ht="18" customHeight="1" x14ac:dyDescent="0.25">
      <c r="A42">
        <v>7</v>
      </c>
      <c r="B42" s="3">
        <f t="shared" si="0"/>
        <v>2.2315420166399997</v>
      </c>
      <c r="C42" s="15">
        <f t="shared" si="1"/>
        <v>7.3928833007812458E-2</v>
      </c>
      <c r="E42" s="18" t="s">
        <v>26</v>
      </c>
      <c r="F42" s="18"/>
      <c r="G42" s="18"/>
      <c r="H42" s="18"/>
      <c r="I42" s="18"/>
      <c r="J42" s="18"/>
      <c r="K42" s="18"/>
      <c r="L42" s="18"/>
      <c r="M42" s="18"/>
      <c r="N42" s="18"/>
      <c r="O42" s="18"/>
      <c r="P42" s="18"/>
      <c r="Q42" s="18"/>
    </row>
    <row r="43" spans="1:17" x14ac:dyDescent="0.25">
      <c r="A43">
        <v>8</v>
      </c>
      <c r="B43" s="3">
        <f t="shared" si="0"/>
        <v>5.5788550415999989</v>
      </c>
      <c r="C43" s="15">
        <f t="shared" si="1"/>
        <v>0.12013435363769531</v>
      </c>
      <c r="E43" s="18"/>
      <c r="F43" s="18"/>
      <c r="G43" s="18"/>
      <c r="H43" s="18"/>
      <c r="I43" s="18"/>
      <c r="J43" s="18"/>
      <c r="K43" s="18"/>
      <c r="L43" s="18"/>
      <c r="M43" s="18"/>
      <c r="N43" s="18"/>
      <c r="O43" s="18"/>
      <c r="P43" s="18"/>
      <c r="Q43" s="18"/>
    </row>
    <row r="44" spans="1:17" x14ac:dyDescent="0.25">
      <c r="A44">
        <v>9</v>
      </c>
      <c r="B44" s="3">
        <f t="shared" si="0"/>
        <v>13.947137603999998</v>
      </c>
      <c r="C44" s="15">
        <f t="shared" si="1"/>
        <v>0.16017913818359369</v>
      </c>
      <c r="E44" s="18"/>
      <c r="F44" s="18"/>
      <c r="G44" s="18"/>
      <c r="H44" s="18"/>
      <c r="I44" s="18"/>
      <c r="J44" s="18"/>
      <c r="K44" s="18"/>
      <c r="L44" s="18"/>
      <c r="M44" s="18"/>
      <c r="N44" s="18"/>
      <c r="O44" s="18"/>
      <c r="P44" s="18"/>
      <c r="Q44" s="18"/>
    </row>
    <row r="45" spans="1:17" x14ac:dyDescent="0.25">
      <c r="A45">
        <v>10</v>
      </c>
      <c r="B45" s="3">
        <f t="shared" si="0"/>
        <v>34.867844009999992</v>
      </c>
      <c r="C45" s="15">
        <f t="shared" si="1"/>
        <v>0.17619705200195307</v>
      </c>
      <c r="E45" s="18"/>
      <c r="F45" s="18"/>
      <c r="G45" s="18"/>
      <c r="H45" s="18"/>
      <c r="I45" s="18"/>
      <c r="J45" s="18"/>
      <c r="K45" s="18"/>
      <c r="L45" s="18"/>
      <c r="M45" s="18"/>
      <c r="N45" s="18"/>
      <c r="O45" s="18"/>
      <c r="P45" s="18"/>
      <c r="Q45" s="18"/>
    </row>
    <row r="46" spans="1:17" x14ac:dyDescent="0.25">
      <c r="A46">
        <v>11</v>
      </c>
      <c r="B46" s="3">
        <f t="shared" si="0"/>
        <v>87.169610024999983</v>
      </c>
      <c r="C46" s="15">
        <f t="shared" si="1"/>
        <v>0.16017913818359369</v>
      </c>
      <c r="E46" s="18"/>
      <c r="F46" s="18"/>
      <c r="G46" s="18"/>
      <c r="H46" s="18"/>
      <c r="I46" s="18"/>
      <c r="J46" s="18"/>
      <c r="K46" s="18"/>
      <c r="L46" s="18"/>
      <c r="M46" s="18"/>
      <c r="N46" s="18"/>
      <c r="O46" s="18"/>
      <c r="P46" s="18"/>
      <c r="Q46" s="18"/>
    </row>
    <row r="47" spans="1:17" x14ac:dyDescent="0.25">
      <c r="A47">
        <v>12</v>
      </c>
      <c r="B47" s="3">
        <f t="shared" si="0"/>
        <v>217.92402506249996</v>
      </c>
      <c r="C47" s="15">
        <f t="shared" si="1"/>
        <v>0.12013435363769531</v>
      </c>
      <c r="E47" s="18"/>
      <c r="F47" s="18"/>
      <c r="G47" s="18"/>
      <c r="H47" s="18"/>
      <c r="I47" s="18"/>
      <c r="J47" s="18"/>
      <c r="K47" s="18"/>
      <c r="L47" s="18"/>
      <c r="M47" s="18"/>
      <c r="N47" s="18"/>
      <c r="O47" s="18"/>
      <c r="P47" s="18"/>
      <c r="Q47" s="18"/>
    </row>
    <row r="48" spans="1:17" x14ac:dyDescent="0.25">
      <c r="A48">
        <v>13</v>
      </c>
      <c r="B48" s="3">
        <f t="shared" si="0"/>
        <v>544.8100626562499</v>
      </c>
      <c r="C48" s="15">
        <f t="shared" si="1"/>
        <v>7.3928833007812472E-2</v>
      </c>
      <c r="E48" s="17"/>
      <c r="F48" s="17"/>
      <c r="G48" s="17"/>
      <c r="H48" s="17"/>
    </row>
    <row r="49" spans="1:16" ht="14.25" customHeight="1" x14ac:dyDescent="0.25">
      <c r="A49">
        <v>14</v>
      </c>
      <c r="B49" s="3">
        <f t="shared" si="0"/>
        <v>1362.0251566406248</v>
      </c>
      <c r="C49" s="15">
        <f t="shared" si="1"/>
        <v>3.6964416503906257E-2</v>
      </c>
      <c r="E49" s="18" t="s">
        <v>27</v>
      </c>
      <c r="F49" s="18"/>
      <c r="G49" s="18"/>
      <c r="H49" s="18"/>
      <c r="I49" s="18"/>
      <c r="J49" s="18"/>
      <c r="K49" s="18"/>
      <c r="L49" s="18"/>
      <c r="M49" s="18"/>
      <c r="N49" s="18"/>
      <c r="O49" s="18"/>
      <c r="P49" s="18"/>
    </row>
    <row r="50" spans="1:16" x14ac:dyDescent="0.25">
      <c r="A50">
        <v>15</v>
      </c>
      <c r="B50" s="3">
        <f t="shared" si="0"/>
        <v>3405.0628916015621</v>
      </c>
      <c r="C50" s="15">
        <f t="shared" si="1"/>
        <v>1.4785766601562502E-2</v>
      </c>
      <c r="E50" s="18"/>
      <c r="F50" s="18"/>
      <c r="G50" s="18"/>
      <c r="H50" s="18"/>
      <c r="I50" s="18"/>
      <c r="J50" s="18"/>
      <c r="K50" s="18"/>
      <c r="L50" s="18"/>
      <c r="M50" s="18"/>
      <c r="N50" s="18"/>
      <c r="O50" s="18"/>
      <c r="P50" s="18"/>
    </row>
    <row r="51" spans="1:16" x14ac:dyDescent="0.25">
      <c r="A51">
        <v>16</v>
      </c>
      <c r="B51" s="3">
        <f t="shared" si="0"/>
        <v>8512.6572290039057</v>
      </c>
      <c r="C51" s="15">
        <f t="shared" si="1"/>
        <v>4.6205520629882752E-3</v>
      </c>
      <c r="E51" s="18"/>
      <c r="F51" s="18"/>
      <c r="G51" s="18"/>
      <c r="H51" s="18"/>
      <c r="I51" s="18"/>
      <c r="J51" s="18"/>
      <c r="K51" s="18"/>
      <c r="L51" s="18"/>
      <c r="M51" s="18"/>
      <c r="N51" s="18"/>
      <c r="O51" s="18"/>
      <c r="P51" s="18"/>
    </row>
    <row r="52" spans="1:16" x14ac:dyDescent="0.25">
      <c r="A52">
        <v>17</v>
      </c>
      <c r="B52" s="3">
        <f t="shared" si="0"/>
        <v>21281.643072509767</v>
      </c>
      <c r="C52" s="15">
        <f t="shared" si="1"/>
        <v>1.0871887207031261E-3</v>
      </c>
      <c r="E52" s="18"/>
      <c r="F52" s="18"/>
      <c r="G52" s="18"/>
      <c r="H52" s="18"/>
      <c r="I52" s="18"/>
      <c r="J52" s="18"/>
      <c r="K52" s="18"/>
      <c r="L52" s="18"/>
      <c r="M52" s="18"/>
      <c r="N52" s="18"/>
      <c r="O52" s="18"/>
      <c r="P52" s="18"/>
    </row>
    <row r="53" spans="1:16" x14ac:dyDescent="0.25">
      <c r="A53">
        <v>18</v>
      </c>
      <c r="B53" s="3">
        <f t="shared" si="0"/>
        <v>53204.107681274414</v>
      </c>
      <c r="C53" s="15">
        <f t="shared" si="1"/>
        <v>1.8119812011718753E-4</v>
      </c>
      <c r="E53" s="18"/>
      <c r="F53" s="18"/>
      <c r="G53" s="18"/>
      <c r="H53" s="18"/>
      <c r="I53" s="18"/>
      <c r="J53" s="18"/>
      <c r="K53" s="18"/>
      <c r="L53" s="18"/>
      <c r="M53" s="18"/>
      <c r="N53" s="18"/>
      <c r="O53" s="18"/>
      <c r="P53" s="18"/>
    </row>
    <row r="54" spans="1:16" x14ac:dyDescent="0.25">
      <c r="A54">
        <v>19</v>
      </c>
      <c r="B54" s="3">
        <f t="shared" si="0"/>
        <v>133010.26920318604</v>
      </c>
      <c r="C54" s="15">
        <f t="shared" si="1"/>
        <v>1.9073486328125E-5</v>
      </c>
      <c r="E54" s="18"/>
      <c r="F54" s="18"/>
      <c r="G54" s="18"/>
      <c r="H54" s="18"/>
      <c r="I54" s="18"/>
      <c r="J54" s="18"/>
      <c r="K54" s="18"/>
      <c r="L54" s="18"/>
      <c r="M54" s="18"/>
      <c r="N54" s="18"/>
      <c r="O54" s="18"/>
      <c r="P54" s="18"/>
    </row>
    <row r="55" spans="1:16" x14ac:dyDescent="0.25">
      <c r="A55">
        <v>20</v>
      </c>
      <c r="B55" s="3">
        <f t="shared" si="0"/>
        <v>332525.67300796509</v>
      </c>
      <c r="C55" s="15">
        <f t="shared" si="1"/>
        <v>9.5367431640625E-7</v>
      </c>
    </row>
  </sheetData>
  <mergeCells count="2">
    <mergeCell ref="E42:Q47"/>
    <mergeCell ref="E49:P5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canaccord2</dc:creator>
  <cp:lastModifiedBy>canaccord2</cp:lastModifiedBy>
  <dcterms:created xsi:type="dcterms:W3CDTF">2021-01-20T20:30:52Z</dcterms:created>
  <dcterms:modified xsi:type="dcterms:W3CDTF">2021-01-21T19:41:29Z</dcterms:modified>
</cp:coreProperties>
</file>