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ster\Tesis\Experimentos\Experimento6_Video&amp;Audio\"/>
    </mc:Choice>
  </mc:AlternateContent>
  <xr:revisionPtr revIDLastSave="0" documentId="13_ncr:1_{F0455E1F-3941-4B37-8166-916A7DBFE0C9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32" i="1" l="1"/>
  <c r="AH32" i="1"/>
  <c r="X32" i="1"/>
  <c r="AM32" i="1"/>
  <c r="AN32" i="1"/>
  <c r="AO32" i="1"/>
  <c r="AP32" i="1"/>
  <c r="AQ32" i="1"/>
  <c r="AR32" i="1"/>
  <c r="AL32" i="1"/>
  <c r="AB32" i="1"/>
  <c r="AC32" i="1"/>
  <c r="AD32" i="1"/>
  <c r="AE32" i="1"/>
  <c r="AF32" i="1"/>
  <c r="AG32" i="1"/>
  <c r="AA32" i="1"/>
  <c r="R32" i="1"/>
  <c r="S32" i="1"/>
  <c r="T32" i="1"/>
  <c r="U32" i="1"/>
  <c r="V32" i="1"/>
  <c r="W32" i="1"/>
  <c r="Q32" i="1"/>
  <c r="AL5" i="1"/>
  <c r="AL6" i="1"/>
  <c r="AL7" i="1"/>
  <c r="AL8" i="1"/>
  <c r="AL9" i="1"/>
  <c r="AL10" i="1"/>
  <c r="AL11" i="1"/>
  <c r="AL12" i="1"/>
  <c r="AL13" i="1"/>
  <c r="AL14" i="1"/>
  <c r="AK5" i="1"/>
  <c r="AK6" i="1"/>
  <c r="AK7" i="1"/>
  <c r="AK8" i="1"/>
  <c r="AK9" i="1"/>
  <c r="AK10" i="1"/>
  <c r="AK11" i="1"/>
  <c r="AK12" i="1"/>
  <c r="AK13" i="1"/>
  <c r="AK14" i="1"/>
  <c r="AL4" i="1"/>
  <c r="AK4" i="1"/>
  <c r="AD4" i="1"/>
  <c r="AE4" i="1"/>
  <c r="AF4" i="1"/>
  <c r="AG4" i="1"/>
  <c r="AH4" i="1"/>
  <c r="AI4" i="1"/>
  <c r="AD5" i="1"/>
  <c r="AE5" i="1"/>
  <c r="AF5" i="1"/>
  <c r="AG5" i="1"/>
  <c r="AH5" i="1"/>
  <c r="AI5" i="1"/>
  <c r="AD6" i="1"/>
  <c r="AE6" i="1"/>
  <c r="AF6" i="1"/>
  <c r="AG6" i="1"/>
  <c r="AH6" i="1"/>
  <c r="AI6" i="1"/>
  <c r="AD7" i="1"/>
  <c r="AE7" i="1"/>
  <c r="AF7" i="1"/>
  <c r="AG7" i="1"/>
  <c r="AH7" i="1"/>
  <c r="AI7" i="1"/>
  <c r="AD8" i="1"/>
  <c r="AE8" i="1"/>
  <c r="AF8" i="1"/>
  <c r="AG8" i="1"/>
  <c r="AH8" i="1"/>
  <c r="AI8" i="1"/>
  <c r="AD9" i="1"/>
  <c r="AE9" i="1"/>
  <c r="AF9" i="1"/>
  <c r="AG9" i="1"/>
  <c r="AH9" i="1"/>
  <c r="AI9" i="1"/>
  <c r="AD10" i="1"/>
  <c r="AE10" i="1"/>
  <c r="AF10" i="1"/>
  <c r="AG10" i="1"/>
  <c r="AH10" i="1"/>
  <c r="AI10" i="1"/>
  <c r="AD11" i="1"/>
  <c r="AE11" i="1"/>
  <c r="AF11" i="1"/>
  <c r="AG11" i="1"/>
  <c r="AH11" i="1"/>
  <c r="AI11" i="1"/>
  <c r="AD12" i="1"/>
  <c r="AE12" i="1"/>
  <c r="AF12" i="1"/>
  <c r="AG12" i="1"/>
  <c r="AH12" i="1"/>
  <c r="AI12" i="1"/>
  <c r="AD13" i="1"/>
  <c r="AE13" i="1"/>
  <c r="AF13" i="1"/>
  <c r="AG13" i="1"/>
  <c r="AH13" i="1"/>
  <c r="AI13" i="1"/>
  <c r="AD14" i="1"/>
  <c r="AE14" i="1"/>
  <c r="AF14" i="1"/>
  <c r="AG14" i="1"/>
  <c r="AH14" i="1"/>
  <c r="AI14" i="1"/>
  <c r="AC5" i="1"/>
  <c r="AC6" i="1"/>
  <c r="AC7" i="1"/>
  <c r="AC8" i="1"/>
  <c r="AC9" i="1"/>
  <c r="AC10" i="1"/>
  <c r="AC11" i="1"/>
  <c r="AC12" i="1"/>
  <c r="AC13" i="1"/>
  <c r="AC14" i="1"/>
  <c r="AC4" i="1"/>
  <c r="Z5" i="1"/>
  <c r="Z6" i="1"/>
  <c r="Z7" i="1"/>
  <c r="Z8" i="1"/>
  <c r="Z9" i="1"/>
  <c r="Z10" i="1"/>
  <c r="Z11" i="1"/>
  <c r="Z12" i="1"/>
  <c r="Z13" i="1"/>
  <c r="Z14" i="1"/>
  <c r="Z4" i="1"/>
  <c r="Y5" i="1"/>
  <c r="Y6" i="1"/>
  <c r="Y7" i="1"/>
  <c r="Y8" i="1"/>
  <c r="Y9" i="1"/>
  <c r="Y10" i="1"/>
  <c r="Y11" i="1"/>
  <c r="Y12" i="1"/>
  <c r="Y13" i="1"/>
  <c r="Y14" i="1"/>
  <c r="Y4" i="1"/>
  <c r="R4" i="1"/>
  <c r="S4" i="1"/>
  <c r="T4" i="1"/>
  <c r="U4" i="1"/>
  <c r="V4" i="1"/>
  <c r="W4" i="1"/>
  <c r="R5" i="1"/>
  <c r="S5" i="1"/>
  <c r="T5" i="1"/>
  <c r="U5" i="1"/>
  <c r="V5" i="1"/>
  <c r="W5" i="1"/>
  <c r="R6" i="1"/>
  <c r="S6" i="1"/>
  <c r="T6" i="1"/>
  <c r="U6" i="1"/>
  <c r="V6" i="1"/>
  <c r="W6" i="1"/>
  <c r="R7" i="1"/>
  <c r="S7" i="1"/>
  <c r="T7" i="1"/>
  <c r="U7" i="1"/>
  <c r="V7" i="1"/>
  <c r="W7" i="1"/>
  <c r="R8" i="1"/>
  <c r="S8" i="1"/>
  <c r="T8" i="1"/>
  <c r="U8" i="1"/>
  <c r="V8" i="1"/>
  <c r="W8" i="1"/>
  <c r="R9" i="1"/>
  <c r="S9" i="1"/>
  <c r="T9" i="1"/>
  <c r="U9" i="1"/>
  <c r="V9" i="1"/>
  <c r="W9" i="1"/>
  <c r="R10" i="1"/>
  <c r="S10" i="1"/>
  <c r="T10" i="1"/>
  <c r="U10" i="1"/>
  <c r="V10" i="1"/>
  <c r="W10" i="1"/>
  <c r="R11" i="1"/>
  <c r="S11" i="1"/>
  <c r="T11" i="1"/>
  <c r="U11" i="1"/>
  <c r="V11" i="1"/>
  <c r="W11" i="1"/>
  <c r="R12" i="1"/>
  <c r="S12" i="1"/>
  <c r="T12" i="1"/>
  <c r="U12" i="1"/>
  <c r="V12" i="1"/>
  <c r="W12" i="1"/>
  <c r="R13" i="1"/>
  <c r="S13" i="1"/>
  <c r="T13" i="1"/>
  <c r="U13" i="1"/>
  <c r="V13" i="1"/>
  <c r="W13" i="1"/>
  <c r="R14" i="1"/>
  <c r="S14" i="1"/>
  <c r="T14" i="1"/>
  <c r="U14" i="1"/>
  <c r="V14" i="1"/>
  <c r="W14" i="1"/>
  <c r="Q5" i="1"/>
  <c r="Q6" i="1"/>
  <c r="Q7" i="1"/>
  <c r="Q8" i="1"/>
  <c r="Q9" i="1"/>
  <c r="Q10" i="1"/>
  <c r="Q11" i="1"/>
  <c r="Q12" i="1"/>
  <c r="Q13" i="1"/>
  <c r="Q14" i="1"/>
  <c r="Q4" i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O11" i="1" s="1"/>
  <c r="J29" i="1"/>
  <c r="K29" i="1" s="1"/>
  <c r="O12" i="1" s="1"/>
  <c r="J30" i="1"/>
  <c r="K30" i="1" s="1"/>
  <c r="J31" i="1"/>
  <c r="K31" i="1" s="1"/>
  <c r="J21" i="1"/>
  <c r="K21" i="1" s="1"/>
  <c r="K6" i="1"/>
  <c r="K7" i="1"/>
  <c r="J5" i="1"/>
  <c r="K5" i="1" s="1"/>
  <c r="J6" i="1"/>
  <c r="J7" i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4" i="1"/>
  <c r="K4" i="1" s="1"/>
  <c r="O10" i="1" l="1"/>
  <c r="O9" i="1"/>
  <c r="O4" i="1"/>
  <c r="O7" i="1"/>
  <c r="O14" i="1"/>
  <c r="O6" i="1"/>
  <c r="O8" i="1"/>
  <c r="O13" i="1"/>
  <c r="O5" i="1"/>
</calcChain>
</file>

<file path=xl/sharedStrings.xml><?xml version="1.0" encoding="utf-8"?>
<sst xmlns="http://schemas.openxmlformats.org/spreadsheetml/2006/main" count="128" uniqueCount="55">
  <si>
    <t>Audio File</t>
  </si>
  <si>
    <t>audio_20240214-093258.wav</t>
  </si>
  <si>
    <t>audio_20240214-093309.wav</t>
  </si>
  <si>
    <t>audio_20240214-093315.wav</t>
  </si>
  <si>
    <t>audio_20240214-093324.wav</t>
  </si>
  <si>
    <t>audio_20240214-144621.wav</t>
  </si>
  <si>
    <t>audio_20240214-144654.wav</t>
  </si>
  <si>
    <t>audio_20240214-144718.wav</t>
  </si>
  <si>
    <t>audio_20240214-144811.wav</t>
  </si>
  <si>
    <t>audio_20240214-144827.wav</t>
  </si>
  <si>
    <t>audio_20240214-144846.wav</t>
  </si>
  <si>
    <t>audio_20240214-144903.wav</t>
  </si>
  <si>
    <t>angry - Audio</t>
  </si>
  <si>
    <t>disgusted - Audio</t>
  </si>
  <si>
    <t>fearful - Audio</t>
  </si>
  <si>
    <t>happy - Audio</t>
  </si>
  <si>
    <t>neutral - Audio</t>
  </si>
  <si>
    <t>sad - Audio</t>
  </si>
  <si>
    <t>surprised - Audio</t>
  </si>
  <si>
    <t>Fotos_Audio1_Feliz</t>
  </si>
  <si>
    <t>Fotos_Audio2_Angry</t>
  </si>
  <si>
    <t>Fotos_Audio3_Surprise</t>
  </si>
  <si>
    <t>Fotos_Audio4_Sad</t>
  </si>
  <si>
    <t>Fotos_Aud1_Happy2</t>
  </si>
  <si>
    <t>Fotos_Audio2_Angry22</t>
  </si>
  <si>
    <t>Fotos_Audio3_Neutral22</t>
  </si>
  <si>
    <t>Fotos_Audio4_Fear22</t>
  </si>
  <si>
    <t>Fotos_Audio5_Surprise22</t>
  </si>
  <si>
    <t>Fotos_Audio6_Sad22</t>
  </si>
  <si>
    <t>Fotos_Audio7_disguss22</t>
  </si>
  <si>
    <t>Video Frames folder</t>
  </si>
  <si>
    <t>Happy - VIdeoFrames</t>
  </si>
  <si>
    <t>Angry - VIdeoFrames</t>
  </si>
  <si>
    <t>Neutral - VIdeoFrames</t>
  </si>
  <si>
    <t>Fear - VIdeoFrames</t>
  </si>
  <si>
    <t>Surprise - VIdeoFrames</t>
  </si>
  <si>
    <t>Sad - VIdeoFrames</t>
  </si>
  <si>
    <t>Disgust - VIdeoFrames</t>
  </si>
  <si>
    <t>FUSION por Voto Mayoritario (Hard Voting)</t>
  </si>
  <si>
    <t>Votación por Probabilidades (Soft Voting)</t>
  </si>
  <si>
    <t>Ponderacion (0.6 Imagen y 0.4 Audio)</t>
  </si>
  <si>
    <t>#</t>
  </si>
  <si>
    <t xml:space="preserve">Emocion Predominante </t>
  </si>
  <si>
    <t>Prob.</t>
  </si>
  <si>
    <t>Índice de Confianza</t>
  </si>
  <si>
    <t>happy</t>
  </si>
  <si>
    <t>angry</t>
  </si>
  <si>
    <t xml:space="preserve">neutral </t>
  </si>
  <si>
    <t xml:space="preserve">fearful </t>
  </si>
  <si>
    <t xml:space="preserve">surprised </t>
  </si>
  <si>
    <t xml:space="preserve">sad </t>
  </si>
  <si>
    <t xml:space="preserve">disgusted </t>
  </si>
  <si>
    <t>Matriz de Confusion para Voto Mayoritario</t>
  </si>
  <si>
    <t>Matriz de Confusion para Votación por Probabilidades</t>
  </si>
  <si>
    <t>Matriz de Confusion para Ponderacion (0.6 Imagen y 0.4 Audio)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</si>
</sst>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164" fontId="0" fillId="0" borderId="0" xfId="0" applyNumberFormat="1"/>
    <xf numFmtId="11" fontId="0" fillId="0" borderId="0" xfId="0" quotePrefix="1" applyNumberForma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"/>
  <sheetViews>
    <sheetView tabSelected="1" topLeftCell="I1" zoomScale="85" zoomScaleNormal="85" workbookViewId="0">
      <selection activeCell="S36" sqref="S36"/>
    </sheetView>
  </sheetViews>
  <sheetFormatPr defaultRowHeight="15" x14ac:dyDescent="0.25"/>
  <cols>
    <col min="1" max="1" width="26.42578125" bestFit="1" customWidth="1"/>
    <col min="2" max="2" width="21" bestFit="1" customWidth="1"/>
    <col min="3" max="3" width="19.7109375" bestFit="1" customWidth="1"/>
    <col min="4" max="4" width="21.42578125" bestFit="1" customWidth="1"/>
    <col min="5" max="5" width="18.42578125" bestFit="1" customWidth="1"/>
    <col min="6" max="6" width="22" bestFit="1" customWidth="1"/>
    <col min="7" max="7" width="17.7109375" bestFit="1" customWidth="1"/>
    <col min="8" max="8" width="21" bestFit="1" customWidth="1"/>
    <col min="9" max="9" width="12.28515625" customWidth="1"/>
    <col min="10" max="10" width="21.42578125" bestFit="1" customWidth="1"/>
    <col min="13" max="13" width="23.85546875" bestFit="1" customWidth="1"/>
    <col min="14" max="14" width="3" bestFit="1" customWidth="1"/>
    <col min="15" max="15" width="29.28515625" bestFit="1" customWidth="1"/>
    <col min="16" max="16" width="10.7109375" customWidth="1"/>
    <col min="17" max="17" width="13.42578125" bestFit="1" customWidth="1"/>
    <col min="23" max="23" width="14.85546875" bestFit="1" customWidth="1"/>
    <col min="24" max="24" width="5" customWidth="1"/>
    <col min="25" max="25" width="15.28515625" style="5" customWidth="1"/>
    <col min="26" max="26" width="12" bestFit="1" customWidth="1"/>
    <col min="27" max="27" width="11.5703125" customWidth="1"/>
    <col min="28" max="28" width="5.85546875" bestFit="1" customWidth="1"/>
    <col min="35" max="35" width="14.85546875" bestFit="1" customWidth="1"/>
    <col min="36" max="36" width="3.28515625" customWidth="1"/>
    <col min="37" max="37" width="13.85546875" customWidth="1"/>
    <col min="38" max="38" width="10.5703125" customWidth="1"/>
    <col min="40" max="40" width="16.42578125" customWidth="1"/>
  </cols>
  <sheetData>
    <row r="1" spans="1:40" ht="21.75" customHeight="1" thickBot="1" x14ac:dyDescent="0.3">
      <c r="O1" s="6"/>
      <c r="P1" s="6"/>
    </row>
    <row r="2" spans="1:40" ht="51" customHeight="1" thickBot="1" x14ac:dyDescent="0.3">
      <c r="N2" s="27" t="s">
        <v>38</v>
      </c>
      <c r="O2" s="28"/>
      <c r="P2" s="6"/>
      <c r="Q2" s="21" t="s">
        <v>39</v>
      </c>
      <c r="R2" s="22"/>
      <c r="S2" s="22"/>
      <c r="T2" s="22"/>
      <c r="U2" s="22"/>
      <c r="V2" s="22"/>
      <c r="W2" s="22"/>
      <c r="X2" s="22"/>
      <c r="Y2" s="22"/>
      <c r="Z2" s="23"/>
      <c r="AC2" s="21" t="s">
        <v>40</v>
      </c>
      <c r="AD2" s="22"/>
      <c r="AE2" s="22"/>
      <c r="AF2" s="22"/>
      <c r="AG2" s="22"/>
      <c r="AH2" s="22"/>
      <c r="AI2" s="22"/>
      <c r="AJ2" s="22"/>
      <c r="AK2" s="22"/>
      <c r="AL2" s="23"/>
    </row>
    <row r="3" spans="1:40" ht="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N3" s="10" t="s">
        <v>41</v>
      </c>
      <c r="O3" s="7" t="s">
        <v>42</v>
      </c>
      <c r="Q3" s="18" t="s">
        <v>45</v>
      </c>
      <c r="R3" s="19" t="s">
        <v>46</v>
      </c>
      <c r="S3" s="19" t="s">
        <v>47</v>
      </c>
      <c r="T3" s="19" t="s">
        <v>48</v>
      </c>
      <c r="U3" s="19" t="s">
        <v>49</v>
      </c>
      <c r="V3" s="19" t="s">
        <v>50</v>
      </c>
      <c r="W3" s="19" t="s">
        <v>51</v>
      </c>
      <c r="X3" s="19"/>
      <c r="Y3" s="7" t="s">
        <v>42</v>
      </c>
      <c r="Z3" s="8" t="s">
        <v>43</v>
      </c>
      <c r="AC3" s="18" t="s">
        <v>45</v>
      </c>
      <c r="AD3" s="19" t="s">
        <v>46</v>
      </c>
      <c r="AE3" s="19" t="s">
        <v>47</v>
      </c>
      <c r="AF3" s="19" t="s">
        <v>48</v>
      </c>
      <c r="AG3" s="19" t="s">
        <v>49</v>
      </c>
      <c r="AH3" s="19" t="s">
        <v>50</v>
      </c>
      <c r="AI3" s="19" t="s">
        <v>51</v>
      </c>
      <c r="AJ3" s="19"/>
      <c r="AK3" s="7" t="s">
        <v>42</v>
      </c>
      <c r="AL3" s="4" t="s">
        <v>44</v>
      </c>
    </row>
    <row r="4" spans="1:40" x14ac:dyDescent="0.25">
      <c r="A4" t="s">
        <v>19</v>
      </c>
      <c r="B4">
        <v>5.9840380070878085</v>
      </c>
      <c r="C4">
        <v>16.516065870785621</v>
      </c>
      <c r="D4">
        <v>33.795844843223371</v>
      </c>
      <c r="E4">
        <v>27.673857231273708</v>
      </c>
      <c r="F4">
        <v>6.18753271575663</v>
      </c>
      <c r="G4">
        <v>9.8274565635552023</v>
      </c>
      <c r="H4">
        <v>1.5203929382456292E-2</v>
      </c>
      <c r="J4" t="str">
        <f>INDEX($B$3:$H$3, MATCH(MAX(B4:H4), B4:H4, 0))</f>
        <v>Neutral - VIdeoFrames</v>
      </c>
      <c r="K4">
        <f>INDEX(B4:H4, MATCH(J4, $B$3:$H$3, 0))</f>
        <v>33.795844843223371</v>
      </c>
      <c r="M4" t="s">
        <v>19</v>
      </c>
      <c r="N4" s="9">
        <v>1</v>
      </c>
      <c r="O4" s="9" t="str">
        <f>IF(K4 &gt; K21, J4 &amp; " - " &amp; TEXT(K4/100, "0.00%"), J21 &amp; " - " &amp; TEXT(K21/100, "0.00%"))</f>
        <v>happy - Audio - 47.88%</v>
      </c>
      <c r="Q4" s="13">
        <f>(B4+B21)/2</f>
        <v>26.933023279819505</v>
      </c>
      <c r="R4" s="9">
        <f t="shared" ref="R4:W14" si="0">(C4+C21)/2</f>
        <v>8.2630060415081683</v>
      </c>
      <c r="S4" s="9">
        <f t="shared" si="0"/>
        <v>20.456480274714366</v>
      </c>
      <c r="T4" s="9">
        <f t="shared" si="0"/>
        <v>13.844031800544318</v>
      </c>
      <c r="U4" s="9">
        <f t="shared" si="0"/>
        <v>3.1486335626226833</v>
      </c>
      <c r="V4" s="9">
        <f t="shared" si="0"/>
        <v>27.340340956967552</v>
      </c>
      <c r="W4" s="9">
        <f t="shared" si="0"/>
        <v>1.2727573786785696E-2</v>
      </c>
      <c r="X4" s="9"/>
      <c r="Y4" s="12" t="str">
        <f>INDEX($Q$3:$W$3, MATCH(MAX(Q4:W4), Q4:W4, 0))</f>
        <v xml:space="preserve">sad </v>
      </c>
      <c r="Z4" s="14">
        <f>INDEX(Q4:W4, MATCH(Y4, $Q$3:$W$3, 0))</f>
        <v>27.340340956967552</v>
      </c>
      <c r="AC4" s="13">
        <f>(B4*0.6+B21*0.4)/2</f>
        <v>11.371613112636583</v>
      </c>
      <c r="AD4" s="9">
        <f t="shared" ref="AD4:AI14" si="1">(C4*0.6+C21*0.4)/2</f>
        <v>4.9568090036818289</v>
      </c>
      <c r="AE4" s="9">
        <f t="shared" si="1"/>
        <v>11.562176594208083</v>
      </c>
      <c r="AF4" s="9">
        <f t="shared" si="1"/>
        <v>8.304998443345097</v>
      </c>
      <c r="AG4" s="9">
        <f t="shared" si="1"/>
        <v>1.8782066966247362</v>
      </c>
      <c r="AH4" s="9">
        <f t="shared" si="1"/>
        <v>11.91888203914254</v>
      </c>
      <c r="AI4" s="9">
        <f t="shared" si="1"/>
        <v>6.6114224529599079E-3</v>
      </c>
      <c r="AJ4" s="9"/>
      <c r="AK4" s="9" t="str">
        <f>INDEX($AC$3:$AI$3, MATCH(MAX(AC4:AI4), AC4:AI4, 0))</f>
        <v xml:space="preserve">sad </v>
      </c>
      <c r="AL4" s="14">
        <f>INDEX(AC4:AI4, MATCH(AK4, $AC$3:$AI$3, 0))</f>
        <v>11.91888203914254</v>
      </c>
      <c r="AN4" t="s">
        <v>19</v>
      </c>
    </row>
    <row r="5" spans="1:40" x14ac:dyDescent="0.25">
      <c r="A5" t="s">
        <v>20</v>
      </c>
      <c r="B5">
        <v>0.16191835892573742</v>
      </c>
      <c r="C5">
        <v>15.485610422133224</v>
      </c>
      <c r="D5">
        <v>24.020780012747071</v>
      </c>
      <c r="E5">
        <v>13.956973777078138</v>
      </c>
      <c r="F5">
        <v>0.81876437089159837</v>
      </c>
      <c r="G5">
        <v>40.884336658784136</v>
      </c>
      <c r="H5">
        <v>4.6716162944483104</v>
      </c>
      <c r="J5" t="str">
        <f t="shared" ref="J5:J14" si="2">INDEX($B$3:$H$3, MATCH(MAX(B5:H5), B5:H5, 0))</f>
        <v>Sad - VIdeoFrames</v>
      </c>
      <c r="K5">
        <f t="shared" ref="K5:K14" si="3">INDEX(B5:H5, MATCH(J5, $B$3:$H$3, 0))</f>
        <v>40.884336658784136</v>
      </c>
      <c r="M5" t="s">
        <v>20</v>
      </c>
      <c r="N5" s="9">
        <v>2</v>
      </c>
      <c r="O5" s="9" t="str">
        <f t="shared" ref="O5:O14" si="4">IF(K5 &gt; K22, J5 &amp; " - " &amp; TEXT(K5/100, "0.00%"), J22 &amp; " - " &amp; TEXT(K22/100, "0.00%"))</f>
        <v>neutral - Audio - 88.72%</v>
      </c>
      <c r="Q5" s="13">
        <f t="shared" ref="Q5:Q14" si="5">(B5+B22)/2</f>
        <v>0.31638227591850221</v>
      </c>
      <c r="R5" s="9">
        <f t="shared" si="0"/>
        <v>12.935577137588862</v>
      </c>
      <c r="S5" s="9">
        <f t="shared" si="0"/>
        <v>56.370825015376184</v>
      </c>
      <c r="T5" s="9">
        <f t="shared" si="0"/>
        <v>6.9801028967331744</v>
      </c>
      <c r="U5" s="9">
        <f t="shared" si="0"/>
        <v>0.57282943698920175</v>
      </c>
      <c r="V5" s="9">
        <f t="shared" si="0"/>
        <v>20.457446209112156</v>
      </c>
      <c r="W5" s="9">
        <f t="shared" si="0"/>
        <v>2.3653233865178422</v>
      </c>
      <c r="X5" s="9"/>
      <c r="Y5" s="12" t="str">
        <f t="shared" ref="Y5:Y14" si="6">INDEX($Q$3:$W$3, MATCH(MAX(Q5:W5), Q5:W5, 0))</f>
        <v xml:space="preserve">neutral </v>
      </c>
      <c r="Z5" s="14">
        <f t="shared" ref="Z5:Z14" si="7">INDEX(Q5:W5, MATCH(Y5, $Q$3:$W$3, 0))</f>
        <v>56.370825015376184</v>
      </c>
      <c r="AC5" s="13">
        <f t="shared" ref="AC5:AC14" si="8">(B5*0.6+B22*0.4)/2</f>
        <v>0.14274474625997463</v>
      </c>
      <c r="AD5" s="9">
        <f t="shared" si="1"/>
        <v>6.7227918972488672</v>
      </c>
      <c r="AE5" s="9">
        <f t="shared" si="1"/>
        <v>24.950408007425182</v>
      </c>
      <c r="AF5" s="9">
        <f t="shared" si="1"/>
        <v>4.1877385364010831</v>
      </c>
      <c r="AG5" s="9">
        <f t="shared" si="1"/>
        <v>0.31100821188484051</v>
      </c>
      <c r="AH5" s="9">
        <f t="shared" si="1"/>
        <v>12.271412149523275</v>
      </c>
      <c r="AI5" s="9">
        <f t="shared" si="1"/>
        <v>1.4132909840519678</v>
      </c>
      <c r="AJ5" s="9"/>
      <c r="AK5" s="9" t="str">
        <f t="shared" ref="AK5:AK14" si="9">INDEX($AC$3:$AI$3, MATCH(MAX(AC5:AI5), AC5:AI5, 0))</f>
        <v xml:space="preserve">neutral </v>
      </c>
      <c r="AL5" s="14">
        <f t="shared" ref="AL5:AL14" si="10">INDEX(AC5:AI5, MATCH(AK5, $AC$3:$AI$3, 0))</f>
        <v>24.950408007425182</v>
      </c>
      <c r="AN5" t="s">
        <v>20</v>
      </c>
    </row>
    <row r="6" spans="1:40" x14ac:dyDescent="0.25">
      <c r="A6" t="s">
        <v>21</v>
      </c>
      <c r="B6">
        <v>15.98542551451523</v>
      </c>
      <c r="C6">
        <v>14.048642489524401</v>
      </c>
      <c r="D6">
        <v>27.491144081833539</v>
      </c>
      <c r="E6">
        <v>20.255349513803846</v>
      </c>
      <c r="F6">
        <v>18.27998997450846</v>
      </c>
      <c r="G6">
        <v>3.939435540805015</v>
      </c>
      <c r="H6">
        <v>1.3948817679003338E-5</v>
      </c>
      <c r="J6" t="str">
        <f t="shared" si="2"/>
        <v>Neutral - VIdeoFrames</v>
      </c>
      <c r="K6">
        <f t="shared" si="3"/>
        <v>27.491144081833539</v>
      </c>
      <c r="M6" t="s">
        <v>21</v>
      </c>
      <c r="N6" s="9">
        <v>3</v>
      </c>
      <c r="O6" s="9" t="str">
        <f t="shared" si="4"/>
        <v>surprised - Audio - 84.87%</v>
      </c>
      <c r="Q6" s="13">
        <f t="shared" si="5"/>
        <v>15.232593170074615</v>
      </c>
      <c r="R6" s="9">
        <f t="shared" si="0"/>
        <v>7.0294055497015737</v>
      </c>
      <c r="S6" s="9">
        <f t="shared" si="0"/>
        <v>14.007959789724438</v>
      </c>
      <c r="T6" s="9">
        <f t="shared" si="0"/>
        <v>10.128481949547803</v>
      </c>
      <c r="U6" s="9">
        <f t="shared" si="0"/>
        <v>51.573501237635682</v>
      </c>
      <c r="V6" s="9">
        <f t="shared" si="0"/>
        <v>2.0253531765725477</v>
      </c>
      <c r="W6" s="9">
        <f t="shared" si="0"/>
        <v>1.0001149745366017E-3</v>
      </c>
      <c r="X6" s="9"/>
      <c r="Y6" s="12" t="str">
        <f t="shared" si="6"/>
        <v xml:space="preserve">surprised </v>
      </c>
      <c r="Z6" s="14">
        <f t="shared" si="7"/>
        <v>51.573501237635682</v>
      </c>
      <c r="AC6" s="13">
        <f t="shared" si="8"/>
        <v>7.6915798194813689</v>
      </c>
      <c r="AD6" s="9">
        <f t="shared" si="1"/>
        <v>4.216626468833069</v>
      </c>
      <c r="AE6" s="9">
        <f t="shared" si="1"/>
        <v>8.3522983240731286</v>
      </c>
      <c r="AF6" s="9">
        <f t="shared" si="1"/>
        <v>6.0769277311995058</v>
      </c>
      <c r="AG6" s="9">
        <f t="shared" si="1"/>
        <v>22.457399492505118</v>
      </c>
      <c r="AH6" s="9">
        <f t="shared" si="1"/>
        <v>1.2040848247095204</v>
      </c>
      <c r="AI6" s="9">
        <f t="shared" si="1"/>
        <v>4.0144087158254104E-4</v>
      </c>
      <c r="AJ6" s="9"/>
      <c r="AK6" s="9" t="str">
        <f t="shared" si="9"/>
        <v xml:space="preserve">surprised </v>
      </c>
      <c r="AL6" s="14">
        <f t="shared" si="10"/>
        <v>22.457399492505118</v>
      </c>
      <c r="AN6" t="s">
        <v>21</v>
      </c>
    </row>
    <row r="7" spans="1:40" x14ac:dyDescent="0.25">
      <c r="A7" t="s">
        <v>22</v>
      </c>
      <c r="B7">
        <v>0.15196080098257198</v>
      </c>
      <c r="C7">
        <v>20.552126981925159</v>
      </c>
      <c r="D7">
        <v>45.638357407627701</v>
      </c>
      <c r="E7">
        <v>5.9541638688309746</v>
      </c>
      <c r="F7">
        <v>1.1961953573483313</v>
      </c>
      <c r="G7">
        <v>26.507039590980003</v>
      </c>
      <c r="H7">
        <v>1.5655748559422294E-4</v>
      </c>
      <c r="J7" t="str">
        <f t="shared" si="2"/>
        <v>Neutral - VIdeoFrames</v>
      </c>
      <c r="K7">
        <f t="shared" si="3"/>
        <v>45.638357407627701</v>
      </c>
      <c r="M7" t="s">
        <v>22</v>
      </c>
      <c r="N7" s="9">
        <v>4</v>
      </c>
      <c r="O7" s="9" t="str">
        <f t="shared" si="4"/>
        <v>sad - Audio - 100.00%</v>
      </c>
      <c r="Q7" s="13">
        <f t="shared" si="5"/>
        <v>7.5993764742858044E-2</v>
      </c>
      <c r="R7" s="9">
        <f t="shared" si="0"/>
        <v>10.27606511505917</v>
      </c>
      <c r="S7" s="9">
        <f t="shared" si="0"/>
        <v>22.820281753812925</v>
      </c>
      <c r="T7" s="9">
        <f t="shared" si="0"/>
        <v>2.9770820076000959</v>
      </c>
      <c r="U7" s="9">
        <f t="shared" si="0"/>
        <v>0.59809788348395698</v>
      </c>
      <c r="V7" s="9">
        <f t="shared" si="0"/>
        <v>63.252399228168201</v>
      </c>
      <c r="W7" s="9">
        <f t="shared" si="0"/>
        <v>7.8577659199852626E-5</v>
      </c>
      <c r="X7" s="9"/>
      <c r="Y7" s="12" t="str">
        <f t="shared" si="6"/>
        <v xml:space="preserve">sad </v>
      </c>
      <c r="Z7" s="14">
        <f t="shared" si="7"/>
        <v>63.252399228168201</v>
      </c>
      <c r="AC7" s="13">
        <f t="shared" si="8"/>
        <v>4.5593585995400414E-2</v>
      </c>
      <c r="AD7" s="9">
        <f t="shared" si="1"/>
        <v>6.1656387442161842</v>
      </c>
      <c r="AE7" s="9">
        <f t="shared" si="1"/>
        <v>13.69194844228794</v>
      </c>
      <c r="AF7" s="9">
        <f t="shared" si="1"/>
        <v>1.7862491899231356</v>
      </c>
      <c r="AG7" s="9">
        <f t="shared" si="1"/>
        <v>0.3588586891284159</v>
      </c>
      <c r="AH7" s="9">
        <f t="shared" si="1"/>
        <v>27.951663650365283</v>
      </c>
      <c r="AI7" s="9">
        <f t="shared" si="1"/>
        <v>4.7086812239363343E-5</v>
      </c>
      <c r="AJ7" s="9"/>
      <c r="AK7" s="9" t="str">
        <f t="shared" si="9"/>
        <v xml:space="preserve">sad </v>
      </c>
      <c r="AL7" s="14">
        <f t="shared" si="10"/>
        <v>27.951663650365283</v>
      </c>
      <c r="AN7" t="s">
        <v>22</v>
      </c>
    </row>
    <row r="8" spans="1:40" x14ac:dyDescent="0.25">
      <c r="A8" t="s">
        <v>23</v>
      </c>
      <c r="B8">
        <v>44.445887999999997</v>
      </c>
      <c r="C8">
        <v>4.1685879999999997</v>
      </c>
      <c r="D8">
        <v>12.557978</v>
      </c>
      <c r="E8">
        <v>9.707084</v>
      </c>
      <c r="F8">
        <v>4.5453849999999996</v>
      </c>
      <c r="G8">
        <v>24.536957999999998</v>
      </c>
      <c r="H8">
        <v>3.8117999999999999E-2</v>
      </c>
      <c r="J8" t="str">
        <f t="shared" si="2"/>
        <v>Happy - VIdeoFrames</v>
      </c>
      <c r="K8">
        <f t="shared" si="3"/>
        <v>44.445887999999997</v>
      </c>
      <c r="M8" t="s">
        <v>23</v>
      </c>
      <c r="N8" s="9">
        <v>5</v>
      </c>
      <c r="O8" s="9" t="str">
        <f t="shared" si="4"/>
        <v>happy - Audio - 98.45%</v>
      </c>
      <c r="Q8" s="13">
        <f t="shared" si="5"/>
        <v>71.4474041</v>
      </c>
      <c r="R8" s="9">
        <f t="shared" si="0"/>
        <v>2.0865640000000001</v>
      </c>
      <c r="S8" s="9">
        <f t="shared" si="0"/>
        <v>6.9960563000000002</v>
      </c>
      <c r="T8" s="9">
        <f t="shared" si="0"/>
        <v>4.8538300000000003</v>
      </c>
      <c r="U8" s="9">
        <f t="shared" si="0"/>
        <v>2.2734574999999997</v>
      </c>
      <c r="V8" s="9">
        <f t="shared" si="0"/>
        <v>12.31873905</v>
      </c>
      <c r="W8" s="9">
        <f t="shared" si="0"/>
        <v>1.9623999999999999E-2</v>
      </c>
      <c r="X8" s="9"/>
      <c r="Y8" s="12" t="str">
        <f t="shared" si="6"/>
        <v>happy</v>
      </c>
      <c r="Z8" s="14">
        <f t="shared" si="7"/>
        <v>71.4474041</v>
      </c>
      <c r="AC8" s="13">
        <f t="shared" si="8"/>
        <v>33.023550440000001</v>
      </c>
      <c r="AD8" s="9">
        <f t="shared" si="1"/>
        <v>1.2514843999999998</v>
      </c>
      <c r="AE8" s="9">
        <f t="shared" si="1"/>
        <v>4.0542203199999998</v>
      </c>
      <c r="AF8" s="9">
        <f t="shared" si="1"/>
        <v>2.9122404</v>
      </c>
      <c r="AG8" s="9">
        <f t="shared" si="1"/>
        <v>1.3639214999999998</v>
      </c>
      <c r="AH8" s="9">
        <f t="shared" si="1"/>
        <v>7.3811914199999986</v>
      </c>
      <c r="AI8" s="9">
        <f t="shared" si="1"/>
        <v>1.1661400000000001E-2</v>
      </c>
      <c r="AJ8" s="9"/>
      <c r="AK8" s="9" t="str">
        <f t="shared" si="9"/>
        <v>happy</v>
      </c>
      <c r="AL8" s="14">
        <f t="shared" si="10"/>
        <v>33.023550440000001</v>
      </c>
      <c r="AN8" t="s">
        <v>23</v>
      </c>
    </row>
    <row r="9" spans="1:40" x14ac:dyDescent="0.25">
      <c r="A9" t="s">
        <v>24</v>
      </c>
      <c r="B9">
        <v>9.0478000000000003E-2</v>
      </c>
      <c r="C9">
        <v>24.249929999999999</v>
      </c>
      <c r="D9">
        <v>33.914403999999998</v>
      </c>
      <c r="E9">
        <v>6.5419479999999997</v>
      </c>
      <c r="F9">
        <v>0.223607</v>
      </c>
      <c r="G9">
        <v>34.710183999999998</v>
      </c>
      <c r="H9">
        <v>0.26945000000000002</v>
      </c>
      <c r="J9" t="str">
        <f t="shared" si="2"/>
        <v>Sad - VIdeoFrames</v>
      </c>
      <c r="K9">
        <f t="shared" si="3"/>
        <v>34.710183999999998</v>
      </c>
      <c r="M9" t="s">
        <v>24</v>
      </c>
      <c r="N9" s="9">
        <v>6</v>
      </c>
      <c r="O9" s="9" t="str">
        <f t="shared" si="4"/>
        <v>neutral - Audio - 92.11%</v>
      </c>
      <c r="P9" s="1"/>
      <c r="Q9" s="13">
        <f t="shared" si="5"/>
        <v>2.8574602499999999</v>
      </c>
      <c r="R9" s="9">
        <f t="shared" si="0"/>
        <v>12.144074849999999</v>
      </c>
      <c r="S9" s="9">
        <f t="shared" si="0"/>
        <v>63.01354409999999</v>
      </c>
      <c r="T9" s="9">
        <f t="shared" si="0"/>
        <v>3.3268966499999997</v>
      </c>
      <c r="U9" s="9">
        <f t="shared" si="0"/>
        <v>0.17229095</v>
      </c>
      <c r="V9" s="9">
        <f t="shared" si="0"/>
        <v>18.3088883</v>
      </c>
      <c r="W9" s="9">
        <f t="shared" si="0"/>
        <v>0.1400439</v>
      </c>
      <c r="X9" s="9"/>
      <c r="Y9" s="12" t="str">
        <f t="shared" si="6"/>
        <v xml:space="preserve">neutral </v>
      </c>
      <c r="Z9" s="14">
        <f t="shared" si="7"/>
        <v>63.01354409999999</v>
      </c>
      <c r="AC9" s="13">
        <f t="shared" si="8"/>
        <v>1.1520318999999999</v>
      </c>
      <c r="AD9" s="9">
        <f t="shared" si="1"/>
        <v>7.2826229399999995</v>
      </c>
      <c r="AE9" s="9">
        <f t="shared" si="1"/>
        <v>28.596858040000001</v>
      </c>
      <c r="AF9" s="9">
        <f t="shared" si="1"/>
        <v>1.9849534599999998</v>
      </c>
      <c r="AG9" s="9">
        <f t="shared" si="1"/>
        <v>9.1277079999999997E-2</v>
      </c>
      <c r="AH9" s="9">
        <f t="shared" si="1"/>
        <v>10.794573719999999</v>
      </c>
      <c r="AI9" s="9">
        <f t="shared" si="1"/>
        <v>8.2962560000000005E-2</v>
      </c>
      <c r="AJ9" s="9"/>
      <c r="AK9" s="9" t="str">
        <f t="shared" si="9"/>
        <v xml:space="preserve">neutral </v>
      </c>
      <c r="AL9" s="14">
        <f t="shared" si="10"/>
        <v>28.596858040000001</v>
      </c>
      <c r="AN9" t="s">
        <v>24</v>
      </c>
    </row>
    <row r="10" spans="1:40" x14ac:dyDescent="0.25">
      <c r="A10" t="s">
        <v>25</v>
      </c>
      <c r="B10">
        <v>3.6308E-2</v>
      </c>
      <c r="C10">
        <v>10.317372000000001</v>
      </c>
      <c r="D10">
        <v>14.931227</v>
      </c>
      <c r="E10">
        <v>18.772480999999999</v>
      </c>
      <c r="F10">
        <v>0.201185</v>
      </c>
      <c r="G10">
        <v>55.74006</v>
      </c>
      <c r="H10">
        <v>1.3649999999999999E-3</v>
      </c>
      <c r="J10" t="str">
        <f t="shared" si="2"/>
        <v>Sad - VIdeoFrames</v>
      </c>
      <c r="K10">
        <f t="shared" si="3"/>
        <v>55.74006</v>
      </c>
      <c r="M10" t="s">
        <v>25</v>
      </c>
      <c r="N10" s="9">
        <v>7</v>
      </c>
      <c r="O10" s="9" t="str">
        <f t="shared" si="4"/>
        <v>Sad - VIdeoFrames - 55.74%</v>
      </c>
      <c r="Q10" s="13">
        <f t="shared" si="5"/>
        <v>1.1282975</v>
      </c>
      <c r="R10" s="9">
        <f t="shared" si="0"/>
        <v>5.2104439500000002</v>
      </c>
      <c r="S10" s="9">
        <f t="shared" si="0"/>
        <v>31.234925100000002</v>
      </c>
      <c r="T10" s="9">
        <f t="shared" si="0"/>
        <v>9.4151588499999992</v>
      </c>
      <c r="U10" s="9">
        <f t="shared" si="0"/>
        <v>0.16667660000000001</v>
      </c>
      <c r="V10" s="9">
        <f t="shared" si="0"/>
        <v>52.4916597</v>
      </c>
      <c r="W10" s="9">
        <f t="shared" si="0"/>
        <v>2.6744249999999997E-2</v>
      </c>
      <c r="X10" s="9"/>
      <c r="Y10" s="12" t="str">
        <f t="shared" si="6"/>
        <v xml:space="preserve">sad </v>
      </c>
      <c r="Z10" s="14">
        <f t="shared" si="7"/>
        <v>52.4916597</v>
      </c>
      <c r="AC10" s="13">
        <f t="shared" si="8"/>
        <v>0.45494980000000002</v>
      </c>
      <c r="AD10" s="9">
        <f t="shared" si="1"/>
        <v>3.1159147800000002</v>
      </c>
      <c r="AE10" s="9">
        <f t="shared" si="1"/>
        <v>13.987092740000001</v>
      </c>
      <c r="AF10" s="9">
        <f t="shared" si="1"/>
        <v>5.6433116399999994</v>
      </c>
      <c r="AG10" s="9">
        <f t="shared" si="1"/>
        <v>8.6789140000000001E-2</v>
      </c>
      <c r="AH10" s="9">
        <f t="shared" si="1"/>
        <v>26.570669879999997</v>
      </c>
      <c r="AI10" s="9">
        <f t="shared" si="1"/>
        <v>1.08342E-2</v>
      </c>
      <c r="AJ10" s="9"/>
      <c r="AK10" s="9" t="str">
        <f t="shared" si="9"/>
        <v xml:space="preserve">sad </v>
      </c>
      <c r="AL10" s="14">
        <f t="shared" si="10"/>
        <v>26.570669879999997</v>
      </c>
      <c r="AN10" t="s">
        <v>25</v>
      </c>
    </row>
    <row r="11" spans="1:40" x14ac:dyDescent="0.25">
      <c r="A11" t="s">
        <v>26</v>
      </c>
      <c r="B11">
        <v>0.316467</v>
      </c>
      <c r="C11">
        <v>1.5486409999999999</v>
      </c>
      <c r="D11">
        <v>38.432983999999998</v>
      </c>
      <c r="E11">
        <v>30.597722000000001</v>
      </c>
      <c r="F11">
        <v>4.7259200000000003</v>
      </c>
      <c r="G11">
        <v>24.378147999999999</v>
      </c>
      <c r="H11">
        <v>1.1900000000000001E-4</v>
      </c>
      <c r="J11" t="str">
        <f t="shared" si="2"/>
        <v>Neutral - VIdeoFrames</v>
      </c>
      <c r="K11">
        <f t="shared" si="3"/>
        <v>38.432983999999998</v>
      </c>
      <c r="M11" t="s">
        <v>26</v>
      </c>
      <c r="N11" s="9">
        <v>8</v>
      </c>
      <c r="O11" s="9" t="str">
        <f t="shared" si="4"/>
        <v>sad - Audio - 71.28%</v>
      </c>
      <c r="Q11" s="13">
        <f t="shared" si="5"/>
        <v>3.3714029500000002</v>
      </c>
      <c r="R11" s="9">
        <f t="shared" si="0"/>
        <v>0.80076550000000002</v>
      </c>
      <c r="S11" s="9">
        <f t="shared" si="0"/>
        <v>27.70126235</v>
      </c>
      <c r="T11" s="9">
        <f t="shared" si="0"/>
        <v>17.70604655</v>
      </c>
      <c r="U11" s="9">
        <f t="shared" si="0"/>
        <v>2.4003266500000002</v>
      </c>
      <c r="V11" s="9">
        <f t="shared" si="0"/>
        <v>47.830207800000004</v>
      </c>
      <c r="W11" s="9">
        <f t="shared" si="0"/>
        <v>1.243735E-2</v>
      </c>
      <c r="X11" s="9"/>
      <c r="Y11" s="12" t="str">
        <f t="shared" si="6"/>
        <v xml:space="preserve">sad </v>
      </c>
      <c r="Z11" s="14">
        <f t="shared" si="7"/>
        <v>47.830207800000004</v>
      </c>
      <c r="AC11" s="13">
        <f t="shared" si="8"/>
        <v>1.3802078800000002</v>
      </c>
      <c r="AD11" s="9">
        <f t="shared" si="1"/>
        <v>0.47517029999999993</v>
      </c>
      <c r="AE11" s="9">
        <f t="shared" si="1"/>
        <v>14.923803339999999</v>
      </c>
      <c r="AF11" s="9">
        <f t="shared" si="1"/>
        <v>10.14219082</v>
      </c>
      <c r="AG11" s="9">
        <f t="shared" si="1"/>
        <v>1.43272266</v>
      </c>
      <c r="AH11" s="9">
        <f t="shared" si="1"/>
        <v>21.569897920000003</v>
      </c>
      <c r="AI11" s="9">
        <f t="shared" si="1"/>
        <v>4.9868399999999993E-3</v>
      </c>
      <c r="AJ11" s="9"/>
      <c r="AK11" s="9" t="str">
        <f t="shared" si="9"/>
        <v xml:space="preserve">sad </v>
      </c>
      <c r="AL11" s="14">
        <f t="shared" si="10"/>
        <v>21.569897920000003</v>
      </c>
      <c r="AN11" t="s">
        <v>26</v>
      </c>
    </row>
    <row r="12" spans="1:40" x14ac:dyDescent="0.25">
      <c r="A12" t="s">
        <v>27</v>
      </c>
      <c r="B12">
        <v>38.218269999999997</v>
      </c>
      <c r="C12">
        <v>0.65909200000000001</v>
      </c>
      <c r="D12">
        <v>15.574804</v>
      </c>
      <c r="E12">
        <v>24.959461999999998</v>
      </c>
      <c r="F12">
        <v>18.826834999999999</v>
      </c>
      <c r="G12">
        <v>1.7566600000000001</v>
      </c>
      <c r="H12">
        <v>4.8770000000000003E-3</v>
      </c>
      <c r="J12" t="str">
        <f t="shared" si="2"/>
        <v>Happy - VIdeoFrames</v>
      </c>
      <c r="K12">
        <f t="shared" si="3"/>
        <v>38.218269999999997</v>
      </c>
      <c r="M12" t="s">
        <v>27</v>
      </c>
      <c r="N12" s="9">
        <v>9</v>
      </c>
      <c r="O12" s="9" t="str">
        <f t="shared" si="4"/>
        <v>happy - Audio - 94.64%</v>
      </c>
      <c r="Q12" s="13">
        <f t="shared" si="5"/>
        <v>66.430505249999996</v>
      </c>
      <c r="R12" s="9">
        <f t="shared" si="0"/>
        <v>0.33037100000000003</v>
      </c>
      <c r="S12" s="9">
        <f t="shared" si="0"/>
        <v>7.7907070000000003</v>
      </c>
      <c r="T12" s="9">
        <f t="shared" si="0"/>
        <v>12.480068999999999</v>
      </c>
      <c r="U12" s="9">
        <f t="shared" si="0"/>
        <v>12.082405249999999</v>
      </c>
      <c r="V12" s="9">
        <f t="shared" si="0"/>
        <v>0.88087500000000007</v>
      </c>
      <c r="W12" s="9">
        <f t="shared" si="0"/>
        <v>2.5960000000000002E-3</v>
      </c>
      <c r="X12" s="9"/>
      <c r="Y12" s="12" t="str">
        <f t="shared" si="6"/>
        <v>happy</v>
      </c>
      <c r="Z12" s="14">
        <f t="shared" si="7"/>
        <v>66.430505249999996</v>
      </c>
      <c r="AC12" s="13">
        <f t="shared" si="8"/>
        <v>30.394029099999997</v>
      </c>
      <c r="AD12" s="9">
        <f t="shared" si="1"/>
        <v>0.1980576</v>
      </c>
      <c r="AE12" s="9">
        <f t="shared" si="1"/>
        <v>4.6737631999999998</v>
      </c>
      <c r="AF12" s="9">
        <f t="shared" si="1"/>
        <v>7.4879737999999989</v>
      </c>
      <c r="AG12" s="9">
        <f t="shared" si="1"/>
        <v>6.7156455999999993</v>
      </c>
      <c r="AH12" s="9">
        <f t="shared" si="1"/>
        <v>0.52801599999999993</v>
      </c>
      <c r="AI12" s="9">
        <f t="shared" si="1"/>
        <v>1.5260999999999999E-3</v>
      </c>
      <c r="AJ12" s="9"/>
      <c r="AK12" s="9" t="str">
        <f t="shared" si="9"/>
        <v>happy</v>
      </c>
      <c r="AL12" s="14">
        <f t="shared" si="10"/>
        <v>30.394029099999997</v>
      </c>
      <c r="AN12" t="s">
        <v>27</v>
      </c>
    </row>
    <row r="13" spans="1:40" x14ac:dyDescent="0.25">
      <c r="A13" t="s">
        <v>28</v>
      </c>
      <c r="B13">
        <v>6.0990000000000003E-3</v>
      </c>
      <c r="C13">
        <v>18.853207000000001</v>
      </c>
      <c r="D13">
        <v>5.2649509999999999</v>
      </c>
      <c r="E13">
        <v>4.9036200000000001</v>
      </c>
      <c r="F13">
        <v>4.5182E-2</v>
      </c>
      <c r="G13">
        <v>70.918480000000002</v>
      </c>
      <c r="H13">
        <v>8.4609999999999998E-3</v>
      </c>
      <c r="J13" t="str">
        <f t="shared" si="2"/>
        <v>Sad - VIdeoFrames</v>
      </c>
      <c r="K13">
        <f t="shared" si="3"/>
        <v>70.918480000000002</v>
      </c>
      <c r="M13" t="s">
        <v>28</v>
      </c>
      <c r="N13" s="9">
        <v>10</v>
      </c>
      <c r="O13" s="9" t="str">
        <f t="shared" si="4"/>
        <v>sad - Audio - 82.00%</v>
      </c>
      <c r="P13" s="1"/>
      <c r="Q13" s="13">
        <f t="shared" si="5"/>
        <v>0.39200299999999999</v>
      </c>
      <c r="R13" s="9">
        <f t="shared" si="0"/>
        <v>9.4422359500000006</v>
      </c>
      <c r="S13" s="9">
        <f t="shared" si="0"/>
        <v>11.20807215</v>
      </c>
      <c r="T13" s="9">
        <f t="shared" si="0"/>
        <v>2.45748305</v>
      </c>
      <c r="U13" s="9">
        <f t="shared" si="0"/>
        <v>3.2096849999999996E-2</v>
      </c>
      <c r="V13" s="9">
        <f t="shared" si="0"/>
        <v>76.45845285</v>
      </c>
      <c r="W13" s="9">
        <f t="shared" si="0"/>
        <v>5.2604999999999996E-3</v>
      </c>
      <c r="X13" s="9"/>
      <c r="Y13" s="12" t="str">
        <f t="shared" si="6"/>
        <v xml:space="preserve">sad </v>
      </c>
      <c r="Z13" s="14">
        <f t="shared" si="7"/>
        <v>76.45845285</v>
      </c>
      <c r="AC13" s="13">
        <f t="shared" si="8"/>
        <v>0.1574111</v>
      </c>
      <c r="AD13" s="9">
        <f t="shared" si="1"/>
        <v>5.6622150800000002</v>
      </c>
      <c r="AE13" s="9">
        <f t="shared" si="1"/>
        <v>5.0097239600000005</v>
      </c>
      <c r="AF13" s="9">
        <f t="shared" si="1"/>
        <v>1.47335522</v>
      </c>
      <c r="AG13" s="9">
        <f t="shared" si="1"/>
        <v>1.7356940000000001E-2</v>
      </c>
      <c r="AH13" s="9">
        <f t="shared" si="1"/>
        <v>37.675229139999999</v>
      </c>
      <c r="AI13" s="9">
        <f t="shared" si="1"/>
        <v>2.9502999999999999E-3</v>
      </c>
      <c r="AJ13" s="9"/>
      <c r="AK13" s="9" t="str">
        <f t="shared" si="9"/>
        <v xml:space="preserve">sad </v>
      </c>
      <c r="AL13" s="14">
        <f t="shared" si="10"/>
        <v>37.675229139999999</v>
      </c>
      <c r="AN13" t="s">
        <v>28</v>
      </c>
    </row>
    <row r="14" spans="1:40" ht="15.75" thickBot="1" x14ac:dyDescent="0.3">
      <c r="A14" t="s">
        <v>29</v>
      </c>
      <c r="B14">
        <v>7.2291809999999996</v>
      </c>
      <c r="C14">
        <v>16.311194</v>
      </c>
      <c r="D14">
        <v>10.693155000000001</v>
      </c>
      <c r="E14">
        <v>13.796112000000001</v>
      </c>
      <c r="F14">
        <v>8.351972</v>
      </c>
      <c r="G14">
        <v>37.314418000000003</v>
      </c>
      <c r="H14">
        <v>6.3039690000000004</v>
      </c>
      <c r="J14" t="str">
        <f t="shared" si="2"/>
        <v>Sad - VIdeoFrames</v>
      </c>
      <c r="K14">
        <f t="shared" si="3"/>
        <v>37.314418000000003</v>
      </c>
      <c r="M14" t="s">
        <v>29</v>
      </c>
      <c r="N14" s="9">
        <v>11</v>
      </c>
      <c r="O14" s="9" t="str">
        <f t="shared" si="4"/>
        <v>neutral - Audio - 58.93%</v>
      </c>
      <c r="Q14" s="15">
        <f t="shared" si="5"/>
        <v>15.585903999999999</v>
      </c>
      <c r="R14" s="16">
        <f t="shared" si="0"/>
        <v>8.2259536000000004</v>
      </c>
      <c r="S14" s="16">
        <f t="shared" si="0"/>
        <v>34.813415149999997</v>
      </c>
      <c r="T14" s="16">
        <f t="shared" si="0"/>
        <v>7.00630255</v>
      </c>
      <c r="U14" s="16">
        <f t="shared" si="0"/>
        <v>4.4605972999999999</v>
      </c>
      <c r="V14" s="16">
        <f t="shared" si="0"/>
        <v>26.651396600000002</v>
      </c>
      <c r="W14" s="16">
        <f t="shared" si="0"/>
        <v>3.1669631000000003</v>
      </c>
      <c r="X14" s="16"/>
      <c r="Y14" s="20" t="str">
        <f t="shared" si="6"/>
        <v xml:space="preserve">neutral </v>
      </c>
      <c r="Z14" s="17">
        <f t="shared" si="7"/>
        <v>34.813415149999997</v>
      </c>
      <c r="AC14" s="15">
        <f t="shared" si="8"/>
        <v>6.9572797</v>
      </c>
      <c r="AD14" s="16">
        <f t="shared" si="1"/>
        <v>4.9215008400000002</v>
      </c>
      <c r="AE14" s="16">
        <f t="shared" si="1"/>
        <v>14.99468156</v>
      </c>
      <c r="AF14" s="16">
        <f t="shared" si="1"/>
        <v>4.1821322199999997</v>
      </c>
      <c r="AG14" s="16">
        <f t="shared" si="1"/>
        <v>2.6194361199999996</v>
      </c>
      <c r="AH14" s="16">
        <f t="shared" si="1"/>
        <v>14.39200044</v>
      </c>
      <c r="AI14" s="16">
        <f t="shared" si="1"/>
        <v>1.8971821400000002</v>
      </c>
      <c r="AJ14" s="16"/>
      <c r="AK14" s="9" t="str">
        <f t="shared" si="9"/>
        <v xml:space="preserve">neutral </v>
      </c>
      <c r="AL14" s="14">
        <f t="shared" si="10"/>
        <v>14.99468156</v>
      </c>
      <c r="AN14" t="s">
        <v>29</v>
      </c>
    </row>
    <row r="20" spans="1:45" x14ac:dyDescent="0.25">
      <c r="A20" t="s">
        <v>0</v>
      </c>
      <c r="B20" t="s">
        <v>15</v>
      </c>
      <c r="C20" t="s">
        <v>12</v>
      </c>
      <c r="D20" t="s">
        <v>16</v>
      </c>
      <c r="E20" t="s">
        <v>14</v>
      </c>
      <c r="F20" t="s">
        <v>18</v>
      </c>
      <c r="G20" t="s">
        <v>17</v>
      </c>
      <c r="H20" t="s">
        <v>13</v>
      </c>
    </row>
    <row r="21" spans="1:45" x14ac:dyDescent="0.25">
      <c r="A21" t="s">
        <v>1</v>
      </c>
      <c r="B21" s="1">
        <v>47.882008552551198</v>
      </c>
      <c r="C21" s="3">
        <v>9.9462122307159007E-3</v>
      </c>
      <c r="D21" s="2">
        <v>7.11711570620536</v>
      </c>
      <c r="E21" s="2">
        <v>1.42063698149286E-2</v>
      </c>
      <c r="F21" s="2">
        <v>0.109734409488737</v>
      </c>
      <c r="G21" s="1">
        <v>44.853225350379901</v>
      </c>
      <c r="H21" s="2">
        <v>1.0251218191115101E-2</v>
      </c>
      <c r="J21" t="str">
        <f>INDEX($B$20:$H$20, MATCH(MAX(B21:H21), B21:H21, 0))</f>
        <v>happy - Audio</v>
      </c>
      <c r="K21">
        <f>INDEX(B21:H21, MATCH(J21, $B$20:$H$20, 0))</f>
        <v>47.882008552551198</v>
      </c>
    </row>
    <row r="22" spans="1:45" x14ac:dyDescent="0.25">
      <c r="A22" t="s">
        <v>2</v>
      </c>
      <c r="B22" s="2">
        <v>0.470846192911267</v>
      </c>
      <c r="C22" s="1">
        <v>10.385543853044501</v>
      </c>
      <c r="D22" s="1">
        <v>88.7208700180053</v>
      </c>
      <c r="E22" s="3">
        <v>3.2320163882104598E-3</v>
      </c>
      <c r="F22" s="2">
        <v>0.32689450308680501</v>
      </c>
      <c r="G22" s="2">
        <v>3.0555759440176102E-2</v>
      </c>
      <c r="H22" s="2">
        <v>5.9030478587374008E-2</v>
      </c>
      <c r="J22" t="str">
        <f t="shared" ref="J22:J31" si="11">INDEX($B$20:$H$20, MATCH(MAX(B22:H22), B22:H22, 0))</f>
        <v>neutral - Audio</v>
      </c>
      <c r="K22">
        <f t="shared" ref="K22:K31" si="12">INDEX(B22:H22, MATCH(J22, $B$20:$H$20, 0))</f>
        <v>88.7208700180053</v>
      </c>
    </row>
    <row r="23" spans="1:45" ht="18.75" x14ac:dyDescent="0.3">
      <c r="A23" t="s">
        <v>3</v>
      </c>
      <c r="B23" s="1">
        <v>14.479760825633999</v>
      </c>
      <c r="C23" s="2">
        <v>1.0168609878746701E-2</v>
      </c>
      <c r="D23" s="2">
        <v>0.52477549761533704</v>
      </c>
      <c r="E23" s="3">
        <v>1.61438529175939E-3</v>
      </c>
      <c r="F23" s="1">
        <v>84.867012500762897</v>
      </c>
      <c r="G23" s="2">
        <v>0.11127081234008</v>
      </c>
      <c r="H23" s="3">
        <v>1.9862811313942001E-3</v>
      </c>
      <c r="J23" t="str">
        <f t="shared" si="11"/>
        <v>surprised - Audio</v>
      </c>
      <c r="K23">
        <f t="shared" si="12"/>
        <v>84.867012500762897</v>
      </c>
      <c r="P23" s="9"/>
      <c r="Q23" s="24" t="s">
        <v>52</v>
      </c>
      <c r="R23" s="25"/>
      <c r="S23" s="25"/>
      <c r="T23" s="25"/>
      <c r="U23" s="25"/>
      <c r="V23" s="25"/>
      <c r="W23" s="26"/>
      <c r="Z23" s="9"/>
      <c r="AA23" s="24" t="s">
        <v>53</v>
      </c>
      <c r="AB23" s="25"/>
      <c r="AC23" s="25"/>
      <c r="AD23" s="25"/>
      <c r="AE23" s="25"/>
      <c r="AF23" s="25"/>
      <c r="AG23" s="26"/>
      <c r="AK23" s="9"/>
      <c r="AL23" s="24" t="s">
        <v>54</v>
      </c>
      <c r="AM23" s="25"/>
      <c r="AN23" s="25"/>
      <c r="AO23" s="25"/>
      <c r="AP23" s="25"/>
      <c r="AQ23" s="25"/>
      <c r="AR23" s="26"/>
    </row>
    <row r="24" spans="1:45" x14ac:dyDescent="0.25">
      <c r="A24" t="s">
        <v>4</v>
      </c>
      <c r="B24" s="3">
        <v>2.67285031441133E-5</v>
      </c>
      <c r="C24" s="3">
        <v>3.2481931810934801E-6</v>
      </c>
      <c r="D24" s="3">
        <v>2.2060999981476904E-3</v>
      </c>
      <c r="E24" s="3">
        <v>1.46369216746933E-7</v>
      </c>
      <c r="F24" s="3">
        <v>4.0961958269747298E-7</v>
      </c>
      <c r="G24" s="1">
        <v>99.997758865356403</v>
      </c>
      <c r="H24" s="3">
        <v>5.9783280548231201E-7</v>
      </c>
      <c r="J24" t="str">
        <f t="shared" si="11"/>
        <v>sad - Audio</v>
      </c>
      <c r="K24">
        <f t="shared" si="12"/>
        <v>99.997758865356403</v>
      </c>
      <c r="P24" s="9"/>
      <c r="Q24" s="11" t="s">
        <v>45</v>
      </c>
      <c r="R24" s="11" t="s">
        <v>46</v>
      </c>
      <c r="S24" s="11" t="s">
        <v>47</v>
      </c>
      <c r="T24" s="11" t="s">
        <v>48</v>
      </c>
      <c r="U24" s="11" t="s">
        <v>49</v>
      </c>
      <c r="V24" s="11" t="s">
        <v>50</v>
      </c>
      <c r="W24" s="11" t="s">
        <v>51</v>
      </c>
      <c r="Z24" s="9"/>
      <c r="AA24" s="11" t="s">
        <v>45</v>
      </c>
      <c r="AB24" s="11" t="s">
        <v>46</v>
      </c>
      <c r="AC24" s="11" t="s">
        <v>47</v>
      </c>
      <c r="AD24" s="11" t="s">
        <v>48</v>
      </c>
      <c r="AE24" s="11" t="s">
        <v>49</v>
      </c>
      <c r="AF24" s="11" t="s">
        <v>50</v>
      </c>
      <c r="AG24" s="11" t="s">
        <v>51</v>
      </c>
      <c r="AK24" s="9"/>
      <c r="AL24" s="11" t="s">
        <v>45</v>
      </c>
      <c r="AM24" s="11" t="s">
        <v>46</v>
      </c>
      <c r="AN24" s="11" t="s">
        <v>47</v>
      </c>
      <c r="AO24" s="11" t="s">
        <v>48</v>
      </c>
      <c r="AP24" s="11" t="s">
        <v>49</v>
      </c>
      <c r="AQ24" s="11" t="s">
        <v>50</v>
      </c>
      <c r="AR24" s="11" t="s">
        <v>51</v>
      </c>
    </row>
    <row r="25" spans="1:45" x14ac:dyDescent="0.25">
      <c r="A25" t="s">
        <v>5</v>
      </c>
      <c r="B25" s="2">
        <v>98.448920200000003</v>
      </c>
      <c r="C25" s="3">
        <v>4.5399999999999998E-3</v>
      </c>
      <c r="D25" s="2">
        <v>1.4341345999999999</v>
      </c>
      <c r="E25" s="3">
        <v>5.7600000000000001E-4</v>
      </c>
      <c r="F25" s="3">
        <v>1.5299999999999999E-3</v>
      </c>
      <c r="G25" s="2">
        <v>0.1005201</v>
      </c>
      <c r="H25" s="3">
        <v>1.1299999999999999E-3</v>
      </c>
      <c r="J25" t="str">
        <f t="shared" si="11"/>
        <v>happy - Audio</v>
      </c>
      <c r="K25">
        <f t="shared" si="12"/>
        <v>98.448920200000003</v>
      </c>
      <c r="P25" s="11" t="s">
        <v>45</v>
      </c>
      <c r="Q25" s="9">
        <v>2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Z25" s="11" t="s">
        <v>45</v>
      </c>
      <c r="AA25" s="9">
        <v>1</v>
      </c>
      <c r="AB25" s="9">
        <v>0</v>
      </c>
      <c r="AC25" s="9">
        <v>0</v>
      </c>
      <c r="AD25" s="9">
        <v>0</v>
      </c>
      <c r="AE25" s="9">
        <v>0</v>
      </c>
      <c r="AF25" s="9">
        <v>1</v>
      </c>
      <c r="AG25" s="9">
        <v>0</v>
      </c>
      <c r="AK25" s="11" t="s">
        <v>45</v>
      </c>
      <c r="AL25" s="9">
        <v>1</v>
      </c>
      <c r="AM25" s="9">
        <v>0</v>
      </c>
      <c r="AN25" s="9">
        <v>0</v>
      </c>
      <c r="AO25" s="9">
        <v>0</v>
      </c>
      <c r="AP25" s="9">
        <v>0</v>
      </c>
      <c r="AQ25" s="9">
        <v>1</v>
      </c>
      <c r="AR25" s="9">
        <v>0</v>
      </c>
    </row>
    <row r="26" spans="1:45" x14ac:dyDescent="0.25">
      <c r="A26" t="s">
        <v>6</v>
      </c>
      <c r="B26" s="2">
        <v>5.6244424999999998</v>
      </c>
      <c r="C26" s="2">
        <v>3.8219699999999995E-2</v>
      </c>
      <c r="D26" s="2">
        <v>92.11268419999999</v>
      </c>
      <c r="E26" s="2">
        <v>0.11184529999999999</v>
      </c>
      <c r="F26" s="2">
        <v>0.1209749</v>
      </c>
      <c r="G26" s="2">
        <v>1.9075926000000001</v>
      </c>
      <c r="H26" s="2">
        <v>1.0637800000000001E-2</v>
      </c>
      <c r="J26" t="str">
        <f t="shared" si="11"/>
        <v>neutral - Audio</v>
      </c>
      <c r="K26">
        <f t="shared" si="12"/>
        <v>92.11268419999999</v>
      </c>
      <c r="P26" s="11" t="s">
        <v>46</v>
      </c>
      <c r="Q26" s="9">
        <v>0</v>
      </c>
      <c r="R26" s="9">
        <v>0</v>
      </c>
      <c r="S26" s="9">
        <v>2</v>
      </c>
      <c r="T26" s="9">
        <v>0</v>
      </c>
      <c r="U26" s="9">
        <v>0</v>
      </c>
      <c r="V26" s="9">
        <v>0</v>
      </c>
      <c r="W26" s="9">
        <v>0</v>
      </c>
      <c r="Z26" s="11" t="s">
        <v>46</v>
      </c>
      <c r="AA26" s="9">
        <v>0</v>
      </c>
      <c r="AB26" s="9">
        <v>0</v>
      </c>
      <c r="AC26" s="9">
        <v>2</v>
      </c>
      <c r="AD26" s="9">
        <v>0</v>
      </c>
      <c r="AE26" s="9">
        <v>0</v>
      </c>
      <c r="AF26" s="9">
        <v>0</v>
      </c>
      <c r="AG26" s="9">
        <v>0</v>
      </c>
      <c r="AK26" s="11" t="s">
        <v>46</v>
      </c>
      <c r="AL26" s="9">
        <v>0</v>
      </c>
      <c r="AM26" s="9">
        <v>0</v>
      </c>
      <c r="AN26" s="9">
        <v>2</v>
      </c>
      <c r="AO26" s="9">
        <v>0</v>
      </c>
      <c r="AP26" s="9">
        <v>0</v>
      </c>
      <c r="AQ26" s="9">
        <v>0</v>
      </c>
      <c r="AR26" s="9">
        <v>0</v>
      </c>
    </row>
    <row r="27" spans="1:45" x14ac:dyDescent="0.25">
      <c r="A27" t="s">
        <v>7</v>
      </c>
      <c r="B27" s="2">
        <v>2.2202869999999999</v>
      </c>
      <c r="C27" s="2">
        <v>0.10351589999999999</v>
      </c>
      <c r="D27" s="2">
        <v>47.538623200000004</v>
      </c>
      <c r="E27" s="2">
        <v>5.7836699999999998E-2</v>
      </c>
      <c r="F27" s="2">
        <v>0.13216820000000001</v>
      </c>
      <c r="G27" s="2">
        <v>49.243259399999999</v>
      </c>
      <c r="H27" s="2">
        <v>5.2123499999999996E-2</v>
      </c>
      <c r="J27" t="str">
        <f t="shared" si="11"/>
        <v>sad - Audio</v>
      </c>
      <c r="K27">
        <f t="shared" si="12"/>
        <v>49.243259399999999</v>
      </c>
      <c r="P27" s="11" t="s">
        <v>47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1</v>
      </c>
      <c r="W27" s="9">
        <v>0</v>
      </c>
      <c r="Z27" s="11" t="s">
        <v>47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1</v>
      </c>
      <c r="AG27" s="9">
        <v>0</v>
      </c>
      <c r="AK27" s="11" t="s">
        <v>47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1</v>
      </c>
      <c r="AR27" s="9">
        <v>0</v>
      </c>
    </row>
    <row r="28" spans="1:45" x14ac:dyDescent="0.25">
      <c r="A28" t="s">
        <v>8</v>
      </c>
      <c r="B28" s="2">
        <v>6.4263389000000002</v>
      </c>
      <c r="C28" s="2">
        <v>5.289E-2</v>
      </c>
      <c r="D28" s="2">
        <v>16.9695407</v>
      </c>
      <c r="E28" s="2">
        <v>4.8143710999999998</v>
      </c>
      <c r="F28" s="2">
        <v>7.4733300000000003E-2</v>
      </c>
      <c r="G28" s="2">
        <v>71.282267600000011</v>
      </c>
      <c r="H28" s="2">
        <v>2.4755699999999999E-2</v>
      </c>
      <c r="J28" t="str">
        <f t="shared" si="11"/>
        <v>sad - Audio</v>
      </c>
      <c r="K28">
        <f t="shared" si="12"/>
        <v>71.282267600000011</v>
      </c>
      <c r="P28" s="11" t="s">
        <v>48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1</v>
      </c>
      <c r="W28" s="9">
        <v>0</v>
      </c>
      <c r="Z28" s="11" t="s">
        <v>48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1</v>
      </c>
      <c r="AG28" s="9">
        <v>0</v>
      </c>
      <c r="AK28" s="11" t="s">
        <v>48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1</v>
      </c>
      <c r="AR28" s="9">
        <v>0</v>
      </c>
    </row>
    <row r="29" spans="1:45" x14ac:dyDescent="0.25">
      <c r="A29" t="s">
        <v>9</v>
      </c>
      <c r="B29" s="2">
        <v>94.642740500000002</v>
      </c>
      <c r="C29" s="3">
        <v>1.6500000000000002E-3</v>
      </c>
      <c r="D29" s="3">
        <v>6.6099999999999996E-3</v>
      </c>
      <c r="E29" s="3">
        <v>6.7599999999999995E-4</v>
      </c>
      <c r="F29" s="2">
        <v>5.3379754999999998</v>
      </c>
      <c r="G29" s="3">
        <v>5.0899999999999999E-3</v>
      </c>
      <c r="H29" s="3">
        <v>3.1500000000000001E-4</v>
      </c>
      <c r="J29" t="str">
        <f t="shared" si="11"/>
        <v>happy - Audio</v>
      </c>
      <c r="K29">
        <f t="shared" si="12"/>
        <v>94.642740500000002</v>
      </c>
      <c r="P29" s="11" t="s">
        <v>49</v>
      </c>
      <c r="Q29" s="9">
        <v>1</v>
      </c>
      <c r="R29" s="9">
        <v>0</v>
      </c>
      <c r="S29" s="9">
        <v>0</v>
      </c>
      <c r="T29" s="9">
        <v>0</v>
      </c>
      <c r="U29" s="9">
        <v>1</v>
      </c>
      <c r="V29" s="9">
        <v>0</v>
      </c>
      <c r="W29" s="9">
        <v>0</v>
      </c>
      <c r="Z29" s="11" t="s">
        <v>49</v>
      </c>
      <c r="AA29" s="9">
        <v>1</v>
      </c>
      <c r="AB29" s="9">
        <v>0</v>
      </c>
      <c r="AC29" s="9">
        <v>0</v>
      </c>
      <c r="AD29" s="9">
        <v>0</v>
      </c>
      <c r="AE29" s="9">
        <v>1</v>
      </c>
      <c r="AF29" s="9">
        <v>0</v>
      </c>
      <c r="AG29" s="9">
        <v>0</v>
      </c>
      <c r="AK29" s="11" t="s">
        <v>49</v>
      </c>
      <c r="AL29" s="9">
        <v>1</v>
      </c>
      <c r="AM29" s="9">
        <v>0</v>
      </c>
      <c r="AN29" s="9">
        <v>0</v>
      </c>
      <c r="AO29" s="9">
        <v>0</v>
      </c>
      <c r="AP29" s="9">
        <v>1</v>
      </c>
      <c r="AQ29" s="9">
        <v>0</v>
      </c>
      <c r="AR29" s="9">
        <v>0</v>
      </c>
    </row>
    <row r="30" spans="1:45" x14ac:dyDescent="0.25">
      <c r="A30" t="s">
        <v>10</v>
      </c>
      <c r="B30" s="2">
        <v>0.77790700000000002</v>
      </c>
      <c r="C30" s="2">
        <v>3.1264900000000005E-2</v>
      </c>
      <c r="D30" s="2">
        <v>17.151193299999999</v>
      </c>
      <c r="E30" s="2">
        <v>1.13461E-2</v>
      </c>
      <c r="F30" s="2">
        <v>1.9011699999999999E-2</v>
      </c>
      <c r="G30" s="2">
        <v>81.998425699999999</v>
      </c>
      <c r="H30" s="3">
        <v>2.0599999999999998E-3</v>
      </c>
      <c r="J30" t="str">
        <f t="shared" si="11"/>
        <v>sad - Audio</v>
      </c>
      <c r="K30">
        <f t="shared" si="12"/>
        <v>81.998425699999999</v>
      </c>
      <c r="P30" s="11" t="s">
        <v>50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2</v>
      </c>
      <c r="W30" s="9">
        <v>0</v>
      </c>
      <c r="Z30" s="11" t="s">
        <v>50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2</v>
      </c>
      <c r="AG30" s="9">
        <v>0</v>
      </c>
      <c r="AK30" s="11" t="s">
        <v>50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2</v>
      </c>
      <c r="AR30" s="9">
        <v>0</v>
      </c>
    </row>
    <row r="31" spans="1:45" x14ac:dyDescent="0.25">
      <c r="A31" t="s">
        <v>11</v>
      </c>
      <c r="B31" s="2">
        <v>23.942626999999998</v>
      </c>
      <c r="C31" s="2">
        <v>0.14071319999999998</v>
      </c>
      <c r="D31" s="2">
        <v>58.933675299999997</v>
      </c>
      <c r="E31" s="2">
        <v>0.21649310000000002</v>
      </c>
      <c r="F31" s="2">
        <v>0.56922260000000002</v>
      </c>
      <c r="G31" s="2">
        <v>15.988375199999998</v>
      </c>
      <c r="H31" s="2">
        <v>2.99572E-2</v>
      </c>
      <c r="J31" t="str">
        <f t="shared" si="11"/>
        <v>neutral - Audio</v>
      </c>
      <c r="K31">
        <f t="shared" si="12"/>
        <v>58.933675299999997</v>
      </c>
      <c r="P31" s="11" t="s">
        <v>51</v>
      </c>
      <c r="Q31" s="9">
        <v>0</v>
      </c>
      <c r="R31" s="9">
        <v>0</v>
      </c>
      <c r="S31" s="9">
        <v>1</v>
      </c>
      <c r="T31" s="9">
        <v>0</v>
      </c>
      <c r="U31" s="9">
        <v>0</v>
      </c>
      <c r="V31" s="9">
        <v>0</v>
      </c>
      <c r="W31" s="9">
        <v>0</v>
      </c>
      <c r="Z31" s="11" t="s">
        <v>51</v>
      </c>
      <c r="AA31" s="9">
        <v>0</v>
      </c>
      <c r="AB31" s="9">
        <v>0</v>
      </c>
      <c r="AC31" s="9">
        <v>1</v>
      </c>
      <c r="AD31" s="9">
        <v>0</v>
      </c>
      <c r="AE31" s="9">
        <v>0</v>
      </c>
      <c r="AF31" s="9">
        <v>0</v>
      </c>
      <c r="AG31" s="9">
        <v>0</v>
      </c>
      <c r="AK31" s="11" t="s">
        <v>51</v>
      </c>
      <c r="AL31" s="9">
        <v>0</v>
      </c>
      <c r="AM31" s="9">
        <v>0</v>
      </c>
      <c r="AN31" s="9">
        <v>1</v>
      </c>
      <c r="AO31" s="9">
        <v>0</v>
      </c>
      <c r="AP31" s="9">
        <v>0</v>
      </c>
      <c r="AQ31" s="9">
        <v>0</v>
      </c>
      <c r="AR31" s="9">
        <v>0</v>
      </c>
    </row>
    <row r="32" spans="1:45" x14ac:dyDescent="0.25">
      <c r="Q32">
        <f>SUM(Q25:Q31)</f>
        <v>3</v>
      </c>
      <c r="R32">
        <f t="shared" ref="R32:W32" si="13">SUM(R25:R31)</f>
        <v>0</v>
      </c>
      <c r="S32">
        <f t="shared" si="13"/>
        <v>3</v>
      </c>
      <c r="T32">
        <f t="shared" si="13"/>
        <v>0</v>
      </c>
      <c r="U32">
        <f t="shared" si="13"/>
        <v>1</v>
      </c>
      <c r="V32">
        <f t="shared" si="13"/>
        <v>4</v>
      </c>
      <c r="W32">
        <f t="shared" si="13"/>
        <v>0</v>
      </c>
      <c r="X32">
        <f>SUM(Q32:W32)</f>
        <v>11</v>
      </c>
      <c r="AA32">
        <f>SUM(AA25:AA31)</f>
        <v>2</v>
      </c>
      <c r="AB32">
        <f t="shared" ref="AB32:AG32" si="14">SUM(AB25:AB31)</f>
        <v>0</v>
      </c>
      <c r="AC32">
        <f t="shared" si="14"/>
        <v>3</v>
      </c>
      <c r="AD32">
        <f t="shared" si="14"/>
        <v>0</v>
      </c>
      <c r="AE32">
        <f t="shared" si="14"/>
        <v>1</v>
      </c>
      <c r="AF32">
        <f t="shared" si="14"/>
        <v>5</v>
      </c>
      <c r="AG32">
        <f t="shared" si="14"/>
        <v>0</v>
      </c>
      <c r="AH32">
        <f>SUM(AA32:AG32)</f>
        <v>11</v>
      </c>
      <c r="AL32">
        <f>SUM(AL25:AL31)</f>
        <v>2</v>
      </c>
      <c r="AM32">
        <f t="shared" ref="AM32:AR32" si="15">SUM(AM25:AM31)</f>
        <v>0</v>
      </c>
      <c r="AN32">
        <f t="shared" si="15"/>
        <v>3</v>
      </c>
      <c r="AO32">
        <f t="shared" si="15"/>
        <v>0</v>
      </c>
      <c r="AP32">
        <f t="shared" si="15"/>
        <v>1</v>
      </c>
      <c r="AQ32">
        <f t="shared" si="15"/>
        <v>5</v>
      </c>
      <c r="AR32">
        <f t="shared" si="15"/>
        <v>0</v>
      </c>
      <c r="AS32">
        <f>SUM(AL32:AR32)</f>
        <v>11</v>
      </c>
    </row>
  </sheetData>
  <mergeCells count="6">
    <mergeCell ref="AC2:AL2"/>
    <mergeCell ref="Q23:W23"/>
    <mergeCell ref="AA23:AG23"/>
    <mergeCell ref="AL23:AR23"/>
    <mergeCell ref="N2:O2"/>
    <mergeCell ref="Q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Calzadilla</dc:creator>
  <cp:lastModifiedBy>Ernesto Calzadilla Martínez</cp:lastModifiedBy>
  <dcterms:created xsi:type="dcterms:W3CDTF">2015-06-05T18:17:20Z</dcterms:created>
  <dcterms:modified xsi:type="dcterms:W3CDTF">2024-06-05T01:39:22Z</dcterms:modified>
</cp:coreProperties>
</file>